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 3 12.02.25\"/>
    </mc:Choice>
  </mc:AlternateContent>
  <bookViews>
    <workbookView xWindow="0" yWindow="0" windowWidth="23040" windowHeight="9072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B1778" i="1" l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<sst xmlns="http://schemas.openxmlformats.org/spreadsheetml/2006/main" count="1779" uniqueCount="1774">
  <si>
    <t>ПІБ</t>
  </si>
  <si>
    <t>Посилання на сертифікат</t>
  </si>
  <si>
    <t>AKATRINI VOLODIMIR</t>
  </si>
  <si>
    <t>Alex Lytvynenko</t>
  </si>
  <si>
    <t>Alexander Pelypeiko</t>
  </si>
  <si>
    <t>Alexander Riaboy</t>
  </si>
  <si>
    <t>Alexandra Laguta</t>
  </si>
  <si>
    <t>Aleyan Davit</t>
  </si>
  <si>
    <t>Alina Maliarova</t>
  </si>
  <si>
    <t>Anastasia Makeieva</t>
  </si>
  <si>
    <t>Anastasia Tarasova</t>
  </si>
  <si>
    <t>Andrii Vailenko</t>
  </si>
  <si>
    <t>Angelina Dovgaliyk</t>
  </si>
  <si>
    <t>Anna Diliahina</t>
  </si>
  <si>
    <t>Anna Fulmes</t>
  </si>
  <si>
    <t>Anna Kononchuk</t>
  </si>
  <si>
    <t>ANNA LYSKO</t>
  </si>
  <si>
    <t>ANNA MUZIUKOVA</t>
  </si>
  <si>
    <t>Anna Rusnak</t>
  </si>
  <si>
    <t>Anna Vorko</t>
  </si>
  <si>
    <t>Anna Zinovieva</t>
  </si>
  <si>
    <t>Anzhela Krasiuk</t>
  </si>
  <si>
    <t>Artem Podoba</t>
  </si>
  <si>
    <t>Artem Tsiupachenko</t>
  </si>
  <si>
    <t>ARTUR SHVETS</t>
  </si>
  <si>
    <t>Bogdan Ismagilov</t>
  </si>
  <si>
    <t>Bohdan Rybak</t>
  </si>
  <si>
    <t>BOHDAN SHEVCHENKO</t>
  </si>
  <si>
    <t>Bunechko Raisa</t>
  </si>
  <si>
    <t>Cвітлана Сімачова</t>
  </si>
  <si>
    <t>Danil Lavrov</t>
  </si>
  <si>
    <t>Daria Huriak</t>
  </si>
  <si>
    <t>Daria Pyshniak</t>
  </si>
  <si>
    <t>David Chechenko</t>
  </si>
  <si>
    <t>DENYS MOROZOV</t>
  </si>
  <si>
    <t>DMYTRO BASAI</t>
  </si>
  <si>
    <t>Dmytro Kravchuk</t>
  </si>
  <si>
    <t>Dmytro Kvyatkovskyy</t>
  </si>
  <si>
    <t>Dmytro Makarchuk</t>
  </si>
  <si>
    <t>Dmytro Nesmiian</t>
  </si>
  <si>
    <t>Dmytro Polinovskyi</t>
  </si>
  <si>
    <t>Egor Selivanov</t>
  </si>
  <si>
    <t>Elizaveta Maevskaya</t>
  </si>
  <si>
    <t>Eugen Kobal</t>
  </si>
  <si>
    <t>Evelina Yandola</t>
  </si>
  <si>
    <t>Fedir Koval</t>
  </si>
  <si>
    <t>Halyna Markiv</t>
  </si>
  <si>
    <t>Hanna Dotsenko</t>
  </si>
  <si>
    <t>HESHEL SERHII</t>
  </si>
  <si>
    <t>Ihor Zhyvchyn</t>
  </si>
  <si>
    <t>Inna Gutsul</t>
  </si>
  <si>
    <t>Irina Voronkova</t>
  </si>
  <si>
    <t>Ivan Nevhiporuk</t>
  </si>
  <si>
    <t>Ivanna Gontaruk</t>
  </si>
  <si>
    <t>Ivanna Prybula</t>
  </si>
  <si>
    <t>Iван Молчанов</t>
  </si>
  <si>
    <t>Iлля Левченко</t>
  </si>
  <si>
    <t>Julia Gargan</t>
  </si>
  <si>
    <t>Julia Kravchenko</t>
  </si>
  <si>
    <t>Kamila Verozub</t>
  </si>
  <si>
    <t>Kamyanetskа Maria</t>
  </si>
  <si>
    <t>Karina Bortun</t>
  </si>
  <si>
    <t>Karina Viier</t>
  </si>
  <si>
    <t>Kateryna Kalinichenko</t>
  </si>
  <si>
    <t>Kateryna Riznychenko</t>
  </si>
  <si>
    <t>Khrystyna Voloshyna</t>
  </si>
  <si>
    <t>Kirylo Karnaruk</t>
  </si>
  <si>
    <t>Konovalova Olena</t>
  </si>
  <si>
    <t>Kravchenko Yelyzaveta</t>
  </si>
  <si>
    <t>Kulicheckii Vlad</t>
  </si>
  <si>
    <t>Lidiia Slipchyshyn</t>
  </si>
  <si>
    <t>Liubov Kravchenko</t>
  </si>
  <si>
    <t>Liza Buzyan</t>
  </si>
  <si>
    <t>Luda Div</t>
  </si>
  <si>
    <t>Luda Mydrik</t>
  </si>
  <si>
    <t>Maria Vasylyshyn</t>
  </si>
  <si>
    <t>Mariana Lebed</t>
  </si>
  <si>
    <t>Mariia Besedina</t>
  </si>
  <si>
    <t>Miroslava Kormosh</t>
  </si>
  <si>
    <t>Mykola Kotsiuruba</t>
  </si>
  <si>
    <t>Myrkalo Nastya</t>
  </si>
  <si>
    <t>Nadia Konovalenko</t>
  </si>
  <si>
    <t>Nadiia Salkova</t>
  </si>
  <si>
    <t>Natalia Shilan</t>
  </si>
  <si>
    <t xml:space="preserve">Natalia Spolitak </t>
  </si>
  <si>
    <t>Nataliia Batkovets</t>
  </si>
  <si>
    <t>Nataliia Khodzinska</t>
  </si>
  <si>
    <t>Natalya Shishenko</t>
  </si>
  <si>
    <t>nikita diachenko</t>
  </si>
  <si>
    <t>Oksana Boichuk</t>
  </si>
  <si>
    <t>Oksana Hudz</t>
  </si>
  <si>
    <t xml:space="preserve">Oksana Melnichenko </t>
  </si>
  <si>
    <t>Oleksandr Ivanitsky</t>
  </si>
  <si>
    <t>Oleksandra Rudenkova</t>
  </si>
  <si>
    <t>Oleksii Poniuk</t>
  </si>
  <si>
    <t>Olena Alieksieieva</t>
  </si>
  <si>
    <t>Olena Andrieieva</t>
  </si>
  <si>
    <t>Olena Golovko</t>
  </si>
  <si>
    <t>Olena Hnativ</t>
  </si>
  <si>
    <t>Olena Moskalenko</t>
  </si>
  <si>
    <t>Olena Osiian</t>
  </si>
  <si>
    <t>Olena Shaurova</t>
  </si>
  <si>
    <t>Olena Svidlo</t>
  </si>
  <si>
    <t>Olena Yurchenko</t>
  </si>
  <si>
    <t>Olesya Nekoz</t>
  </si>
  <si>
    <t>Olexandra Bilous</t>
  </si>
  <si>
    <t>Olha Korobeinikova</t>
  </si>
  <si>
    <t>Olha Martynova</t>
  </si>
  <si>
    <t>Ottsevych Sofiia</t>
  </si>
  <si>
    <t>Rita Korolenko</t>
  </si>
  <si>
    <t>Rodion Zarubin</t>
  </si>
  <si>
    <t>Roman Kulchytskyi</t>
  </si>
  <si>
    <t>Rostyslav Chornyi</t>
  </si>
  <si>
    <t>Ruslan Omelchenko</t>
  </si>
  <si>
    <t>Skhidnytska Halyna</t>
  </si>
  <si>
    <t>snizhana kniaziuk</t>
  </si>
  <si>
    <t>Sofia Diuzhova</t>
  </si>
  <si>
    <t>Sofia Hrushetska</t>
  </si>
  <si>
    <t>STANISLAV STANISLAV</t>
  </si>
  <si>
    <t>Svitlana Zhebko</t>
  </si>
  <si>
    <t>Tamila Novoseletska</t>
  </si>
  <si>
    <t>Taras Okhrimenko</t>
  </si>
  <si>
    <t>Tatyana Ryabovolyk</t>
  </si>
  <si>
    <t>Tetiana Kapeliushna</t>
  </si>
  <si>
    <t>Tetiana Roshko</t>
  </si>
  <si>
    <t>Timur Ivanchenko</t>
  </si>
  <si>
    <t>Trifan Mariya</t>
  </si>
  <si>
    <t>Vadim Kulia</t>
  </si>
  <si>
    <t>Vadym Shokha</t>
  </si>
  <si>
    <t>Valentyna Rabtcevych</t>
  </si>
  <si>
    <t>Valeria Zhurba</t>
  </si>
  <si>
    <t>Valeriia Semenova</t>
  </si>
  <si>
    <t>Valeriya Sushko</t>
  </si>
  <si>
    <t>Victor Lypkan</t>
  </si>
  <si>
    <t>Victoriia Kovalova</t>
  </si>
  <si>
    <t>Victorija Chejpesh</t>
  </si>
  <si>
    <t>Viktor Shulika</t>
  </si>
  <si>
    <t>Viktoria Laktionova</t>
  </si>
  <si>
    <t>VIKTORIIA KOKOSHA</t>
  </si>
  <si>
    <t>Vita Klepach</t>
  </si>
  <si>
    <t>Vitalina Livariuk</t>
  </si>
  <si>
    <t>Vitaly Dolenko</t>
  </si>
  <si>
    <t>Vladyslav Litvinov</t>
  </si>
  <si>
    <t>Vladyslav Tkachenko</t>
  </si>
  <si>
    <t>Volodymyr Yukhumenko</t>
  </si>
  <si>
    <t>Vyacheslav Kovakevskiy</t>
  </si>
  <si>
    <t>Xiaomi M2101K6G</t>
  </si>
  <si>
    <t>Yana Lashkivska</t>
  </si>
  <si>
    <t>Yaroslav Rukavytsia</t>
  </si>
  <si>
    <t>Yaroslava Oleksyk</t>
  </si>
  <si>
    <t>Yevhen Ukrainskyi</t>
  </si>
  <si>
    <t>YEVHENII HORBUNOV</t>
  </si>
  <si>
    <t>Yulianna Vanzhula</t>
  </si>
  <si>
    <t>Yuliia Sukhorukova</t>
  </si>
  <si>
    <t>Yura Mayboroda</t>
  </si>
  <si>
    <t>Zagredelna Viktoria</t>
  </si>
  <si>
    <t>Агієнко Максим</t>
  </si>
  <si>
    <t>Алевтина Ляхно</t>
  </si>
  <si>
    <t>Алевтина Риженкова</t>
  </si>
  <si>
    <t>Александр Чередниченко</t>
  </si>
  <si>
    <t>Алина Гедюн</t>
  </si>
  <si>
    <t>Аліна Андрейченко</t>
  </si>
  <si>
    <t>Аліна Богданова</t>
  </si>
  <si>
    <t>Аліна Бойко</t>
  </si>
  <si>
    <t>Аліна Братешко</t>
  </si>
  <si>
    <t>Аліна Заночкіна</t>
  </si>
  <si>
    <t>Аліна Ісип</t>
  </si>
  <si>
    <t>Аліна Качна</t>
  </si>
  <si>
    <t>Аліна Леканка</t>
  </si>
  <si>
    <t>Аліна Ломонос</t>
  </si>
  <si>
    <t>Аліна Микитенко</t>
  </si>
  <si>
    <t>Аліна Мікелашвілі</t>
  </si>
  <si>
    <t>Аліна Міняйленко</t>
  </si>
  <si>
    <t>Аліна Недільська</t>
  </si>
  <si>
    <t>Аліна Пазенко</t>
  </si>
  <si>
    <t>Аліна Панченко</t>
  </si>
  <si>
    <t>Аліна Перебейнос</t>
  </si>
  <si>
    <t>Аліна Сафата</t>
  </si>
  <si>
    <t>Аліна Старченко</t>
  </si>
  <si>
    <t>Аліна Чичкан</t>
  </si>
  <si>
    <t>Аліса Бобраніцька</t>
  </si>
  <si>
    <t>Аліса Галанзовська</t>
  </si>
  <si>
    <t>Аліса Карпенко</t>
  </si>
  <si>
    <t>Аліса Москалець</t>
  </si>
  <si>
    <t>Алла Дідик</t>
  </si>
  <si>
    <t>Алла Козачок</t>
  </si>
  <si>
    <t>Алла Краснова</t>
  </si>
  <si>
    <t>Алла Лукашвілі</t>
  </si>
  <si>
    <t>Алла Найдьонова</t>
  </si>
  <si>
    <t>Алла Соловйова</t>
  </si>
  <si>
    <t>Алла Цибулько</t>
  </si>
  <si>
    <t>Алла Шпунер</t>
  </si>
  <si>
    <t>Альбина Велигжанина</t>
  </si>
  <si>
    <t>Альбіна Панченко</t>
  </si>
  <si>
    <t>Альона Бенеда</t>
  </si>
  <si>
    <t>Альона Зазубек</t>
  </si>
  <si>
    <t>Альона Король</t>
  </si>
  <si>
    <t>Альона Кравченко</t>
  </si>
  <si>
    <t>Альона Луценко</t>
  </si>
  <si>
    <t>Альохін Роман</t>
  </si>
  <si>
    <t>Анастасія</t>
  </si>
  <si>
    <t>Анастасія Антоненко</t>
  </si>
  <si>
    <t>Анастасія Білименко</t>
  </si>
  <si>
    <t>Анастасія Білінська</t>
  </si>
  <si>
    <t>Анастасія Бушовська</t>
  </si>
  <si>
    <t>Анастасія Василик</t>
  </si>
  <si>
    <t>Анастасія Ващенок</t>
  </si>
  <si>
    <t>Анастасія Волинець</t>
  </si>
  <si>
    <t>Анастасія Волошина</t>
  </si>
  <si>
    <t>Анастасія Гальченко</t>
  </si>
  <si>
    <t>Анастасія Гуріна</t>
  </si>
  <si>
    <t>Анастасія Ізвєкова</t>
  </si>
  <si>
    <t>Анастасія Іщук</t>
  </si>
  <si>
    <t>Анастасія Казарова</t>
  </si>
  <si>
    <t>Анастасія Качайло</t>
  </si>
  <si>
    <t>Анастасія Клановець</t>
  </si>
  <si>
    <t>Анастасія Кравченко</t>
  </si>
  <si>
    <t>Анастасія Купчак</t>
  </si>
  <si>
    <t>Анастасія Лавриненко</t>
  </si>
  <si>
    <t>Анастасія Леванда</t>
  </si>
  <si>
    <t>Анастасія Мазуряк</t>
  </si>
  <si>
    <t>Анастасія Мотроновська</t>
  </si>
  <si>
    <t>Анастасія Пелюх</t>
  </si>
  <si>
    <t>Анастасія ПОКЛІТАР</t>
  </si>
  <si>
    <t>Анастасія Середа</t>
  </si>
  <si>
    <t>Анастасія Синицина</t>
  </si>
  <si>
    <t>Анастасія Тураєва</t>
  </si>
  <si>
    <t>Анастасія Турта</t>
  </si>
  <si>
    <t>Анастасія Устенко</t>
  </si>
  <si>
    <t>Анастасія Хоменко</t>
  </si>
  <si>
    <t>Анастасія Хорунжа</t>
  </si>
  <si>
    <t>Анастасія Христюк</t>
  </si>
  <si>
    <t>Анастасія Шипенко</t>
  </si>
  <si>
    <t>Анастасія Ярема</t>
  </si>
  <si>
    <t>Анастасія Яременко</t>
  </si>
  <si>
    <t>Анастасія Ярова</t>
  </si>
  <si>
    <t>Анатолій Решетицький</t>
  </si>
  <si>
    <t>Анатолій Семенченко</t>
  </si>
  <si>
    <t>Анатолій Шемейко</t>
  </si>
  <si>
    <t>Ангеліна Птуха</t>
  </si>
  <si>
    <t>Ангеліна Романюк</t>
  </si>
  <si>
    <t>Ангеліна Семенко</t>
  </si>
  <si>
    <t>Ангеліна Ходань</t>
  </si>
  <si>
    <t>Ангеліна Юхименко</t>
  </si>
  <si>
    <t>Анджелика Стовбун</t>
  </si>
  <si>
    <t>Андріана Недогода</t>
  </si>
  <si>
    <t>Андріана Сусік</t>
  </si>
  <si>
    <t>Андрій Білий</t>
  </si>
  <si>
    <t>Андрій Біломитцев</t>
  </si>
  <si>
    <t>Андрій Борисенко</t>
  </si>
  <si>
    <t>Андрій Головатий</t>
  </si>
  <si>
    <t>Андрій Колодій</t>
  </si>
  <si>
    <t>Андрій Комар</t>
  </si>
  <si>
    <t>Андрій Круковський</t>
  </si>
  <si>
    <t>Андрій Михайлов</t>
  </si>
  <si>
    <t>Андрій Радч</t>
  </si>
  <si>
    <t>Андрій Ракоїд</t>
  </si>
  <si>
    <t>Андрій Скоробогатов</t>
  </si>
  <si>
    <t>Андрій Цвігун</t>
  </si>
  <si>
    <t>Андрій Ярига</t>
  </si>
  <si>
    <t>Анжела Калашник</t>
  </si>
  <si>
    <t>Анжела Мельничук</t>
  </si>
  <si>
    <t>Анжела Петрова</t>
  </si>
  <si>
    <t>Анжелв Пичіненко</t>
  </si>
  <si>
    <t>Анжеліка Циба</t>
  </si>
  <si>
    <t>Анжеліка Янущиць</t>
  </si>
  <si>
    <t>Анна Агішева</t>
  </si>
  <si>
    <t>Анна Бабич</t>
  </si>
  <si>
    <t>Анна Балакальчук</t>
  </si>
  <si>
    <t>Анна Василець</t>
  </si>
  <si>
    <t>Анна Вікарій</t>
  </si>
  <si>
    <t>Анна Глушко</t>
  </si>
  <si>
    <t>Анна Гончар</t>
  </si>
  <si>
    <t>Анна Грищенко</t>
  </si>
  <si>
    <t>Анна Захарова</t>
  </si>
  <si>
    <t>Анна Калініченко</t>
  </si>
  <si>
    <t>Анна Каряка</t>
  </si>
  <si>
    <t>Анна Коломієць</t>
  </si>
  <si>
    <t>Анна Кондакова</t>
  </si>
  <si>
    <t>Анна Копійка</t>
  </si>
  <si>
    <t>Анна Котвицька</t>
  </si>
  <si>
    <t>Анна Котик</t>
  </si>
  <si>
    <t>Анна Кравченко</t>
  </si>
  <si>
    <t>Анна Кудіна</t>
  </si>
  <si>
    <t>Анна Кульшан</t>
  </si>
  <si>
    <t>Анна Лоєвська</t>
  </si>
  <si>
    <t>Анна Малєєва</t>
  </si>
  <si>
    <t>Анна Мартинова</t>
  </si>
  <si>
    <t>Анна Можевенко</t>
  </si>
  <si>
    <t>Анна Наливайко</t>
  </si>
  <si>
    <t>Анна Олександренко</t>
  </si>
  <si>
    <t>Анна Полянська</t>
  </si>
  <si>
    <t>Анна Рибкіна</t>
  </si>
  <si>
    <t>Анна Склянова</t>
  </si>
  <si>
    <t>Анна Слободяник</t>
  </si>
  <si>
    <t>Анна Слюсар</t>
  </si>
  <si>
    <t>Анна Товкач</t>
  </si>
  <si>
    <t>Анна Шматко</t>
  </si>
  <si>
    <t>Антон Манжос</t>
  </si>
  <si>
    <t>Антон Самойленко</t>
  </si>
  <si>
    <t>Антоніна Богінська</t>
  </si>
  <si>
    <t>Антоніна Довга</t>
  </si>
  <si>
    <t>Антоніна Кривчанська</t>
  </si>
  <si>
    <t>Аня Ткач</t>
  </si>
  <si>
    <t>Аріна Безносенко</t>
  </si>
  <si>
    <t>Аріна Ільченко</t>
  </si>
  <si>
    <t>Аріна Короташ</t>
  </si>
  <si>
    <t>Аріна Ластович</t>
  </si>
  <si>
    <t>Аріна Пилипенко</t>
  </si>
  <si>
    <t>Аріна Чурсінова</t>
  </si>
  <si>
    <t>Арсен Олексієкно</t>
  </si>
  <si>
    <t>Арсений Заславец</t>
  </si>
  <si>
    <t>Арсеній Заславець</t>
  </si>
  <si>
    <t>Арсеній Нікітін</t>
  </si>
  <si>
    <t>Арсеній Симачов</t>
  </si>
  <si>
    <t>Арсеній Шостак</t>
  </si>
  <si>
    <t>Артем Аношечкін</t>
  </si>
  <si>
    <t>Артем Артем</t>
  </si>
  <si>
    <t>Артем Бадика</t>
  </si>
  <si>
    <t>Артем Воробйов</t>
  </si>
  <si>
    <t>Артем Геряк</t>
  </si>
  <si>
    <t>Артем Горст</t>
  </si>
  <si>
    <t>Артем Іванов</t>
  </si>
  <si>
    <t>Артем Ігонов</t>
  </si>
  <si>
    <t>Артем Карасьов</t>
  </si>
  <si>
    <t>Артем Козаченко</t>
  </si>
  <si>
    <t>Артём Левин</t>
  </si>
  <si>
    <t>Артем Малеев</t>
  </si>
  <si>
    <t>Артем Нікітенко</t>
  </si>
  <si>
    <t>Артем Панчук</t>
  </si>
  <si>
    <t>Артем Петров</t>
  </si>
  <si>
    <t>Артем Сажко</t>
  </si>
  <si>
    <t>Артем Слободяник</t>
  </si>
  <si>
    <t>Артем Степанський</t>
  </si>
  <si>
    <t>Артем Ступак</t>
  </si>
  <si>
    <t>Артем Тарчинський</t>
  </si>
  <si>
    <t>Артем Шелманов</t>
  </si>
  <si>
    <t>Артемій Середа</t>
  </si>
  <si>
    <t>Артур Андриевский</t>
  </si>
  <si>
    <t>Артур Олексин</t>
  </si>
  <si>
    <t>Берус Тетяна</t>
  </si>
  <si>
    <t>Богдан Андрунєв</t>
  </si>
  <si>
    <t>Богдан Безпоясний</t>
  </si>
  <si>
    <t>Богдан Бойко</t>
  </si>
  <si>
    <t>Богдан Буяло</t>
  </si>
  <si>
    <t>Богдан Гончар</t>
  </si>
  <si>
    <t>Богдан Горблянський</t>
  </si>
  <si>
    <t xml:space="preserve">Богдан Горбутяк </t>
  </si>
  <si>
    <t>Богдан Добровольський</t>
  </si>
  <si>
    <t>Богдан Дяченко</t>
  </si>
  <si>
    <t>Богдан Кодинець</t>
  </si>
  <si>
    <t>Богдан Мартиненко</t>
  </si>
  <si>
    <t>Богдан Масалов</t>
  </si>
  <si>
    <t>Богдан Остудімов</t>
  </si>
  <si>
    <t>Богдан Поночовний</t>
  </si>
  <si>
    <t>Богдан Солдатенко</t>
  </si>
  <si>
    <t>Богдан Чеплеев</t>
  </si>
  <si>
    <t>Богдан Черкашин</t>
  </si>
  <si>
    <t>Богдан Чміленко</t>
  </si>
  <si>
    <t>Богдана Романчук</t>
  </si>
  <si>
    <t>Богдана Роспопа</t>
  </si>
  <si>
    <t>Бойко Ангеліна</t>
  </si>
  <si>
    <t>Борковська Х.</t>
  </si>
  <si>
    <t>Бредіхін Володимир</t>
  </si>
  <si>
    <t>Бровар Марія</t>
  </si>
  <si>
    <t>Будика Яна</t>
  </si>
  <si>
    <t>Бурдейна Наталя</t>
  </si>
  <si>
    <t>Буренко Елена</t>
  </si>
  <si>
    <t>Бурковська Марина</t>
  </si>
  <si>
    <t>Буряник Христина</t>
  </si>
  <si>
    <t>Вадим Гладун</t>
  </si>
  <si>
    <t>Вадим Мельнійчук</t>
  </si>
  <si>
    <t>Вадим Нордио</t>
  </si>
  <si>
    <t>Вадим Рачковський</t>
  </si>
  <si>
    <t>Валентин Котляр</t>
  </si>
  <si>
    <t>Валентин Павлюк</t>
  </si>
  <si>
    <t>Валентин Третяк</t>
  </si>
  <si>
    <t>Валентина Андріївна Тесленко</t>
  </si>
  <si>
    <t>Валентина Бежан</t>
  </si>
  <si>
    <t>Валентина Василенко</t>
  </si>
  <si>
    <t>Валентина Глюзіцька</t>
  </si>
  <si>
    <t>Валентина Гузь</t>
  </si>
  <si>
    <t>Валентина Єременко</t>
  </si>
  <si>
    <t>Валентина Кисляк</t>
  </si>
  <si>
    <t>Валентина Кощук</t>
  </si>
  <si>
    <t>Валентина Ремізова</t>
  </si>
  <si>
    <t>Валентина Семешина</t>
  </si>
  <si>
    <t>Валентина Ткач</t>
  </si>
  <si>
    <t>Валентина Філіп'єва</t>
  </si>
  <si>
    <t>Валентина Черкас</t>
  </si>
  <si>
    <t>Валентина Шаровкіна</t>
  </si>
  <si>
    <t>Валентина Школьна</t>
  </si>
  <si>
    <t>Валерій Зражва</t>
  </si>
  <si>
    <t>Валерій Тіхоненков</t>
  </si>
  <si>
    <t>Валерія Бистрицька</t>
  </si>
  <si>
    <t>Валерія Бухало</t>
  </si>
  <si>
    <t>Валерія Ванєк</t>
  </si>
  <si>
    <t>Валерія Дворецька</t>
  </si>
  <si>
    <t>Валерія Кара</t>
  </si>
  <si>
    <t>Валерія Качур</t>
  </si>
  <si>
    <t>Валерія Кілочок</t>
  </si>
  <si>
    <t>Валерія Кузьменко</t>
  </si>
  <si>
    <t>Валерія Мельниченко</t>
  </si>
  <si>
    <t>Валерія Міщенко</t>
  </si>
  <si>
    <t>Валерія Сафронова</t>
  </si>
  <si>
    <t>Валерія Смирнова</t>
  </si>
  <si>
    <t>Валерія Таран</t>
  </si>
  <si>
    <t>Ваня Стекленко</t>
  </si>
  <si>
    <t>Варвара Рижкова</t>
  </si>
  <si>
    <t>Варламова Наталія</t>
  </si>
  <si>
    <t>Василина Павлів</t>
  </si>
  <si>
    <t>Василь Швець</t>
  </si>
  <si>
    <t>Вера Колмикова</t>
  </si>
  <si>
    <t>вера фесенко</t>
  </si>
  <si>
    <t>Вероника Лазарева</t>
  </si>
  <si>
    <t>Вероніка Матвєєва</t>
  </si>
  <si>
    <t>Вероніка Мінченко</t>
  </si>
  <si>
    <t>Вероніка Орлова</t>
  </si>
  <si>
    <t>Вероніка Черниш</t>
  </si>
  <si>
    <t>Вероніка Щебетова</t>
  </si>
  <si>
    <t>Винограденко Галина</t>
  </si>
  <si>
    <t>Виталик Головин</t>
  </si>
  <si>
    <t>Віктор Берегун</t>
  </si>
  <si>
    <t>Віктор Комишан</t>
  </si>
  <si>
    <t>Віктор Муринський</t>
  </si>
  <si>
    <t>Віктор Янущиць</t>
  </si>
  <si>
    <t>Вікторія Апанасенко</t>
  </si>
  <si>
    <t>Вікторія Богданович</t>
  </si>
  <si>
    <t>Вікторія Варавіна</t>
  </si>
  <si>
    <t>Вікторія Вербицька</t>
  </si>
  <si>
    <t>Вікторія Волошина-Сідей</t>
  </si>
  <si>
    <t>Вікторія Грічаненко</t>
  </si>
  <si>
    <t>Вікторія Затхей</t>
  </si>
  <si>
    <t>Вікторія Івахненко</t>
  </si>
  <si>
    <t>Вікторія Ісько</t>
  </si>
  <si>
    <t>Вікторія Іщик</t>
  </si>
  <si>
    <t>Вікторія Кісіль</t>
  </si>
  <si>
    <t>Вікторія Коваленко</t>
  </si>
  <si>
    <t>Вікторія Кокарєва</t>
  </si>
  <si>
    <t>Вікторія Корзун</t>
  </si>
  <si>
    <t>Вікторія Кравець</t>
  </si>
  <si>
    <t>Вікторія Кучерова</t>
  </si>
  <si>
    <t>Вікторія Линник</t>
  </si>
  <si>
    <t>Вікторія Мариніна</t>
  </si>
  <si>
    <t>Вікторія Мариняк</t>
  </si>
  <si>
    <t>Вікторія Міщенко</t>
  </si>
  <si>
    <t>Вікторія Момот</t>
  </si>
  <si>
    <t>Вікторія Паламарчук</t>
  </si>
  <si>
    <t>Вікторія Підгорна</t>
  </si>
  <si>
    <t>Вікторія Пучко</t>
  </si>
  <si>
    <t>Вікторія Рубан</t>
  </si>
  <si>
    <t>Вікторія Рудик</t>
  </si>
  <si>
    <t>Вікторія Ручинська</t>
  </si>
  <si>
    <t>Вікторія Саєнко</t>
  </si>
  <si>
    <t>Вікторія Сіжук</t>
  </si>
  <si>
    <t>Вікторія Соловйова</t>
  </si>
  <si>
    <t>Вікторія Таран</t>
  </si>
  <si>
    <t>Вікторія Тещинська</t>
  </si>
  <si>
    <t>Вікторія Федак</t>
  </si>
  <si>
    <t>Вікторія Хабалевська</t>
  </si>
  <si>
    <t>Вікторія Чорна</t>
  </si>
  <si>
    <t>Вікторія Шадура</t>
  </si>
  <si>
    <t>Вікторія Яловчук</t>
  </si>
  <si>
    <t>Вікторія Янова</t>
  </si>
  <si>
    <t>Вікторія Ярошенко</t>
  </si>
  <si>
    <t>Віолетта Косміна</t>
  </si>
  <si>
    <t>Віолетта Снофідова</t>
  </si>
  <si>
    <t>Віолєта Кушніренко</t>
  </si>
  <si>
    <t>Віра Єрмолаєва</t>
  </si>
  <si>
    <t>Віра Фоміна</t>
  </si>
  <si>
    <t>Віра Якобі</t>
  </si>
  <si>
    <t>Віта Довга</t>
  </si>
  <si>
    <t>Віта Кузук</t>
  </si>
  <si>
    <t>Віта Маменчук</t>
  </si>
  <si>
    <t>Віталій Вовчок</t>
  </si>
  <si>
    <t>Віталій Мітько</t>
  </si>
  <si>
    <t>Віталій Островський</t>
  </si>
  <si>
    <t>Віталій Янковецький</t>
  </si>
  <si>
    <t>Віталік Качур</t>
  </si>
  <si>
    <t>Віталіна Антонюк</t>
  </si>
  <si>
    <t>Віталіна Галчанська</t>
  </si>
  <si>
    <t>Віталіна Лук'янова</t>
  </si>
  <si>
    <t>Віталіна Ярощук</t>
  </si>
  <si>
    <t>Влад Ліпков</t>
  </si>
  <si>
    <t>Влад Майоров</t>
  </si>
  <si>
    <t>Влада Мирошниченко</t>
  </si>
  <si>
    <t>Влада Сєрокурова</t>
  </si>
  <si>
    <t>Владимирова Владислава</t>
  </si>
  <si>
    <t>Владислав Бабиченко</t>
  </si>
  <si>
    <t>Владислав Красовський</t>
  </si>
  <si>
    <t>Владислав Курбацький</t>
  </si>
  <si>
    <t>Владислав Мельник</t>
  </si>
  <si>
    <t>Владислав Надточій</t>
  </si>
  <si>
    <t>Владислав Рак</t>
  </si>
  <si>
    <t>Владислав Сахнюк</t>
  </si>
  <si>
    <t>Владислав Світлий</t>
  </si>
  <si>
    <t>Владислав Сірак</t>
  </si>
  <si>
    <t>Владислав Тичинський</t>
  </si>
  <si>
    <t>Владислава Догадаєва</t>
  </si>
  <si>
    <t>Владислава Заводовська</t>
  </si>
  <si>
    <t>Владислава Попова</t>
  </si>
  <si>
    <t>Вовна Інна</t>
  </si>
  <si>
    <t>Володимир Болізюк</t>
  </si>
  <si>
    <t>Володимир Вельма</t>
  </si>
  <si>
    <t>Володимир Дуб</t>
  </si>
  <si>
    <t>Володимир Кім</t>
  </si>
  <si>
    <t>Володимир Нестерко</t>
  </si>
  <si>
    <t>Вплентина Бойко</t>
  </si>
  <si>
    <t>Вячеслав Пархомов</t>
  </si>
  <si>
    <t>Вячеслав Шевченко</t>
  </si>
  <si>
    <t>Габур Ілона</t>
  </si>
  <si>
    <t>Галина Балич-Гудз</t>
  </si>
  <si>
    <t>Галина Гайдукова</t>
  </si>
  <si>
    <t>Галина Городинська</t>
  </si>
  <si>
    <t>Галина Довганюк</t>
  </si>
  <si>
    <t>Галина Кривобока</t>
  </si>
  <si>
    <t>Галина Лозинська</t>
  </si>
  <si>
    <t>Галина Маламанюк</t>
  </si>
  <si>
    <t>Галина Махлай</t>
  </si>
  <si>
    <t>Галина Моспан</t>
  </si>
  <si>
    <t>Галина Руденко</t>
  </si>
  <si>
    <t>Галина Сенич</t>
  </si>
  <si>
    <t>Галина Слободяник</t>
  </si>
  <si>
    <t>ганна вінце</t>
  </si>
  <si>
    <t>Ганна Должек</t>
  </si>
  <si>
    <t>Ганна Євлахова</t>
  </si>
  <si>
    <t>Ганна Захарчук</t>
  </si>
  <si>
    <t>Ганна Козак</t>
  </si>
  <si>
    <t>Ганна Кулигіна</t>
  </si>
  <si>
    <t>Ганна Мельник</t>
  </si>
  <si>
    <t>Ганна Меценко</t>
  </si>
  <si>
    <t>Ганна Орел</t>
  </si>
  <si>
    <t>Ганна Перекопська</t>
  </si>
  <si>
    <t>Ганна Сич</t>
  </si>
  <si>
    <t>Георгій Черняк</t>
  </si>
  <si>
    <t>Георгій Шкода</t>
  </si>
  <si>
    <t>Георгіян Євгеній</t>
  </si>
  <si>
    <t>Герман Облізін</t>
  </si>
  <si>
    <t>Герман Оразбаєв</t>
  </si>
  <si>
    <t>Глеб Петров</t>
  </si>
  <si>
    <t>Глєб Відрашку</t>
  </si>
  <si>
    <t>Глєб Проценко</t>
  </si>
  <si>
    <t>Григорій Лєвтєров</t>
  </si>
  <si>
    <t>Гримайло Тетяна</t>
  </si>
  <si>
    <t>Давiд Авдєєнко</t>
  </si>
  <si>
    <t>Давид Абеленцев</t>
  </si>
  <si>
    <t>Давид Кранго</t>
  </si>
  <si>
    <t>Давид Лавров</t>
  </si>
  <si>
    <t>Дамір Дулєв</t>
  </si>
  <si>
    <t>Дана Соклакова</t>
  </si>
  <si>
    <t>Даниил Павлинский</t>
  </si>
  <si>
    <t>Даниіл Янович</t>
  </si>
  <si>
    <t>Данил Антипенко</t>
  </si>
  <si>
    <t>Данил Кравчук</t>
  </si>
  <si>
    <t>Данило Добровольський</t>
  </si>
  <si>
    <t>Данило Коваленко</t>
  </si>
  <si>
    <t>Данило Лісняк</t>
  </si>
  <si>
    <t>Данііл Жданов</t>
  </si>
  <si>
    <t>Данііл Тесля</t>
  </si>
  <si>
    <t>Даніїл Соколов</t>
  </si>
  <si>
    <t>Даніл Павлов</t>
  </si>
  <si>
    <t>Дар’я Зелинська</t>
  </si>
  <si>
    <t>Дар’я Обертинська</t>
  </si>
  <si>
    <t>дарина в’юн</t>
  </si>
  <si>
    <t>Дарина Демура</t>
  </si>
  <si>
    <t>Дарина Мальцева</t>
  </si>
  <si>
    <t>Дарина Немченко</t>
  </si>
  <si>
    <t>Дарина Сивохіна</t>
  </si>
  <si>
    <t>Дарина Щербань</t>
  </si>
  <si>
    <t>Даріна Матвєєва</t>
  </si>
  <si>
    <t>Дарія Вершигора</t>
  </si>
  <si>
    <t>Дарія Звонарьова</t>
  </si>
  <si>
    <t>Дарья Баклагина</t>
  </si>
  <si>
    <t>Дарья Лащенко</t>
  </si>
  <si>
    <t>Дар'я Арсентьева</t>
  </si>
  <si>
    <t>Дар'я Вальчук</t>
  </si>
  <si>
    <t>Дар'я Затолокіна</t>
  </si>
  <si>
    <t>Дар'я Ковальова</t>
  </si>
  <si>
    <t>Дар'я Корда</t>
  </si>
  <si>
    <t>Дар'я Корнієнко</t>
  </si>
  <si>
    <t>Дар'я Кравцова</t>
  </si>
  <si>
    <t>Дарʼя Крамчанін</t>
  </si>
  <si>
    <t>Дар'я крохмаленко</t>
  </si>
  <si>
    <t>Дар'я Ляшенко</t>
  </si>
  <si>
    <t>Дар'я Малько</t>
  </si>
  <si>
    <t>Дар'я Мельникова</t>
  </si>
  <si>
    <t>Дарʼя Петрик</t>
  </si>
  <si>
    <t>Дар'я Садовська</t>
  </si>
  <si>
    <t>Дар'я Саранча</t>
  </si>
  <si>
    <t>Дар'я Селіхова</t>
  </si>
  <si>
    <t>Дар'я Середенко</t>
  </si>
  <si>
    <t>Дар'я Ходацька</t>
  </si>
  <si>
    <t>Дар'я Шаповалова-Чухрай</t>
  </si>
  <si>
    <t>Дар'я Шликова</t>
  </si>
  <si>
    <t>Даша Білоус</t>
  </si>
  <si>
    <t>Даша Васильева</t>
  </si>
  <si>
    <t>Даша Кусенко</t>
  </si>
  <si>
    <t>Даша Печегузова</t>
  </si>
  <si>
    <t>Даша Чумак</t>
  </si>
  <si>
    <t>Даяна Балюк</t>
  </si>
  <si>
    <t>Денис Вайленко</t>
  </si>
  <si>
    <t>Денис Воробець</t>
  </si>
  <si>
    <t>Денис Ганзюк</t>
  </si>
  <si>
    <t>Денис Калашнік</t>
  </si>
  <si>
    <t>Денис Косяк</t>
  </si>
  <si>
    <t>Денис Кузьменко</t>
  </si>
  <si>
    <t>Денис Лещенко</t>
  </si>
  <si>
    <t>Денис Меркулов</t>
  </si>
  <si>
    <t>Денис Новіцький</t>
  </si>
  <si>
    <t>Денис Партолюк</t>
  </si>
  <si>
    <t>Денис Терешкін</t>
  </si>
  <si>
    <t>Денис Фаїна</t>
  </si>
  <si>
    <t>Денис Ятленко</t>
  </si>
  <si>
    <t>Дерека Тетяна</t>
  </si>
  <si>
    <t>Дика Софія</t>
  </si>
  <si>
    <t>Діана Денисенко</t>
  </si>
  <si>
    <t>Діана Диба</t>
  </si>
  <si>
    <t>Діана Лудан</t>
  </si>
  <si>
    <t>Діана Мартишко</t>
  </si>
  <si>
    <t>Діана мєдєнцева</t>
  </si>
  <si>
    <t>Діана Перепелиця</t>
  </si>
  <si>
    <t>Діана Пристай</t>
  </si>
  <si>
    <t>Діана Сепик</t>
  </si>
  <si>
    <t>Діана Церпиш</t>
  </si>
  <si>
    <t>Діма Іванов</t>
  </si>
  <si>
    <t>Діма Лежавський</t>
  </si>
  <si>
    <t>Дмитрій Копча</t>
  </si>
  <si>
    <t>Дмитро Брєславич</t>
  </si>
  <si>
    <t>Дмитро Гонтар</t>
  </si>
  <si>
    <t>Дмитро Давидович</t>
  </si>
  <si>
    <t>Дмитро Демченко</t>
  </si>
  <si>
    <t>Дмитро Демянник</t>
  </si>
  <si>
    <t>Дмитро Іллєв</t>
  </si>
  <si>
    <t>Дмитро Копил</t>
  </si>
  <si>
    <t>Дмитро Максимець</t>
  </si>
  <si>
    <t>Дмитро Махаринський</t>
  </si>
  <si>
    <t>Дмитро Мацута</t>
  </si>
  <si>
    <t>Дмитро Рудий</t>
  </si>
  <si>
    <t>Дмитро Суховенко</t>
  </si>
  <si>
    <t>Дмитро Тимофєєв</t>
  </si>
  <si>
    <t>ДМИТРО ТРОЦЕНКО</t>
  </si>
  <si>
    <t>Дмитро Філюрський</t>
  </si>
  <si>
    <t>Дмитро Чебоненко</t>
  </si>
  <si>
    <t>Дмитро Шацький</t>
  </si>
  <si>
    <t>Дмитро Юрчук</t>
  </si>
  <si>
    <t>Дмитро Ягодкін</t>
  </si>
  <si>
    <t>Дмитро Ярош</t>
  </si>
  <si>
    <t>Дмітрій Станчев</t>
  </si>
  <si>
    <t>Домініка Літкевич</t>
  </si>
  <si>
    <t>Дрія Уляна</t>
  </si>
  <si>
    <t>Евген Рубіжанський</t>
  </si>
  <si>
    <t>Евгеній Польшин</t>
  </si>
  <si>
    <t>Евеліна Соколова</t>
  </si>
  <si>
    <t>Егор Добронос</t>
  </si>
  <si>
    <t>Егор Панов</t>
  </si>
  <si>
    <t>Едуард Стехальський</t>
  </si>
  <si>
    <t>Екатерина Зинар</t>
  </si>
  <si>
    <t>Екатерина Олейник</t>
  </si>
  <si>
    <t>Елена Домаскина</t>
  </si>
  <si>
    <t>Еліна Вакулович</t>
  </si>
  <si>
    <t>Еліна Феєр</t>
  </si>
  <si>
    <t>Елла Дроздова</t>
  </si>
  <si>
    <t>Емілія Іманова</t>
  </si>
  <si>
    <t>Емір Фахрієв</t>
  </si>
  <si>
    <t>Євген Іванов</t>
  </si>
  <si>
    <t>Євгеній Гладун</t>
  </si>
  <si>
    <t>Євгеній Горбунов</t>
  </si>
  <si>
    <t>Євгеній Лебедєв</t>
  </si>
  <si>
    <t>Євгеній Самойлов, Олим Маргарита</t>
  </si>
  <si>
    <t>Євгеній Семак</t>
  </si>
  <si>
    <t>Євгеній Тлустий</t>
  </si>
  <si>
    <t>Євгеній Цимбалюк</t>
  </si>
  <si>
    <t>Євгенія Коросташовець</t>
  </si>
  <si>
    <t>Євгенія Плахотніченко</t>
  </si>
  <si>
    <t>Євгенія Пушкіна</t>
  </si>
  <si>
    <t>Євгенія Хоріна</t>
  </si>
  <si>
    <t>Єгор Горшков</t>
  </si>
  <si>
    <t>Єгор Жужома</t>
  </si>
  <si>
    <t>Єгор Зімін</t>
  </si>
  <si>
    <t>Єгор Куницький</t>
  </si>
  <si>
    <t>Єгор Литвиненко</t>
  </si>
  <si>
    <t>Єгор Песчанський</t>
  </si>
  <si>
    <t>Єгор Сідненко</t>
  </si>
  <si>
    <t>Єлизавета Байдікова</t>
  </si>
  <si>
    <t>Єлизавета Бойко</t>
  </si>
  <si>
    <t>Єлизавета Васильєва</t>
  </si>
  <si>
    <t>Єлизавета Діхтяр</t>
  </si>
  <si>
    <t>Єлизавета Малєєва</t>
  </si>
  <si>
    <t>Єлизавета Озерова</t>
  </si>
  <si>
    <t>Єлизавета Римаренко</t>
  </si>
  <si>
    <t>Єлизавета Хижняк</t>
  </si>
  <si>
    <t>Єлизавета Шевчук</t>
  </si>
  <si>
    <t>Єлизавета Шелюг</t>
  </si>
  <si>
    <t>Єлізавета Захарченко</t>
  </si>
  <si>
    <t>Єременко Крістіна</t>
  </si>
  <si>
    <t>Жанна Устюгова</t>
  </si>
  <si>
    <t>Загуба Людмила</t>
  </si>
  <si>
    <t>Заєць Владислав</t>
  </si>
  <si>
    <t>Залітач Вероніка</t>
  </si>
  <si>
    <t>Заяць Нікіта ХГ 86</t>
  </si>
  <si>
    <t>Звягін Максим</t>
  </si>
  <si>
    <t>Злата Пархацька</t>
  </si>
  <si>
    <t>Златослава Дьякова</t>
  </si>
  <si>
    <t>Знайдюк Євгеній</t>
  </si>
  <si>
    <t>Зоряна Захарова</t>
  </si>
  <si>
    <t>Ігор Фоменко</t>
  </si>
  <si>
    <t>Ілля Сухинін</t>
  </si>
  <si>
    <t>Ірина Гнилицкая</t>
  </si>
  <si>
    <t>Ірина Роценко</t>
  </si>
  <si>
    <t>Ірина Чуприна</t>
  </si>
  <si>
    <t>Іван Бондар</t>
  </si>
  <si>
    <t>Іван Грошенков</t>
  </si>
  <si>
    <t>Іван Донченко</t>
  </si>
  <si>
    <t>Іван Жавжаров</t>
  </si>
  <si>
    <t>Іван Калашник</t>
  </si>
  <si>
    <t>Іван Каперко</t>
  </si>
  <si>
    <t>Іван Мацько</t>
  </si>
  <si>
    <t>Іван Немкович</t>
  </si>
  <si>
    <t>Іван Огієнко</t>
  </si>
  <si>
    <t>Іван Савченко</t>
  </si>
  <si>
    <t>Іван Старинський</t>
  </si>
  <si>
    <t>Іванна Довганик</t>
  </si>
  <si>
    <t>Іванна Колчар</t>
  </si>
  <si>
    <t>Іванна Мацак</t>
  </si>
  <si>
    <t>Іванна Пірог</t>
  </si>
  <si>
    <t>Ігор Діхтяренко</t>
  </si>
  <si>
    <t>Ігор Кириченко</t>
  </si>
  <si>
    <t>Ігор Михальченко</t>
  </si>
  <si>
    <t>Ігор Настич</t>
  </si>
  <si>
    <t>Ігор Парубчак</t>
  </si>
  <si>
    <t>Ігор Подорога</t>
  </si>
  <si>
    <t>Ігор Чалий</t>
  </si>
  <si>
    <t>Ілля Гиренко</t>
  </si>
  <si>
    <t>Ілля Горелов</t>
  </si>
  <si>
    <t>Ілля Кропивко</t>
  </si>
  <si>
    <t>Ілля Овсієнко</t>
  </si>
  <si>
    <t>Ілля Солоп</t>
  </si>
  <si>
    <t>Ілля Старіков</t>
  </si>
  <si>
    <t>Ілона Загребельна</t>
  </si>
  <si>
    <t>Ілона Савчук</t>
  </si>
  <si>
    <t>Ілона Шмалько</t>
  </si>
  <si>
    <t>Ільченко Анна</t>
  </si>
  <si>
    <t>Інга Павлова</t>
  </si>
  <si>
    <t>Інна Гадомська</t>
  </si>
  <si>
    <t>Інна Грицай</t>
  </si>
  <si>
    <t>Інна Кур'янович</t>
  </si>
  <si>
    <t>Інна Мовчан</t>
  </si>
  <si>
    <t>Інна Моспан</t>
  </si>
  <si>
    <t>Інна Платоненко</t>
  </si>
  <si>
    <t>Інна Слободчікова</t>
  </si>
  <si>
    <t>Інна Сомченко</t>
  </si>
  <si>
    <t>Інна Сопілка</t>
  </si>
  <si>
    <t>Інна Ткаченко</t>
  </si>
  <si>
    <t>Інна Хаврель</t>
  </si>
  <si>
    <t>Інна Хватова</t>
  </si>
  <si>
    <t>Інна Чернега</t>
  </si>
  <si>
    <t>Інна Юрченко</t>
  </si>
  <si>
    <t>Іоан Плужник</t>
  </si>
  <si>
    <t>Іра Бородай</t>
  </si>
  <si>
    <t>Іра Столярчук</t>
  </si>
  <si>
    <t>Ірина Августова</t>
  </si>
  <si>
    <t>Ірина Агашарифова</t>
  </si>
  <si>
    <t>Ірина Андрющенко</t>
  </si>
  <si>
    <t>Ірина Аніщенко</t>
  </si>
  <si>
    <t>Ірина Білик</t>
  </si>
  <si>
    <t>Ірина Боднарюк</t>
  </si>
  <si>
    <t>Ірина Гелей</t>
  </si>
  <si>
    <t>Ірина Дякова</t>
  </si>
  <si>
    <t>Ірина Зайцева</t>
  </si>
  <si>
    <t>Ірина Зеленюк</t>
  </si>
  <si>
    <t>Ірина Ісаєва</t>
  </si>
  <si>
    <t>Ірина Калініна</t>
  </si>
  <si>
    <t>Ірина Кісельова</t>
  </si>
  <si>
    <t>Ірина Колмогорова</t>
  </si>
  <si>
    <t>Ірина Колодій</t>
  </si>
  <si>
    <t>Ірина Копилова</t>
  </si>
  <si>
    <t>Ірина Кудина</t>
  </si>
  <si>
    <t>Ірина Кухта</t>
  </si>
  <si>
    <t>Ірина Кушнір</t>
  </si>
  <si>
    <t>Ірина Листопад</t>
  </si>
  <si>
    <t>Ірина Лук'яненко</t>
  </si>
  <si>
    <t>Ірина Любченко</t>
  </si>
  <si>
    <t>Ірина Марченко</t>
  </si>
  <si>
    <t>Ірина Мозгова</t>
  </si>
  <si>
    <t>Ірина Музичко</t>
  </si>
  <si>
    <t>Ірина Назаренко</t>
  </si>
  <si>
    <t>Ірина Попова</t>
  </si>
  <si>
    <t>Ірина Портянова</t>
  </si>
  <si>
    <t>Ірина Рагуліна</t>
  </si>
  <si>
    <t>Ірина Рудська</t>
  </si>
  <si>
    <t>Ірина Савченко</t>
  </si>
  <si>
    <t>Ірина Садчикова</t>
  </si>
  <si>
    <t>Ірина Семенюта</t>
  </si>
  <si>
    <t>ірина Скальницька</t>
  </si>
  <si>
    <t>Ірина Слядзь</t>
  </si>
  <si>
    <t>Ірина Соломко</t>
  </si>
  <si>
    <t>Ірина Степанечко</t>
  </si>
  <si>
    <t>Ірина Твердохвалова</t>
  </si>
  <si>
    <t>Ірина Тернова</t>
  </si>
  <si>
    <t>Ірина Тимофієва</t>
  </si>
  <si>
    <t>Ірина Товарянська</t>
  </si>
  <si>
    <t>Ірина Толстікова</t>
  </si>
  <si>
    <t>Ірина Харченко</t>
  </si>
  <si>
    <t>Ірина Хоменко</t>
  </si>
  <si>
    <t>Ірина Ющенко</t>
  </si>
  <si>
    <t>Ірина Ярмолка</t>
  </si>
  <si>
    <t>Кавун Ярослав</t>
  </si>
  <si>
    <t>Каміла Богданова</t>
  </si>
  <si>
    <t>Каміла Оголь</t>
  </si>
  <si>
    <t>Карина Бурденко</t>
  </si>
  <si>
    <t>Карина Лучко</t>
  </si>
  <si>
    <t>Карина Смолярчук</t>
  </si>
  <si>
    <t>Карина Спаська</t>
  </si>
  <si>
    <t>Карина Шиян</t>
  </si>
  <si>
    <t>Каріна Барсученко</t>
  </si>
  <si>
    <t>Каріна Бобир</t>
  </si>
  <si>
    <t>Каріна Бушуєва</t>
  </si>
  <si>
    <t>Каріна Гудима</t>
  </si>
  <si>
    <t>Каріна Гулянич</t>
  </si>
  <si>
    <t>Каріна Ковальська</t>
  </si>
  <si>
    <t>Каріна Рубінська</t>
  </si>
  <si>
    <t>Каріна Яковенко</t>
  </si>
  <si>
    <t>Каріне Хачатурян</t>
  </si>
  <si>
    <t>Кароліна Бабич</t>
  </si>
  <si>
    <t>Кароліна Гончарук</t>
  </si>
  <si>
    <t>Кароліна Кавуненко</t>
  </si>
  <si>
    <t>Катерина Бакуменко</t>
  </si>
  <si>
    <t>Катерина Безгубенко</t>
  </si>
  <si>
    <t>Катерина Білоножко</t>
  </si>
  <si>
    <t>Катерина Богдан</t>
  </si>
  <si>
    <t>Катерина Василівська</t>
  </si>
  <si>
    <t>Катерина Гордійчук</t>
  </si>
  <si>
    <t>Катерина Городецька</t>
  </si>
  <si>
    <t>Катерина Горчакова</t>
  </si>
  <si>
    <t>Катерина Грабівська</t>
  </si>
  <si>
    <t>Катерина Гуліна</t>
  </si>
  <si>
    <t>Катерина Декан</t>
  </si>
  <si>
    <t>Катерина Зюзь</t>
  </si>
  <si>
    <t>Катерина Катя</t>
  </si>
  <si>
    <t>Катерина Качайло</t>
  </si>
  <si>
    <t>Катерина Коцюбяк</t>
  </si>
  <si>
    <t>Катерина Лаврухіна</t>
  </si>
  <si>
    <t>Катерина Личкун</t>
  </si>
  <si>
    <t>Катерина Лозова</t>
  </si>
  <si>
    <t>Катерина Лук'яненко</t>
  </si>
  <si>
    <t>Катерина Муравєйнікова</t>
  </si>
  <si>
    <t>Катерина Ніконова</t>
  </si>
  <si>
    <t>Катерина Печененко</t>
  </si>
  <si>
    <t>Катерина Сербін</t>
  </si>
  <si>
    <t>Катерина Середа</t>
  </si>
  <si>
    <t>Катерина Сочка</t>
  </si>
  <si>
    <t>Катерина Супрун</t>
  </si>
  <si>
    <t>Катерина Сурова</t>
  </si>
  <si>
    <t>Катерина Чмут</t>
  </si>
  <si>
    <t>Катерина Юнаш</t>
  </si>
  <si>
    <t>Катерина Яворська</t>
  </si>
  <si>
    <t>Катя Стриженко</t>
  </si>
  <si>
    <t>Кира Савчук</t>
  </si>
  <si>
    <t>Кирил Пелешок</t>
  </si>
  <si>
    <t>Кирил Федотов</t>
  </si>
  <si>
    <t>Кирил Шангін</t>
  </si>
  <si>
    <t>Кирилл Гнатенко</t>
  </si>
  <si>
    <t>Кирилл Григорьев</t>
  </si>
  <si>
    <t>Кирило Бєлоконь</t>
  </si>
  <si>
    <t>Кирило Горчук</t>
  </si>
  <si>
    <t>Кирило Дорошенко</t>
  </si>
  <si>
    <t>Кирило Йолохов</t>
  </si>
  <si>
    <t>Кирило Катюха</t>
  </si>
  <si>
    <t>Кирило Корнійчук</t>
  </si>
  <si>
    <t>Кирило Сахно</t>
  </si>
  <si>
    <t>Кирило Харитінов</t>
  </si>
  <si>
    <t>Кіра Березуєва</t>
  </si>
  <si>
    <t>Кіра Омельчук</t>
  </si>
  <si>
    <t>Кіра Титар</t>
  </si>
  <si>
    <t>Кіріл Дяченко</t>
  </si>
  <si>
    <t>Кірілл Золотарьов</t>
  </si>
  <si>
    <t>Кісів Костянтин</t>
  </si>
  <si>
    <t>Кіфяк Галина</t>
  </si>
  <si>
    <t>Коломоец Максим</t>
  </si>
  <si>
    <t>Кондрацький Андрій</t>
  </si>
  <si>
    <t>Костя Горбач</t>
  </si>
  <si>
    <t>Костя Куготов</t>
  </si>
  <si>
    <t>Костя Шаповалов</t>
  </si>
  <si>
    <t>Костя Шендрик</t>
  </si>
  <si>
    <t>Костянтин Аненко</t>
  </si>
  <si>
    <t>Костянтин Кусенко</t>
  </si>
  <si>
    <t>Крайня Любов Олександрівна</t>
  </si>
  <si>
    <t>Кристина Карабанова</t>
  </si>
  <si>
    <t>Кристина Соболєва</t>
  </si>
  <si>
    <t>Крістіна Бобота</t>
  </si>
  <si>
    <t>Крістіна Сойма</t>
  </si>
  <si>
    <t>Ксенія Єфіменко</t>
  </si>
  <si>
    <t>Ксенія Івануха</t>
  </si>
  <si>
    <t>Ксенія Козак</t>
  </si>
  <si>
    <t>Ксенія Маслєннікова</t>
  </si>
  <si>
    <t>Ксенія Шепель</t>
  </si>
  <si>
    <t>Ксенія Щербак</t>
  </si>
  <si>
    <t>Кулініч Сергій</t>
  </si>
  <si>
    <t>Лада Горбатенко</t>
  </si>
  <si>
    <t>Лариса Безушка</t>
  </si>
  <si>
    <t>Лариса Бровко</t>
  </si>
  <si>
    <t>Лариса Гаркава</t>
  </si>
  <si>
    <t>Лариса Духовникова</t>
  </si>
  <si>
    <t>Лариса Кива</t>
  </si>
  <si>
    <t>Лариса Ковальчук</t>
  </si>
  <si>
    <t>Лариса Козирева</t>
  </si>
  <si>
    <t>Лариса Макарова</t>
  </si>
  <si>
    <t>Лариса Смірнова</t>
  </si>
  <si>
    <t>Лариса Чконія</t>
  </si>
  <si>
    <t>Лебедєв Олексій</t>
  </si>
  <si>
    <t>Леонід Ровенський</t>
  </si>
  <si>
    <t>Леся Габа</t>
  </si>
  <si>
    <t>Леся Зизич</t>
  </si>
  <si>
    <t>Леся Павлик</t>
  </si>
  <si>
    <t>Леся Фединишин</t>
  </si>
  <si>
    <t>Леся Фесан</t>
  </si>
  <si>
    <t>Ліза Бондар</t>
  </si>
  <si>
    <t>Ліза Ізюмська</t>
  </si>
  <si>
    <t>Ліза Оганесян</t>
  </si>
  <si>
    <t>Ліза Сесюк</t>
  </si>
  <si>
    <t>Ліза Шапошник</t>
  </si>
  <si>
    <t>Лілія Бабич</t>
  </si>
  <si>
    <t>Лілія Бащук</t>
  </si>
  <si>
    <t>Лілія Демчук</t>
  </si>
  <si>
    <t>Лілія Лисицька</t>
  </si>
  <si>
    <t>Лілія ЛЮДКЕВИЧ</t>
  </si>
  <si>
    <t>Лілія Мілютіна</t>
  </si>
  <si>
    <t>Лілія Пітух</t>
  </si>
  <si>
    <t>Лілія Руденко</t>
  </si>
  <si>
    <t>Лілія Тарасенко</t>
  </si>
  <si>
    <t>Ліна Москаленко</t>
  </si>
  <si>
    <t>Лісний Олег</t>
  </si>
  <si>
    <t>Ложечка Ганна</t>
  </si>
  <si>
    <t>Лункіна Ксенія</t>
  </si>
  <si>
    <t>Любежаніна Ярослава</t>
  </si>
  <si>
    <t>Любов Андрущенко</t>
  </si>
  <si>
    <t>Любов Власенко</t>
  </si>
  <si>
    <t>Любов Гут</t>
  </si>
  <si>
    <t>Любов Карабут</t>
  </si>
  <si>
    <t>Любов Катіба</t>
  </si>
  <si>
    <t>Любов Квасній</t>
  </si>
  <si>
    <t>Любов Крижанівська</t>
  </si>
  <si>
    <t>Любов Матвійчук</t>
  </si>
  <si>
    <t>Любов Сучок</t>
  </si>
  <si>
    <t>Любомир Захаров</t>
  </si>
  <si>
    <t>Людмила Андрощук</t>
  </si>
  <si>
    <t>Людмила Архитка</t>
  </si>
  <si>
    <t>Людмила Білоочко</t>
  </si>
  <si>
    <t>Людмила Боднарчук</t>
  </si>
  <si>
    <t>Людмила Гладиш</t>
  </si>
  <si>
    <t>Людмила Грищенко</t>
  </si>
  <si>
    <t>Людмила Гряник</t>
  </si>
  <si>
    <t xml:space="preserve">Людмила ДИМЧЕНКО </t>
  </si>
  <si>
    <t>Людмила Єгорова</t>
  </si>
  <si>
    <t>Людмила Капаєва</t>
  </si>
  <si>
    <t>Людмила Каркушевська</t>
  </si>
  <si>
    <t>Людмила Козак</t>
  </si>
  <si>
    <t>Людмила Лебідь</t>
  </si>
  <si>
    <t>Людмила Лупашко</t>
  </si>
  <si>
    <t>Людмила Луценко</t>
  </si>
  <si>
    <t>Людмила Мельник</t>
  </si>
  <si>
    <t>Людмила Минюк</t>
  </si>
  <si>
    <t>Людмила Нянько</t>
  </si>
  <si>
    <t>Людмила Паршикова</t>
  </si>
  <si>
    <t>Людмила Поперечнюк</t>
  </si>
  <si>
    <t>Людмила Рижко</t>
  </si>
  <si>
    <t>Людмила Роут</t>
  </si>
  <si>
    <t>Людмила Семененко</t>
  </si>
  <si>
    <t>Людмила Таболіна</t>
  </si>
  <si>
    <t>Людмила Тимошенко</t>
  </si>
  <si>
    <t>Людмила Федоренко</t>
  </si>
  <si>
    <t>Людмила Хмара</t>
  </si>
  <si>
    <t>Людмила Чвертко</t>
  </si>
  <si>
    <t>Людмила Чижова</t>
  </si>
  <si>
    <t>Людмила Шаповалова</t>
  </si>
  <si>
    <t>Майя Люта</t>
  </si>
  <si>
    <t>Макаренко Влад</t>
  </si>
  <si>
    <t>Макс Заплитнюк</t>
  </si>
  <si>
    <t>Максим Биченко</t>
  </si>
  <si>
    <t>Максим Булка</t>
  </si>
  <si>
    <t>Максим Бутирін</t>
  </si>
  <si>
    <t>Максим Величко</t>
  </si>
  <si>
    <t>Максим Гнєдашов</t>
  </si>
  <si>
    <t>Максим дем'яненко</t>
  </si>
  <si>
    <t>Максим Задворний</t>
  </si>
  <si>
    <t>Максим Ковальчук</t>
  </si>
  <si>
    <t>Максим Колупаєв</t>
  </si>
  <si>
    <t>Максим Компанієць</t>
  </si>
  <si>
    <t>Максим Корчевний</t>
  </si>
  <si>
    <t>Максим Куліков</t>
  </si>
  <si>
    <t>Максим Куштим</t>
  </si>
  <si>
    <t>Максим Луцько</t>
  </si>
  <si>
    <t>Максим Максим</t>
  </si>
  <si>
    <t xml:space="preserve">Максим Мірошниченко </t>
  </si>
  <si>
    <t>Максим Міщенко</t>
  </si>
  <si>
    <t>Максим Моря</t>
  </si>
  <si>
    <t>Максим Нестеренко</t>
  </si>
  <si>
    <t>Максим Онищенко</t>
  </si>
  <si>
    <t>Максим Попович</t>
  </si>
  <si>
    <t>Максим Роспирка</t>
  </si>
  <si>
    <t>Максим Рубель</t>
  </si>
  <si>
    <t>Максим Рязанцев</t>
  </si>
  <si>
    <t>Максим Соколик</t>
  </si>
  <si>
    <t>Максим Стебельський</t>
  </si>
  <si>
    <t>Максим Степанюк</t>
  </si>
  <si>
    <t>Максим Тарасюк</t>
  </si>
  <si>
    <t>Максим Товкунов</t>
  </si>
  <si>
    <t>Максім Микулін</t>
  </si>
  <si>
    <t>Маланчук Юлія</t>
  </si>
  <si>
    <t>Манзюк Наталія Іванівна</t>
  </si>
  <si>
    <t>Маргарита Борисенко</t>
  </si>
  <si>
    <t>Маргарита Міхєєва</t>
  </si>
  <si>
    <t>Маргарита Назаревич</t>
  </si>
  <si>
    <t>Маргарита Нестеренко</t>
  </si>
  <si>
    <t>Маргарита Романюк</t>
  </si>
  <si>
    <t>Маргарита Самсонюк</t>
  </si>
  <si>
    <t>Марина Бараненко</t>
  </si>
  <si>
    <t>Марина Будз</t>
  </si>
  <si>
    <t>Марина Буко</t>
  </si>
  <si>
    <t>Марина Булай</t>
  </si>
  <si>
    <t>Марина Гапоненко</t>
  </si>
  <si>
    <t>Марина ГУЛЕЙ</t>
  </si>
  <si>
    <t>Марина Довгаль</t>
  </si>
  <si>
    <t>Марина Жук</t>
  </si>
  <si>
    <t>Марина Коваленко</t>
  </si>
  <si>
    <t>Марина Космінська</t>
  </si>
  <si>
    <t>Марина Котяхова</t>
  </si>
  <si>
    <t>Марина Лазукіна</t>
  </si>
  <si>
    <t>Марина Лепська</t>
  </si>
  <si>
    <t>Марина Логвінова</t>
  </si>
  <si>
    <t>Марина Лопатіна</t>
  </si>
  <si>
    <t>Марина Неставальська</t>
  </si>
  <si>
    <t>Марина Обихвіст</t>
  </si>
  <si>
    <t>Марина Портнова</t>
  </si>
  <si>
    <t>Марина Пустовіт</t>
  </si>
  <si>
    <t>Марина Сергієнко</t>
  </si>
  <si>
    <t>Марина Слободянюк</t>
  </si>
  <si>
    <t>Марина Сотнікова</t>
  </si>
  <si>
    <t>Марина Стратийчук</t>
  </si>
  <si>
    <t>Марина Стрижеус</t>
  </si>
  <si>
    <t>Марина Сушенцова</t>
  </si>
  <si>
    <t>Марина Тітула</t>
  </si>
  <si>
    <t>Марина Толмачова</t>
  </si>
  <si>
    <t>Марина Фатьянова</t>
  </si>
  <si>
    <t>Марина Чмир</t>
  </si>
  <si>
    <t>Мария Антоненко</t>
  </si>
  <si>
    <t>Маріанна Лизогуб</t>
  </si>
  <si>
    <t>Маріанна Опара</t>
  </si>
  <si>
    <t>Маріанна Панченко</t>
  </si>
  <si>
    <t>Маріна Волох</t>
  </si>
  <si>
    <t>Марія Власюк</t>
  </si>
  <si>
    <t>Марія Дубровіна</t>
  </si>
  <si>
    <t>Марія Золотарьов</t>
  </si>
  <si>
    <t>Марія Іванченко</t>
  </si>
  <si>
    <t>Марія Кирилюк</t>
  </si>
  <si>
    <t>Марія Кіпоренко</t>
  </si>
  <si>
    <t>Марія Котюк</t>
  </si>
  <si>
    <t>Марія Кричун</t>
  </si>
  <si>
    <t>Марія Марія Бочарова</t>
  </si>
  <si>
    <t>Марія Марко</t>
  </si>
  <si>
    <t>Марія Мозгова</t>
  </si>
  <si>
    <t>Марія Нечепоренко</t>
  </si>
  <si>
    <t>Марія Оковита</t>
  </si>
  <si>
    <t>Марія Проданчук</t>
  </si>
  <si>
    <t>Марія Різун</t>
  </si>
  <si>
    <t>Марія Саніцька</t>
  </si>
  <si>
    <t>Марія Солоха</t>
  </si>
  <si>
    <t>Марія Таран</t>
  </si>
  <si>
    <t>Марія Теребейчик</t>
  </si>
  <si>
    <t>Марія Тоха</t>
  </si>
  <si>
    <t>Марія Труліч</t>
  </si>
  <si>
    <t>Марія Тузко</t>
  </si>
  <si>
    <t>Марія Удянска</t>
  </si>
  <si>
    <t>Марія Халіна</t>
  </si>
  <si>
    <t>Марія Чаплигіна</t>
  </si>
  <si>
    <t>Марія Чорнищук</t>
  </si>
  <si>
    <t>Марк Бережний</t>
  </si>
  <si>
    <t>Марк Зайцев</t>
  </si>
  <si>
    <t>Марта КРИВКО</t>
  </si>
  <si>
    <t>Мартин Сурппко</t>
  </si>
  <si>
    <t>Мар'ян Винничук</t>
  </si>
  <si>
    <t>Мар'яна Берест</t>
  </si>
  <si>
    <t>Мар'яна Шубер</t>
  </si>
  <si>
    <t>Матвiй Рахимов</t>
  </si>
  <si>
    <t>Матвей Решитько</t>
  </si>
  <si>
    <t>Микита Бочарніков</t>
  </si>
  <si>
    <t>Микита Дем'яненко</t>
  </si>
  <si>
    <t>Микита Комашко</t>
  </si>
  <si>
    <t>Микита Мамонтова</t>
  </si>
  <si>
    <t>Микита Марченко</t>
  </si>
  <si>
    <t>Микита Подолянський</t>
  </si>
  <si>
    <t>Микита Шляхов</t>
  </si>
  <si>
    <t>Микита Якут</t>
  </si>
  <si>
    <t>Микола Конюх</t>
  </si>
  <si>
    <t>Микола Овчаренко</t>
  </si>
  <si>
    <t>Микола Стріла</t>
  </si>
  <si>
    <t>Микола Тонченко</t>
  </si>
  <si>
    <t>Милана Зелік</t>
  </si>
  <si>
    <t>Мирослав Котляр</t>
  </si>
  <si>
    <t>Мирослав Применко</t>
  </si>
  <si>
    <t>Михайло Алексєєв</t>
  </si>
  <si>
    <t>Михайло Веселянський</t>
  </si>
  <si>
    <t>Михайло Гаврюченков</t>
  </si>
  <si>
    <t>Михайло Гаркуша</t>
  </si>
  <si>
    <t>Михайло Назаренко</t>
  </si>
  <si>
    <t>Михайлюта Марія Андріївна</t>
  </si>
  <si>
    <t>Міла Даннік</t>
  </si>
  <si>
    <t>Можега Михайло</t>
  </si>
  <si>
    <t>Надія Ангелова</t>
  </si>
  <si>
    <t>Надія Володченко</t>
  </si>
  <si>
    <t>Надія Волошевич</t>
  </si>
  <si>
    <t>Надія Волченкова</t>
  </si>
  <si>
    <t>Надія Ганжа</t>
  </si>
  <si>
    <t>Надія Душина</t>
  </si>
  <si>
    <t>Надія Желдак</t>
  </si>
  <si>
    <t>Надія Колісник</t>
  </si>
  <si>
    <t>Надія Лук'янюк</t>
  </si>
  <si>
    <t>Надія Панталій</t>
  </si>
  <si>
    <t>Надія Прокопенко</t>
  </si>
  <si>
    <t>Надія Пунейко</t>
  </si>
  <si>
    <t>Надія Савіцька</t>
  </si>
  <si>
    <t>Надія Салюк</t>
  </si>
  <si>
    <t>Надія Сидоренко</t>
  </si>
  <si>
    <t>Надія Слив'як</t>
  </si>
  <si>
    <t>Надія Стельмах</t>
  </si>
  <si>
    <t>Надія Фесан</t>
  </si>
  <si>
    <t>Надя Шевченко</t>
  </si>
  <si>
    <t>Назар Бойко</t>
  </si>
  <si>
    <t>Назар Бондар</t>
  </si>
  <si>
    <t>Назар Губа</t>
  </si>
  <si>
    <t>Назар Добробаба</t>
  </si>
  <si>
    <t>Назар Зізенко</t>
  </si>
  <si>
    <t>Назар Лабадин</t>
  </si>
  <si>
    <t>Назар Хомич</t>
  </si>
  <si>
    <t>Назар Ципкін</t>
  </si>
  <si>
    <t>Назарій Панченко</t>
  </si>
  <si>
    <t>Назарій Скакун</t>
  </si>
  <si>
    <t>Назарій Степура</t>
  </si>
  <si>
    <t>Назаров Тимофій</t>
  </si>
  <si>
    <t>Настя Глушко</t>
  </si>
  <si>
    <t>Настя Жосан</t>
  </si>
  <si>
    <t>Настя Копча</t>
  </si>
  <si>
    <t>Настя Мягких</t>
  </si>
  <si>
    <t>Настя Скоромна</t>
  </si>
  <si>
    <t>Настя Черняк</t>
  </si>
  <si>
    <t>Наталія Агапова</t>
  </si>
  <si>
    <t>Наталія Антонюк</t>
  </si>
  <si>
    <t>Наталія Ахтирська</t>
  </si>
  <si>
    <t>Наталія Безверхня</t>
  </si>
  <si>
    <t>Наталія Бузницька</t>
  </si>
  <si>
    <t>Наталія Булат</t>
  </si>
  <si>
    <t>Наталія Василишина</t>
  </si>
  <si>
    <t>Наталія Герасимова</t>
  </si>
  <si>
    <t>Наталія Голівець</t>
  </si>
  <si>
    <t>Наталія Голуб</t>
  </si>
  <si>
    <t>Наталія Гробова</t>
  </si>
  <si>
    <t>Наталія Губинська</t>
  </si>
  <si>
    <t>Наталія Гулай</t>
  </si>
  <si>
    <t xml:space="preserve">Наталія Гуленко </t>
  </si>
  <si>
    <t>Наталія Єрмоленко</t>
  </si>
  <si>
    <t>Наталія Єрмолова</t>
  </si>
  <si>
    <t>Наталія Каліш</t>
  </si>
  <si>
    <t>Наталія Кисла</t>
  </si>
  <si>
    <t>Наталія Кияниця</t>
  </si>
  <si>
    <t>Наталія Кіріченко</t>
  </si>
  <si>
    <t>Наталія Ковтун</t>
  </si>
  <si>
    <t>Наталія КОВТУН</t>
  </si>
  <si>
    <t>Наталія Костюк</t>
  </si>
  <si>
    <t xml:space="preserve">Наталія Кравчук </t>
  </si>
  <si>
    <t>Наталія Кривошап</t>
  </si>
  <si>
    <t>Наталія Левіна</t>
  </si>
  <si>
    <t>Наталія Леоненко</t>
  </si>
  <si>
    <t>Наталія Лісова</t>
  </si>
  <si>
    <t>Наталія Любар</t>
  </si>
  <si>
    <t>Наталія Олефіренко</t>
  </si>
  <si>
    <t>Наталія Пасішник</t>
  </si>
  <si>
    <t>Наталія Пацеріна</t>
  </si>
  <si>
    <t>Наталія Поліщук</t>
  </si>
  <si>
    <t>Наталія Попадинець</t>
  </si>
  <si>
    <t>Наталія Поплавська</t>
  </si>
  <si>
    <t>Наталія Порошина</t>
  </si>
  <si>
    <t>Наталія Привалова</t>
  </si>
  <si>
    <t>Наталія Птишник</t>
  </si>
  <si>
    <t>Наталія Романенко</t>
  </si>
  <si>
    <t>Наталія Савіна</t>
  </si>
  <si>
    <t>Наталія Степанова</t>
  </si>
  <si>
    <t>Наталія Темченко</t>
  </si>
  <si>
    <t>Наталія Ткачук</t>
  </si>
  <si>
    <t>Наталія Троненко</t>
  </si>
  <si>
    <t>Наталія Форкун</t>
  </si>
  <si>
    <t>Наталія Хан</t>
  </si>
  <si>
    <t>Наталія Чорноус</t>
  </si>
  <si>
    <t>Наталія Шабельник</t>
  </si>
  <si>
    <t>Наталія Шаповалова</t>
  </si>
  <si>
    <t>Наталія Щербакова</t>
  </si>
  <si>
    <t>Наталя Буряківська</t>
  </si>
  <si>
    <t>Наталя Вдовиченко</t>
  </si>
  <si>
    <t>Наталя Веріженко</t>
  </si>
  <si>
    <t>Наталя Єрмакова</t>
  </si>
  <si>
    <t>Наталя Колесник</t>
  </si>
  <si>
    <t>Наталя Мажорова</t>
  </si>
  <si>
    <t>Наталя Мараховська</t>
  </si>
  <si>
    <t>Наталя Пархета</t>
  </si>
  <si>
    <t>Наталя Проценко</t>
  </si>
  <si>
    <t>Наталя Рибальченко</t>
  </si>
  <si>
    <t>Наталя Сафронова</t>
  </si>
  <si>
    <t>Наталя Семенець</t>
  </si>
  <si>
    <t>Наталя Цибулькіна</t>
  </si>
  <si>
    <t>Наталя Шаргородська</t>
  </si>
  <si>
    <t>Небесний Сергій</t>
  </si>
  <si>
    <t>Неллі ЗІНЕНКО</t>
  </si>
  <si>
    <t>Неля Рябчун</t>
  </si>
  <si>
    <t>Никита Бойчук</t>
  </si>
  <si>
    <t>никита боровик</t>
  </si>
  <si>
    <t>никита дефорж</t>
  </si>
  <si>
    <t>Никита Жигальцев</t>
  </si>
  <si>
    <t>Никита Обуховский</t>
  </si>
  <si>
    <t>Нікіта Алєксєєв</t>
  </si>
  <si>
    <t>Нікіта Гаврюшенко</t>
  </si>
  <si>
    <t>Нікіта Гордієнко</t>
  </si>
  <si>
    <t>Нікіта Кальницький</t>
  </si>
  <si>
    <t>Нікіта Мосалов</t>
  </si>
  <si>
    <t>Нікіта Рудяк</t>
  </si>
  <si>
    <t>Ніколь Сітяєва</t>
  </si>
  <si>
    <t>Ніколь Суру</t>
  </si>
  <si>
    <t>Ніна Біляк</t>
  </si>
  <si>
    <t>Ніна Гришко</t>
  </si>
  <si>
    <t>Ніна Руденко</t>
  </si>
  <si>
    <t>Нодь Арсен</t>
  </si>
  <si>
    <t>Оксана Антоненко</t>
  </si>
  <si>
    <t>Оксана Астапенко</t>
  </si>
  <si>
    <t>Оксана Бурачок</t>
  </si>
  <si>
    <t>Оксана Вінницька</t>
  </si>
  <si>
    <t>Оксана Вовченко</t>
  </si>
  <si>
    <t>Оксана Галат</t>
  </si>
  <si>
    <t>Оксана Гапоненко</t>
  </si>
  <si>
    <t>Оксана Добушовська</t>
  </si>
  <si>
    <t>Оксана Долженкова</t>
  </si>
  <si>
    <t>Оксана Дудяк</t>
  </si>
  <si>
    <t>Оксана Душенко</t>
  </si>
  <si>
    <t>Оксана Іваницька</t>
  </si>
  <si>
    <t>Оксана Квітко</t>
  </si>
  <si>
    <t>Оксана Колеснік</t>
  </si>
  <si>
    <t>Оксана Котирло</t>
  </si>
  <si>
    <t>Оксана Кравченко</t>
  </si>
  <si>
    <t>Оксана Крохта</t>
  </si>
  <si>
    <t>Оксана Микитюк</t>
  </si>
  <si>
    <t>Оксана Можевенко</t>
  </si>
  <si>
    <t>Оксана Павленко</t>
  </si>
  <si>
    <t>Оксана Парна</t>
  </si>
  <si>
    <t>Оксана Підгорна</t>
  </si>
  <si>
    <t>Оксана Подкопаєва</t>
  </si>
  <si>
    <t>Оксана Пригода</t>
  </si>
  <si>
    <t>Оксана ПРЯДКО</t>
  </si>
  <si>
    <t>Оксана Сорокіна</t>
  </si>
  <si>
    <t>Оксана Тиханова</t>
  </si>
  <si>
    <t>Оксана Тренба</t>
  </si>
  <si>
    <t>Оксана Тумакова</t>
  </si>
  <si>
    <t>Оксана Харсіка</t>
  </si>
  <si>
    <t>Оксана Шиян</t>
  </si>
  <si>
    <t>Оксана Щерба</t>
  </si>
  <si>
    <t>Олег Гончаренко</t>
  </si>
  <si>
    <t>Олег Луцишин</t>
  </si>
  <si>
    <t>Олег Савка</t>
  </si>
  <si>
    <t>Олекандр Рощупкін</t>
  </si>
  <si>
    <t>Олександр Алькема</t>
  </si>
  <si>
    <t>Олександр Бердник</t>
  </si>
  <si>
    <t>Олександр Бицюк</t>
  </si>
  <si>
    <t>Олександр Бушовський</t>
  </si>
  <si>
    <t>Олександр Валінкевич</t>
  </si>
  <si>
    <t>Олександр Варшавський</t>
  </si>
  <si>
    <t>Олександр Вірт</t>
  </si>
  <si>
    <t>Олександр Власов</t>
  </si>
  <si>
    <t>Олександр Власюк</t>
  </si>
  <si>
    <t>Олександр Гаряга</t>
  </si>
  <si>
    <t>Олександр Зубчик</t>
  </si>
  <si>
    <t>Олександр Кірвас</t>
  </si>
  <si>
    <t>Олександр Костира</t>
  </si>
  <si>
    <t>Олександр Кривошеєв</t>
  </si>
  <si>
    <t>Олександр Крилов</t>
  </si>
  <si>
    <t>Олександр Лазарєв</t>
  </si>
  <si>
    <t>Олександр Лазутін</t>
  </si>
  <si>
    <t>Олександр Магай</t>
  </si>
  <si>
    <t>Олександр Мамін</t>
  </si>
  <si>
    <t>Олександр Мережка</t>
  </si>
  <si>
    <t>Олександр Москаленко</t>
  </si>
  <si>
    <t>Олександр Негіпа</t>
  </si>
  <si>
    <t>Олександр Покотило</t>
  </si>
  <si>
    <t>Олександр Поліщук</t>
  </si>
  <si>
    <t>Олександр Розторгуєв</t>
  </si>
  <si>
    <t>Олександр Синявін</t>
  </si>
  <si>
    <t>Олександр Стріженок</t>
  </si>
  <si>
    <t>Олександр Таран</t>
  </si>
  <si>
    <t>Олександр Токарчук</t>
  </si>
  <si>
    <t>Олександр Філоненко</t>
  </si>
  <si>
    <t>Олександр Харук</t>
  </si>
  <si>
    <t>Олександра Анісімова</t>
  </si>
  <si>
    <t>Олександра Бартощак</t>
  </si>
  <si>
    <t>Олександра Верещака</t>
  </si>
  <si>
    <t>Олександра Гончарова</t>
  </si>
  <si>
    <t>Олександра Дмитришин</t>
  </si>
  <si>
    <t>Олександра Дорошенко</t>
  </si>
  <si>
    <t>Олександра Заціровська</t>
  </si>
  <si>
    <t>Олександра Качка</t>
  </si>
  <si>
    <t>Олександра Ломака</t>
  </si>
  <si>
    <t>Олександра Мороз</t>
  </si>
  <si>
    <t>Олександра Нечитайло</t>
  </si>
  <si>
    <t>Олександра Перунова</t>
  </si>
  <si>
    <t>Олександра Пишногуб</t>
  </si>
  <si>
    <t>Олександра Подріз</t>
  </si>
  <si>
    <t>Олександра Польовенко</t>
  </si>
  <si>
    <t>Олександра Риморова</t>
  </si>
  <si>
    <t>Олександра Савченко</t>
  </si>
  <si>
    <t>Олександра Синенкр</t>
  </si>
  <si>
    <t>Олександра Скакун</t>
  </si>
  <si>
    <t>Олексій Оліферук</t>
  </si>
  <si>
    <t>Олексій Торосян</t>
  </si>
  <si>
    <t>Олексій Ярига</t>
  </si>
  <si>
    <t>Олена Батіст</t>
  </si>
  <si>
    <t>Олена Бєляєва</t>
  </si>
  <si>
    <t>Олена БІЛАН</t>
  </si>
  <si>
    <t>Олена Більда</t>
  </si>
  <si>
    <t>Олена Брезіцька</t>
  </si>
  <si>
    <t>Олена Вікторівна Басалаєва</t>
  </si>
  <si>
    <t>Олена Возна</t>
  </si>
  <si>
    <t>Олена Войтович</t>
  </si>
  <si>
    <t>Олена Голозубова</t>
  </si>
  <si>
    <t>Олена Гребенник</t>
  </si>
  <si>
    <t>Олена Губіна</t>
  </si>
  <si>
    <t>Олена Добробаба</t>
  </si>
  <si>
    <t>Олена Драна</t>
  </si>
  <si>
    <t>Олена Дузь</t>
  </si>
  <si>
    <t>Олена Дьогтєва</t>
  </si>
  <si>
    <t>Олена Євтушенко</t>
  </si>
  <si>
    <t>Олена Єлісєєва</t>
  </si>
  <si>
    <t>Олена Іванів</t>
  </si>
  <si>
    <t>Олена Іщак</t>
  </si>
  <si>
    <t>Олена Каліта</t>
  </si>
  <si>
    <t>Олена Калюжна</t>
  </si>
  <si>
    <t>Олена Кірієнко</t>
  </si>
  <si>
    <t>Олена Клименко</t>
  </si>
  <si>
    <t>Олена Кобець</t>
  </si>
  <si>
    <t>Олена Козак</t>
  </si>
  <si>
    <t>Олена Колот</t>
  </si>
  <si>
    <t>Олена Кушкіна</t>
  </si>
  <si>
    <t>Олена Лагошна</t>
  </si>
  <si>
    <t>Олена Ленченко</t>
  </si>
  <si>
    <t>Олена Лобуренко</t>
  </si>
  <si>
    <t>Олена Макарова</t>
  </si>
  <si>
    <t>Олена Марценюк</t>
  </si>
  <si>
    <t>Олена Матросова</t>
  </si>
  <si>
    <t>Олена Матусевич</t>
  </si>
  <si>
    <t>Олена Миронова</t>
  </si>
  <si>
    <t>Олена Мікушина</t>
  </si>
  <si>
    <t>Олена Огурцова</t>
  </si>
  <si>
    <t>Олена Павлова</t>
  </si>
  <si>
    <t>Олена Піскун</t>
  </si>
  <si>
    <t>Олена Потапенко</t>
  </si>
  <si>
    <t>Олена Почуєва</t>
  </si>
  <si>
    <t>Олена Приймак</t>
  </si>
  <si>
    <t>Олена Продан</t>
  </si>
  <si>
    <t>Олена Проценко</t>
  </si>
  <si>
    <t>Олена Сіньковська</t>
  </si>
  <si>
    <t>Олена Степаненко</t>
  </si>
  <si>
    <t>Олена Стеценко</t>
  </si>
  <si>
    <t>Олена Табачник</t>
  </si>
  <si>
    <t>Олена Ткач</t>
  </si>
  <si>
    <t>Олена Тону</t>
  </si>
  <si>
    <t>Олена Умеренко</t>
  </si>
  <si>
    <t>Олена Ходацька</t>
  </si>
  <si>
    <t>Олена Хоменко</t>
  </si>
  <si>
    <t>ОЛЕНА ХОРУЖА</t>
  </si>
  <si>
    <t>Олена Черкасова</t>
  </si>
  <si>
    <t>Олена Черняєва</t>
  </si>
  <si>
    <t>Олена Чухлата</t>
  </si>
  <si>
    <t>Олена Шаповалова</t>
  </si>
  <si>
    <t>Олена Шендюк</t>
  </si>
  <si>
    <t>Олена Яланська</t>
  </si>
  <si>
    <t>Олеся Мазепіна</t>
  </si>
  <si>
    <t>Олеся Манаїла</t>
  </si>
  <si>
    <t>Олеся Рудік</t>
  </si>
  <si>
    <t>Олеся Штефюк</t>
  </si>
  <si>
    <t>Ольга Аносова</t>
  </si>
  <si>
    <t>Ольга Безхутра</t>
  </si>
  <si>
    <t>Ольга Бобкова</t>
  </si>
  <si>
    <t>Ольга Большакова</t>
  </si>
  <si>
    <t>Ольга Бондаренко</t>
  </si>
  <si>
    <t>Ольга В'юник</t>
  </si>
  <si>
    <t>Ольга Габорець</t>
  </si>
  <si>
    <t>Ольга Габрильчук</t>
  </si>
  <si>
    <t>Ольга Герінбург</t>
  </si>
  <si>
    <t>Ольга Глова</t>
  </si>
  <si>
    <t>Ольга Гук</t>
  </si>
  <si>
    <t>Ольга Демяник</t>
  </si>
  <si>
    <t>Ольга Журомська</t>
  </si>
  <si>
    <t>Ольга Коваленко</t>
  </si>
  <si>
    <t>Ольга Комосова</t>
  </si>
  <si>
    <t>Ольга Котова</t>
  </si>
  <si>
    <t>Ольга Леонідівна Десятерик</t>
  </si>
  <si>
    <t>Ольга Лунгол</t>
  </si>
  <si>
    <t>Ольга Любенко</t>
  </si>
  <si>
    <t>Ольга Малахівська</t>
  </si>
  <si>
    <t>Ольга Мартинова</t>
  </si>
  <si>
    <t>Ольга Машталяр</t>
  </si>
  <si>
    <t>Ольга Науменко</t>
  </si>
  <si>
    <t>Ольга Немеш</t>
  </si>
  <si>
    <t>Ольга Панта</t>
  </si>
  <si>
    <t>Ольга Подошвелева</t>
  </si>
  <si>
    <t>Ольга Пригун</t>
  </si>
  <si>
    <t>Ольга Прокопенко</t>
  </si>
  <si>
    <t>Ольга Проскуріна</t>
  </si>
  <si>
    <t>Ольга Ромащенко</t>
  </si>
  <si>
    <t>Ольга Саєнко</t>
  </si>
  <si>
    <t>Ольга Станчева</t>
  </si>
  <si>
    <t>Ольга Ступаченко</t>
  </si>
  <si>
    <t>Ольга Чернецька</t>
  </si>
  <si>
    <t>Ольга Черноуцан</t>
  </si>
  <si>
    <t>Ольга Чорноморець</t>
  </si>
  <si>
    <t>Ольга Шалімова</t>
  </si>
  <si>
    <t>Ольга Шевченко</t>
  </si>
  <si>
    <t>Ольга Шило</t>
  </si>
  <si>
    <t>Ольга Шилюк</t>
  </si>
  <si>
    <t>Ольга Шільвінська</t>
  </si>
  <si>
    <t>Ольга Шульга</t>
  </si>
  <si>
    <t>Ольга Яцук</t>
  </si>
  <si>
    <t>Оля Мізюк</t>
  </si>
  <si>
    <t>Оля Плахотя</t>
  </si>
  <si>
    <t>Онокієнко Тетяна</t>
  </si>
  <si>
    <t>Ореста Щербан</t>
  </si>
  <si>
    <t>Орина Ярмак</t>
  </si>
  <si>
    <t>Павло Котвицький</t>
  </si>
  <si>
    <t>Павло МІхасьов</t>
  </si>
  <si>
    <t>Павло Твердохліб</t>
  </si>
  <si>
    <t>Павло Ямшинський</t>
  </si>
  <si>
    <t>Перкун Марія</t>
  </si>
  <si>
    <t>Петро Адрианов</t>
  </si>
  <si>
    <t>Петро Андруховець</t>
  </si>
  <si>
    <t>Петро Гоцуляк</t>
  </si>
  <si>
    <t>Петро Демченко</t>
  </si>
  <si>
    <t>Петро Савчук</t>
  </si>
  <si>
    <t>Плигань Оксана</t>
  </si>
  <si>
    <t>Полєтаєв Максим</t>
  </si>
  <si>
    <t>Поліна Безштанько</t>
  </si>
  <si>
    <t>Поліна Бикова</t>
  </si>
  <si>
    <t>Поліна Єремейчук</t>
  </si>
  <si>
    <t>Поліна Міцук</t>
  </si>
  <si>
    <t>Поліна Писанчин</t>
  </si>
  <si>
    <t>Поліна Сечевиця</t>
  </si>
  <si>
    <t>Поліна Турченюк</t>
  </si>
  <si>
    <t>Поліна Черненко</t>
  </si>
  <si>
    <t>Полончук Павло</t>
  </si>
  <si>
    <t>Процишен Сергій</t>
  </si>
  <si>
    <t>Радіон Баршак</t>
  </si>
  <si>
    <t>Раїса Васютенко</t>
  </si>
  <si>
    <t>Раїса Кулик</t>
  </si>
  <si>
    <t>Раутанен Владислав</t>
  </si>
  <si>
    <t>Рахімов Руслан</t>
  </si>
  <si>
    <t>Рева Данило</t>
  </si>
  <si>
    <t>Рисенко Ольга</t>
  </si>
  <si>
    <t>Ричагова Вікторія</t>
  </si>
  <si>
    <t>Родіон Курсанов</t>
  </si>
  <si>
    <t>Роксоляна Сукмановська</t>
  </si>
  <si>
    <t>Рома Дяченко</t>
  </si>
  <si>
    <t>Рома Копервас</t>
  </si>
  <si>
    <t>Роман Борушевський</t>
  </si>
  <si>
    <t>Роман Буряк</t>
  </si>
  <si>
    <t>Роман Гавриш</t>
  </si>
  <si>
    <t>Роман Каравацький</t>
  </si>
  <si>
    <t>Роман Кравченко</t>
  </si>
  <si>
    <t>Роман Кулик</t>
  </si>
  <si>
    <t>Роман Лещенко</t>
  </si>
  <si>
    <t>Роман Петрович Данилов</t>
  </si>
  <si>
    <t>Роман Рибачок</t>
  </si>
  <si>
    <t>Роман Сидорук</t>
  </si>
  <si>
    <t>Роман Южека</t>
  </si>
  <si>
    <t>Росада Мар'яна</t>
  </si>
  <si>
    <t>Росіна Агратіна</t>
  </si>
  <si>
    <t>Ростислав Климович</t>
  </si>
  <si>
    <t>Ростислав Куліш</t>
  </si>
  <si>
    <t>Ростислав Музика</t>
  </si>
  <si>
    <t>Ростислав Протасов</t>
  </si>
  <si>
    <t>Ростислав Шевченко</t>
  </si>
  <si>
    <t>Руслан Гаркуша</t>
  </si>
  <si>
    <t>Руслан Главацький</t>
  </si>
  <si>
    <t>Руслан Педченко</t>
  </si>
  <si>
    <t>Руслан Штокалюк</t>
  </si>
  <si>
    <t>Руслана Жлуховська</t>
  </si>
  <si>
    <t>Руслана Климчук</t>
  </si>
  <si>
    <t>Руслана Козак</t>
  </si>
  <si>
    <t>Руслана Циганкова</t>
  </si>
  <si>
    <t>Рябцев Євгеній</t>
  </si>
  <si>
    <t>Савелій Авдєєв</t>
  </si>
  <si>
    <t>Савенок Софія</t>
  </si>
  <si>
    <t>Саволюк Тетяна</t>
  </si>
  <si>
    <t>Саша Жиров</t>
  </si>
  <si>
    <t>Саша Корева</t>
  </si>
  <si>
    <t>Светлана Лебідь</t>
  </si>
  <si>
    <t>Светлана Ядикіна</t>
  </si>
  <si>
    <t>Світлана Аненко</t>
  </si>
  <si>
    <t>Світлана Баришполь</t>
  </si>
  <si>
    <t>Світлана Бут</t>
  </si>
  <si>
    <t>Світлана Віноградова</t>
  </si>
  <si>
    <t>Світлана Власюк</t>
  </si>
  <si>
    <t>Світлана Ганзюк</t>
  </si>
  <si>
    <t>Світлана Губаль</t>
  </si>
  <si>
    <t>Світлана Добришина</t>
  </si>
  <si>
    <t>Світлана Зайцева</t>
  </si>
  <si>
    <t>Світлана Заліська</t>
  </si>
  <si>
    <t>Світлана Івах</t>
  </si>
  <si>
    <t>Світлана Іншакова</t>
  </si>
  <si>
    <t>Світлана Кладова</t>
  </si>
  <si>
    <t>Світлана Круковська</t>
  </si>
  <si>
    <t xml:space="preserve">Світлана Куць </t>
  </si>
  <si>
    <t>Світлана Легомінова</t>
  </si>
  <si>
    <t>Світлана Маслова</t>
  </si>
  <si>
    <t>Світлана Миколаївна</t>
  </si>
  <si>
    <t>Світлана Осипчук</t>
  </si>
  <si>
    <t>Світлана Охримчук</t>
  </si>
  <si>
    <t>Світлана Попач</t>
  </si>
  <si>
    <t>Світлана Праско</t>
  </si>
  <si>
    <t>Світлана Резнік</t>
  </si>
  <si>
    <t>Світлана Рибак</t>
  </si>
  <si>
    <t>Світлана Сахно</t>
  </si>
  <si>
    <t>Світлана Степова</t>
  </si>
  <si>
    <t>Світлана Тішакова</t>
  </si>
  <si>
    <t>Світлана Ткаченко</t>
  </si>
  <si>
    <t>Світлана Топор</t>
  </si>
  <si>
    <t>Світлана Трішкіна</t>
  </si>
  <si>
    <t>Світлана Тхоровська</t>
  </si>
  <si>
    <t>Світлана Удод</t>
  </si>
  <si>
    <t>Світлана Фалєєва</t>
  </si>
  <si>
    <t>Світлана Чубай</t>
  </si>
  <si>
    <t>Світлана Шаульська</t>
  </si>
  <si>
    <t>Світлана Юзько</t>
  </si>
  <si>
    <t>Світлана Яцентюк</t>
  </si>
  <si>
    <t>Сейко Нікіта</t>
  </si>
  <si>
    <t>Сергей Нисфоян</t>
  </si>
  <si>
    <t>Сергій Акінін</t>
  </si>
  <si>
    <t>Сергій Алексов</t>
  </si>
  <si>
    <t>Сергій Гончаренко</t>
  </si>
  <si>
    <t>Сергій Іванов</t>
  </si>
  <si>
    <t>Сергій Кузов</t>
  </si>
  <si>
    <t>Сергій Левада</t>
  </si>
  <si>
    <t>Сергій Пірогов</t>
  </si>
  <si>
    <t>Сергій ПОКЛІТАР</t>
  </si>
  <si>
    <t>Сергій Сацик</t>
  </si>
  <si>
    <t>Сергій Сергій</t>
  </si>
  <si>
    <t>Сергій Ташлицький</t>
  </si>
  <si>
    <t>Сергій Хирний</t>
  </si>
  <si>
    <t>Ситник Катерина</t>
  </si>
  <si>
    <t>Сільвія Гупало</t>
  </si>
  <si>
    <t>Скрипник Дар'я</t>
  </si>
  <si>
    <t>Сліпченко Гліб</t>
  </si>
  <si>
    <t>Сніжана Попович</t>
  </si>
  <si>
    <t>Сніжанна Долгіна</t>
  </si>
  <si>
    <t>Соколов Максим</t>
  </si>
  <si>
    <t>София Ткаченко</t>
  </si>
  <si>
    <t>Софія Адамчук</t>
  </si>
  <si>
    <t>Софія Барикіна</t>
  </si>
  <si>
    <t>Софія Білохвостова</t>
  </si>
  <si>
    <t>Софія Богомолова</t>
  </si>
  <si>
    <t>Софія Візніченко</t>
  </si>
  <si>
    <t>Софія Войтенко</t>
  </si>
  <si>
    <t>Софія Габрук</t>
  </si>
  <si>
    <t>Софія Гладух</t>
  </si>
  <si>
    <t>Софія Голишевська</t>
  </si>
  <si>
    <t>Софія Гриньова</t>
  </si>
  <si>
    <t>Софія Зеленкова</t>
  </si>
  <si>
    <t>Софія Іваненко</t>
  </si>
  <si>
    <t>Софія Калашникова</t>
  </si>
  <si>
    <t>Софія Котовчихіна</t>
  </si>
  <si>
    <t>Софія Куповець</t>
  </si>
  <si>
    <t>Софія Ладаняк</t>
  </si>
  <si>
    <t>Софія Ломонос</t>
  </si>
  <si>
    <t>Софія Любицька</t>
  </si>
  <si>
    <t>Софія Ляба</t>
  </si>
  <si>
    <t>Софія Малигіна</t>
  </si>
  <si>
    <t>Софія Мартинюк</t>
  </si>
  <si>
    <t>Софія Овчаренко</t>
  </si>
  <si>
    <t>Софія Рацька</t>
  </si>
  <si>
    <t>Софія Роміна</t>
  </si>
  <si>
    <t>Софія Рохмаїл</t>
  </si>
  <si>
    <t>Софія Рудніцька</t>
  </si>
  <si>
    <t>Софія Сауляк</t>
  </si>
  <si>
    <t>софія сердюк</t>
  </si>
  <si>
    <t>Софія Сич</t>
  </si>
  <si>
    <t>Софія Хоминець</t>
  </si>
  <si>
    <t>Софія Шишко</t>
  </si>
  <si>
    <t>Софія Щебетова</t>
  </si>
  <si>
    <t>Станіслав Абрамкін</t>
  </si>
  <si>
    <t>Станіслав Горбатенко</t>
  </si>
  <si>
    <t>Станіслав Любуня</t>
  </si>
  <si>
    <t>Станіслав Сириденко</t>
  </si>
  <si>
    <t>Станіслав Фоменко</t>
  </si>
  <si>
    <t>Станіслав Ярліцов</t>
  </si>
  <si>
    <t>Стеблюк Оксана</t>
  </si>
  <si>
    <t>Столяр Марія</t>
  </si>
  <si>
    <t>Ступак Дмитро</t>
  </si>
  <si>
    <t>Субоцька Юлія</t>
  </si>
  <si>
    <t>Таїсія Дьяченко</t>
  </si>
  <si>
    <t>Таїсія Плугатарьова</t>
  </si>
  <si>
    <t>Тамара Варютта</t>
  </si>
  <si>
    <t>Тамара Криворот</t>
  </si>
  <si>
    <t>Тамара СМИК</t>
  </si>
  <si>
    <t>Таня Онокиенко</t>
  </si>
  <si>
    <t>Тарас Гринцевич</t>
  </si>
  <si>
    <t>Тарас Щербаков</t>
  </si>
  <si>
    <t>Татьяна Гарифуллина</t>
  </si>
  <si>
    <t>Тахтарова Ірина</t>
  </si>
  <si>
    <t>Тетяна Андросович</t>
  </si>
  <si>
    <t>Тетяна Артьоменко</t>
  </si>
  <si>
    <t>Тетяна Афанасьєва</t>
  </si>
  <si>
    <t>Тетяна Баган</t>
  </si>
  <si>
    <t>Тетяна Бєлікова</t>
  </si>
  <si>
    <t>Тетяна Боброва</t>
  </si>
  <si>
    <t>Тетяна Бойко</t>
  </si>
  <si>
    <t>Тетяна Бурлака</t>
  </si>
  <si>
    <t>Тетяна Бутенко</t>
  </si>
  <si>
    <t>Тетяна Волошина</t>
  </si>
  <si>
    <t>Тетяна Гаврилко</t>
  </si>
  <si>
    <t>Тетяна ГІРНА</t>
  </si>
  <si>
    <t>Тетяна Грінгауз</t>
  </si>
  <si>
    <t>Тетяна Гусєва</t>
  </si>
  <si>
    <t>Тетяна Деркач</t>
  </si>
  <si>
    <t>Тетяна Дорошенко</t>
  </si>
  <si>
    <t>Тетяна Жарова</t>
  </si>
  <si>
    <t>Тетяна Желуденко</t>
  </si>
  <si>
    <t>Тетяна Заборкіна</t>
  </si>
  <si>
    <t>Тетяна Запрягайло</t>
  </si>
  <si>
    <t>Тетяна Іванюха</t>
  </si>
  <si>
    <t>Тетяна Касянова</t>
  </si>
  <si>
    <t>Тетяна Касянюк</t>
  </si>
  <si>
    <t>Тетяна Кірілова</t>
  </si>
  <si>
    <t>Тетяна Кісільова</t>
  </si>
  <si>
    <t>Тетяна Колеснік</t>
  </si>
  <si>
    <t>Тетяна Корнієнко</t>
  </si>
  <si>
    <t>Тетяна Ломага</t>
  </si>
  <si>
    <t>Тетяна Мараховська</t>
  </si>
  <si>
    <t>Тетяна Марчевська</t>
  </si>
  <si>
    <t>Тетяна Мельник</t>
  </si>
  <si>
    <t>Тетяна Науменко</t>
  </si>
  <si>
    <t>Тетяна Непомяща</t>
  </si>
  <si>
    <t>Тетяна Пасенчук</t>
  </si>
  <si>
    <t>Тетяна Піхаленко</t>
  </si>
  <si>
    <t>Тетяна Плугатарьова</t>
  </si>
  <si>
    <t>Тетяна Поливода</t>
  </si>
  <si>
    <t>Тетяна Пономаренко</t>
  </si>
  <si>
    <t>Тетяна Прокопенко</t>
  </si>
  <si>
    <t>Тетяна Прокоф'єва</t>
  </si>
  <si>
    <t>Тетяна Пушкаш</t>
  </si>
  <si>
    <t>Тетяна Расулова</t>
  </si>
  <si>
    <t>Тетяна Рєзван</t>
  </si>
  <si>
    <t>Тетяна Романюк</t>
  </si>
  <si>
    <t>Тетяна Рощук</t>
  </si>
  <si>
    <t>Тетяна Серікова</t>
  </si>
  <si>
    <t>Тетяна Сідорчук</t>
  </si>
  <si>
    <t>Тетяна Сірук</t>
  </si>
  <si>
    <t xml:space="preserve">Тетяна Скіра </t>
  </si>
  <si>
    <t>Тетяна Скічко</t>
  </si>
  <si>
    <t>Тетяна Тонченко</t>
  </si>
  <si>
    <t>Тетяна Тузко</t>
  </si>
  <si>
    <t>Тетяна Хацько</t>
  </si>
  <si>
    <t>Тетяна Черемісіна</t>
  </si>
  <si>
    <t>Тетяна Черкасова</t>
  </si>
  <si>
    <t>Тетяна Черняк</t>
  </si>
  <si>
    <t>Тетяна Чолак</t>
  </si>
  <si>
    <t>Тетяна Шаповал</t>
  </si>
  <si>
    <t>Тетяна Шеремета</t>
  </si>
  <si>
    <t>Тетяна Яблонська</t>
  </si>
  <si>
    <t>Тикул</t>
  </si>
  <si>
    <t>Тимоша Кулинич</t>
  </si>
  <si>
    <t>Тимур Вовчук</t>
  </si>
  <si>
    <t>Тимур Пацкань</t>
  </si>
  <si>
    <t>Тимур Ткаченко</t>
  </si>
  <si>
    <t>Ульяна Коломієць</t>
  </si>
  <si>
    <t>Ульяна Станиславенко</t>
  </si>
  <si>
    <t>Ульянов Тимофей</t>
  </si>
  <si>
    <t>Уляна Бурдаш</t>
  </si>
  <si>
    <t>Уляна Буцяк</t>
  </si>
  <si>
    <t>Уляна Визнюк</t>
  </si>
  <si>
    <t>Уляна Гаврилюк -Ревула</t>
  </si>
  <si>
    <t>Уляна Духно</t>
  </si>
  <si>
    <t>Уляна Матіч</t>
  </si>
  <si>
    <t>Уляна Швиркіна</t>
  </si>
  <si>
    <t>Урсуляк Вікторія</t>
  </si>
  <si>
    <t>Федченко Анастасія</t>
  </si>
  <si>
    <t>Філіпчук Ірина</t>
  </si>
  <si>
    <t>Фінансово-правовий ліцей</t>
  </si>
  <si>
    <t>Флоренко Даниїл</t>
  </si>
  <si>
    <t>Фуад Гусейнлі</t>
  </si>
  <si>
    <t>Хебда Альона</t>
  </si>
  <si>
    <t>Хозеєва Ірина</t>
  </si>
  <si>
    <t>Христина Шленскова</t>
  </si>
  <si>
    <t>Чепурко Олексій</t>
  </si>
  <si>
    <t>Черкашина Юлія</t>
  </si>
  <si>
    <t>Шуба Даніїл</t>
  </si>
  <si>
    <t>Шульга Альона</t>
  </si>
  <si>
    <t>Эвеліна Ревер</t>
  </si>
  <si>
    <t>Эльнур Пириг</t>
  </si>
  <si>
    <t>Юлия Кожухарь</t>
  </si>
  <si>
    <t>Юліана Луговська</t>
  </si>
  <si>
    <t>Юлія Алба</t>
  </si>
  <si>
    <t>Юлія Анатоліївна Нечитайло</t>
  </si>
  <si>
    <t>Юлія Антоненко</t>
  </si>
  <si>
    <t>Юлія Батаєва</t>
  </si>
  <si>
    <t>Юлія Борисівна Карпенко</t>
  </si>
  <si>
    <t>Юлія Боряк</t>
  </si>
  <si>
    <t>Юлія Бурдіян</t>
  </si>
  <si>
    <t>Юлія Власенко</t>
  </si>
  <si>
    <t>Юлія Возняк</t>
  </si>
  <si>
    <t>Юлія Голіней</t>
  </si>
  <si>
    <t>Юлія Голубенко</t>
  </si>
  <si>
    <t>Юлія Громико</t>
  </si>
  <si>
    <t>Юлія Дерев'янко</t>
  </si>
  <si>
    <t>Юлія Дорота</t>
  </si>
  <si>
    <t>Юлія Іванівна ГЛАДКА</t>
  </si>
  <si>
    <t>Юлія Килимник</t>
  </si>
  <si>
    <t>Юлія Киян</t>
  </si>
  <si>
    <t>Юлія Ковпинець</t>
  </si>
  <si>
    <t>Юлія Ковтун</t>
  </si>
  <si>
    <t>Юлія Кулик</t>
  </si>
  <si>
    <t>Юлія Лазоренко</t>
  </si>
  <si>
    <t>Юлія Лисун</t>
  </si>
  <si>
    <t>Юлія Лобойко</t>
  </si>
  <si>
    <t>Юлія Ложкіна</t>
  </si>
  <si>
    <t>Юлія Лупашко</t>
  </si>
  <si>
    <t>Юлія Марчевська</t>
  </si>
  <si>
    <t>Юлія Нікольчук</t>
  </si>
  <si>
    <t>Юлія Пенхерська</t>
  </si>
  <si>
    <t>Юлія Петренко</t>
  </si>
  <si>
    <t>Юлія Петрова</t>
  </si>
  <si>
    <t>Юлія Піскарьова</t>
  </si>
  <si>
    <t>Юлія Пундор</t>
  </si>
  <si>
    <t>Юлія Романішина</t>
  </si>
  <si>
    <t>Юлія Самолюк</t>
  </si>
  <si>
    <t>Юлія Синявіна</t>
  </si>
  <si>
    <t>Юлія Скиба</t>
  </si>
  <si>
    <t>Юлія Стародубцева</t>
  </si>
  <si>
    <t>Юлія Татарова</t>
  </si>
  <si>
    <t>Юлія Ткаченко</t>
  </si>
  <si>
    <t>Юлія Топчій</t>
  </si>
  <si>
    <t>Юлія Чигвінцева</t>
  </si>
  <si>
    <t>Юлія Шалівська</t>
  </si>
  <si>
    <t>Юлія Шведова</t>
  </si>
  <si>
    <t>Юлія Шелест</t>
  </si>
  <si>
    <t>Юлія Юлія</t>
  </si>
  <si>
    <t>Юля Заверуха</t>
  </si>
  <si>
    <t>Юля Молоденко</t>
  </si>
  <si>
    <t>Юля Панібраць</t>
  </si>
  <si>
    <t>Юля Паславська</t>
  </si>
  <si>
    <t>Юрій Беккер</t>
  </si>
  <si>
    <t>Юрій Гаврилюк</t>
  </si>
  <si>
    <t>Юрій Загітов</t>
  </si>
  <si>
    <t>Юрій Іванов</t>
  </si>
  <si>
    <t>Юрій Калюжний</t>
  </si>
  <si>
    <t>Юрій Лендєл</t>
  </si>
  <si>
    <t>Юрій Новіков</t>
  </si>
  <si>
    <t>Юстина Левицька</t>
  </si>
  <si>
    <t>Яковенко Марія</t>
  </si>
  <si>
    <t>Яна Величко</t>
  </si>
  <si>
    <t>Яна Зорько</t>
  </si>
  <si>
    <t>Яна Лакомська</t>
  </si>
  <si>
    <t>Яна Нурметова</t>
  </si>
  <si>
    <t>Яна Шакірова</t>
  </si>
  <si>
    <t>Яна Юхно</t>
  </si>
  <si>
    <t>Ярина Голяницька</t>
  </si>
  <si>
    <t>Ярослав Жильцов</t>
  </si>
  <si>
    <t>Ярослав Заборкін</t>
  </si>
  <si>
    <t>Ярослав Лукінов</t>
  </si>
  <si>
    <t>Ярослав Скрипка</t>
  </si>
  <si>
    <t>Ярослав Теляшенко</t>
  </si>
  <si>
    <t>Ярослав Чайка</t>
  </si>
  <si>
    <t>Ярослава Оксак</t>
  </si>
  <si>
    <t>Ярослава Редько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</si>
</sst>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alan.bank.gov.ua/get-user-certificate/ktodAg1IPEohAKoxqFGX" TargetMode="External"/><Relationship Id="rId21" Type="http://schemas.openxmlformats.org/officeDocument/2006/relationships/hyperlink" Target="https://talan.bank.gov.ua/get-user-certificate/ktodAqDsqHvyNhESG4HF" TargetMode="External"/><Relationship Id="rId170" Type="http://schemas.openxmlformats.org/officeDocument/2006/relationships/hyperlink" Target="https://talan.bank.gov.ua/get-user-certificate/ktodAjRZM-BfJMQS5bCi" TargetMode="External"/><Relationship Id="rId268" Type="http://schemas.openxmlformats.org/officeDocument/2006/relationships/hyperlink" Target="https://talan.bank.gov.ua/get-user-certificate/ktodAJ_l8eudCP3CtH0A" TargetMode="External"/><Relationship Id="rId475" Type="http://schemas.openxmlformats.org/officeDocument/2006/relationships/hyperlink" Target="https://talan.bank.gov.ua/get-user-certificate/ktodA9uP3KZirLSj2D32" TargetMode="External"/><Relationship Id="rId682" Type="http://schemas.openxmlformats.org/officeDocument/2006/relationships/hyperlink" Target="https://talan.bank.gov.ua/get-user-certificate/ktodA3CZXCkwslADhDGe" TargetMode="External"/><Relationship Id="rId128" Type="http://schemas.openxmlformats.org/officeDocument/2006/relationships/hyperlink" Target="https://talan.bank.gov.ua/get-user-certificate/ktodA03WU2lh04I7uVGr" TargetMode="External"/><Relationship Id="rId335" Type="http://schemas.openxmlformats.org/officeDocument/2006/relationships/hyperlink" Target="https://talan.bank.gov.ua/get-user-certificate/ktodAnP-g8RRvwshZUPC" TargetMode="External"/><Relationship Id="rId542" Type="http://schemas.openxmlformats.org/officeDocument/2006/relationships/hyperlink" Target="https://talan.bank.gov.ua/get-user-certificate/ktodAWZtDSycC6ioScYG" TargetMode="External"/><Relationship Id="rId987" Type="http://schemas.openxmlformats.org/officeDocument/2006/relationships/hyperlink" Target="https://talan.bank.gov.ua/get-user-certificate/ktodANlugLRqhf2_RnVW" TargetMode="External"/><Relationship Id="rId1172" Type="http://schemas.openxmlformats.org/officeDocument/2006/relationships/hyperlink" Target="https://talan.bank.gov.ua/get-user-certificate/ktodA47uPjkKs--FwQfo" TargetMode="External"/><Relationship Id="rId402" Type="http://schemas.openxmlformats.org/officeDocument/2006/relationships/hyperlink" Target="https://talan.bank.gov.ua/get-user-certificate/ktodA5aLo8B5i3jHuQDN" TargetMode="External"/><Relationship Id="rId847" Type="http://schemas.openxmlformats.org/officeDocument/2006/relationships/hyperlink" Target="https://talan.bank.gov.ua/get-user-certificate/ktodA0sritXo-pZfad28" TargetMode="External"/><Relationship Id="rId1032" Type="http://schemas.openxmlformats.org/officeDocument/2006/relationships/hyperlink" Target="https://talan.bank.gov.ua/get-user-certificate/ktodA6Umbpk27Fj0u9Mq" TargetMode="External"/><Relationship Id="rId1477" Type="http://schemas.openxmlformats.org/officeDocument/2006/relationships/hyperlink" Target="https://talan.bank.gov.ua/get-user-certificate/ktodArAkC8113gI_uyxN" TargetMode="External"/><Relationship Id="rId1684" Type="http://schemas.openxmlformats.org/officeDocument/2006/relationships/hyperlink" Target="https://talan.bank.gov.ua/get-user-certificate/ktodAq4PFeEpOAfQXP-O" TargetMode="External"/><Relationship Id="rId707" Type="http://schemas.openxmlformats.org/officeDocument/2006/relationships/hyperlink" Target="https://talan.bank.gov.ua/get-user-certificate/ktodAC3ix_TFNN2GgacF" TargetMode="External"/><Relationship Id="rId914" Type="http://schemas.openxmlformats.org/officeDocument/2006/relationships/hyperlink" Target="https://talan.bank.gov.ua/get-user-certificate/ktodAtfsLLaIsHD_DEX_" TargetMode="External"/><Relationship Id="rId1337" Type="http://schemas.openxmlformats.org/officeDocument/2006/relationships/hyperlink" Target="https://talan.bank.gov.ua/get-user-certificate/ktodAvy2R0vvtBW5TcSp" TargetMode="External"/><Relationship Id="rId1544" Type="http://schemas.openxmlformats.org/officeDocument/2006/relationships/hyperlink" Target="https://talan.bank.gov.ua/get-user-certificate/ktodAYGoA2zifVXrpJBN" TargetMode="External"/><Relationship Id="rId1751" Type="http://schemas.openxmlformats.org/officeDocument/2006/relationships/hyperlink" Target="https://talan.bank.gov.ua/get-user-certificate/ktodAu7L4tIIG1-X_tkP" TargetMode="External"/><Relationship Id="rId43" Type="http://schemas.openxmlformats.org/officeDocument/2006/relationships/hyperlink" Target="https://talan.bank.gov.ua/get-user-certificate/ktodAesrHaZ3nBcCRZP3" TargetMode="External"/><Relationship Id="rId1404" Type="http://schemas.openxmlformats.org/officeDocument/2006/relationships/hyperlink" Target="https://talan.bank.gov.ua/get-user-certificate/ktodAbilNFvTWkY7K_gh" TargetMode="External"/><Relationship Id="rId1611" Type="http://schemas.openxmlformats.org/officeDocument/2006/relationships/hyperlink" Target="https://talan.bank.gov.ua/get-user-certificate/ktodAQE2zzEbSaA5qmQG" TargetMode="External"/><Relationship Id="rId192" Type="http://schemas.openxmlformats.org/officeDocument/2006/relationships/hyperlink" Target="https://talan.bank.gov.ua/get-user-certificate/ktodAMnaSvYtddWowmIb" TargetMode="External"/><Relationship Id="rId1709" Type="http://schemas.openxmlformats.org/officeDocument/2006/relationships/hyperlink" Target="https://talan.bank.gov.ua/get-user-certificate/ktodA65UJMIEeLFaKVL-" TargetMode="External"/><Relationship Id="rId497" Type="http://schemas.openxmlformats.org/officeDocument/2006/relationships/hyperlink" Target="https://talan.bank.gov.ua/get-user-certificate/ktodAP2c6uNVtUmYydQh" TargetMode="External"/><Relationship Id="rId357" Type="http://schemas.openxmlformats.org/officeDocument/2006/relationships/hyperlink" Target="https://talan.bank.gov.ua/get-user-certificate/ktodAFzWTSKXl2Tv32Xr" TargetMode="External"/><Relationship Id="rId1194" Type="http://schemas.openxmlformats.org/officeDocument/2006/relationships/hyperlink" Target="https://talan.bank.gov.ua/get-user-certificate/ktodAA6PThv0uKaTEOGC" TargetMode="External"/><Relationship Id="rId217" Type="http://schemas.openxmlformats.org/officeDocument/2006/relationships/hyperlink" Target="https://talan.bank.gov.ua/get-user-certificate/ktodArFZjjUt6FyfBUPl" TargetMode="External"/><Relationship Id="rId564" Type="http://schemas.openxmlformats.org/officeDocument/2006/relationships/hyperlink" Target="https://talan.bank.gov.ua/get-user-certificate/ktodAtDYxSCQhQtzlKQm" TargetMode="External"/><Relationship Id="rId771" Type="http://schemas.openxmlformats.org/officeDocument/2006/relationships/hyperlink" Target="https://talan.bank.gov.ua/get-user-certificate/ktodAbt-tapK-ObxfHFn" TargetMode="External"/><Relationship Id="rId869" Type="http://schemas.openxmlformats.org/officeDocument/2006/relationships/hyperlink" Target="https://talan.bank.gov.ua/get-user-certificate/ktodAinaVQi8_m4BUhpa" TargetMode="External"/><Relationship Id="rId1499" Type="http://schemas.openxmlformats.org/officeDocument/2006/relationships/hyperlink" Target="https://talan.bank.gov.ua/get-user-certificate/ktodABHBQEl-lsEybGl-" TargetMode="External"/><Relationship Id="rId424" Type="http://schemas.openxmlformats.org/officeDocument/2006/relationships/hyperlink" Target="https://talan.bank.gov.ua/get-user-certificate/ktodAHLneg6lelz63i27" TargetMode="External"/><Relationship Id="rId631" Type="http://schemas.openxmlformats.org/officeDocument/2006/relationships/hyperlink" Target="https://talan.bank.gov.ua/get-user-certificate/ktodAkdVxfV1Gr9eHLeU" TargetMode="External"/><Relationship Id="rId729" Type="http://schemas.openxmlformats.org/officeDocument/2006/relationships/hyperlink" Target="https://talan.bank.gov.ua/get-user-certificate/ktodAScKxjaUxJ85gX5d" TargetMode="External"/><Relationship Id="rId1054" Type="http://schemas.openxmlformats.org/officeDocument/2006/relationships/hyperlink" Target="https://talan.bank.gov.ua/get-user-certificate/ktodA5NXEOQTyDcLmQii" TargetMode="External"/><Relationship Id="rId1261" Type="http://schemas.openxmlformats.org/officeDocument/2006/relationships/hyperlink" Target="https://talan.bank.gov.ua/get-user-certificate/ktodA6uBV5BYPr46TGi5" TargetMode="External"/><Relationship Id="rId1359" Type="http://schemas.openxmlformats.org/officeDocument/2006/relationships/hyperlink" Target="https://talan.bank.gov.ua/get-user-certificate/ktodAaT_XKO8KGVzZ5tF" TargetMode="External"/><Relationship Id="rId936" Type="http://schemas.openxmlformats.org/officeDocument/2006/relationships/hyperlink" Target="https://talan.bank.gov.ua/get-user-certificate/ktodA2Y_J0heD0n0l_kc" TargetMode="External"/><Relationship Id="rId1121" Type="http://schemas.openxmlformats.org/officeDocument/2006/relationships/hyperlink" Target="https://talan.bank.gov.ua/get-user-certificate/ktodAVN68zaFc286OPfO" TargetMode="External"/><Relationship Id="rId1219" Type="http://schemas.openxmlformats.org/officeDocument/2006/relationships/hyperlink" Target="https://talan.bank.gov.ua/get-user-certificate/ktodA1R46h5oC9fWIsVu" TargetMode="External"/><Relationship Id="rId1566" Type="http://schemas.openxmlformats.org/officeDocument/2006/relationships/hyperlink" Target="https://talan.bank.gov.ua/get-user-certificate/ktodAp-HHtPBTdgd4QTz" TargetMode="External"/><Relationship Id="rId1773" Type="http://schemas.openxmlformats.org/officeDocument/2006/relationships/hyperlink" Target="https://talan.bank.gov.ua/get-user-certificate/ktodA7fkpvcPbhilWiw3" TargetMode="External"/><Relationship Id="rId65" Type="http://schemas.openxmlformats.org/officeDocument/2006/relationships/hyperlink" Target="https://talan.bank.gov.ua/get-user-certificate/ktodAHwG-vjeLj_iGRqA" TargetMode="External"/><Relationship Id="rId1426" Type="http://schemas.openxmlformats.org/officeDocument/2006/relationships/hyperlink" Target="https://talan.bank.gov.ua/get-user-certificate/ktodAEEesb_b40k6NAGx" TargetMode="External"/><Relationship Id="rId1633" Type="http://schemas.openxmlformats.org/officeDocument/2006/relationships/hyperlink" Target="https://talan.bank.gov.ua/get-user-certificate/ktodAKNN6qfL2OcQ6ONR" TargetMode="External"/><Relationship Id="rId1700" Type="http://schemas.openxmlformats.org/officeDocument/2006/relationships/hyperlink" Target="https://talan.bank.gov.ua/get-user-certificate/ktodA3HJQTQ_VpjReqE0" TargetMode="External"/><Relationship Id="rId281" Type="http://schemas.openxmlformats.org/officeDocument/2006/relationships/hyperlink" Target="https://talan.bank.gov.ua/get-user-certificate/ktodATJXJqIxFgNIZHpj" TargetMode="External"/><Relationship Id="rId141" Type="http://schemas.openxmlformats.org/officeDocument/2006/relationships/hyperlink" Target="https://talan.bank.gov.ua/get-user-certificate/ktodAJrEywFx-AvUbkQz" TargetMode="External"/><Relationship Id="rId379" Type="http://schemas.openxmlformats.org/officeDocument/2006/relationships/hyperlink" Target="https://talan.bank.gov.ua/get-user-certificate/ktodAkkiqEXlmJhSeU8l" TargetMode="External"/><Relationship Id="rId586" Type="http://schemas.openxmlformats.org/officeDocument/2006/relationships/hyperlink" Target="https://talan.bank.gov.ua/get-user-certificate/ktodAIjgcvBcz6tp7XaQ" TargetMode="External"/><Relationship Id="rId793" Type="http://schemas.openxmlformats.org/officeDocument/2006/relationships/hyperlink" Target="https://talan.bank.gov.ua/get-user-certificate/ktodA-TcxUu0exvOyyIG" TargetMode="External"/><Relationship Id="rId7" Type="http://schemas.openxmlformats.org/officeDocument/2006/relationships/hyperlink" Target="https://talan.bank.gov.ua/get-user-certificate/ktodAU7hJsaDZ7icxaX0" TargetMode="External"/><Relationship Id="rId239" Type="http://schemas.openxmlformats.org/officeDocument/2006/relationships/hyperlink" Target="https://talan.bank.gov.ua/get-user-certificate/ktodAcGOvf5RrFZzA6uO" TargetMode="External"/><Relationship Id="rId446" Type="http://schemas.openxmlformats.org/officeDocument/2006/relationships/hyperlink" Target="https://talan.bank.gov.ua/get-user-certificate/ktodA_wfCTw9kGpLFFZV" TargetMode="External"/><Relationship Id="rId653" Type="http://schemas.openxmlformats.org/officeDocument/2006/relationships/hyperlink" Target="https://talan.bank.gov.ua/get-user-certificate/ktodABX2WVLtfnOVpmqr" TargetMode="External"/><Relationship Id="rId1076" Type="http://schemas.openxmlformats.org/officeDocument/2006/relationships/hyperlink" Target="https://talan.bank.gov.ua/get-user-certificate/ktodAVcMcS7dhQp3vHvL" TargetMode="External"/><Relationship Id="rId1283" Type="http://schemas.openxmlformats.org/officeDocument/2006/relationships/hyperlink" Target="https://talan.bank.gov.ua/get-user-certificate/ktodA93Sf-P4djhOJVl-" TargetMode="External"/><Relationship Id="rId1490" Type="http://schemas.openxmlformats.org/officeDocument/2006/relationships/hyperlink" Target="https://talan.bank.gov.ua/get-user-certificate/ktodA6Thw4ony13rFvGH" TargetMode="External"/><Relationship Id="rId306" Type="http://schemas.openxmlformats.org/officeDocument/2006/relationships/hyperlink" Target="https://talan.bank.gov.ua/get-user-certificate/ktodAcqM0amx25rgOY1Z" TargetMode="External"/><Relationship Id="rId860" Type="http://schemas.openxmlformats.org/officeDocument/2006/relationships/hyperlink" Target="https://talan.bank.gov.ua/get-user-certificate/ktodAHYUQuf0vkw9fmOB" TargetMode="External"/><Relationship Id="rId958" Type="http://schemas.openxmlformats.org/officeDocument/2006/relationships/hyperlink" Target="https://talan.bank.gov.ua/get-user-certificate/ktodAUvKH6KoNAcD4DdM" TargetMode="External"/><Relationship Id="rId1143" Type="http://schemas.openxmlformats.org/officeDocument/2006/relationships/hyperlink" Target="https://talan.bank.gov.ua/get-user-certificate/ktodACmC57eY7L1bpZ2Q" TargetMode="External"/><Relationship Id="rId1588" Type="http://schemas.openxmlformats.org/officeDocument/2006/relationships/hyperlink" Target="https://talan.bank.gov.ua/get-user-certificate/ktodAMmlSTAuvXH5Pc3F" TargetMode="External"/><Relationship Id="rId87" Type="http://schemas.openxmlformats.org/officeDocument/2006/relationships/hyperlink" Target="https://talan.bank.gov.ua/get-user-certificate/ktodANvXEB9AJVGuH6Pl" TargetMode="External"/><Relationship Id="rId513" Type="http://schemas.openxmlformats.org/officeDocument/2006/relationships/hyperlink" Target="https://talan.bank.gov.ua/get-user-certificate/ktodALecD43oSQhGNP1B" TargetMode="External"/><Relationship Id="rId720" Type="http://schemas.openxmlformats.org/officeDocument/2006/relationships/hyperlink" Target="https://talan.bank.gov.ua/get-user-certificate/ktodAwsN_46KFtxLhxos" TargetMode="External"/><Relationship Id="rId818" Type="http://schemas.openxmlformats.org/officeDocument/2006/relationships/hyperlink" Target="https://talan.bank.gov.ua/get-user-certificate/ktodAbMlgbfmuertXXDJ" TargetMode="External"/><Relationship Id="rId1350" Type="http://schemas.openxmlformats.org/officeDocument/2006/relationships/hyperlink" Target="https://talan.bank.gov.ua/get-user-certificate/ktodASONWmOmCSBQeesT" TargetMode="External"/><Relationship Id="rId1448" Type="http://schemas.openxmlformats.org/officeDocument/2006/relationships/hyperlink" Target="https://talan.bank.gov.ua/get-user-certificate/ktodALXaR-hOEvlSHa9C" TargetMode="External"/><Relationship Id="rId1655" Type="http://schemas.openxmlformats.org/officeDocument/2006/relationships/hyperlink" Target="https://talan.bank.gov.ua/get-user-certificate/ktodAkFzBe_GIfHD9tL_" TargetMode="External"/><Relationship Id="rId1003" Type="http://schemas.openxmlformats.org/officeDocument/2006/relationships/hyperlink" Target="https://talan.bank.gov.ua/get-user-certificate/ktodAafshfk7FmyFzDpp" TargetMode="External"/><Relationship Id="rId1210" Type="http://schemas.openxmlformats.org/officeDocument/2006/relationships/hyperlink" Target="https://talan.bank.gov.ua/get-user-certificate/ktodASXePyG4FTafZ1mI" TargetMode="External"/><Relationship Id="rId1308" Type="http://schemas.openxmlformats.org/officeDocument/2006/relationships/hyperlink" Target="https://talan.bank.gov.ua/get-user-certificate/ktodA8UIQtmxkrftLgCr" TargetMode="External"/><Relationship Id="rId1515" Type="http://schemas.openxmlformats.org/officeDocument/2006/relationships/hyperlink" Target="https://talan.bank.gov.ua/get-user-certificate/ktodAVxFJA94XvGc8YS8" TargetMode="External"/><Relationship Id="rId1722" Type="http://schemas.openxmlformats.org/officeDocument/2006/relationships/hyperlink" Target="https://talan.bank.gov.ua/get-user-certificate/ktodA-_7AgACDAiBlUU6" TargetMode="External"/><Relationship Id="rId14" Type="http://schemas.openxmlformats.org/officeDocument/2006/relationships/hyperlink" Target="https://talan.bank.gov.ua/get-user-certificate/ktodAAoTl2fk26Iti1dj" TargetMode="External"/><Relationship Id="rId163" Type="http://schemas.openxmlformats.org/officeDocument/2006/relationships/hyperlink" Target="https://talan.bank.gov.ua/get-user-certificate/ktodA7xxrWxJD9B2z6QU" TargetMode="External"/><Relationship Id="rId370" Type="http://schemas.openxmlformats.org/officeDocument/2006/relationships/hyperlink" Target="https://talan.bank.gov.ua/get-user-certificate/ktodAOKp2k29viy7J58m" TargetMode="External"/><Relationship Id="rId230" Type="http://schemas.openxmlformats.org/officeDocument/2006/relationships/hyperlink" Target="https://talan.bank.gov.ua/get-user-certificate/ktodA5nweN1eCNqgqrPr" TargetMode="External"/><Relationship Id="rId468" Type="http://schemas.openxmlformats.org/officeDocument/2006/relationships/hyperlink" Target="https://talan.bank.gov.ua/get-user-certificate/ktodAKmeby3rVdXLhgvg" TargetMode="External"/><Relationship Id="rId675" Type="http://schemas.openxmlformats.org/officeDocument/2006/relationships/hyperlink" Target="https://talan.bank.gov.ua/get-user-certificate/ktodA3pyh-l6uBPcT7De" TargetMode="External"/><Relationship Id="rId882" Type="http://schemas.openxmlformats.org/officeDocument/2006/relationships/hyperlink" Target="https://talan.bank.gov.ua/get-user-certificate/ktodADYqrCFGmMN_r4ty" TargetMode="External"/><Relationship Id="rId1098" Type="http://schemas.openxmlformats.org/officeDocument/2006/relationships/hyperlink" Target="https://talan.bank.gov.ua/get-user-certificate/ktodAeEL7ePJZi2xJy0i" TargetMode="External"/><Relationship Id="rId328" Type="http://schemas.openxmlformats.org/officeDocument/2006/relationships/hyperlink" Target="https://talan.bank.gov.ua/get-user-certificate/ktodAGIyBnlUsCmhzaJK" TargetMode="External"/><Relationship Id="rId535" Type="http://schemas.openxmlformats.org/officeDocument/2006/relationships/hyperlink" Target="https://talan.bank.gov.ua/get-user-certificate/ktodAV74tbxf6T3ZgHIG" TargetMode="External"/><Relationship Id="rId742" Type="http://schemas.openxmlformats.org/officeDocument/2006/relationships/hyperlink" Target="https://talan.bank.gov.ua/get-user-certificate/ktodAP8x8E_NVeK9oOvE" TargetMode="External"/><Relationship Id="rId1165" Type="http://schemas.openxmlformats.org/officeDocument/2006/relationships/hyperlink" Target="https://talan.bank.gov.ua/get-user-certificate/ktodARAPchlHVcvZfic7" TargetMode="External"/><Relationship Id="rId1372" Type="http://schemas.openxmlformats.org/officeDocument/2006/relationships/hyperlink" Target="https://talan.bank.gov.ua/get-user-certificate/ktodAYXfXephUNT1bP7W" TargetMode="External"/><Relationship Id="rId602" Type="http://schemas.openxmlformats.org/officeDocument/2006/relationships/hyperlink" Target="https://talan.bank.gov.ua/get-user-certificate/ktodAOamysioho8YQmZH" TargetMode="External"/><Relationship Id="rId1025" Type="http://schemas.openxmlformats.org/officeDocument/2006/relationships/hyperlink" Target="https://talan.bank.gov.ua/get-user-certificate/ktodAA8HnACusjuV12Jc" TargetMode="External"/><Relationship Id="rId1232" Type="http://schemas.openxmlformats.org/officeDocument/2006/relationships/hyperlink" Target="https://talan.bank.gov.ua/get-user-certificate/ktodAHenIf68aeDDywFB" TargetMode="External"/><Relationship Id="rId1677" Type="http://schemas.openxmlformats.org/officeDocument/2006/relationships/hyperlink" Target="https://talan.bank.gov.ua/get-user-certificate/ktodAu6Kvuch_ONFt2A6" TargetMode="External"/><Relationship Id="rId907" Type="http://schemas.openxmlformats.org/officeDocument/2006/relationships/hyperlink" Target="https://talan.bank.gov.ua/get-user-certificate/ktodAtD2VcLC-2ZoBe1D" TargetMode="External"/><Relationship Id="rId1537" Type="http://schemas.openxmlformats.org/officeDocument/2006/relationships/hyperlink" Target="https://talan.bank.gov.ua/get-user-certificate/ktodA51quN-dtijWNHFg" TargetMode="External"/><Relationship Id="rId1744" Type="http://schemas.openxmlformats.org/officeDocument/2006/relationships/hyperlink" Target="https://talan.bank.gov.ua/get-user-certificate/ktodAhtfqNQ6HBNrCj9z" TargetMode="External"/><Relationship Id="rId36" Type="http://schemas.openxmlformats.org/officeDocument/2006/relationships/hyperlink" Target="https://talan.bank.gov.ua/get-user-certificate/ktodAGUtOArFQV0rFRBt" TargetMode="External"/><Relationship Id="rId1604" Type="http://schemas.openxmlformats.org/officeDocument/2006/relationships/hyperlink" Target="https://talan.bank.gov.ua/get-user-certificate/ktodAaK2eFcEeNVc333f" TargetMode="External"/><Relationship Id="rId185" Type="http://schemas.openxmlformats.org/officeDocument/2006/relationships/hyperlink" Target="https://talan.bank.gov.ua/get-user-certificate/ktodAwu1jK0b3SEOa9BP" TargetMode="External"/><Relationship Id="rId392" Type="http://schemas.openxmlformats.org/officeDocument/2006/relationships/hyperlink" Target="https://talan.bank.gov.ua/get-user-certificate/ktodAywCJptITSGBm9By" TargetMode="External"/><Relationship Id="rId697" Type="http://schemas.openxmlformats.org/officeDocument/2006/relationships/hyperlink" Target="https://talan.bank.gov.ua/get-user-certificate/ktodAQGaiDEPQwLMgPOz" TargetMode="External"/><Relationship Id="rId252" Type="http://schemas.openxmlformats.org/officeDocument/2006/relationships/hyperlink" Target="https://talan.bank.gov.ua/get-user-certificate/ktodAsF09Pvl3f3AeSFn" TargetMode="External"/><Relationship Id="rId1187" Type="http://schemas.openxmlformats.org/officeDocument/2006/relationships/hyperlink" Target="https://talan.bank.gov.ua/get-user-certificate/ktodAx9MblCgEAJG967_" TargetMode="External"/><Relationship Id="rId112" Type="http://schemas.openxmlformats.org/officeDocument/2006/relationships/hyperlink" Target="https://talan.bank.gov.ua/get-user-certificate/ktodAXq_ce0LZB7BmOk3" TargetMode="External"/><Relationship Id="rId557" Type="http://schemas.openxmlformats.org/officeDocument/2006/relationships/hyperlink" Target="https://talan.bank.gov.ua/get-user-certificate/ktodA50sQUw98Ijsmwyt" TargetMode="External"/><Relationship Id="rId764" Type="http://schemas.openxmlformats.org/officeDocument/2006/relationships/hyperlink" Target="https://talan.bank.gov.ua/get-user-certificate/ktodAohhhEM8B_nlj4FU" TargetMode="External"/><Relationship Id="rId971" Type="http://schemas.openxmlformats.org/officeDocument/2006/relationships/hyperlink" Target="https://talan.bank.gov.ua/get-user-certificate/ktodAP9AGotnibnuZeJq" TargetMode="External"/><Relationship Id="rId1394" Type="http://schemas.openxmlformats.org/officeDocument/2006/relationships/hyperlink" Target="https://talan.bank.gov.ua/get-user-certificate/ktodAUlWT2aexuZXKde8" TargetMode="External"/><Relationship Id="rId1699" Type="http://schemas.openxmlformats.org/officeDocument/2006/relationships/hyperlink" Target="https://talan.bank.gov.ua/get-user-certificate/ktodA5CKDo0bBayO5luU" TargetMode="External"/><Relationship Id="rId417" Type="http://schemas.openxmlformats.org/officeDocument/2006/relationships/hyperlink" Target="https://talan.bank.gov.ua/get-user-certificate/ktodANqzr5Kj5KiCE58y" TargetMode="External"/><Relationship Id="rId624" Type="http://schemas.openxmlformats.org/officeDocument/2006/relationships/hyperlink" Target="https://talan.bank.gov.ua/get-user-certificate/ktodA_Qemu2XEyNVwnE4" TargetMode="External"/><Relationship Id="rId831" Type="http://schemas.openxmlformats.org/officeDocument/2006/relationships/hyperlink" Target="https://talan.bank.gov.ua/get-user-certificate/ktodAjA3dSNPssNIgFEH" TargetMode="External"/><Relationship Id="rId1047" Type="http://schemas.openxmlformats.org/officeDocument/2006/relationships/hyperlink" Target="https://talan.bank.gov.ua/get-user-certificate/ktodAYBvDPLnniiVPQuf" TargetMode="External"/><Relationship Id="rId1254" Type="http://schemas.openxmlformats.org/officeDocument/2006/relationships/hyperlink" Target="https://talan.bank.gov.ua/get-user-certificate/ktodAKSX86baRql8AnHY" TargetMode="External"/><Relationship Id="rId1461" Type="http://schemas.openxmlformats.org/officeDocument/2006/relationships/hyperlink" Target="https://talan.bank.gov.ua/get-user-certificate/ktodAuU-MshivjdArD1i" TargetMode="External"/><Relationship Id="rId929" Type="http://schemas.openxmlformats.org/officeDocument/2006/relationships/hyperlink" Target="https://talan.bank.gov.ua/get-user-certificate/ktodAPYtgSw_7pS9sg9-" TargetMode="External"/><Relationship Id="rId1114" Type="http://schemas.openxmlformats.org/officeDocument/2006/relationships/hyperlink" Target="https://talan.bank.gov.ua/get-user-certificate/ktodA0HywPDm_EHkyvXN" TargetMode="External"/><Relationship Id="rId1321" Type="http://schemas.openxmlformats.org/officeDocument/2006/relationships/hyperlink" Target="https://talan.bank.gov.ua/get-user-certificate/ktodA5yyzG9NHSjfZmEE" TargetMode="External"/><Relationship Id="rId1559" Type="http://schemas.openxmlformats.org/officeDocument/2006/relationships/hyperlink" Target="https://talan.bank.gov.ua/get-user-certificate/ktodAqI-9sS9LGkDOn8O" TargetMode="External"/><Relationship Id="rId1766" Type="http://schemas.openxmlformats.org/officeDocument/2006/relationships/hyperlink" Target="https://talan.bank.gov.ua/get-user-certificate/ktodAGK0nDnV_pTC8hZZ" TargetMode="External"/><Relationship Id="rId58" Type="http://schemas.openxmlformats.org/officeDocument/2006/relationships/hyperlink" Target="https://talan.bank.gov.ua/get-user-certificate/ktodAB6C7eqwHIu7GOAm" TargetMode="External"/><Relationship Id="rId1419" Type="http://schemas.openxmlformats.org/officeDocument/2006/relationships/hyperlink" Target="https://talan.bank.gov.ua/get-user-certificate/ktodAPOrl7Cu8Hiq5O6w" TargetMode="External"/><Relationship Id="rId1626" Type="http://schemas.openxmlformats.org/officeDocument/2006/relationships/hyperlink" Target="https://talan.bank.gov.ua/get-user-certificate/ktodA7JyRdJprUSyxlEb" TargetMode="External"/><Relationship Id="rId274" Type="http://schemas.openxmlformats.org/officeDocument/2006/relationships/hyperlink" Target="https://talan.bank.gov.ua/get-user-certificate/ktodASRwNiHtDkyT8vhS" TargetMode="External"/><Relationship Id="rId481" Type="http://schemas.openxmlformats.org/officeDocument/2006/relationships/hyperlink" Target="https://talan.bank.gov.ua/get-user-certificate/ktodAYu2hybcrHBmHAOA" TargetMode="External"/><Relationship Id="rId134" Type="http://schemas.openxmlformats.org/officeDocument/2006/relationships/hyperlink" Target="https://talan.bank.gov.ua/get-user-certificate/ktodAvraKyo5YTdo8lun" TargetMode="External"/><Relationship Id="rId579" Type="http://schemas.openxmlformats.org/officeDocument/2006/relationships/hyperlink" Target="https://talan.bank.gov.ua/get-user-certificate/ktodAZ4zR44IzxjO7suQ" TargetMode="External"/><Relationship Id="rId786" Type="http://schemas.openxmlformats.org/officeDocument/2006/relationships/hyperlink" Target="https://talan.bank.gov.ua/get-user-certificate/ktodAZY7KrPsF-m4MRm9" TargetMode="External"/><Relationship Id="rId993" Type="http://schemas.openxmlformats.org/officeDocument/2006/relationships/hyperlink" Target="https://talan.bank.gov.ua/get-user-certificate/ktodAIJhnr95_BCypwxU" TargetMode="External"/><Relationship Id="rId341" Type="http://schemas.openxmlformats.org/officeDocument/2006/relationships/hyperlink" Target="https://talan.bank.gov.ua/get-user-certificate/ktodAHnqSqpq1IWsgnB5" TargetMode="External"/><Relationship Id="rId439" Type="http://schemas.openxmlformats.org/officeDocument/2006/relationships/hyperlink" Target="https://talan.bank.gov.ua/get-user-certificate/ktodAJihSByixQOTHLs-" TargetMode="External"/><Relationship Id="rId646" Type="http://schemas.openxmlformats.org/officeDocument/2006/relationships/hyperlink" Target="https://talan.bank.gov.ua/get-user-certificate/ktodAA9ja5-wOOWZa2fE" TargetMode="External"/><Relationship Id="rId1069" Type="http://schemas.openxmlformats.org/officeDocument/2006/relationships/hyperlink" Target="https://talan.bank.gov.ua/get-user-certificate/ktodAItqmGKQW5uaUSFL" TargetMode="External"/><Relationship Id="rId1276" Type="http://schemas.openxmlformats.org/officeDocument/2006/relationships/hyperlink" Target="https://talan.bank.gov.ua/get-user-certificate/ktodABXGobGUTls_CfM6" TargetMode="External"/><Relationship Id="rId1483" Type="http://schemas.openxmlformats.org/officeDocument/2006/relationships/hyperlink" Target="https://talan.bank.gov.ua/get-user-certificate/ktodAw3LjMq5JOTO2JrY" TargetMode="External"/><Relationship Id="rId201" Type="http://schemas.openxmlformats.org/officeDocument/2006/relationships/hyperlink" Target="https://talan.bank.gov.ua/get-user-certificate/ktodA0aZFM5fKLLbWD5J" TargetMode="External"/><Relationship Id="rId506" Type="http://schemas.openxmlformats.org/officeDocument/2006/relationships/hyperlink" Target="https://talan.bank.gov.ua/get-user-certificate/ktodAikgFr-O8VBmld6y" TargetMode="External"/><Relationship Id="rId853" Type="http://schemas.openxmlformats.org/officeDocument/2006/relationships/hyperlink" Target="https://talan.bank.gov.ua/get-user-certificate/ktodAVxjoyJ84nVU35I7" TargetMode="External"/><Relationship Id="rId1136" Type="http://schemas.openxmlformats.org/officeDocument/2006/relationships/hyperlink" Target="https://talan.bank.gov.ua/get-user-certificate/ktodATrsetMt7ForjmZo" TargetMode="External"/><Relationship Id="rId1690" Type="http://schemas.openxmlformats.org/officeDocument/2006/relationships/hyperlink" Target="https://talan.bank.gov.ua/get-user-certificate/ktodA1v7UVWo3HomxtR4" TargetMode="External"/><Relationship Id="rId713" Type="http://schemas.openxmlformats.org/officeDocument/2006/relationships/hyperlink" Target="https://talan.bank.gov.ua/get-user-certificate/ktodAqTUcGf1AjhzoTqi" TargetMode="External"/><Relationship Id="rId920" Type="http://schemas.openxmlformats.org/officeDocument/2006/relationships/hyperlink" Target="https://talan.bank.gov.ua/get-user-certificate/ktodAiOkBJoL2GGaLZXo" TargetMode="External"/><Relationship Id="rId1343" Type="http://schemas.openxmlformats.org/officeDocument/2006/relationships/hyperlink" Target="https://talan.bank.gov.ua/get-user-certificate/ktodAoieT4vflJLrnJJH" TargetMode="External"/><Relationship Id="rId1550" Type="http://schemas.openxmlformats.org/officeDocument/2006/relationships/hyperlink" Target="https://talan.bank.gov.ua/get-user-certificate/ktodAKFsjNtkG9qpzEs1" TargetMode="External"/><Relationship Id="rId1648" Type="http://schemas.openxmlformats.org/officeDocument/2006/relationships/hyperlink" Target="https://talan.bank.gov.ua/get-user-certificate/ktodAyVCRC27ngnZOylh" TargetMode="External"/><Relationship Id="rId1203" Type="http://schemas.openxmlformats.org/officeDocument/2006/relationships/hyperlink" Target="https://talan.bank.gov.ua/get-user-certificate/ktodAZFyaA6rJmEcLs0D" TargetMode="External"/><Relationship Id="rId1410" Type="http://schemas.openxmlformats.org/officeDocument/2006/relationships/hyperlink" Target="https://talan.bank.gov.ua/get-user-certificate/ktodAeG1Vkh5_yTp31mT" TargetMode="External"/><Relationship Id="rId1508" Type="http://schemas.openxmlformats.org/officeDocument/2006/relationships/hyperlink" Target="https://talan.bank.gov.ua/get-user-certificate/ktodAEIpAjIKIl4HGZMD" TargetMode="External"/><Relationship Id="rId1715" Type="http://schemas.openxmlformats.org/officeDocument/2006/relationships/hyperlink" Target="https://talan.bank.gov.ua/get-user-certificate/ktodATpnv31UcR4H2fU2" TargetMode="External"/><Relationship Id="rId296" Type="http://schemas.openxmlformats.org/officeDocument/2006/relationships/hyperlink" Target="https://talan.bank.gov.ua/get-user-certificate/ktodAi-Z1ZPiLIJHTW_V" TargetMode="External"/><Relationship Id="rId156" Type="http://schemas.openxmlformats.org/officeDocument/2006/relationships/hyperlink" Target="https://talan.bank.gov.ua/get-user-certificate/ktodAwbCY4qYLG5rrZSY" TargetMode="External"/><Relationship Id="rId363" Type="http://schemas.openxmlformats.org/officeDocument/2006/relationships/hyperlink" Target="https://talan.bank.gov.ua/get-user-certificate/ktodAbyMk7qPVeKFfySH" TargetMode="External"/><Relationship Id="rId570" Type="http://schemas.openxmlformats.org/officeDocument/2006/relationships/hyperlink" Target="https://talan.bank.gov.ua/get-user-certificate/ktodAcUPrQvShynBLmM5" TargetMode="External"/><Relationship Id="rId223" Type="http://schemas.openxmlformats.org/officeDocument/2006/relationships/hyperlink" Target="https://talan.bank.gov.ua/get-user-certificate/ktodAqNAFHSULitZbopw" TargetMode="External"/><Relationship Id="rId430" Type="http://schemas.openxmlformats.org/officeDocument/2006/relationships/hyperlink" Target="https://talan.bank.gov.ua/get-user-certificate/ktodAFLZYXPgAGSWM54h" TargetMode="External"/><Relationship Id="rId668" Type="http://schemas.openxmlformats.org/officeDocument/2006/relationships/hyperlink" Target="https://talan.bank.gov.ua/get-user-certificate/ktodAzByW0YZQzD6KMff" TargetMode="External"/><Relationship Id="rId875" Type="http://schemas.openxmlformats.org/officeDocument/2006/relationships/hyperlink" Target="https://talan.bank.gov.ua/get-user-certificate/ktodAaYFp4ZHkWZXX2En" TargetMode="External"/><Relationship Id="rId1060" Type="http://schemas.openxmlformats.org/officeDocument/2006/relationships/hyperlink" Target="https://talan.bank.gov.ua/get-user-certificate/ktodAt6uh_nRY5V92fje" TargetMode="External"/><Relationship Id="rId1298" Type="http://schemas.openxmlformats.org/officeDocument/2006/relationships/hyperlink" Target="https://talan.bank.gov.ua/get-user-certificate/ktodAz-cf6r3-83bAxZl" TargetMode="External"/><Relationship Id="rId528" Type="http://schemas.openxmlformats.org/officeDocument/2006/relationships/hyperlink" Target="https://talan.bank.gov.ua/get-user-certificate/ktodAw2EYejVV5xdn3M0" TargetMode="External"/><Relationship Id="rId735" Type="http://schemas.openxmlformats.org/officeDocument/2006/relationships/hyperlink" Target="https://talan.bank.gov.ua/get-user-certificate/ktodApvV-GMJvfnxl9uU" TargetMode="External"/><Relationship Id="rId942" Type="http://schemas.openxmlformats.org/officeDocument/2006/relationships/hyperlink" Target="https://talan.bank.gov.ua/get-user-certificate/ktodAuhAKsE7CUpRzfcm" TargetMode="External"/><Relationship Id="rId1158" Type="http://schemas.openxmlformats.org/officeDocument/2006/relationships/hyperlink" Target="https://talan.bank.gov.ua/get-user-certificate/ktodAVs9YMyMp7tDy9VT" TargetMode="External"/><Relationship Id="rId1365" Type="http://schemas.openxmlformats.org/officeDocument/2006/relationships/hyperlink" Target="https://talan.bank.gov.ua/get-user-certificate/ktodAP8LxpHx2vUbNxRX" TargetMode="External"/><Relationship Id="rId1572" Type="http://schemas.openxmlformats.org/officeDocument/2006/relationships/hyperlink" Target="https://talan.bank.gov.ua/get-user-certificate/ktodA-7byRYiaim86_Zi" TargetMode="External"/><Relationship Id="rId1018" Type="http://schemas.openxmlformats.org/officeDocument/2006/relationships/hyperlink" Target="https://talan.bank.gov.ua/get-user-certificate/ktodAVdqVfewrpmQytnw" TargetMode="External"/><Relationship Id="rId1225" Type="http://schemas.openxmlformats.org/officeDocument/2006/relationships/hyperlink" Target="https://talan.bank.gov.ua/get-user-certificate/ktodAXukoNRRUFcY1UVK" TargetMode="External"/><Relationship Id="rId1432" Type="http://schemas.openxmlformats.org/officeDocument/2006/relationships/hyperlink" Target="https://talan.bank.gov.ua/get-user-certificate/ktodAu5lxP6_LWRjmH_1" TargetMode="External"/><Relationship Id="rId71" Type="http://schemas.openxmlformats.org/officeDocument/2006/relationships/hyperlink" Target="https://talan.bank.gov.ua/get-user-certificate/ktodAvRf9fQavs0gTKfk" TargetMode="External"/><Relationship Id="rId802" Type="http://schemas.openxmlformats.org/officeDocument/2006/relationships/hyperlink" Target="https://talan.bank.gov.ua/get-user-certificate/ktodAJ6DG4CZ-D_t6go8" TargetMode="External"/><Relationship Id="rId1737" Type="http://schemas.openxmlformats.org/officeDocument/2006/relationships/hyperlink" Target="https://talan.bank.gov.ua/get-user-certificate/ktodAkLpdGTi9YkmMGad" TargetMode="External"/><Relationship Id="rId29" Type="http://schemas.openxmlformats.org/officeDocument/2006/relationships/hyperlink" Target="https://talan.bank.gov.ua/get-user-certificate/ktodACsPNuD1nXXrQzBv" TargetMode="External"/><Relationship Id="rId178" Type="http://schemas.openxmlformats.org/officeDocument/2006/relationships/hyperlink" Target="https://talan.bank.gov.ua/get-user-certificate/ktodAltoo_TnnqvCtDWF" TargetMode="External"/><Relationship Id="rId385" Type="http://schemas.openxmlformats.org/officeDocument/2006/relationships/hyperlink" Target="https://talan.bank.gov.ua/get-user-certificate/ktodAVv6CIF9r4-ks1pu" TargetMode="External"/><Relationship Id="rId592" Type="http://schemas.openxmlformats.org/officeDocument/2006/relationships/hyperlink" Target="https://talan.bank.gov.ua/get-user-certificate/ktodA8AwAWBx41YjmESW" TargetMode="External"/><Relationship Id="rId245" Type="http://schemas.openxmlformats.org/officeDocument/2006/relationships/hyperlink" Target="https://talan.bank.gov.ua/get-user-certificate/ktodAxly7IX8aHM16pl5" TargetMode="External"/><Relationship Id="rId452" Type="http://schemas.openxmlformats.org/officeDocument/2006/relationships/hyperlink" Target="https://talan.bank.gov.ua/get-user-certificate/ktodA7em9j4FP-pv0WZz" TargetMode="External"/><Relationship Id="rId897" Type="http://schemas.openxmlformats.org/officeDocument/2006/relationships/hyperlink" Target="https://talan.bank.gov.ua/get-user-certificate/ktodArTD1fLX8h0k0vqE" TargetMode="External"/><Relationship Id="rId1082" Type="http://schemas.openxmlformats.org/officeDocument/2006/relationships/hyperlink" Target="https://talan.bank.gov.ua/get-user-certificate/ktodAz58ir_Wt2qh7FlF" TargetMode="External"/><Relationship Id="rId105" Type="http://schemas.openxmlformats.org/officeDocument/2006/relationships/hyperlink" Target="https://talan.bank.gov.ua/get-user-certificate/ktodAnnXpSwNP1gMdgmC" TargetMode="External"/><Relationship Id="rId312" Type="http://schemas.openxmlformats.org/officeDocument/2006/relationships/hyperlink" Target="https://talan.bank.gov.ua/get-user-certificate/ktodAXSK8XpE8M7nf7LX" TargetMode="External"/><Relationship Id="rId757" Type="http://schemas.openxmlformats.org/officeDocument/2006/relationships/hyperlink" Target="https://talan.bank.gov.ua/get-user-certificate/ktodAqN8PBPNrqaWkWoB" TargetMode="External"/><Relationship Id="rId964" Type="http://schemas.openxmlformats.org/officeDocument/2006/relationships/hyperlink" Target="https://talan.bank.gov.ua/get-user-certificate/ktodAj5uSvkgLW1Kv6rU" TargetMode="External"/><Relationship Id="rId1387" Type="http://schemas.openxmlformats.org/officeDocument/2006/relationships/hyperlink" Target="https://talan.bank.gov.ua/get-user-certificate/ktodAsGw8dKRfLjWz-KG" TargetMode="External"/><Relationship Id="rId1594" Type="http://schemas.openxmlformats.org/officeDocument/2006/relationships/hyperlink" Target="https://talan.bank.gov.ua/get-user-certificate/ktodAG-QxgK8vFEletKV" TargetMode="External"/><Relationship Id="rId93" Type="http://schemas.openxmlformats.org/officeDocument/2006/relationships/hyperlink" Target="https://talan.bank.gov.ua/get-user-certificate/ktodAAo6dPL8hl3Q0B5I" TargetMode="External"/><Relationship Id="rId617" Type="http://schemas.openxmlformats.org/officeDocument/2006/relationships/hyperlink" Target="https://talan.bank.gov.ua/get-user-certificate/ktodAddB5Mwq0pPrPj2d" TargetMode="External"/><Relationship Id="rId824" Type="http://schemas.openxmlformats.org/officeDocument/2006/relationships/hyperlink" Target="https://talan.bank.gov.ua/get-user-certificate/ktodAGllf9p3u2p6cem6" TargetMode="External"/><Relationship Id="rId1247" Type="http://schemas.openxmlformats.org/officeDocument/2006/relationships/hyperlink" Target="https://talan.bank.gov.ua/get-user-certificate/ktodAa8CSVpYafcauHho" TargetMode="External"/><Relationship Id="rId1454" Type="http://schemas.openxmlformats.org/officeDocument/2006/relationships/hyperlink" Target="https://talan.bank.gov.ua/get-user-certificate/ktodAId_XfYoI-_tO1mb" TargetMode="External"/><Relationship Id="rId1661" Type="http://schemas.openxmlformats.org/officeDocument/2006/relationships/hyperlink" Target="https://talan.bank.gov.ua/get-user-certificate/ktodA5bI6xkDMDWmRfU4" TargetMode="External"/><Relationship Id="rId1107" Type="http://schemas.openxmlformats.org/officeDocument/2006/relationships/hyperlink" Target="https://talan.bank.gov.ua/get-user-certificate/ktodAhZYoGICbM6opbis" TargetMode="External"/><Relationship Id="rId1314" Type="http://schemas.openxmlformats.org/officeDocument/2006/relationships/hyperlink" Target="https://talan.bank.gov.ua/get-user-certificate/ktodAmzTjR9TnZNFbVKv" TargetMode="External"/><Relationship Id="rId1521" Type="http://schemas.openxmlformats.org/officeDocument/2006/relationships/hyperlink" Target="https://talan.bank.gov.ua/get-user-certificate/ktodAPf_k8AsKgXe1vp9" TargetMode="External"/><Relationship Id="rId1759" Type="http://schemas.openxmlformats.org/officeDocument/2006/relationships/hyperlink" Target="https://talan.bank.gov.ua/get-user-certificate/ktodA7zEgtrqxNlfVxyQ" TargetMode="External"/><Relationship Id="rId1619" Type="http://schemas.openxmlformats.org/officeDocument/2006/relationships/hyperlink" Target="https://talan.bank.gov.ua/get-user-certificate/ktodA_DyaLiZC8XcLldx" TargetMode="External"/><Relationship Id="rId20" Type="http://schemas.openxmlformats.org/officeDocument/2006/relationships/hyperlink" Target="https://talan.bank.gov.ua/get-user-certificate/ktodA3sjznSTJGeN6Imr" TargetMode="External"/><Relationship Id="rId267" Type="http://schemas.openxmlformats.org/officeDocument/2006/relationships/hyperlink" Target="https://talan.bank.gov.ua/get-user-certificate/ktodAXfIuHZfjw6D67ji" TargetMode="External"/><Relationship Id="rId474" Type="http://schemas.openxmlformats.org/officeDocument/2006/relationships/hyperlink" Target="https://talan.bank.gov.ua/get-user-certificate/ktodA0yA0WwAkplnTl-d" TargetMode="External"/><Relationship Id="rId127" Type="http://schemas.openxmlformats.org/officeDocument/2006/relationships/hyperlink" Target="https://talan.bank.gov.ua/get-user-certificate/ktodAmuW_H6Ltr4x4mWu" TargetMode="External"/><Relationship Id="rId681" Type="http://schemas.openxmlformats.org/officeDocument/2006/relationships/hyperlink" Target="https://talan.bank.gov.ua/get-user-certificate/ktodAep3TKHcLGnwAvuI" TargetMode="External"/><Relationship Id="rId779" Type="http://schemas.openxmlformats.org/officeDocument/2006/relationships/hyperlink" Target="https://talan.bank.gov.ua/get-user-certificate/ktodAtSRH7fsz_Lx2zGX" TargetMode="External"/><Relationship Id="rId986" Type="http://schemas.openxmlformats.org/officeDocument/2006/relationships/hyperlink" Target="https://talan.bank.gov.ua/get-user-certificate/ktodAL4lg8axdB7FQHN3" TargetMode="External"/><Relationship Id="rId334" Type="http://schemas.openxmlformats.org/officeDocument/2006/relationships/hyperlink" Target="https://talan.bank.gov.ua/get-user-certificate/ktodA8C-_tsEbnheRtwm" TargetMode="External"/><Relationship Id="rId541" Type="http://schemas.openxmlformats.org/officeDocument/2006/relationships/hyperlink" Target="https://talan.bank.gov.ua/get-user-certificate/ktodAAbbZ5G1BtexgHeY" TargetMode="External"/><Relationship Id="rId639" Type="http://schemas.openxmlformats.org/officeDocument/2006/relationships/hyperlink" Target="https://talan.bank.gov.ua/get-user-certificate/ktodALOOfva4-BWkvK7h" TargetMode="External"/><Relationship Id="rId1171" Type="http://schemas.openxmlformats.org/officeDocument/2006/relationships/hyperlink" Target="https://talan.bank.gov.ua/get-user-certificate/ktodAkTi43bk80sWKZHO" TargetMode="External"/><Relationship Id="rId1269" Type="http://schemas.openxmlformats.org/officeDocument/2006/relationships/hyperlink" Target="https://talan.bank.gov.ua/get-user-certificate/ktodAzRfx-M81XIl78g5" TargetMode="External"/><Relationship Id="rId1476" Type="http://schemas.openxmlformats.org/officeDocument/2006/relationships/hyperlink" Target="https://talan.bank.gov.ua/get-user-certificate/ktodAei8wzmCDwIzqJbc" TargetMode="External"/><Relationship Id="rId401" Type="http://schemas.openxmlformats.org/officeDocument/2006/relationships/hyperlink" Target="https://talan.bank.gov.ua/get-user-certificate/ktodAgHhnhQmp6ugKIbz" TargetMode="External"/><Relationship Id="rId846" Type="http://schemas.openxmlformats.org/officeDocument/2006/relationships/hyperlink" Target="https://talan.bank.gov.ua/get-user-certificate/ktodA06JTHfFdKRqp45s" TargetMode="External"/><Relationship Id="rId1031" Type="http://schemas.openxmlformats.org/officeDocument/2006/relationships/hyperlink" Target="https://talan.bank.gov.ua/get-user-certificate/ktodAZZKeXwzrbtjlU-x" TargetMode="External"/><Relationship Id="rId1129" Type="http://schemas.openxmlformats.org/officeDocument/2006/relationships/hyperlink" Target="https://talan.bank.gov.ua/get-user-certificate/ktodASrfgZlKnJTfbVgD" TargetMode="External"/><Relationship Id="rId1683" Type="http://schemas.openxmlformats.org/officeDocument/2006/relationships/hyperlink" Target="https://talan.bank.gov.ua/get-user-certificate/ktodAIQQpllHglSbA-w2" TargetMode="External"/><Relationship Id="rId706" Type="http://schemas.openxmlformats.org/officeDocument/2006/relationships/hyperlink" Target="https://talan.bank.gov.ua/get-user-certificate/ktodA1yOnxZDpUa9H6u6" TargetMode="External"/><Relationship Id="rId913" Type="http://schemas.openxmlformats.org/officeDocument/2006/relationships/hyperlink" Target="https://talan.bank.gov.ua/get-user-certificate/ktodAJl5KOfCOfDJ38A6" TargetMode="External"/><Relationship Id="rId1336" Type="http://schemas.openxmlformats.org/officeDocument/2006/relationships/hyperlink" Target="https://talan.bank.gov.ua/get-user-certificate/ktodAsHuFOgVvZOejpT-" TargetMode="External"/><Relationship Id="rId1543" Type="http://schemas.openxmlformats.org/officeDocument/2006/relationships/hyperlink" Target="https://talan.bank.gov.ua/get-user-certificate/ktodAxtHcg74tu4o_a1x" TargetMode="External"/><Relationship Id="rId1750" Type="http://schemas.openxmlformats.org/officeDocument/2006/relationships/hyperlink" Target="https://talan.bank.gov.ua/get-user-certificate/ktodAOrEELi0KIdm1eSs" TargetMode="External"/><Relationship Id="rId42" Type="http://schemas.openxmlformats.org/officeDocument/2006/relationships/hyperlink" Target="https://talan.bank.gov.ua/get-user-certificate/ktodAHapcH-ernB6oDjZ" TargetMode="External"/><Relationship Id="rId1403" Type="http://schemas.openxmlformats.org/officeDocument/2006/relationships/hyperlink" Target="https://talan.bank.gov.ua/get-user-certificate/ktodAGr5qfv_WeCLTNMJ" TargetMode="External"/><Relationship Id="rId1610" Type="http://schemas.openxmlformats.org/officeDocument/2006/relationships/hyperlink" Target="https://talan.bank.gov.ua/get-user-certificate/ktodAt3CQlxOsvihZYd1" TargetMode="External"/><Relationship Id="rId191" Type="http://schemas.openxmlformats.org/officeDocument/2006/relationships/hyperlink" Target="https://talan.bank.gov.ua/get-user-certificate/ktodACApADiSsakGgFso" TargetMode="External"/><Relationship Id="rId1708" Type="http://schemas.openxmlformats.org/officeDocument/2006/relationships/hyperlink" Target="https://talan.bank.gov.ua/get-user-certificate/ktodAjBk3v72yJKw-yd7" TargetMode="External"/><Relationship Id="rId289" Type="http://schemas.openxmlformats.org/officeDocument/2006/relationships/hyperlink" Target="https://talan.bank.gov.ua/get-user-certificate/ktodAPQJLvPNqxPw2JOc" TargetMode="External"/><Relationship Id="rId496" Type="http://schemas.openxmlformats.org/officeDocument/2006/relationships/hyperlink" Target="https://talan.bank.gov.ua/get-user-certificate/ktodABzXnVZin65aOymX" TargetMode="External"/><Relationship Id="rId149" Type="http://schemas.openxmlformats.org/officeDocument/2006/relationships/hyperlink" Target="https://talan.bank.gov.ua/get-user-certificate/ktodAH4yBKBFHcsyGMOg" TargetMode="External"/><Relationship Id="rId356" Type="http://schemas.openxmlformats.org/officeDocument/2006/relationships/hyperlink" Target="https://talan.bank.gov.ua/get-user-certificate/ktodAEZGv-v2ZQg-Yvuw" TargetMode="External"/><Relationship Id="rId563" Type="http://schemas.openxmlformats.org/officeDocument/2006/relationships/hyperlink" Target="https://talan.bank.gov.ua/get-user-certificate/ktodARB0p22939hsFQ_5" TargetMode="External"/><Relationship Id="rId770" Type="http://schemas.openxmlformats.org/officeDocument/2006/relationships/hyperlink" Target="https://talan.bank.gov.ua/get-user-certificate/ktodAK4iywOjWH8zk84u" TargetMode="External"/><Relationship Id="rId1193" Type="http://schemas.openxmlformats.org/officeDocument/2006/relationships/hyperlink" Target="https://talan.bank.gov.ua/get-user-certificate/ktodAcSVEV2o8k0qY7Aq" TargetMode="External"/><Relationship Id="rId216" Type="http://schemas.openxmlformats.org/officeDocument/2006/relationships/hyperlink" Target="https://talan.bank.gov.ua/get-user-certificate/ktodAVW-aaZ0HeZ3nitt" TargetMode="External"/><Relationship Id="rId423" Type="http://schemas.openxmlformats.org/officeDocument/2006/relationships/hyperlink" Target="https://talan.bank.gov.ua/get-user-certificate/ktodAkKUs7vKjnhIxq_G" TargetMode="External"/><Relationship Id="rId868" Type="http://schemas.openxmlformats.org/officeDocument/2006/relationships/hyperlink" Target="https://talan.bank.gov.ua/get-user-certificate/ktodAlfAmATWjevCDw8x" TargetMode="External"/><Relationship Id="rId1053" Type="http://schemas.openxmlformats.org/officeDocument/2006/relationships/hyperlink" Target="https://talan.bank.gov.ua/get-user-certificate/ktodAX5ZB8I6J1wulvQ0" TargetMode="External"/><Relationship Id="rId1260" Type="http://schemas.openxmlformats.org/officeDocument/2006/relationships/hyperlink" Target="https://talan.bank.gov.ua/get-user-certificate/ktodA8Mn7KlOEXQhoXkW" TargetMode="External"/><Relationship Id="rId1498" Type="http://schemas.openxmlformats.org/officeDocument/2006/relationships/hyperlink" Target="https://talan.bank.gov.ua/get-user-certificate/ktodAV1uEhIK-quzJtjw" TargetMode="External"/><Relationship Id="rId630" Type="http://schemas.openxmlformats.org/officeDocument/2006/relationships/hyperlink" Target="https://talan.bank.gov.ua/get-user-certificate/ktodAVr6JOefRejYk6D4" TargetMode="External"/><Relationship Id="rId728" Type="http://schemas.openxmlformats.org/officeDocument/2006/relationships/hyperlink" Target="https://talan.bank.gov.ua/get-user-certificate/ktodAGt_HbmHekp2K-Gq" TargetMode="External"/><Relationship Id="rId935" Type="http://schemas.openxmlformats.org/officeDocument/2006/relationships/hyperlink" Target="https://talan.bank.gov.ua/get-user-certificate/ktodASvrVGHmnkc4iCXB" TargetMode="External"/><Relationship Id="rId1358" Type="http://schemas.openxmlformats.org/officeDocument/2006/relationships/hyperlink" Target="https://talan.bank.gov.ua/get-user-certificate/ktodAyuAOcGjhIvYZLGo" TargetMode="External"/><Relationship Id="rId1565" Type="http://schemas.openxmlformats.org/officeDocument/2006/relationships/hyperlink" Target="https://talan.bank.gov.ua/get-user-certificate/ktodAbPy6eiOHKgAGKcg" TargetMode="External"/><Relationship Id="rId1772" Type="http://schemas.openxmlformats.org/officeDocument/2006/relationships/hyperlink" Target="https://talan.bank.gov.ua/get-user-certificate/ktodAwceJnbS_yRBuX-2" TargetMode="External"/><Relationship Id="rId64" Type="http://schemas.openxmlformats.org/officeDocument/2006/relationships/hyperlink" Target="https://talan.bank.gov.ua/get-user-certificate/ktodAyGibojYbx0VhWla" TargetMode="External"/><Relationship Id="rId1120" Type="http://schemas.openxmlformats.org/officeDocument/2006/relationships/hyperlink" Target="https://talan.bank.gov.ua/get-user-certificate/ktodA6X0TV3syaW2dVHw" TargetMode="External"/><Relationship Id="rId1218" Type="http://schemas.openxmlformats.org/officeDocument/2006/relationships/hyperlink" Target="https://talan.bank.gov.ua/get-user-certificate/ktodA_lCmjJXKq_uxSer" TargetMode="External"/><Relationship Id="rId1425" Type="http://schemas.openxmlformats.org/officeDocument/2006/relationships/hyperlink" Target="https://talan.bank.gov.ua/get-user-certificate/ktodAVYZUvKadKdIt7Gt" TargetMode="External"/><Relationship Id="rId1632" Type="http://schemas.openxmlformats.org/officeDocument/2006/relationships/hyperlink" Target="https://talan.bank.gov.ua/get-user-certificate/ktodA2ApBJGwYxpYDtSs" TargetMode="External"/><Relationship Id="rId280" Type="http://schemas.openxmlformats.org/officeDocument/2006/relationships/hyperlink" Target="https://talan.bank.gov.ua/get-user-certificate/ktodARxQmU47oNC5Kt0A" TargetMode="External"/><Relationship Id="rId140" Type="http://schemas.openxmlformats.org/officeDocument/2006/relationships/hyperlink" Target="https://talan.bank.gov.ua/get-user-certificate/ktodAWV3vG8Cd87-sGW7" TargetMode="External"/><Relationship Id="rId378" Type="http://schemas.openxmlformats.org/officeDocument/2006/relationships/hyperlink" Target="https://talan.bank.gov.ua/get-user-certificate/ktodAewo55Xv4v8ylw7H" TargetMode="External"/><Relationship Id="rId585" Type="http://schemas.openxmlformats.org/officeDocument/2006/relationships/hyperlink" Target="https://talan.bank.gov.ua/get-user-certificate/ktodAYk0XmxYlz-j8wrd" TargetMode="External"/><Relationship Id="rId792" Type="http://schemas.openxmlformats.org/officeDocument/2006/relationships/hyperlink" Target="https://talan.bank.gov.ua/get-user-certificate/ktodAWTto0sjH4tb9zKs" TargetMode="External"/><Relationship Id="rId6" Type="http://schemas.openxmlformats.org/officeDocument/2006/relationships/hyperlink" Target="https://talan.bank.gov.ua/get-user-certificate/ktodAqdTqsN2hBeFlYQC" TargetMode="External"/><Relationship Id="rId238" Type="http://schemas.openxmlformats.org/officeDocument/2006/relationships/hyperlink" Target="https://talan.bank.gov.ua/get-user-certificate/ktodA3AtZ0mThVKij2f0" TargetMode="External"/><Relationship Id="rId445" Type="http://schemas.openxmlformats.org/officeDocument/2006/relationships/hyperlink" Target="https://talan.bank.gov.ua/get-user-certificate/ktodA5kw_gjRn5h6bss1" TargetMode="External"/><Relationship Id="rId652" Type="http://schemas.openxmlformats.org/officeDocument/2006/relationships/hyperlink" Target="https://talan.bank.gov.ua/get-user-certificate/ktodAtWdkl-tvOuByp8i" TargetMode="External"/><Relationship Id="rId1075" Type="http://schemas.openxmlformats.org/officeDocument/2006/relationships/hyperlink" Target="https://talan.bank.gov.ua/get-user-certificate/ktodAQ37-9LGXQwvWZV-" TargetMode="External"/><Relationship Id="rId1282" Type="http://schemas.openxmlformats.org/officeDocument/2006/relationships/hyperlink" Target="https://talan.bank.gov.ua/get-user-certificate/ktodAHj9GJm6GK0jfITi" TargetMode="External"/><Relationship Id="rId305" Type="http://schemas.openxmlformats.org/officeDocument/2006/relationships/hyperlink" Target="https://talan.bank.gov.ua/get-user-certificate/ktodAYQNfh-qMP8-NWlj" TargetMode="External"/><Relationship Id="rId512" Type="http://schemas.openxmlformats.org/officeDocument/2006/relationships/hyperlink" Target="https://talan.bank.gov.ua/get-user-certificate/ktodAlGMTfwvwHz4yYSy" TargetMode="External"/><Relationship Id="rId957" Type="http://schemas.openxmlformats.org/officeDocument/2006/relationships/hyperlink" Target="https://talan.bank.gov.ua/get-user-certificate/ktodA3G5cQZWhcKlNPDO" TargetMode="External"/><Relationship Id="rId1142" Type="http://schemas.openxmlformats.org/officeDocument/2006/relationships/hyperlink" Target="https://talan.bank.gov.ua/get-user-certificate/ktodAQZ0VPRqv-9k_rwL" TargetMode="External"/><Relationship Id="rId1587" Type="http://schemas.openxmlformats.org/officeDocument/2006/relationships/hyperlink" Target="https://talan.bank.gov.ua/get-user-certificate/ktodAy2H_bHAaPLMA14S" TargetMode="External"/><Relationship Id="rId86" Type="http://schemas.openxmlformats.org/officeDocument/2006/relationships/hyperlink" Target="https://talan.bank.gov.ua/get-user-certificate/ktodATcFEcIy6-zCOHUQ" TargetMode="External"/><Relationship Id="rId817" Type="http://schemas.openxmlformats.org/officeDocument/2006/relationships/hyperlink" Target="https://talan.bank.gov.ua/get-user-certificate/ktodAt1G5xEnzSQWLLfl" TargetMode="External"/><Relationship Id="rId1002" Type="http://schemas.openxmlformats.org/officeDocument/2006/relationships/hyperlink" Target="https://talan.bank.gov.ua/get-user-certificate/ktodAXfVJpmpO1juekGy" TargetMode="External"/><Relationship Id="rId1447" Type="http://schemas.openxmlformats.org/officeDocument/2006/relationships/hyperlink" Target="https://talan.bank.gov.ua/get-user-certificate/ktodACS7cMhTMD9wAt4U" TargetMode="External"/><Relationship Id="rId1654" Type="http://schemas.openxmlformats.org/officeDocument/2006/relationships/hyperlink" Target="https://talan.bank.gov.ua/get-user-certificate/ktodAKo9V_20zwl7GjBH" TargetMode="External"/><Relationship Id="rId1307" Type="http://schemas.openxmlformats.org/officeDocument/2006/relationships/hyperlink" Target="https://talan.bank.gov.ua/get-user-certificate/ktodAED81boOeCUu_uhS" TargetMode="External"/><Relationship Id="rId1514" Type="http://schemas.openxmlformats.org/officeDocument/2006/relationships/hyperlink" Target="https://talan.bank.gov.ua/get-user-certificate/ktodAaGg9dsog1Y8uU6N" TargetMode="External"/><Relationship Id="rId1721" Type="http://schemas.openxmlformats.org/officeDocument/2006/relationships/hyperlink" Target="https://talan.bank.gov.ua/get-user-certificate/ktodAcvtuxot-8ki7B3o" TargetMode="External"/><Relationship Id="rId13" Type="http://schemas.openxmlformats.org/officeDocument/2006/relationships/hyperlink" Target="https://talan.bank.gov.ua/get-user-certificate/ktodAA7b-YnPn6pA6Kmk" TargetMode="External"/><Relationship Id="rId162" Type="http://schemas.openxmlformats.org/officeDocument/2006/relationships/hyperlink" Target="https://talan.bank.gov.ua/get-user-certificate/ktodALh8g55xDrJ4MzBS" TargetMode="External"/><Relationship Id="rId467" Type="http://schemas.openxmlformats.org/officeDocument/2006/relationships/hyperlink" Target="https://talan.bank.gov.ua/get-user-certificate/ktodAqJRB9jhHkVxEGKJ" TargetMode="External"/><Relationship Id="rId1097" Type="http://schemas.openxmlformats.org/officeDocument/2006/relationships/hyperlink" Target="https://talan.bank.gov.ua/get-user-certificate/ktodAfJPOArbsfrmAjxr" TargetMode="External"/><Relationship Id="rId674" Type="http://schemas.openxmlformats.org/officeDocument/2006/relationships/hyperlink" Target="https://talan.bank.gov.ua/get-user-certificate/ktodAMPzrIjMme21YWlF" TargetMode="External"/><Relationship Id="rId881" Type="http://schemas.openxmlformats.org/officeDocument/2006/relationships/hyperlink" Target="https://talan.bank.gov.ua/get-user-certificate/ktodAk_Rrb73EiIKdElH" TargetMode="External"/><Relationship Id="rId979" Type="http://schemas.openxmlformats.org/officeDocument/2006/relationships/hyperlink" Target="https://talan.bank.gov.ua/get-user-certificate/ktodAHyWery7DW4AWCJo" TargetMode="External"/><Relationship Id="rId327" Type="http://schemas.openxmlformats.org/officeDocument/2006/relationships/hyperlink" Target="https://talan.bank.gov.ua/get-user-certificate/ktodA1ai2DR8PzE2wAIZ" TargetMode="External"/><Relationship Id="rId534" Type="http://schemas.openxmlformats.org/officeDocument/2006/relationships/hyperlink" Target="https://talan.bank.gov.ua/get-user-certificate/ktodAGZCScRPY7EA7ZPd" TargetMode="External"/><Relationship Id="rId741" Type="http://schemas.openxmlformats.org/officeDocument/2006/relationships/hyperlink" Target="https://talan.bank.gov.ua/get-user-certificate/ktodA1Fx555dP2Boh6uZ" TargetMode="External"/><Relationship Id="rId839" Type="http://schemas.openxmlformats.org/officeDocument/2006/relationships/hyperlink" Target="https://talan.bank.gov.ua/get-user-certificate/ktodATkLeu8d_8iZS0UI" TargetMode="External"/><Relationship Id="rId1164" Type="http://schemas.openxmlformats.org/officeDocument/2006/relationships/hyperlink" Target="https://talan.bank.gov.ua/get-user-certificate/ktodA-BMByrJni4z-mZB" TargetMode="External"/><Relationship Id="rId1371" Type="http://schemas.openxmlformats.org/officeDocument/2006/relationships/hyperlink" Target="https://talan.bank.gov.ua/get-user-certificate/ktodAMuyGcPyOfdy0fII" TargetMode="External"/><Relationship Id="rId1469" Type="http://schemas.openxmlformats.org/officeDocument/2006/relationships/hyperlink" Target="https://talan.bank.gov.ua/get-user-certificate/ktodAihYqoR1vupssxH3" TargetMode="External"/><Relationship Id="rId601" Type="http://schemas.openxmlformats.org/officeDocument/2006/relationships/hyperlink" Target="https://talan.bank.gov.ua/get-user-certificate/ktodADoeNj9HyykZ40TA" TargetMode="External"/><Relationship Id="rId1024" Type="http://schemas.openxmlformats.org/officeDocument/2006/relationships/hyperlink" Target="https://talan.bank.gov.ua/get-user-certificate/ktodAoqPPgQhns1ITJ8p" TargetMode="External"/><Relationship Id="rId1231" Type="http://schemas.openxmlformats.org/officeDocument/2006/relationships/hyperlink" Target="https://talan.bank.gov.ua/get-user-certificate/ktodA94R12L6y1ZhyO2M" TargetMode="External"/><Relationship Id="rId1676" Type="http://schemas.openxmlformats.org/officeDocument/2006/relationships/hyperlink" Target="https://talan.bank.gov.ua/get-user-certificate/ktodAHNgPYO7UKzkz4FN" TargetMode="External"/><Relationship Id="rId906" Type="http://schemas.openxmlformats.org/officeDocument/2006/relationships/hyperlink" Target="https://talan.bank.gov.ua/get-user-certificate/ktodA7R0GTZJL6cnsQY1" TargetMode="External"/><Relationship Id="rId1329" Type="http://schemas.openxmlformats.org/officeDocument/2006/relationships/hyperlink" Target="https://talan.bank.gov.ua/get-user-certificate/ktodAhpPZEm8m0T56kjK" TargetMode="External"/><Relationship Id="rId1536" Type="http://schemas.openxmlformats.org/officeDocument/2006/relationships/hyperlink" Target="https://talan.bank.gov.ua/get-user-certificate/ktodAalkPncPWa7WembC" TargetMode="External"/><Relationship Id="rId1743" Type="http://schemas.openxmlformats.org/officeDocument/2006/relationships/hyperlink" Target="https://talan.bank.gov.ua/get-user-certificate/ktodAz8oWPbxndDKy_Ee" TargetMode="External"/><Relationship Id="rId35" Type="http://schemas.openxmlformats.org/officeDocument/2006/relationships/hyperlink" Target="https://talan.bank.gov.ua/get-user-certificate/ktodAkhjbQwD3U5nM02K" TargetMode="External"/><Relationship Id="rId1603" Type="http://schemas.openxmlformats.org/officeDocument/2006/relationships/hyperlink" Target="https://talan.bank.gov.ua/get-user-certificate/ktodAY6Kv0XwRyrLEeiO" TargetMode="External"/><Relationship Id="rId184" Type="http://schemas.openxmlformats.org/officeDocument/2006/relationships/hyperlink" Target="https://talan.bank.gov.ua/get-user-certificate/ktodAOT60uUqkMYdf4n7" TargetMode="External"/><Relationship Id="rId391" Type="http://schemas.openxmlformats.org/officeDocument/2006/relationships/hyperlink" Target="https://talan.bank.gov.ua/get-user-certificate/ktodAvRasm1NsBc6gUCM" TargetMode="External"/><Relationship Id="rId251" Type="http://schemas.openxmlformats.org/officeDocument/2006/relationships/hyperlink" Target="https://talan.bank.gov.ua/get-user-certificate/ktodA9UhxjSaqbjgC8a1" TargetMode="External"/><Relationship Id="rId489" Type="http://schemas.openxmlformats.org/officeDocument/2006/relationships/hyperlink" Target="https://talan.bank.gov.ua/get-user-certificate/ktodAudiGtauvh4H0HCm" TargetMode="External"/><Relationship Id="rId696" Type="http://schemas.openxmlformats.org/officeDocument/2006/relationships/hyperlink" Target="https://talan.bank.gov.ua/get-user-certificate/ktodAMrOIynRycuKzMKG" TargetMode="External"/><Relationship Id="rId349" Type="http://schemas.openxmlformats.org/officeDocument/2006/relationships/hyperlink" Target="https://talan.bank.gov.ua/get-user-certificate/ktodAF8yj3HxcRBmGdRj" TargetMode="External"/><Relationship Id="rId556" Type="http://schemas.openxmlformats.org/officeDocument/2006/relationships/hyperlink" Target="https://talan.bank.gov.ua/get-user-certificate/ktodAY9ouQZWM2y8xKRy" TargetMode="External"/><Relationship Id="rId763" Type="http://schemas.openxmlformats.org/officeDocument/2006/relationships/hyperlink" Target="https://talan.bank.gov.ua/get-user-certificate/ktodAFYjAYOuPxHwuTQb" TargetMode="External"/><Relationship Id="rId1186" Type="http://schemas.openxmlformats.org/officeDocument/2006/relationships/hyperlink" Target="https://talan.bank.gov.ua/get-user-certificate/ktodALHIKoeDmhtaaEvY" TargetMode="External"/><Relationship Id="rId1393" Type="http://schemas.openxmlformats.org/officeDocument/2006/relationships/hyperlink" Target="https://talan.bank.gov.ua/get-user-certificate/ktodAx_YaeK8KHZ7ZgNB" TargetMode="External"/><Relationship Id="rId111" Type="http://schemas.openxmlformats.org/officeDocument/2006/relationships/hyperlink" Target="https://talan.bank.gov.ua/get-user-certificate/ktodAEJpDx6QprQ0vqVX" TargetMode="External"/><Relationship Id="rId209" Type="http://schemas.openxmlformats.org/officeDocument/2006/relationships/hyperlink" Target="https://talan.bank.gov.ua/get-user-certificate/ktodA2CQa12OdKwNiJXK" TargetMode="External"/><Relationship Id="rId416" Type="http://schemas.openxmlformats.org/officeDocument/2006/relationships/hyperlink" Target="https://talan.bank.gov.ua/get-user-certificate/ktodAHPjgy2dq9XqOC6C" TargetMode="External"/><Relationship Id="rId970" Type="http://schemas.openxmlformats.org/officeDocument/2006/relationships/hyperlink" Target="https://talan.bank.gov.ua/get-user-certificate/ktodAyiW67vutPZPrrST" TargetMode="External"/><Relationship Id="rId1046" Type="http://schemas.openxmlformats.org/officeDocument/2006/relationships/hyperlink" Target="https://talan.bank.gov.ua/get-user-certificate/ktodAouL8P6MPBObKndx" TargetMode="External"/><Relationship Id="rId1253" Type="http://schemas.openxmlformats.org/officeDocument/2006/relationships/hyperlink" Target="https://talan.bank.gov.ua/get-user-certificate/ktodAJpDMQHKlCg7ZVy9" TargetMode="External"/><Relationship Id="rId1698" Type="http://schemas.openxmlformats.org/officeDocument/2006/relationships/hyperlink" Target="https://talan.bank.gov.ua/get-user-certificate/ktodA5GtftgHyk3tuZ8q" TargetMode="External"/><Relationship Id="rId623" Type="http://schemas.openxmlformats.org/officeDocument/2006/relationships/hyperlink" Target="https://talan.bank.gov.ua/get-user-certificate/ktodADuR2KEEnYEy_Zpg" TargetMode="External"/><Relationship Id="rId830" Type="http://schemas.openxmlformats.org/officeDocument/2006/relationships/hyperlink" Target="https://talan.bank.gov.ua/get-user-certificate/ktodAzLtkzF8gBvMe8R6" TargetMode="External"/><Relationship Id="rId928" Type="http://schemas.openxmlformats.org/officeDocument/2006/relationships/hyperlink" Target="https://talan.bank.gov.ua/get-user-certificate/ktodAAKi2hKDZb_QErcz" TargetMode="External"/><Relationship Id="rId1460" Type="http://schemas.openxmlformats.org/officeDocument/2006/relationships/hyperlink" Target="https://talan.bank.gov.ua/get-user-certificate/ktodAZ_CAg3ogkuflqtJ" TargetMode="External"/><Relationship Id="rId1558" Type="http://schemas.openxmlformats.org/officeDocument/2006/relationships/hyperlink" Target="https://talan.bank.gov.ua/get-user-certificate/ktodAAtM_rAOcImQ0ZPm" TargetMode="External"/><Relationship Id="rId1765" Type="http://schemas.openxmlformats.org/officeDocument/2006/relationships/hyperlink" Target="https://talan.bank.gov.ua/get-user-certificate/ktodAvSY8vFkWfrirof_" TargetMode="External"/><Relationship Id="rId57" Type="http://schemas.openxmlformats.org/officeDocument/2006/relationships/hyperlink" Target="https://talan.bank.gov.ua/get-user-certificate/ktodAdCqaPbBuz4aBJcp" TargetMode="External"/><Relationship Id="rId1113" Type="http://schemas.openxmlformats.org/officeDocument/2006/relationships/hyperlink" Target="https://talan.bank.gov.ua/get-user-certificate/ktodAfCirro_pGVIy83b" TargetMode="External"/><Relationship Id="rId1320" Type="http://schemas.openxmlformats.org/officeDocument/2006/relationships/hyperlink" Target="https://talan.bank.gov.ua/get-user-certificate/ktodAOCRAfTSYxUbIT47" TargetMode="External"/><Relationship Id="rId1418" Type="http://schemas.openxmlformats.org/officeDocument/2006/relationships/hyperlink" Target="https://talan.bank.gov.ua/get-user-certificate/ktodA-fe6jnNCZ8T9cEk" TargetMode="External"/><Relationship Id="rId1625" Type="http://schemas.openxmlformats.org/officeDocument/2006/relationships/hyperlink" Target="https://talan.bank.gov.ua/get-user-certificate/ktodA3Ll_VHSsVp92nOm" TargetMode="External"/><Relationship Id="rId273" Type="http://schemas.openxmlformats.org/officeDocument/2006/relationships/hyperlink" Target="https://talan.bank.gov.ua/get-user-certificate/ktodA8xe1ZluxJlS8okQ" TargetMode="External"/><Relationship Id="rId480" Type="http://schemas.openxmlformats.org/officeDocument/2006/relationships/hyperlink" Target="https://talan.bank.gov.ua/get-user-certificate/ktodAUY7daJ7OVndsIuz" TargetMode="External"/><Relationship Id="rId133" Type="http://schemas.openxmlformats.org/officeDocument/2006/relationships/hyperlink" Target="https://talan.bank.gov.ua/get-user-certificate/ktodAfP6gXuy6fX802ik" TargetMode="External"/><Relationship Id="rId340" Type="http://schemas.openxmlformats.org/officeDocument/2006/relationships/hyperlink" Target="https://talan.bank.gov.ua/get-user-certificate/ktodACjkyuNJGITD3Wzl" TargetMode="External"/><Relationship Id="rId578" Type="http://schemas.openxmlformats.org/officeDocument/2006/relationships/hyperlink" Target="https://talan.bank.gov.ua/get-user-certificate/ktodAHuhAODEhbnm8-hs" TargetMode="External"/><Relationship Id="rId785" Type="http://schemas.openxmlformats.org/officeDocument/2006/relationships/hyperlink" Target="https://talan.bank.gov.ua/get-user-certificate/ktodAFTVMQEjeKdtZomF" TargetMode="External"/><Relationship Id="rId992" Type="http://schemas.openxmlformats.org/officeDocument/2006/relationships/hyperlink" Target="https://talan.bank.gov.ua/get-user-certificate/ktodA2EZaEOwyBQjKRuL" TargetMode="External"/><Relationship Id="rId200" Type="http://schemas.openxmlformats.org/officeDocument/2006/relationships/hyperlink" Target="https://talan.bank.gov.ua/get-user-certificate/ktodAfP9IU_L5MOtrS0u" TargetMode="External"/><Relationship Id="rId438" Type="http://schemas.openxmlformats.org/officeDocument/2006/relationships/hyperlink" Target="https://talan.bank.gov.ua/get-user-certificate/ktodAdIGwzLrcaIQ0xqr" TargetMode="External"/><Relationship Id="rId645" Type="http://schemas.openxmlformats.org/officeDocument/2006/relationships/hyperlink" Target="https://talan.bank.gov.ua/get-user-certificate/ktodAarDjCE_DOJqVYzd" TargetMode="External"/><Relationship Id="rId852" Type="http://schemas.openxmlformats.org/officeDocument/2006/relationships/hyperlink" Target="https://talan.bank.gov.ua/get-user-certificate/ktodA8ppHRva6-e1SSq-" TargetMode="External"/><Relationship Id="rId1068" Type="http://schemas.openxmlformats.org/officeDocument/2006/relationships/hyperlink" Target="https://talan.bank.gov.ua/get-user-certificate/ktodAnKYv6dQS5TeX4bA" TargetMode="External"/><Relationship Id="rId1275" Type="http://schemas.openxmlformats.org/officeDocument/2006/relationships/hyperlink" Target="https://talan.bank.gov.ua/get-user-certificate/ktodA7ekqOU3kQTVq42E" TargetMode="External"/><Relationship Id="rId1482" Type="http://schemas.openxmlformats.org/officeDocument/2006/relationships/hyperlink" Target="https://talan.bank.gov.ua/get-user-certificate/ktodA_DuWooNUoN8RcMR" TargetMode="External"/><Relationship Id="rId505" Type="http://schemas.openxmlformats.org/officeDocument/2006/relationships/hyperlink" Target="https://talan.bank.gov.ua/get-user-certificate/ktodAoh3_5LbfITAIawB" TargetMode="External"/><Relationship Id="rId712" Type="http://schemas.openxmlformats.org/officeDocument/2006/relationships/hyperlink" Target="https://talan.bank.gov.ua/get-user-certificate/ktodAPcPbRsYAMfalUkK" TargetMode="External"/><Relationship Id="rId1135" Type="http://schemas.openxmlformats.org/officeDocument/2006/relationships/hyperlink" Target="https://talan.bank.gov.ua/get-user-certificate/ktodAD-xi97BLRy2r4uK" TargetMode="External"/><Relationship Id="rId1342" Type="http://schemas.openxmlformats.org/officeDocument/2006/relationships/hyperlink" Target="https://talan.bank.gov.ua/get-user-certificate/ktodAkqatu620PgXD2NN" TargetMode="External"/><Relationship Id="rId79" Type="http://schemas.openxmlformats.org/officeDocument/2006/relationships/hyperlink" Target="https://talan.bank.gov.ua/get-user-certificate/ktodALly-pNVl3rQt9i0" TargetMode="External"/><Relationship Id="rId1202" Type="http://schemas.openxmlformats.org/officeDocument/2006/relationships/hyperlink" Target="https://talan.bank.gov.ua/get-user-certificate/ktodAr19x1aTaje26AST" TargetMode="External"/><Relationship Id="rId1647" Type="http://schemas.openxmlformats.org/officeDocument/2006/relationships/hyperlink" Target="https://talan.bank.gov.ua/get-user-certificate/ktodAJPnDDPbOM3Yd9m2" TargetMode="External"/><Relationship Id="rId1507" Type="http://schemas.openxmlformats.org/officeDocument/2006/relationships/hyperlink" Target="https://talan.bank.gov.ua/get-user-certificate/ktodAiF9qstHpnKVMHiZ" TargetMode="External"/><Relationship Id="rId1714" Type="http://schemas.openxmlformats.org/officeDocument/2006/relationships/hyperlink" Target="https://talan.bank.gov.ua/get-user-certificate/ktodA6r0_eY0_Bg-hacJ" TargetMode="External"/><Relationship Id="rId295" Type="http://schemas.openxmlformats.org/officeDocument/2006/relationships/hyperlink" Target="https://talan.bank.gov.ua/get-user-certificate/ktodAvX1HuHge73oTPhL" TargetMode="External"/><Relationship Id="rId155" Type="http://schemas.openxmlformats.org/officeDocument/2006/relationships/hyperlink" Target="https://talan.bank.gov.ua/get-user-certificate/ktodArJVsDQYeJGkhaOv" TargetMode="External"/><Relationship Id="rId362" Type="http://schemas.openxmlformats.org/officeDocument/2006/relationships/hyperlink" Target="https://talan.bank.gov.ua/get-user-certificate/ktodAFg1WoRjc084fc3Z" TargetMode="External"/><Relationship Id="rId1297" Type="http://schemas.openxmlformats.org/officeDocument/2006/relationships/hyperlink" Target="https://talan.bank.gov.ua/get-user-certificate/ktodAnxd4NrNQkZdKiWf" TargetMode="External"/><Relationship Id="rId222" Type="http://schemas.openxmlformats.org/officeDocument/2006/relationships/hyperlink" Target="https://talan.bank.gov.ua/get-user-certificate/ktodAVCF-YifCfLwFZ3D" TargetMode="External"/><Relationship Id="rId667" Type="http://schemas.openxmlformats.org/officeDocument/2006/relationships/hyperlink" Target="https://talan.bank.gov.ua/get-user-certificate/ktodABP_x4hEoaafFLuf" TargetMode="External"/><Relationship Id="rId874" Type="http://schemas.openxmlformats.org/officeDocument/2006/relationships/hyperlink" Target="https://talan.bank.gov.ua/get-user-certificate/ktodAxrCWD0lv0R3GWVX" TargetMode="External"/><Relationship Id="rId527" Type="http://schemas.openxmlformats.org/officeDocument/2006/relationships/hyperlink" Target="https://talan.bank.gov.ua/get-user-certificate/ktodAhSr7R5rhQRQIZ7g" TargetMode="External"/><Relationship Id="rId734" Type="http://schemas.openxmlformats.org/officeDocument/2006/relationships/hyperlink" Target="https://talan.bank.gov.ua/get-user-certificate/ktodAPiXQL2FpgqOfUvX" TargetMode="External"/><Relationship Id="rId941" Type="http://schemas.openxmlformats.org/officeDocument/2006/relationships/hyperlink" Target="https://talan.bank.gov.ua/get-user-certificate/ktodAamNFM6yA4GyJQWL" TargetMode="External"/><Relationship Id="rId1157" Type="http://schemas.openxmlformats.org/officeDocument/2006/relationships/hyperlink" Target="https://talan.bank.gov.ua/get-user-certificate/ktodAEBBhP0bGIHoJ0Xz" TargetMode="External"/><Relationship Id="rId1364" Type="http://schemas.openxmlformats.org/officeDocument/2006/relationships/hyperlink" Target="https://talan.bank.gov.ua/get-user-certificate/ktodAdK8Zg4NEPC3Z8y_" TargetMode="External"/><Relationship Id="rId1571" Type="http://schemas.openxmlformats.org/officeDocument/2006/relationships/hyperlink" Target="https://talan.bank.gov.ua/get-user-certificate/ktodASgGXJs2vsSU4_z6" TargetMode="External"/><Relationship Id="rId70" Type="http://schemas.openxmlformats.org/officeDocument/2006/relationships/hyperlink" Target="https://talan.bank.gov.ua/get-user-certificate/ktodAD1Jk1FSUvd-uJUG" TargetMode="External"/><Relationship Id="rId801" Type="http://schemas.openxmlformats.org/officeDocument/2006/relationships/hyperlink" Target="https://talan.bank.gov.ua/get-user-certificate/ktodAa6Rg3Wb6eSU4Tqu" TargetMode="External"/><Relationship Id="rId1017" Type="http://schemas.openxmlformats.org/officeDocument/2006/relationships/hyperlink" Target="https://talan.bank.gov.ua/get-user-certificate/ktodAxhBvkM6ObxJmdJX" TargetMode="External"/><Relationship Id="rId1224" Type="http://schemas.openxmlformats.org/officeDocument/2006/relationships/hyperlink" Target="https://talan.bank.gov.ua/get-user-certificate/ktodAw8qZ6t04539UK5G" TargetMode="External"/><Relationship Id="rId1431" Type="http://schemas.openxmlformats.org/officeDocument/2006/relationships/hyperlink" Target="https://talan.bank.gov.ua/get-user-certificate/ktodAYi6jfiu1ZOSgbVD" TargetMode="External"/><Relationship Id="rId1669" Type="http://schemas.openxmlformats.org/officeDocument/2006/relationships/hyperlink" Target="https://talan.bank.gov.ua/get-user-certificate/ktodAuXzpbE1RdnlDWIo" TargetMode="External"/><Relationship Id="rId1529" Type="http://schemas.openxmlformats.org/officeDocument/2006/relationships/hyperlink" Target="https://talan.bank.gov.ua/get-user-certificate/ktodAMAJwqwu5DHp2BhI" TargetMode="External"/><Relationship Id="rId1736" Type="http://schemas.openxmlformats.org/officeDocument/2006/relationships/hyperlink" Target="https://talan.bank.gov.ua/get-user-certificate/ktodAt3crlK9U_KPXdpM" TargetMode="External"/><Relationship Id="rId28" Type="http://schemas.openxmlformats.org/officeDocument/2006/relationships/hyperlink" Target="https://talan.bank.gov.ua/get-user-certificate/ktodA-9pHjSlv2wLh2Oa" TargetMode="External"/><Relationship Id="rId177" Type="http://schemas.openxmlformats.org/officeDocument/2006/relationships/hyperlink" Target="https://talan.bank.gov.ua/get-user-certificate/ktodAfV_FkTvXmeK7W48" TargetMode="External"/><Relationship Id="rId384" Type="http://schemas.openxmlformats.org/officeDocument/2006/relationships/hyperlink" Target="https://talan.bank.gov.ua/get-user-certificate/ktodAG_08HdV9cnPYj21" TargetMode="External"/><Relationship Id="rId591" Type="http://schemas.openxmlformats.org/officeDocument/2006/relationships/hyperlink" Target="https://talan.bank.gov.ua/get-user-certificate/ktodA85KTxw7VlHgwCWd" TargetMode="External"/><Relationship Id="rId244" Type="http://schemas.openxmlformats.org/officeDocument/2006/relationships/hyperlink" Target="https://talan.bank.gov.ua/get-user-certificate/ktodANqCYa4GIWx7vUvp" TargetMode="External"/><Relationship Id="rId689" Type="http://schemas.openxmlformats.org/officeDocument/2006/relationships/hyperlink" Target="https://talan.bank.gov.ua/get-user-certificate/ktodA2H_LUKu3CLjC0yI" TargetMode="External"/><Relationship Id="rId896" Type="http://schemas.openxmlformats.org/officeDocument/2006/relationships/hyperlink" Target="https://talan.bank.gov.ua/get-user-certificate/ktodAxJDTcVrlXsszKVX" TargetMode="External"/><Relationship Id="rId1081" Type="http://schemas.openxmlformats.org/officeDocument/2006/relationships/hyperlink" Target="https://talan.bank.gov.ua/get-user-certificate/ktodAirF1ja3i3hXtzFI" TargetMode="External"/><Relationship Id="rId451" Type="http://schemas.openxmlformats.org/officeDocument/2006/relationships/hyperlink" Target="https://talan.bank.gov.ua/get-user-certificate/ktodAAkS10IQYzpixwyN" TargetMode="External"/><Relationship Id="rId549" Type="http://schemas.openxmlformats.org/officeDocument/2006/relationships/hyperlink" Target="https://talan.bank.gov.ua/get-user-certificate/ktodAN0p7cEx86pfZ_Gg" TargetMode="External"/><Relationship Id="rId756" Type="http://schemas.openxmlformats.org/officeDocument/2006/relationships/hyperlink" Target="https://talan.bank.gov.ua/get-user-certificate/ktodAgSLzmnlbFJiOgSZ" TargetMode="External"/><Relationship Id="rId1179" Type="http://schemas.openxmlformats.org/officeDocument/2006/relationships/hyperlink" Target="https://talan.bank.gov.ua/get-user-certificate/ktodAaAriwYPR0IY1Imk" TargetMode="External"/><Relationship Id="rId1386" Type="http://schemas.openxmlformats.org/officeDocument/2006/relationships/hyperlink" Target="https://talan.bank.gov.ua/get-user-certificate/ktodAq3lZT0_RONB_3-A" TargetMode="External"/><Relationship Id="rId1593" Type="http://schemas.openxmlformats.org/officeDocument/2006/relationships/hyperlink" Target="https://talan.bank.gov.ua/get-user-certificate/ktodATAxaZ6GaWF6vrvj" TargetMode="External"/><Relationship Id="rId104" Type="http://schemas.openxmlformats.org/officeDocument/2006/relationships/hyperlink" Target="https://talan.bank.gov.ua/get-user-certificate/ktodAXDwKwSXjHnV6VkV" TargetMode="External"/><Relationship Id="rId311" Type="http://schemas.openxmlformats.org/officeDocument/2006/relationships/hyperlink" Target="https://talan.bank.gov.ua/get-user-certificate/ktodAGOZN82zx4PF1Lw7" TargetMode="External"/><Relationship Id="rId409" Type="http://schemas.openxmlformats.org/officeDocument/2006/relationships/hyperlink" Target="https://talan.bank.gov.ua/get-user-certificate/ktodAZjQDXbxTn85k6pn" TargetMode="External"/><Relationship Id="rId963" Type="http://schemas.openxmlformats.org/officeDocument/2006/relationships/hyperlink" Target="https://talan.bank.gov.ua/get-user-certificate/ktodA3S0wf2QOyTsuZ6l" TargetMode="External"/><Relationship Id="rId1039" Type="http://schemas.openxmlformats.org/officeDocument/2006/relationships/hyperlink" Target="https://talan.bank.gov.ua/get-user-certificate/ktodAOcCHWqVpIN3NH1o" TargetMode="External"/><Relationship Id="rId1246" Type="http://schemas.openxmlformats.org/officeDocument/2006/relationships/hyperlink" Target="https://talan.bank.gov.ua/get-user-certificate/ktodAsuNZGAMFFeVarMl" TargetMode="External"/><Relationship Id="rId92" Type="http://schemas.openxmlformats.org/officeDocument/2006/relationships/hyperlink" Target="https://talan.bank.gov.ua/get-user-certificate/ktodAhtyo3nRlVTzczad" TargetMode="External"/><Relationship Id="rId616" Type="http://schemas.openxmlformats.org/officeDocument/2006/relationships/hyperlink" Target="https://talan.bank.gov.ua/get-user-certificate/ktodAZg2B244bUfMVXOn" TargetMode="External"/><Relationship Id="rId823" Type="http://schemas.openxmlformats.org/officeDocument/2006/relationships/hyperlink" Target="https://talan.bank.gov.ua/get-user-certificate/ktodAPTns_CoB8wSsxlx" TargetMode="External"/><Relationship Id="rId1453" Type="http://schemas.openxmlformats.org/officeDocument/2006/relationships/hyperlink" Target="https://talan.bank.gov.ua/get-user-certificate/ktodA0AZjceqISnFRqrS" TargetMode="External"/><Relationship Id="rId1660" Type="http://schemas.openxmlformats.org/officeDocument/2006/relationships/hyperlink" Target="https://talan.bank.gov.ua/get-user-certificate/ktodAGKtbdkQPWPybuqi" TargetMode="External"/><Relationship Id="rId1758" Type="http://schemas.openxmlformats.org/officeDocument/2006/relationships/hyperlink" Target="https://talan.bank.gov.ua/get-user-certificate/ktodAfweKcXXpevRUX4l" TargetMode="External"/><Relationship Id="rId1106" Type="http://schemas.openxmlformats.org/officeDocument/2006/relationships/hyperlink" Target="https://talan.bank.gov.ua/get-user-certificate/ktodASOxzYJ8-NFF-UwP" TargetMode="External"/><Relationship Id="rId1313" Type="http://schemas.openxmlformats.org/officeDocument/2006/relationships/hyperlink" Target="https://talan.bank.gov.ua/get-user-certificate/ktodAwknFBtsDRfopZOp" TargetMode="External"/><Relationship Id="rId1520" Type="http://schemas.openxmlformats.org/officeDocument/2006/relationships/hyperlink" Target="https://talan.bank.gov.ua/get-user-certificate/ktodASnKHaNirQqvdkwI" TargetMode="External"/><Relationship Id="rId1618" Type="http://schemas.openxmlformats.org/officeDocument/2006/relationships/hyperlink" Target="https://talan.bank.gov.ua/get-user-certificate/ktodAGaU1PXS3zKcaRUn" TargetMode="External"/><Relationship Id="rId199" Type="http://schemas.openxmlformats.org/officeDocument/2006/relationships/hyperlink" Target="https://talan.bank.gov.ua/get-user-certificate/ktodA18RWARejzY3N2bG" TargetMode="External"/><Relationship Id="rId266" Type="http://schemas.openxmlformats.org/officeDocument/2006/relationships/hyperlink" Target="https://talan.bank.gov.ua/get-user-certificate/ktodAKahBcIrO5Vxewiq" TargetMode="External"/><Relationship Id="rId473" Type="http://schemas.openxmlformats.org/officeDocument/2006/relationships/hyperlink" Target="https://talan.bank.gov.ua/get-user-certificate/ktodAVhXRdNLaBtVlXKl" TargetMode="External"/><Relationship Id="rId680" Type="http://schemas.openxmlformats.org/officeDocument/2006/relationships/hyperlink" Target="https://talan.bank.gov.ua/get-user-certificate/ktodAoZOfv32cAE8WgzR" TargetMode="External"/><Relationship Id="rId126" Type="http://schemas.openxmlformats.org/officeDocument/2006/relationships/hyperlink" Target="https://talan.bank.gov.ua/get-user-certificate/ktodAtdmPcZydSrc8oDD" TargetMode="External"/><Relationship Id="rId333" Type="http://schemas.openxmlformats.org/officeDocument/2006/relationships/hyperlink" Target="https://talan.bank.gov.ua/get-user-certificate/ktodA8aOwVVynXQY0MUl" TargetMode="External"/><Relationship Id="rId540" Type="http://schemas.openxmlformats.org/officeDocument/2006/relationships/hyperlink" Target="https://talan.bank.gov.ua/get-user-certificate/ktodAylxh5OSF3LPS7Y7" TargetMode="External"/><Relationship Id="rId778" Type="http://schemas.openxmlformats.org/officeDocument/2006/relationships/hyperlink" Target="https://talan.bank.gov.ua/get-user-certificate/ktodAWNg7Lon4dvv4aXY" TargetMode="External"/><Relationship Id="rId985" Type="http://schemas.openxmlformats.org/officeDocument/2006/relationships/hyperlink" Target="https://talan.bank.gov.ua/get-user-certificate/ktodAW_vrYQURX1SL9Yt" TargetMode="External"/><Relationship Id="rId1170" Type="http://schemas.openxmlformats.org/officeDocument/2006/relationships/hyperlink" Target="https://talan.bank.gov.ua/get-user-certificate/ktodACczqLzmtqFWLbfN" TargetMode="External"/><Relationship Id="rId638" Type="http://schemas.openxmlformats.org/officeDocument/2006/relationships/hyperlink" Target="https://talan.bank.gov.ua/get-user-certificate/ktodAkGyish-QoImQP9_" TargetMode="External"/><Relationship Id="rId845" Type="http://schemas.openxmlformats.org/officeDocument/2006/relationships/hyperlink" Target="https://talan.bank.gov.ua/get-user-certificate/ktodA0m_S7RT6KEjJ6OF" TargetMode="External"/><Relationship Id="rId1030" Type="http://schemas.openxmlformats.org/officeDocument/2006/relationships/hyperlink" Target="https://talan.bank.gov.ua/get-user-certificate/ktodA4pOhROeqpWuMunj" TargetMode="External"/><Relationship Id="rId1268" Type="http://schemas.openxmlformats.org/officeDocument/2006/relationships/hyperlink" Target="https://talan.bank.gov.ua/get-user-certificate/ktodATI0eQJv-OgU0Qxo" TargetMode="External"/><Relationship Id="rId1475" Type="http://schemas.openxmlformats.org/officeDocument/2006/relationships/hyperlink" Target="https://talan.bank.gov.ua/get-user-certificate/ktodAmu9xoWyMD8vBf-W" TargetMode="External"/><Relationship Id="rId1682" Type="http://schemas.openxmlformats.org/officeDocument/2006/relationships/hyperlink" Target="https://talan.bank.gov.ua/get-user-certificate/ktodAyTlqMfjnhtAQddM" TargetMode="External"/><Relationship Id="rId400" Type="http://schemas.openxmlformats.org/officeDocument/2006/relationships/hyperlink" Target="https://talan.bank.gov.ua/get-user-certificate/ktodAy2Ub0zTtM__Yz17" TargetMode="External"/><Relationship Id="rId705" Type="http://schemas.openxmlformats.org/officeDocument/2006/relationships/hyperlink" Target="https://talan.bank.gov.ua/get-user-certificate/ktodAXqFe6zI1Vl0VKqx" TargetMode="External"/><Relationship Id="rId1128" Type="http://schemas.openxmlformats.org/officeDocument/2006/relationships/hyperlink" Target="https://talan.bank.gov.ua/get-user-certificate/ktodAWj986lwst3bVXwV" TargetMode="External"/><Relationship Id="rId1335" Type="http://schemas.openxmlformats.org/officeDocument/2006/relationships/hyperlink" Target="https://talan.bank.gov.ua/get-user-certificate/ktodAuIOuIcF2fhGna_N" TargetMode="External"/><Relationship Id="rId1542" Type="http://schemas.openxmlformats.org/officeDocument/2006/relationships/hyperlink" Target="https://talan.bank.gov.ua/get-user-certificate/ktodAdZaYHxtW_HkY6IR" TargetMode="External"/><Relationship Id="rId912" Type="http://schemas.openxmlformats.org/officeDocument/2006/relationships/hyperlink" Target="https://talan.bank.gov.ua/get-user-certificate/ktodA7V4t7fjHEy0Yad1" TargetMode="External"/><Relationship Id="rId41" Type="http://schemas.openxmlformats.org/officeDocument/2006/relationships/hyperlink" Target="https://talan.bank.gov.ua/get-user-certificate/ktodALWhiBgCBcuyX5li" TargetMode="External"/><Relationship Id="rId1402" Type="http://schemas.openxmlformats.org/officeDocument/2006/relationships/hyperlink" Target="https://talan.bank.gov.ua/get-user-certificate/ktodA0mgTv1XpWf_-icQ" TargetMode="External"/><Relationship Id="rId1707" Type="http://schemas.openxmlformats.org/officeDocument/2006/relationships/hyperlink" Target="https://talan.bank.gov.ua/get-user-certificate/ktodAzb_y9QqZEqEu546" TargetMode="External"/><Relationship Id="rId190" Type="http://schemas.openxmlformats.org/officeDocument/2006/relationships/hyperlink" Target="https://talan.bank.gov.ua/get-user-certificate/ktodADhTBZOyn_u8uK9K" TargetMode="External"/><Relationship Id="rId288" Type="http://schemas.openxmlformats.org/officeDocument/2006/relationships/hyperlink" Target="https://talan.bank.gov.ua/get-user-certificate/ktodAMLrDFM_UWbt1VgG" TargetMode="External"/><Relationship Id="rId495" Type="http://schemas.openxmlformats.org/officeDocument/2006/relationships/hyperlink" Target="https://talan.bank.gov.ua/get-user-certificate/ktodAG0h-yCv6lPfq-Jc" TargetMode="External"/><Relationship Id="rId148" Type="http://schemas.openxmlformats.org/officeDocument/2006/relationships/hyperlink" Target="https://talan.bank.gov.ua/get-user-certificate/ktodA218w3u9f7yPho4z" TargetMode="External"/><Relationship Id="rId355" Type="http://schemas.openxmlformats.org/officeDocument/2006/relationships/hyperlink" Target="https://talan.bank.gov.ua/get-user-certificate/ktodAXmbEIv0roHdBPbH" TargetMode="External"/><Relationship Id="rId562" Type="http://schemas.openxmlformats.org/officeDocument/2006/relationships/hyperlink" Target="https://talan.bank.gov.ua/get-user-certificate/ktodAhOiuD-fQm8Or6Tl" TargetMode="External"/><Relationship Id="rId1192" Type="http://schemas.openxmlformats.org/officeDocument/2006/relationships/hyperlink" Target="https://talan.bank.gov.ua/get-user-certificate/ktodAjhyBSi3eQSH2QUw" TargetMode="External"/><Relationship Id="rId215" Type="http://schemas.openxmlformats.org/officeDocument/2006/relationships/hyperlink" Target="https://talan.bank.gov.ua/get-user-certificate/ktodAdhLAE1MzDjUZi42" TargetMode="External"/><Relationship Id="rId422" Type="http://schemas.openxmlformats.org/officeDocument/2006/relationships/hyperlink" Target="https://talan.bank.gov.ua/get-user-certificate/ktodAxhqFK3FIgZXNY7U" TargetMode="External"/><Relationship Id="rId867" Type="http://schemas.openxmlformats.org/officeDocument/2006/relationships/hyperlink" Target="https://talan.bank.gov.ua/get-user-certificate/ktodANY25QOPo6wIo1dZ" TargetMode="External"/><Relationship Id="rId1052" Type="http://schemas.openxmlformats.org/officeDocument/2006/relationships/hyperlink" Target="https://talan.bank.gov.ua/get-user-certificate/ktodADeugxHhMXQN-AHg" TargetMode="External"/><Relationship Id="rId1497" Type="http://schemas.openxmlformats.org/officeDocument/2006/relationships/hyperlink" Target="https://talan.bank.gov.ua/get-user-certificate/ktodAi4vcHTC1Jp7LQFS" TargetMode="External"/><Relationship Id="rId727" Type="http://schemas.openxmlformats.org/officeDocument/2006/relationships/hyperlink" Target="https://talan.bank.gov.ua/get-user-certificate/ktodAX2DkJ-rdEunLImg" TargetMode="External"/><Relationship Id="rId934" Type="http://schemas.openxmlformats.org/officeDocument/2006/relationships/hyperlink" Target="https://talan.bank.gov.ua/get-user-certificate/ktodAVI_6huuYtgZ4gd7" TargetMode="External"/><Relationship Id="rId1357" Type="http://schemas.openxmlformats.org/officeDocument/2006/relationships/hyperlink" Target="https://talan.bank.gov.ua/get-user-certificate/ktodAydJr_S_fFE6BQ8j" TargetMode="External"/><Relationship Id="rId1564" Type="http://schemas.openxmlformats.org/officeDocument/2006/relationships/hyperlink" Target="https://talan.bank.gov.ua/get-user-certificate/ktodAx16tD9lsScwbbbM" TargetMode="External"/><Relationship Id="rId1771" Type="http://schemas.openxmlformats.org/officeDocument/2006/relationships/hyperlink" Target="https://talan.bank.gov.ua/get-user-certificate/ktodASDVr4kmR8pptE1k" TargetMode="External"/><Relationship Id="rId63" Type="http://schemas.openxmlformats.org/officeDocument/2006/relationships/hyperlink" Target="https://talan.bank.gov.ua/get-user-certificate/ktodA6Kg5VdurzoyGOiA" TargetMode="External"/><Relationship Id="rId1217" Type="http://schemas.openxmlformats.org/officeDocument/2006/relationships/hyperlink" Target="https://talan.bank.gov.ua/get-user-certificate/ktodAol10268AkLFOFB3" TargetMode="External"/><Relationship Id="rId1424" Type="http://schemas.openxmlformats.org/officeDocument/2006/relationships/hyperlink" Target="https://talan.bank.gov.ua/get-user-certificate/ktodA3TgQ-OHcMu9kvHJ" TargetMode="External"/><Relationship Id="rId1631" Type="http://schemas.openxmlformats.org/officeDocument/2006/relationships/hyperlink" Target="https://talan.bank.gov.ua/get-user-certificate/ktodAzLkGjsaTOO5THtA" TargetMode="External"/><Relationship Id="rId1729" Type="http://schemas.openxmlformats.org/officeDocument/2006/relationships/hyperlink" Target="https://talan.bank.gov.ua/get-user-certificate/ktodAkF6a49Qf4BKts6c" TargetMode="External"/><Relationship Id="rId377" Type="http://schemas.openxmlformats.org/officeDocument/2006/relationships/hyperlink" Target="https://talan.bank.gov.ua/get-user-certificate/ktodA1jbVStWWGuZXEMi" TargetMode="External"/><Relationship Id="rId584" Type="http://schemas.openxmlformats.org/officeDocument/2006/relationships/hyperlink" Target="https://talan.bank.gov.ua/get-user-certificate/ktodAokovMFnmxaad7O9" TargetMode="External"/><Relationship Id="rId5" Type="http://schemas.openxmlformats.org/officeDocument/2006/relationships/hyperlink" Target="https://talan.bank.gov.ua/get-user-certificate/ktodA7u9sGHb902aLTIl" TargetMode="External"/><Relationship Id="rId237" Type="http://schemas.openxmlformats.org/officeDocument/2006/relationships/hyperlink" Target="https://talan.bank.gov.ua/get-user-certificate/ktodA6VzhvNCQyNRoQrl" TargetMode="External"/><Relationship Id="rId791" Type="http://schemas.openxmlformats.org/officeDocument/2006/relationships/hyperlink" Target="https://talan.bank.gov.ua/get-user-certificate/ktodA7WVvV2Mgc8LITBB" TargetMode="External"/><Relationship Id="rId889" Type="http://schemas.openxmlformats.org/officeDocument/2006/relationships/hyperlink" Target="https://talan.bank.gov.ua/get-user-certificate/ktodA5v1-O-dS1QZfHAa" TargetMode="External"/><Relationship Id="rId1074" Type="http://schemas.openxmlformats.org/officeDocument/2006/relationships/hyperlink" Target="https://talan.bank.gov.ua/get-user-certificate/ktodA7OQUWr5p7eub4XO" TargetMode="External"/><Relationship Id="rId444" Type="http://schemas.openxmlformats.org/officeDocument/2006/relationships/hyperlink" Target="https://talan.bank.gov.ua/get-user-certificate/ktodANN9PxLcpMw9WF4K" TargetMode="External"/><Relationship Id="rId651" Type="http://schemas.openxmlformats.org/officeDocument/2006/relationships/hyperlink" Target="https://talan.bank.gov.ua/get-user-certificate/ktodAnIUFlccGiLqVb6n" TargetMode="External"/><Relationship Id="rId749" Type="http://schemas.openxmlformats.org/officeDocument/2006/relationships/hyperlink" Target="https://talan.bank.gov.ua/get-user-certificate/ktodAU3lMlspRk3Qqfld" TargetMode="External"/><Relationship Id="rId1281" Type="http://schemas.openxmlformats.org/officeDocument/2006/relationships/hyperlink" Target="https://talan.bank.gov.ua/get-user-certificate/ktodAksBrnklMAzFlopd" TargetMode="External"/><Relationship Id="rId1379" Type="http://schemas.openxmlformats.org/officeDocument/2006/relationships/hyperlink" Target="https://talan.bank.gov.ua/get-user-certificate/ktodAKoG9Ucl2JlsIdb4" TargetMode="External"/><Relationship Id="rId1586" Type="http://schemas.openxmlformats.org/officeDocument/2006/relationships/hyperlink" Target="https://talan.bank.gov.ua/get-user-certificate/ktodAHavLP2g9buEkatj" TargetMode="External"/><Relationship Id="rId304" Type="http://schemas.openxmlformats.org/officeDocument/2006/relationships/hyperlink" Target="https://talan.bank.gov.ua/get-user-certificate/ktodAZemomTd4ut2lAmR" TargetMode="External"/><Relationship Id="rId511" Type="http://schemas.openxmlformats.org/officeDocument/2006/relationships/hyperlink" Target="https://talan.bank.gov.ua/get-user-certificate/ktodAa54jKv502_wNRK1" TargetMode="External"/><Relationship Id="rId609" Type="http://schemas.openxmlformats.org/officeDocument/2006/relationships/hyperlink" Target="https://talan.bank.gov.ua/get-user-certificate/ktodAuH9AcvHfXCZIIs5" TargetMode="External"/><Relationship Id="rId956" Type="http://schemas.openxmlformats.org/officeDocument/2006/relationships/hyperlink" Target="https://talan.bank.gov.ua/get-user-certificate/ktodAwiPiU9wqB9gjt89" TargetMode="External"/><Relationship Id="rId1141" Type="http://schemas.openxmlformats.org/officeDocument/2006/relationships/hyperlink" Target="https://talan.bank.gov.ua/get-user-certificate/ktodAKQbhrrjP0r0tOP5" TargetMode="External"/><Relationship Id="rId1239" Type="http://schemas.openxmlformats.org/officeDocument/2006/relationships/hyperlink" Target="https://talan.bank.gov.ua/get-user-certificate/ktodA0aHr8HruLZxxRVl" TargetMode="External"/><Relationship Id="rId85" Type="http://schemas.openxmlformats.org/officeDocument/2006/relationships/hyperlink" Target="https://talan.bank.gov.ua/get-user-certificate/ktodAMyhYc_BC2s8CKhk" TargetMode="External"/><Relationship Id="rId816" Type="http://schemas.openxmlformats.org/officeDocument/2006/relationships/hyperlink" Target="https://talan.bank.gov.ua/get-user-certificate/ktodARTThoxxfyRB4QRe" TargetMode="External"/><Relationship Id="rId1001" Type="http://schemas.openxmlformats.org/officeDocument/2006/relationships/hyperlink" Target="https://talan.bank.gov.ua/get-user-certificate/ktodAqMnNfJES72JyMWQ" TargetMode="External"/><Relationship Id="rId1446" Type="http://schemas.openxmlformats.org/officeDocument/2006/relationships/hyperlink" Target="https://talan.bank.gov.ua/get-user-certificate/ktodAEWSaSdSCdlmzUU4" TargetMode="External"/><Relationship Id="rId1653" Type="http://schemas.openxmlformats.org/officeDocument/2006/relationships/hyperlink" Target="https://talan.bank.gov.ua/get-user-certificate/ktodAgWRH8kz-B4Hgz5y" TargetMode="External"/><Relationship Id="rId1306" Type="http://schemas.openxmlformats.org/officeDocument/2006/relationships/hyperlink" Target="https://talan.bank.gov.ua/get-user-certificate/ktodAoOsgU7opvQclJ5_" TargetMode="External"/><Relationship Id="rId1513" Type="http://schemas.openxmlformats.org/officeDocument/2006/relationships/hyperlink" Target="https://talan.bank.gov.ua/get-user-certificate/ktodAE2aHR8psUPMFZcU" TargetMode="External"/><Relationship Id="rId1720" Type="http://schemas.openxmlformats.org/officeDocument/2006/relationships/hyperlink" Target="https://talan.bank.gov.ua/get-user-certificate/ktodARe88ZJnZtFoRx5X" TargetMode="External"/><Relationship Id="rId12" Type="http://schemas.openxmlformats.org/officeDocument/2006/relationships/hyperlink" Target="https://talan.bank.gov.ua/get-user-certificate/ktodA98iLCyzqnqaqJiK" TargetMode="External"/><Relationship Id="rId161" Type="http://schemas.openxmlformats.org/officeDocument/2006/relationships/hyperlink" Target="https://talan.bank.gov.ua/get-user-certificate/ktodAoKS_VC5SMlODO5i" TargetMode="External"/><Relationship Id="rId399" Type="http://schemas.openxmlformats.org/officeDocument/2006/relationships/hyperlink" Target="https://talan.bank.gov.ua/get-user-certificate/ktodABhf06dxP7MY65LJ" TargetMode="External"/><Relationship Id="rId259" Type="http://schemas.openxmlformats.org/officeDocument/2006/relationships/hyperlink" Target="https://talan.bank.gov.ua/get-user-certificate/ktodA042MSYetOhRU6ff" TargetMode="External"/><Relationship Id="rId466" Type="http://schemas.openxmlformats.org/officeDocument/2006/relationships/hyperlink" Target="https://talan.bank.gov.ua/get-user-certificate/ktodAI68q7FS9mx45Rn9" TargetMode="External"/><Relationship Id="rId673" Type="http://schemas.openxmlformats.org/officeDocument/2006/relationships/hyperlink" Target="https://talan.bank.gov.ua/get-user-certificate/ktodAKmvXOd3iJM64m3J" TargetMode="External"/><Relationship Id="rId880" Type="http://schemas.openxmlformats.org/officeDocument/2006/relationships/hyperlink" Target="https://talan.bank.gov.ua/get-user-certificate/ktodAW2lU-gt9EqE8lid" TargetMode="External"/><Relationship Id="rId1096" Type="http://schemas.openxmlformats.org/officeDocument/2006/relationships/hyperlink" Target="https://talan.bank.gov.ua/get-user-certificate/ktodA9OHMmTps2qOYx5X" TargetMode="External"/><Relationship Id="rId119" Type="http://schemas.openxmlformats.org/officeDocument/2006/relationships/hyperlink" Target="https://talan.bank.gov.ua/get-user-certificate/ktodA5FtSArZ_hoff6J7" TargetMode="External"/><Relationship Id="rId326" Type="http://schemas.openxmlformats.org/officeDocument/2006/relationships/hyperlink" Target="https://talan.bank.gov.ua/get-user-certificate/ktodAAgAXXbVY9gZoQ2V" TargetMode="External"/><Relationship Id="rId533" Type="http://schemas.openxmlformats.org/officeDocument/2006/relationships/hyperlink" Target="https://talan.bank.gov.ua/get-user-certificate/ktodASaJZyXX29OdJ4rK" TargetMode="External"/><Relationship Id="rId978" Type="http://schemas.openxmlformats.org/officeDocument/2006/relationships/hyperlink" Target="https://talan.bank.gov.ua/get-user-certificate/ktodA0NKOMBtnpcwUZKP" TargetMode="External"/><Relationship Id="rId1163" Type="http://schemas.openxmlformats.org/officeDocument/2006/relationships/hyperlink" Target="https://talan.bank.gov.ua/get-user-certificate/ktodAY4fXi-cI1MLOqbL" TargetMode="External"/><Relationship Id="rId1370" Type="http://schemas.openxmlformats.org/officeDocument/2006/relationships/hyperlink" Target="https://talan.bank.gov.ua/get-user-certificate/ktodAJ2CsaymokrpW8cN" TargetMode="External"/><Relationship Id="rId740" Type="http://schemas.openxmlformats.org/officeDocument/2006/relationships/hyperlink" Target="https://talan.bank.gov.ua/get-user-certificate/ktodAymnbW_KSDNEUXgu" TargetMode="External"/><Relationship Id="rId838" Type="http://schemas.openxmlformats.org/officeDocument/2006/relationships/hyperlink" Target="https://talan.bank.gov.ua/get-user-certificate/ktodA5VVry87fZdJuCLK" TargetMode="External"/><Relationship Id="rId1023" Type="http://schemas.openxmlformats.org/officeDocument/2006/relationships/hyperlink" Target="https://talan.bank.gov.ua/get-user-certificate/ktodAZBvXUpzVaj9wF3w" TargetMode="External"/><Relationship Id="rId1468" Type="http://schemas.openxmlformats.org/officeDocument/2006/relationships/hyperlink" Target="https://talan.bank.gov.ua/get-user-certificate/ktodAR-5RW-vvf47gSqg" TargetMode="External"/><Relationship Id="rId1675" Type="http://schemas.openxmlformats.org/officeDocument/2006/relationships/hyperlink" Target="https://talan.bank.gov.ua/get-user-certificate/ktodArtoAVum_U0b4gk_" TargetMode="External"/><Relationship Id="rId600" Type="http://schemas.openxmlformats.org/officeDocument/2006/relationships/hyperlink" Target="https://talan.bank.gov.ua/get-user-certificate/ktodAhehL_jomj00gzMk" TargetMode="External"/><Relationship Id="rId1230" Type="http://schemas.openxmlformats.org/officeDocument/2006/relationships/hyperlink" Target="https://talan.bank.gov.ua/get-user-certificate/ktodAsSt584gtIgJhKFp" TargetMode="External"/><Relationship Id="rId1328" Type="http://schemas.openxmlformats.org/officeDocument/2006/relationships/hyperlink" Target="https://talan.bank.gov.ua/get-user-certificate/ktodAldYZ_RwzjIyDjeg" TargetMode="External"/><Relationship Id="rId1535" Type="http://schemas.openxmlformats.org/officeDocument/2006/relationships/hyperlink" Target="https://talan.bank.gov.ua/get-user-certificate/ktodAU4dG9HyGMQWLm07" TargetMode="External"/><Relationship Id="rId905" Type="http://schemas.openxmlformats.org/officeDocument/2006/relationships/hyperlink" Target="https://talan.bank.gov.ua/get-user-certificate/ktodApyzYkzVL7qXZgvD" TargetMode="External"/><Relationship Id="rId1742" Type="http://schemas.openxmlformats.org/officeDocument/2006/relationships/hyperlink" Target="https://talan.bank.gov.ua/get-user-certificate/ktodAwAxlkpiv5S2ybEE" TargetMode="External"/><Relationship Id="rId34" Type="http://schemas.openxmlformats.org/officeDocument/2006/relationships/hyperlink" Target="https://talan.bank.gov.ua/get-user-certificate/ktodAGQh9g3NuCoATpZs" TargetMode="External"/><Relationship Id="rId1602" Type="http://schemas.openxmlformats.org/officeDocument/2006/relationships/hyperlink" Target="https://talan.bank.gov.ua/get-user-certificate/ktodAh6kni_WAR--OjUA" TargetMode="External"/><Relationship Id="rId183" Type="http://schemas.openxmlformats.org/officeDocument/2006/relationships/hyperlink" Target="https://talan.bank.gov.ua/get-user-certificate/ktodAzGNJvKGD_37QeLu" TargetMode="External"/><Relationship Id="rId390" Type="http://schemas.openxmlformats.org/officeDocument/2006/relationships/hyperlink" Target="https://talan.bank.gov.ua/get-user-certificate/ktodAvPCS5yLkH0du79U" TargetMode="External"/><Relationship Id="rId250" Type="http://schemas.openxmlformats.org/officeDocument/2006/relationships/hyperlink" Target="https://talan.bank.gov.ua/get-user-certificate/ktodAiQz63pTz5JM7Ghl" TargetMode="External"/><Relationship Id="rId488" Type="http://schemas.openxmlformats.org/officeDocument/2006/relationships/hyperlink" Target="https://talan.bank.gov.ua/get-user-certificate/ktodAymCJ9OAdWwDD6z3" TargetMode="External"/><Relationship Id="rId695" Type="http://schemas.openxmlformats.org/officeDocument/2006/relationships/hyperlink" Target="https://talan.bank.gov.ua/get-user-certificate/ktodAsQO-xSqMjLokL5R" TargetMode="External"/><Relationship Id="rId110" Type="http://schemas.openxmlformats.org/officeDocument/2006/relationships/hyperlink" Target="https://talan.bank.gov.ua/get-user-certificate/ktodAmPzp9MjQJahnsbo" TargetMode="External"/><Relationship Id="rId348" Type="http://schemas.openxmlformats.org/officeDocument/2006/relationships/hyperlink" Target="https://talan.bank.gov.ua/get-user-certificate/ktodAMANFKlPdPNlIIxq" TargetMode="External"/><Relationship Id="rId555" Type="http://schemas.openxmlformats.org/officeDocument/2006/relationships/hyperlink" Target="https://talan.bank.gov.ua/get-user-certificate/ktodAZ9mLVh2w0OYsFxS" TargetMode="External"/><Relationship Id="rId762" Type="http://schemas.openxmlformats.org/officeDocument/2006/relationships/hyperlink" Target="https://talan.bank.gov.ua/get-user-certificate/ktodA24RQPTeE7mFHQDB" TargetMode="External"/><Relationship Id="rId1185" Type="http://schemas.openxmlformats.org/officeDocument/2006/relationships/hyperlink" Target="https://talan.bank.gov.ua/get-user-certificate/ktodABu8gNUthKgqITJs" TargetMode="External"/><Relationship Id="rId1392" Type="http://schemas.openxmlformats.org/officeDocument/2006/relationships/hyperlink" Target="https://talan.bank.gov.ua/get-user-certificate/ktodAEvvrmkTLr3zLEer" TargetMode="External"/><Relationship Id="rId208" Type="http://schemas.openxmlformats.org/officeDocument/2006/relationships/hyperlink" Target="https://talan.bank.gov.ua/get-user-certificate/ktodAnp6mmhbstLbcjoz" TargetMode="External"/><Relationship Id="rId415" Type="http://schemas.openxmlformats.org/officeDocument/2006/relationships/hyperlink" Target="https://talan.bank.gov.ua/get-user-certificate/ktodA-BHjyfSzFZg4DIc" TargetMode="External"/><Relationship Id="rId622" Type="http://schemas.openxmlformats.org/officeDocument/2006/relationships/hyperlink" Target="https://talan.bank.gov.ua/get-user-certificate/ktodAuA3TMOsVtANn_an" TargetMode="External"/><Relationship Id="rId1045" Type="http://schemas.openxmlformats.org/officeDocument/2006/relationships/hyperlink" Target="https://talan.bank.gov.ua/get-user-certificate/ktodAKT1EfqCPOAGcCtD" TargetMode="External"/><Relationship Id="rId1252" Type="http://schemas.openxmlformats.org/officeDocument/2006/relationships/hyperlink" Target="https://talan.bank.gov.ua/get-user-certificate/ktodAWBJnABVFXNRgbYY" TargetMode="External"/><Relationship Id="rId1697" Type="http://schemas.openxmlformats.org/officeDocument/2006/relationships/hyperlink" Target="https://talan.bank.gov.ua/get-user-certificate/ktodA_sYy6DsNa5wuZvR" TargetMode="External"/><Relationship Id="rId927" Type="http://schemas.openxmlformats.org/officeDocument/2006/relationships/hyperlink" Target="https://talan.bank.gov.ua/get-user-certificate/ktodAIbcdQQsXroefl6h" TargetMode="External"/><Relationship Id="rId1112" Type="http://schemas.openxmlformats.org/officeDocument/2006/relationships/hyperlink" Target="https://talan.bank.gov.ua/get-user-certificate/ktodAEUrgPy7_QnA7toM" TargetMode="External"/><Relationship Id="rId1557" Type="http://schemas.openxmlformats.org/officeDocument/2006/relationships/hyperlink" Target="https://talan.bank.gov.ua/get-user-certificate/ktodAha6scVHo2Wk6Ejw" TargetMode="External"/><Relationship Id="rId1764" Type="http://schemas.openxmlformats.org/officeDocument/2006/relationships/hyperlink" Target="https://talan.bank.gov.ua/get-user-certificate/ktodAQsW21jwHnJfWf1P" TargetMode="External"/><Relationship Id="rId56" Type="http://schemas.openxmlformats.org/officeDocument/2006/relationships/hyperlink" Target="https://talan.bank.gov.ua/get-user-certificate/ktodA1GBx74Pf9W3zECn" TargetMode="External"/><Relationship Id="rId1417" Type="http://schemas.openxmlformats.org/officeDocument/2006/relationships/hyperlink" Target="https://talan.bank.gov.ua/get-user-certificate/ktodALaXJhaUsaNVZKK_" TargetMode="External"/><Relationship Id="rId1624" Type="http://schemas.openxmlformats.org/officeDocument/2006/relationships/hyperlink" Target="https://talan.bank.gov.ua/get-user-certificate/ktodA9I7gsTT5yO9Up99" TargetMode="External"/><Relationship Id="rId272" Type="http://schemas.openxmlformats.org/officeDocument/2006/relationships/hyperlink" Target="https://talan.bank.gov.ua/get-user-certificate/ktodAh8bt5cJ8f1dfjOB" TargetMode="External"/><Relationship Id="rId577" Type="http://schemas.openxmlformats.org/officeDocument/2006/relationships/hyperlink" Target="https://talan.bank.gov.ua/get-user-certificate/ktodAIHhT_p1LVelzxgi" TargetMode="External"/><Relationship Id="rId132" Type="http://schemas.openxmlformats.org/officeDocument/2006/relationships/hyperlink" Target="https://talan.bank.gov.ua/get-user-certificate/ktodAMUxfZfhb-wjib5t" TargetMode="External"/><Relationship Id="rId784" Type="http://schemas.openxmlformats.org/officeDocument/2006/relationships/hyperlink" Target="https://talan.bank.gov.ua/get-user-certificate/ktodAoPs3f-1xXwRxEO8" TargetMode="External"/><Relationship Id="rId991" Type="http://schemas.openxmlformats.org/officeDocument/2006/relationships/hyperlink" Target="https://talan.bank.gov.ua/get-user-certificate/ktodAFnPEUMqWj_n4G2_" TargetMode="External"/><Relationship Id="rId1067" Type="http://schemas.openxmlformats.org/officeDocument/2006/relationships/hyperlink" Target="https://talan.bank.gov.ua/get-user-certificate/ktodAsQydnO3NM8o-uwi" TargetMode="External"/><Relationship Id="rId437" Type="http://schemas.openxmlformats.org/officeDocument/2006/relationships/hyperlink" Target="https://talan.bank.gov.ua/get-user-certificate/ktodA7gFpm7z_mi6UeUf" TargetMode="External"/><Relationship Id="rId644" Type="http://schemas.openxmlformats.org/officeDocument/2006/relationships/hyperlink" Target="https://talan.bank.gov.ua/get-user-certificate/ktodAsTKFVT9QVjHYLNt" TargetMode="External"/><Relationship Id="rId851" Type="http://schemas.openxmlformats.org/officeDocument/2006/relationships/hyperlink" Target="https://talan.bank.gov.ua/get-user-certificate/ktodAoFefrVDI_Q7y631" TargetMode="External"/><Relationship Id="rId1274" Type="http://schemas.openxmlformats.org/officeDocument/2006/relationships/hyperlink" Target="https://talan.bank.gov.ua/get-user-certificate/ktodAqZbN_3fQZM9V3iI" TargetMode="External"/><Relationship Id="rId1481" Type="http://schemas.openxmlformats.org/officeDocument/2006/relationships/hyperlink" Target="https://talan.bank.gov.ua/get-user-certificate/ktodAxHLHJ_nlREhhaiI" TargetMode="External"/><Relationship Id="rId1579" Type="http://schemas.openxmlformats.org/officeDocument/2006/relationships/hyperlink" Target="https://talan.bank.gov.ua/get-user-certificate/ktodAznoFG_X1BfNKXq_" TargetMode="External"/><Relationship Id="rId504" Type="http://schemas.openxmlformats.org/officeDocument/2006/relationships/hyperlink" Target="https://talan.bank.gov.ua/get-user-certificate/ktodA72ETA12I8PSo8yI" TargetMode="External"/><Relationship Id="rId711" Type="http://schemas.openxmlformats.org/officeDocument/2006/relationships/hyperlink" Target="https://talan.bank.gov.ua/get-user-certificate/ktodAe92nl_9CcdgwQPn" TargetMode="External"/><Relationship Id="rId949" Type="http://schemas.openxmlformats.org/officeDocument/2006/relationships/hyperlink" Target="https://talan.bank.gov.ua/get-user-certificate/ktodA3EIIiGnpOuALf0K" TargetMode="External"/><Relationship Id="rId1134" Type="http://schemas.openxmlformats.org/officeDocument/2006/relationships/hyperlink" Target="https://talan.bank.gov.ua/get-user-certificate/ktodAbyKKmexsrBLU_ti" TargetMode="External"/><Relationship Id="rId1341" Type="http://schemas.openxmlformats.org/officeDocument/2006/relationships/hyperlink" Target="https://talan.bank.gov.ua/get-user-certificate/ktodAk3tLAi1x9Atyzp8" TargetMode="External"/><Relationship Id="rId78" Type="http://schemas.openxmlformats.org/officeDocument/2006/relationships/hyperlink" Target="https://talan.bank.gov.ua/get-user-certificate/ktodAh6De9DKW-NTsBde" TargetMode="External"/><Relationship Id="rId809" Type="http://schemas.openxmlformats.org/officeDocument/2006/relationships/hyperlink" Target="https://talan.bank.gov.ua/get-user-certificate/ktodAFmJKv_6avak_bX2" TargetMode="External"/><Relationship Id="rId1201" Type="http://schemas.openxmlformats.org/officeDocument/2006/relationships/hyperlink" Target="https://talan.bank.gov.ua/get-user-certificate/ktodAvAAdke0-awvnMeL" TargetMode="External"/><Relationship Id="rId1439" Type="http://schemas.openxmlformats.org/officeDocument/2006/relationships/hyperlink" Target="https://talan.bank.gov.ua/get-user-certificate/ktodAyGoh91TPgXlwptu" TargetMode="External"/><Relationship Id="rId1646" Type="http://schemas.openxmlformats.org/officeDocument/2006/relationships/hyperlink" Target="https://talan.bank.gov.ua/get-user-certificate/ktodAuqmZSpwg7gy1Ylm" TargetMode="External"/><Relationship Id="rId1506" Type="http://schemas.openxmlformats.org/officeDocument/2006/relationships/hyperlink" Target="https://talan.bank.gov.ua/get-user-certificate/ktodAf7Oe0cbQ4WBwfmC" TargetMode="External"/><Relationship Id="rId1713" Type="http://schemas.openxmlformats.org/officeDocument/2006/relationships/hyperlink" Target="https://talan.bank.gov.ua/get-user-certificate/ktodA5C0To27kBaW99f3" TargetMode="External"/><Relationship Id="rId294" Type="http://schemas.openxmlformats.org/officeDocument/2006/relationships/hyperlink" Target="https://talan.bank.gov.ua/get-user-certificate/ktodAeJuaSHiPqW5CpWs" TargetMode="External"/><Relationship Id="rId154" Type="http://schemas.openxmlformats.org/officeDocument/2006/relationships/hyperlink" Target="https://talan.bank.gov.ua/get-user-certificate/ktodAjykWSPE4-kvgW3M" TargetMode="External"/><Relationship Id="rId361" Type="http://schemas.openxmlformats.org/officeDocument/2006/relationships/hyperlink" Target="https://talan.bank.gov.ua/get-user-certificate/ktodA4-BpOP3Qtx_u1QS" TargetMode="External"/><Relationship Id="rId599" Type="http://schemas.openxmlformats.org/officeDocument/2006/relationships/hyperlink" Target="https://talan.bank.gov.ua/get-user-certificate/ktodA-HFk_CMoxTFtXsk" TargetMode="External"/><Relationship Id="rId459" Type="http://schemas.openxmlformats.org/officeDocument/2006/relationships/hyperlink" Target="https://talan.bank.gov.ua/get-user-certificate/ktodAmvwJzBpNE-qlr8v" TargetMode="External"/><Relationship Id="rId666" Type="http://schemas.openxmlformats.org/officeDocument/2006/relationships/hyperlink" Target="https://talan.bank.gov.ua/get-user-certificate/ktodAwMcN2Ki8VBwJqZI" TargetMode="External"/><Relationship Id="rId873" Type="http://schemas.openxmlformats.org/officeDocument/2006/relationships/hyperlink" Target="https://talan.bank.gov.ua/get-user-certificate/ktodA95PVTJeuIH7gYQT" TargetMode="External"/><Relationship Id="rId1089" Type="http://schemas.openxmlformats.org/officeDocument/2006/relationships/hyperlink" Target="https://talan.bank.gov.ua/get-user-certificate/ktodAyzCVX41HM3apdwV" TargetMode="External"/><Relationship Id="rId1296" Type="http://schemas.openxmlformats.org/officeDocument/2006/relationships/hyperlink" Target="https://talan.bank.gov.ua/get-user-certificate/ktodAe47K2DZ_-1HbybP" TargetMode="External"/><Relationship Id="rId221" Type="http://schemas.openxmlformats.org/officeDocument/2006/relationships/hyperlink" Target="https://talan.bank.gov.ua/get-user-certificate/ktodAOdJLtRGxNRuPb81" TargetMode="External"/><Relationship Id="rId319" Type="http://schemas.openxmlformats.org/officeDocument/2006/relationships/hyperlink" Target="https://talan.bank.gov.ua/get-user-certificate/ktodAf_bCtFoufg8YkzD" TargetMode="External"/><Relationship Id="rId526" Type="http://schemas.openxmlformats.org/officeDocument/2006/relationships/hyperlink" Target="https://talan.bank.gov.ua/get-user-certificate/ktodA5TBdcyHKlWUgFN3" TargetMode="External"/><Relationship Id="rId1156" Type="http://schemas.openxmlformats.org/officeDocument/2006/relationships/hyperlink" Target="https://talan.bank.gov.ua/get-user-certificate/ktodAnHQ2cSmjTq9jjU7" TargetMode="External"/><Relationship Id="rId1363" Type="http://schemas.openxmlformats.org/officeDocument/2006/relationships/hyperlink" Target="https://talan.bank.gov.ua/get-user-certificate/ktodAxg_uBX4_lFhANUK" TargetMode="External"/><Relationship Id="rId733" Type="http://schemas.openxmlformats.org/officeDocument/2006/relationships/hyperlink" Target="https://talan.bank.gov.ua/get-user-certificate/ktodABY595wplTc8nFXF" TargetMode="External"/><Relationship Id="rId940" Type="http://schemas.openxmlformats.org/officeDocument/2006/relationships/hyperlink" Target="https://talan.bank.gov.ua/get-user-certificate/ktodAzYONNHmEbOvHZYi" TargetMode="External"/><Relationship Id="rId1016" Type="http://schemas.openxmlformats.org/officeDocument/2006/relationships/hyperlink" Target="https://talan.bank.gov.ua/get-user-certificate/ktodAWO74SEaXmYwIfSo" TargetMode="External"/><Relationship Id="rId1570" Type="http://schemas.openxmlformats.org/officeDocument/2006/relationships/hyperlink" Target="https://talan.bank.gov.ua/get-user-certificate/ktodAp9O35z9N2CtRAaV" TargetMode="External"/><Relationship Id="rId1668" Type="http://schemas.openxmlformats.org/officeDocument/2006/relationships/hyperlink" Target="https://talan.bank.gov.ua/get-user-certificate/ktodAZirr8caZK9YHeo6" TargetMode="External"/><Relationship Id="rId800" Type="http://schemas.openxmlformats.org/officeDocument/2006/relationships/hyperlink" Target="https://talan.bank.gov.ua/get-user-certificate/ktodAAoOnhQ0KfuGyYgh" TargetMode="External"/><Relationship Id="rId1223" Type="http://schemas.openxmlformats.org/officeDocument/2006/relationships/hyperlink" Target="https://talan.bank.gov.ua/get-user-certificate/ktodAP0UCQi7VNCe7y8N" TargetMode="External"/><Relationship Id="rId1430" Type="http://schemas.openxmlformats.org/officeDocument/2006/relationships/hyperlink" Target="https://talan.bank.gov.ua/get-user-certificate/ktodAZt0nFf0DXVYiW9y" TargetMode="External"/><Relationship Id="rId1528" Type="http://schemas.openxmlformats.org/officeDocument/2006/relationships/hyperlink" Target="https://talan.bank.gov.ua/get-user-certificate/ktodANwdavStwGvIQDwx" TargetMode="External"/><Relationship Id="rId1735" Type="http://schemas.openxmlformats.org/officeDocument/2006/relationships/hyperlink" Target="https://talan.bank.gov.ua/get-user-certificate/ktodAS16KJJUwfZEEE8i" TargetMode="External"/><Relationship Id="rId27" Type="http://schemas.openxmlformats.org/officeDocument/2006/relationships/hyperlink" Target="https://talan.bank.gov.ua/get-user-certificate/ktodAae97-e4En_nc8K0" TargetMode="External"/><Relationship Id="rId176" Type="http://schemas.openxmlformats.org/officeDocument/2006/relationships/hyperlink" Target="https://talan.bank.gov.ua/get-user-certificate/ktodAQ7ZZBQyWyE3wKgR" TargetMode="External"/><Relationship Id="rId383" Type="http://schemas.openxmlformats.org/officeDocument/2006/relationships/hyperlink" Target="https://talan.bank.gov.ua/get-user-certificate/ktodAFkyU0ahsh_3tuTK" TargetMode="External"/><Relationship Id="rId590" Type="http://schemas.openxmlformats.org/officeDocument/2006/relationships/hyperlink" Target="https://talan.bank.gov.ua/get-user-certificate/ktodAZ16VtNvP6tBosYG" TargetMode="External"/><Relationship Id="rId243" Type="http://schemas.openxmlformats.org/officeDocument/2006/relationships/hyperlink" Target="https://talan.bank.gov.ua/get-user-certificate/ktodAeARuU2HGIvbXs8g" TargetMode="External"/><Relationship Id="rId450" Type="http://schemas.openxmlformats.org/officeDocument/2006/relationships/hyperlink" Target="https://talan.bank.gov.ua/get-user-certificate/ktodApmxkIunPQ-bl2b4" TargetMode="External"/><Relationship Id="rId688" Type="http://schemas.openxmlformats.org/officeDocument/2006/relationships/hyperlink" Target="https://talan.bank.gov.ua/get-user-certificate/ktodAXXqbH2uLarO1qX0" TargetMode="External"/><Relationship Id="rId895" Type="http://schemas.openxmlformats.org/officeDocument/2006/relationships/hyperlink" Target="https://talan.bank.gov.ua/get-user-certificate/ktodAMqRAIBqGQ-TEVZ6" TargetMode="External"/><Relationship Id="rId1080" Type="http://schemas.openxmlformats.org/officeDocument/2006/relationships/hyperlink" Target="https://talan.bank.gov.ua/get-user-certificate/ktodAzLvHOKnS8WhCUPD" TargetMode="External"/><Relationship Id="rId103" Type="http://schemas.openxmlformats.org/officeDocument/2006/relationships/hyperlink" Target="https://talan.bank.gov.ua/get-user-certificate/ktodAyGXsn0e7UTtdy-H" TargetMode="External"/><Relationship Id="rId310" Type="http://schemas.openxmlformats.org/officeDocument/2006/relationships/hyperlink" Target="https://talan.bank.gov.ua/get-user-certificate/ktodAvje3uza8zBNnLUG" TargetMode="External"/><Relationship Id="rId548" Type="http://schemas.openxmlformats.org/officeDocument/2006/relationships/hyperlink" Target="https://talan.bank.gov.ua/get-user-certificate/ktodAdDNnrcKsPqcfddf" TargetMode="External"/><Relationship Id="rId755" Type="http://schemas.openxmlformats.org/officeDocument/2006/relationships/hyperlink" Target="https://talan.bank.gov.ua/get-user-certificate/ktodAz8PUaFvQAU3tASx" TargetMode="External"/><Relationship Id="rId962" Type="http://schemas.openxmlformats.org/officeDocument/2006/relationships/hyperlink" Target="https://talan.bank.gov.ua/get-user-certificate/ktodAWEqXzpckg27f6O3" TargetMode="External"/><Relationship Id="rId1178" Type="http://schemas.openxmlformats.org/officeDocument/2006/relationships/hyperlink" Target="https://talan.bank.gov.ua/get-user-certificate/ktodAqh0YmFS1EbPq9_G" TargetMode="External"/><Relationship Id="rId1385" Type="http://schemas.openxmlformats.org/officeDocument/2006/relationships/hyperlink" Target="https://talan.bank.gov.ua/get-user-certificate/ktodAfNBfp9_n9fl_jlT" TargetMode="External"/><Relationship Id="rId1592" Type="http://schemas.openxmlformats.org/officeDocument/2006/relationships/hyperlink" Target="https://talan.bank.gov.ua/get-user-certificate/ktodAIxN_L8snNkLWOAB" TargetMode="External"/><Relationship Id="rId91" Type="http://schemas.openxmlformats.org/officeDocument/2006/relationships/hyperlink" Target="https://talan.bank.gov.ua/get-user-certificate/ktodAh5Ou9DC9Ggrc3lG" TargetMode="External"/><Relationship Id="rId408" Type="http://schemas.openxmlformats.org/officeDocument/2006/relationships/hyperlink" Target="https://talan.bank.gov.ua/get-user-certificate/ktodAvJwib0SLgry77-8" TargetMode="External"/><Relationship Id="rId615" Type="http://schemas.openxmlformats.org/officeDocument/2006/relationships/hyperlink" Target="https://talan.bank.gov.ua/get-user-certificate/ktodAjl6IOL-F7j1zyNZ" TargetMode="External"/><Relationship Id="rId822" Type="http://schemas.openxmlformats.org/officeDocument/2006/relationships/hyperlink" Target="https://talan.bank.gov.ua/get-user-certificate/ktodAzQrPE0gpHt5siBZ" TargetMode="External"/><Relationship Id="rId1038" Type="http://schemas.openxmlformats.org/officeDocument/2006/relationships/hyperlink" Target="https://talan.bank.gov.ua/get-user-certificate/ktodA7dbz4MlyYQyKzhh" TargetMode="External"/><Relationship Id="rId1245" Type="http://schemas.openxmlformats.org/officeDocument/2006/relationships/hyperlink" Target="https://talan.bank.gov.ua/get-user-certificate/ktodAJXS5hghcQgxzDRc" TargetMode="External"/><Relationship Id="rId1452" Type="http://schemas.openxmlformats.org/officeDocument/2006/relationships/hyperlink" Target="https://talan.bank.gov.ua/get-user-certificate/ktodAoSOor7XNcmPfabp" TargetMode="External"/><Relationship Id="rId1105" Type="http://schemas.openxmlformats.org/officeDocument/2006/relationships/hyperlink" Target="https://talan.bank.gov.ua/get-user-certificate/ktodAYQ_B6napcCGqa9S" TargetMode="External"/><Relationship Id="rId1312" Type="http://schemas.openxmlformats.org/officeDocument/2006/relationships/hyperlink" Target="https://talan.bank.gov.ua/get-user-certificate/ktodAFA6syK8u3WP3glr" TargetMode="External"/><Relationship Id="rId1757" Type="http://schemas.openxmlformats.org/officeDocument/2006/relationships/hyperlink" Target="https://talan.bank.gov.ua/get-user-certificate/ktodAN0fkav-Erq2_R0m" TargetMode="External"/><Relationship Id="rId49" Type="http://schemas.openxmlformats.org/officeDocument/2006/relationships/hyperlink" Target="https://talan.bank.gov.ua/get-user-certificate/ktodAlqwGrF7G31QMjNx" TargetMode="External"/><Relationship Id="rId1617" Type="http://schemas.openxmlformats.org/officeDocument/2006/relationships/hyperlink" Target="https://talan.bank.gov.ua/get-user-certificate/ktodAJobQRXT10ugxfBR" TargetMode="External"/><Relationship Id="rId198" Type="http://schemas.openxmlformats.org/officeDocument/2006/relationships/hyperlink" Target="https://talan.bank.gov.ua/get-user-certificate/ktodA59wScYADQT0LPbg" TargetMode="External"/><Relationship Id="rId265" Type="http://schemas.openxmlformats.org/officeDocument/2006/relationships/hyperlink" Target="https://talan.bank.gov.ua/get-user-certificate/ktodAXzNuI9AuwnjBHhZ" TargetMode="External"/><Relationship Id="rId472" Type="http://schemas.openxmlformats.org/officeDocument/2006/relationships/hyperlink" Target="https://talan.bank.gov.ua/get-user-certificate/ktodAB5VHHTunYeDSd0F" TargetMode="External"/><Relationship Id="rId125" Type="http://schemas.openxmlformats.org/officeDocument/2006/relationships/hyperlink" Target="https://talan.bank.gov.ua/get-user-certificate/ktodAELZIKV94RQJpbuY" TargetMode="External"/><Relationship Id="rId332" Type="http://schemas.openxmlformats.org/officeDocument/2006/relationships/hyperlink" Target="https://talan.bank.gov.ua/get-user-certificate/ktodAQPfy-PY-_Ih4aKn" TargetMode="External"/><Relationship Id="rId777" Type="http://schemas.openxmlformats.org/officeDocument/2006/relationships/hyperlink" Target="https://talan.bank.gov.ua/get-user-certificate/ktodAsNVwrzjJfhx5lqA" TargetMode="External"/><Relationship Id="rId984" Type="http://schemas.openxmlformats.org/officeDocument/2006/relationships/hyperlink" Target="https://talan.bank.gov.ua/get-user-certificate/ktodADtAqFJZmhAnG1JV" TargetMode="External"/><Relationship Id="rId637" Type="http://schemas.openxmlformats.org/officeDocument/2006/relationships/hyperlink" Target="https://talan.bank.gov.ua/get-user-certificate/ktodAzVuyySnXPlEMaVL" TargetMode="External"/><Relationship Id="rId844" Type="http://schemas.openxmlformats.org/officeDocument/2006/relationships/hyperlink" Target="https://talan.bank.gov.ua/get-user-certificate/ktodALj8NsdFpt4J66gR" TargetMode="External"/><Relationship Id="rId1267" Type="http://schemas.openxmlformats.org/officeDocument/2006/relationships/hyperlink" Target="https://talan.bank.gov.ua/get-user-certificate/ktodAnKpsOT29uhbPyHU" TargetMode="External"/><Relationship Id="rId1474" Type="http://schemas.openxmlformats.org/officeDocument/2006/relationships/hyperlink" Target="https://talan.bank.gov.ua/get-user-certificate/ktodAqL1hEHTAPjpdaCY" TargetMode="External"/><Relationship Id="rId1681" Type="http://schemas.openxmlformats.org/officeDocument/2006/relationships/hyperlink" Target="https://talan.bank.gov.ua/get-user-certificate/ktodAcZNS22I6ccXLFxZ" TargetMode="External"/><Relationship Id="rId704" Type="http://schemas.openxmlformats.org/officeDocument/2006/relationships/hyperlink" Target="https://talan.bank.gov.ua/get-user-certificate/ktodAqImssS-f5IZzaKY" TargetMode="External"/><Relationship Id="rId911" Type="http://schemas.openxmlformats.org/officeDocument/2006/relationships/hyperlink" Target="https://talan.bank.gov.ua/get-user-certificate/ktodA0fEOiPR94TYMATu" TargetMode="External"/><Relationship Id="rId1127" Type="http://schemas.openxmlformats.org/officeDocument/2006/relationships/hyperlink" Target="https://talan.bank.gov.ua/get-user-certificate/ktodALluloIWvn4SVgGv" TargetMode="External"/><Relationship Id="rId1334" Type="http://schemas.openxmlformats.org/officeDocument/2006/relationships/hyperlink" Target="https://talan.bank.gov.ua/get-user-certificate/ktodALliX3QheMAgSssH" TargetMode="External"/><Relationship Id="rId1541" Type="http://schemas.openxmlformats.org/officeDocument/2006/relationships/hyperlink" Target="https://talan.bank.gov.ua/get-user-certificate/ktodA05cwnu-AAUbEWxN" TargetMode="External"/><Relationship Id="rId40" Type="http://schemas.openxmlformats.org/officeDocument/2006/relationships/hyperlink" Target="https://talan.bank.gov.ua/get-user-certificate/ktodApIkU77G5XAlkG7M" TargetMode="External"/><Relationship Id="rId1401" Type="http://schemas.openxmlformats.org/officeDocument/2006/relationships/hyperlink" Target="https://talan.bank.gov.ua/get-user-certificate/ktodAU2Or3H9-ZvnzZy5" TargetMode="External"/><Relationship Id="rId1639" Type="http://schemas.openxmlformats.org/officeDocument/2006/relationships/hyperlink" Target="https://talan.bank.gov.ua/get-user-certificate/ktodAqH_WH_xruYrBa00" TargetMode="External"/><Relationship Id="rId1706" Type="http://schemas.openxmlformats.org/officeDocument/2006/relationships/hyperlink" Target="https://talan.bank.gov.ua/get-user-certificate/ktodAY0f33TbGbM3p3Az" TargetMode="External"/><Relationship Id="rId287" Type="http://schemas.openxmlformats.org/officeDocument/2006/relationships/hyperlink" Target="https://talan.bank.gov.ua/get-user-certificate/ktodALZLuT7A2fRVhBUZ" TargetMode="External"/><Relationship Id="rId494" Type="http://schemas.openxmlformats.org/officeDocument/2006/relationships/hyperlink" Target="https://talan.bank.gov.ua/get-user-certificate/ktodAGvmV9pyxKNG2J2Q" TargetMode="External"/><Relationship Id="rId147" Type="http://schemas.openxmlformats.org/officeDocument/2006/relationships/hyperlink" Target="https://talan.bank.gov.ua/get-user-certificate/ktodAunxS96uU4VH6Gsa" TargetMode="External"/><Relationship Id="rId354" Type="http://schemas.openxmlformats.org/officeDocument/2006/relationships/hyperlink" Target="https://talan.bank.gov.ua/get-user-certificate/ktodAhnEZ0tCpFQIi3kW" TargetMode="External"/><Relationship Id="rId799" Type="http://schemas.openxmlformats.org/officeDocument/2006/relationships/hyperlink" Target="https://talan.bank.gov.ua/get-user-certificate/ktodAF_sxJHYqVRv66tD" TargetMode="External"/><Relationship Id="rId1191" Type="http://schemas.openxmlformats.org/officeDocument/2006/relationships/hyperlink" Target="https://talan.bank.gov.ua/get-user-certificate/ktodAsg_EklSK0VIvq5K" TargetMode="External"/><Relationship Id="rId561" Type="http://schemas.openxmlformats.org/officeDocument/2006/relationships/hyperlink" Target="https://talan.bank.gov.ua/get-user-certificate/ktodAIwHTG_BinSXv3yW" TargetMode="External"/><Relationship Id="rId659" Type="http://schemas.openxmlformats.org/officeDocument/2006/relationships/hyperlink" Target="https://talan.bank.gov.ua/get-user-certificate/ktodAA4UkQT9b7zUp8rB" TargetMode="External"/><Relationship Id="rId866" Type="http://schemas.openxmlformats.org/officeDocument/2006/relationships/hyperlink" Target="https://talan.bank.gov.ua/get-user-certificate/ktodAVKDmbyhozB0v1hb" TargetMode="External"/><Relationship Id="rId1289" Type="http://schemas.openxmlformats.org/officeDocument/2006/relationships/hyperlink" Target="https://talan.bank.gov.ua/get-user-certificate/ktodAsy6XQLpkbX5i_5d" TargetMode="External"/><Relationship Id="rId1496" Type="http://schemas.openxmlformats.org/officeDocument/2006/relationships/hyperlink" Target="https://talan.bank.gov.ua/get-user-certificate/ktodAgA1Xul0GssWLcIw" TargetMode="External"/><Relationship Id="rId214" Type="http://schemas.openxmlformats.org/officeDocument/2006/relationships/hyperlink" Target="https://talan.bank.gov.ua/get-user-certificate/ktodA0BmPrRxHrsiNSQz" TargetMode="External"/><Relationship Id="rId421" Type="http://schemas.openxmlformats.org/officeDocument/2006/relationships/hyperlink" Target="https://talan.bank.gov.ua/get-user-certificate/ktodAd_1fFJDZWdvBBCH" TargetMode="External"/><Relationship Id="rId519" Type="http://schemas.openxmlformats.org/officeDocument/2006/relationships/hyperlink" Target="https://talan.bank.gov.ua/get-user-certificate/ktodAL6z4tZC1v8q0GJf" TargetMode="External"/><Relationship Id="rId1051" Type="http://schemas.openxmlformats.org/officeDocument/2006/relationships/hyperlink" Target="https://talan.bank.gov.ua/get-user-certificate/ktodAOj7JDQzlpiQdpN8" TargetMode="External"/><Relationship Id="rId1149" Type="http://schemas.openxmlformats.org/officeDocument/2006/relationships/hyperlink" Target="https://talan.bank.gov.ua/get-user-certificate/ktodAtvzvYuCJ_c-_Yjj" TargetMode="External"/><Relationship Id="rId1356" Type="http://schemas.openxmlformats.org/officeDocument/2006/relationships/hyperlink" Target="https://talan.bank.gov.ua/get-user-certificate/ktodASSzNtyiGVdEVI-W" TargetMode="External"/><Relationship Id="rId726" Type="http://schemas.openxmlformats.org/officeDocument/2006/relationships/hyperlink" Target="https://talan.bank.gov.ua/get-user-certificate/ktodA8UJDeh57-xmM64J" TargetMode="External"/><Relationship Id="rId933" Type="http://schemas.openxmlformats.org/officeDocument/2006/relationships/hyperlink" Target="https://talan.bank.gov.ua/get-user-certificate/ktodAbPo6dH7vWBBDTYt" TargetMode="External"/><Relationship Id="rId1009" Type="http://schemas.openxmlformats.org/officeDocument/2006/relationships/hyperlink" Target="https://talan.bank.gov.ua/get-user-certificate/ktodAF-4RErMSHz-MU-B" TargetMode="External"/><Relationship Id="rId1563" Type="http://schemas.openxmlformats.org/officeDocument/2006/relationships/hyperlink" Target="https://talan.bank.gov.ua/get-user-certificate/ktodA-V616cY6TZhH-bH" TargetMode="External"/><Relationship Id="rId1770" Type="http://schemas.openxmlformats.org/officeDocument/2006/relationships/hyperlink" Target="https://talan.bank.gov.ua/get-user-certificate/ktodA_PTJGxVYK0NFe1J" TargetMode="External"/><Relationship Id="rId62" Type="http://schemas.openxmlformats.org/officeDocument/2006/relationships/hyperlink" Target="https://talan.bank.gov.ua/get-user-certificate/ktodAMimjpoCB-ymOHz1" TargetMode="External"/><Relationship Id="rId1216" Type="http://schemas.openxmlformats.org/officeDocument/2006/relationships/hyperlink" Target="https://talan.bank.gov.ua/get-user-certificate/ktodARtqoZ7rESacVOXI" TargetMode="External"/><Relationship Id="rId1423" Type="http://schemas.openxmlformats.org/officeDocument/2006/relationships/hyperlink" Target="https://talan.bank.gov.ua/get-user-certificate/ktodA0nbmTPZw5eyYogB" TargetMode="External"/><Relationship Id="rId1630" Type="http://schemas.openxmlformats.org/officeDocument/2006/relationships/hyperlink" Target="https://talan.bank.gov.ua/get-user-certificate/ktodARfShPcTsPUzOLK9" TargetMode="External"/><Relationship Id="rId1728" Type="http://schemas.openxmlformats.org/officeDocument/2006/relationships/hyperlink" Target="https://talan.bank.gov.ua/get-user-certificate/ktodA45F48n2ha2GwZXQ" TargetMode="External"/><Relationship Id="rId737" Type="http://schemas.openxmlformats.org/officeDocument/2006/relationships/hyperlink" Target="https://talan.bank.gov.ua/get-user-certificate/ktodATNxLaHcOfgVmuYH" TargetMode="External"/><Relationship Id="rId944" Type="http://schemas.openxmlformats.org/officeDocument/2006/relationships/hyperlink" Target="https://talan.bank.gov.ua/get-user-certificate/ktodAT6lYBrsBRFCnDek" TargetMode="External"/><Relationship Id="rId1367" Type="http://schemas.openxmlformats.org/officeDocument/2006/relationships/hyperlink" Target="https://talan.bank.gov.ua/get-user-certificate/ktodAM82eJpBoixN-Us4" TargetMode="External"/><Relationship Id="rId1574" Type="http://schemas.openxmlformats.org/officeDocument/2006/relationships/hyperlink" Target="https://talan.bank.gov.ua/get-user-certificate/ktodA7ZFIDfbayO-9gTx" TargetMode="External"/><Relationship Id="rId73" Type="http://schemas.openxmlformats.org/officeDocument/2006/relationships/hyperlink" Target="https://talan.bank.gov.ua/get-user-certificate/ktodAlTx3V2y-rklWkji" TargetMode="External"/><Relationship Id="rId169" Type="http://schemas.openxmlformats.org/officeDocument/2006/relationships/hyperlink" Target="https://talan.bank.gov.ua/get-user-certificate/ktodAAxmI8MUg0OCfATc" TargetMode="External"/><Relationship Id="rId376" Type="http://schemas.openxmlformats.org/officeDocument/2006/relationships/hyperlink" Target="https://talan.bank.gov.ua/get-user-certificate/ktodAeoSeJ3vdYUrAwgR" TargetMode="External"/><Relationship Id="rId583" Type="http://schemas.openxmlformats.org/officeDocument/2006/relationships/hyperlink" Target="https://talan.bank.gov.ua/get-user-certificate/ktodAxEzp3rMK92UQRFK" TargetMode="External"/><Relationship Id="rId790" Type="http://schemas.openxmlformats.org/officeDocument/2006/relationships/hyperlink" Target="https://talan.bank.gov.ua/get-user-certificate/ktodA9M3I8uMogwd0Tej" TargetMode="External"/><Relationship Id="rId804" Type="http://schemas.openxmlformats.org/officeDocument/2006/relationships/hyperlink" Target="https://talan.bank.gov.ua/get-user-certificate/ktodAPwb5v0CdKKXSfkq" TargetMode="External"/><Relationship Id="rId1227" Type="http://schemas.openxmlformats.org/officeDocument/2006/relationships/hyperlink" Target="https://talan.bank.gov.ua/get-user-certificate/ktodAyae7cgbzHLpQ2Xu" TargetMode="External"/><Relationship Id="rId1434" Type="http://schemas.openxmlformats.org/officeDocument/2006/relationships/hyperlink" Target="https://talan.bank.gov.ua/get-user-certificate/ktodAStSbzTtTEpYqJZd" TargetMode="External"/><Relationship Id="rId1641" Type="http://schemas.openxmlformats.org/officeDocument/2006/relationships/hyperlink" Target="https://talan.bank.gov.ua/get-user-certificate/ktodAmT2vsHl1_fT-KFn" TargetMode="External"/><Relationship Id="rId4" Type="http://schemas.openxmlformats.org/officeDocument/2006/relationships/hyperlink" Target="https://talan.bank.gov.ua/get-user-certificate/ktodA12ZY2eXBPsmMVPO" TargetMode="External"/><Relationship Id="rId236" Type="http://schemas.openxmlformats.org/officeDocument/2006/relationships/hyperlink" Target="https://talan.bank.gov.ua/get-user-certificate/ktodAA_kdZ3L9QsAsIf7" TargetMode="External"/><Relationship Id="rId443" Type="http://schemas.openxmlformats.org/officeDocument/2006/relationships/hyperlink" Target="https://talan.bank.gov.ua/get-user-certificate/ktodAg_TcDBkEufbi90V" TargetMode="External"/><Relationship Id="rId650" Type="http://schemas.openxmlformats.org/officeDocument/2006/relationships/hyperlink" Target="https://talan.bank.gov.ua/get-user-certificate/ktodAQOJgr5HndFq_hWx" TargetMode="External"/><Relationship Id="rId888" Type="http://schemas.openxmlformats.org/officeDocument/2006/relationships/hyperlink" Target="https://talan.bank.gov.ua/get-user-certificate/ktodAPCFnLqChn1pQUh2" TargetMode="External"/><Relationship Id="rId1073" Type="http://schemas.openxmlformats.org/officeDocument/2006/relationships/hyperlink" Target="https://talan.bank.gov.ua/get-user-certificate/ktodAi_HbxQcXfa2Saxb" TargetMode="External"/><Relationship Id="rId1280" Type="http://schemas.openxmlformats.org/officeDocument/2006/relationships/hyperlink" Target="https://talan.bank.gov.ua/get-user-certificate/ktodAt5daLxvOZRU9na0" TargetMode="External"/><Relationship Id="rId1501" Type="http://schemas.openxmlformats.org/officeDocument/2006/relationships/hyperlink" Target="https://talan.bank.gov.ua/get-user-certificate/ktodAFyuB_lWcEJjcWT-" TargetMode="External"/><Relationship Id="rId1739" Type="http://schemas.openxmlformats.org/officeDocument/2006/relationships/hyperlink" Target="https://talan.bank.gov.ua/get-user-certificate/ktodAC3rUOKB-FSOaV2r" TargetMode="External"/><Relationship Id="rId303" Type="http://schemas.openxmlformats.org/officeDocument/2006/relationships/hyperlink" Target="https://talan.bank.gov.ua/get-user-certificate/ktodAkGBUaiJ3lTiaJz7" TargetMode="External"/><Relationship Id="rId748" Type="http://schemas.openxmlformats.org/officeDocument/2006/relationships/hyperlink" Target="https://talan.bank.gov.ua/get-user-certificate/ktodAZ5sGWPkYtyzpQ9t" TargetMode="External"/><Relationship Id="rId955" Type="http://schemas.openxmlformats.org/officeDocument/2006/relationships/hyperlink" Target="https://talan.bank.gov.ua/get-user-certificate/ktodAfeysLJmcJ60nFkU" TargetMode="External"/><Relationship Id="rId1140" Type="http://schemas.openxmlformats.org/officeDocument/2006/relationships/hyperlink" Target="https://talan.bank.gov.ua/get-user-certificate/ktodAxyeBWaOsG_qMZ_I" TargetMode="External"/><Relationship Id="rId1378" Type="http://schemas.openxmlformats.org/officeDocument/2006/relationships/hyperlink" Target="https://talan.bank.gov.ua/get-user-certificate/ktodA8rpURiF6M597oz-" TargetMode="External"/><Relationship Id="rId1585" Type="http://schemas.openxmlformats.org/officeDocument/2006/relationships/hyperlink" Target="https://talan.bank.gov.ua/get-user-certificate/ktodAMDrteNdy9KXMbRR" TargetMode="External"/><Relationship Id="rId84" Type="http://schemas.openxmlformats.org/officeDocument/2006/relationships/hyperlink" Target="https://talan.bank.gov.ua/get-user-certificate/ktodANcZM9R_FNvQfoK9" TargetMode="External"/><Relationship Id="rId387" Type="http://schemas.openxmlformats.org/officeDocument/2006/relationships/hyperlink" Target="https://talan.bank.gov.ua/get-user-certificate/ktodAB9Vhd5r8fG5L7KU" TargetMode="External"/><Relationship Id="rId510" Type="http://schemas.openxmlformats.org/officeDocument/2006/relationships/hyperlink" Target="https://talan.bank.gov.ua/get-user-certificate/ktodAj3iSuKGbtY0WwJC" TargetMode="External"/><Relationship Id="rId594" Type="http://schemas.openxmlformats.org/officeDocument/2006/relationships/hyperlink" Target="https://talan.bank.gov.ua/get-user-certificate/ktodAkXyMJitS6Ih26XO" TargetMode="External"/><Relationship Id="rId608" Type="http://schemas.openxmlformats.org/officeDocument/2006/relationships/hyperlink" Target="https://talan.bank.gov.ua/get-user-certificate/ktodAM2b43pyPSu7qV0l" TargetMode="External"/><Relationship Id="rId815" Type="http://schemas.openxmlformats.org/officeDocument/2006/relationships/hyperlink" Target="https://talan.bank.gov.ua/get-user-certificate/ktodA60aQKoclDQ6Es5r" TargetMode="External"/><Relationship Id="rId1238" Type="http://schemas.openxmlformats.org/officeDocument/2006/relationships/hyperlink" Target="https://talan.bank.gov.ua/get-user-certificate/ktodAtH7B_OadotE7klO" TargetMode="External"/><Relationship Id="rId1445" Type="http://schemas.openxmlformats.org/officeDocument/2006/relationships/hyperlink" Target="https://talan.bank.gov.ua/get-user-certificate/ktodAMTgGPif3llyRT-f" TargetMode="External"/><Relationship Id="rId1652" Type="http://schemas.openxmlformats.org/officeDocument/2006/relationships/hyperlink" Target="https://talan.bank.gov.ua/get-user-certificate/ktodAgKi2IhgwH3X7_Rw" TargetMode="External"/><Relationship Id="rId247" Type="http://schemas.openxmlformats.org/officeDocument/2006/relationships/hyperlink" Target="https://talan.bank.gov.ua/get-user-certificate/ktodAWBYc3pAKl806FN3" TargetMode="External"/><Relationship Id="rId899" Type="http://schemas.openxmlformats.org/officeDocument/2006/relationships/hyperlink" Target="https://talan.bank.gov.ua/get-user-certificate/ktodAaF0nqWbg2_EKAXM" TargetMode="External"/><Relationship Id="rId1000" Type="http://schemas.openxmlformats.org/officeDocument/2006/relationships/hyperlink" Target="https://talan.bank.gov.ua/get-user-certificate/ktodASeaLNu6Xtx_NcIs" TargetMode="External"/><Relationship Id="rId1084" Type="http://schemas.openxmlformats.org/officeDocument/2006/relationships/hyperlink" Target="https://talan.bank.gov.ua/get-user-certificate/ktodAo0sshVQAdE6meBL" TargetMode="External"/><Relationship Id="rId1305" Type="http://schemas.openxmlformats.org/officeDocument/2006/relationships/hyperlink" Target="https://talan.bank.gov.ua/get-user-certificate/ktodATYnedOrylv5j_Id" TargetMode="External"/><Relationship Id="rId107" Type="http://schemas.openxmlformats.org/officeDocument/2006/relationships/hyperlink" Target="https://talan.bank.gov.ua/get-user-certificate/ktodAfemnCClvNE1dCu2" TargetMode="External"/><Relationship Id="rId454" Type="http://schemas.openxmlformats.org/officeDocument/2006/relationships/hyperlink" Target="https://talan.bank.gov.ua/get-user-certificate/ktodAL3j5_1XKNREz52Y" TargetMode="External"/><Relationship Id="rId661" Type="http://schemas.openxmlformats.org/officeDocument/2006/relationships/hyperlink" Target="https://talan.bank.gov.ua/get-user-certificate/ktodA-v8zpATGLvvEhJU" TargetMode="External"/><Relationship Id="rId759" Type="http://schemas.openxmlformats.org/officeDocument/2006/relationships/hyperlink" Target="https://talan.bank.gov.ua/get-user-certificate/ktodAjwprWhn703HDnHS" TargetMode="External"/><Relationship Id="rId966" Type="http://schemas.openxmlformats.org/officeDocument/2006/relationships/hyperlink" Target="https://talan.bank.gov.ua/get-user-certificate/ktodAMUvwPlQ3IEfgZe_" TargetMode="External"/><Relationship Id="rId1291" Type="http://schemas.openxmlformats.org/officeDocument/2006/relationships/hyperlink" Target="https://talan.bank.gov.ua/get-user-certificate/ktodA_QCiP_G4P9LFl-N" TargetMode="External"/><Relationship Id="rId1389" Type="http://schemas.openxmlformats.org/officeDocument/2006/relationships/hyperlink" Target="https://talan.bank.gov.ua/get-user-certificate/ktodA1iSH_fQfNF_mLTt" TargetMode="External"/><Relationship Id="rId1512" Type="http://schemas.openxmlformats.org/officeDocument/2006/relationships/hyperlink" Target="https://talan.bank.gov.ua/get-user-certificate/ktodAZ-Rg4Tl2NJsbir9" TargetMode="External"/><Relationship Id="rId1596" Type="http://schemas.openxmlformats.org/officeDocument/2006/relationships/hyperlink" Target="https://talan.bank.gov.ua/get-user-certificate/ktodARAppdwPEVLtU5Ag" TargetMode="External"/><Relationship Id="rId11" Type="http://schemas.openxmlformats.org/officeDocument/2006/relationships/hyperlink" Target="https://talan.bank.gov.ua/get-user-certificate/ktodAa1pxYn1m99-I1Kr" TargetMode="External"/><Relationship Id="rId314" Type="http://schemas.openxmlformats.org/officeDocument/2006/relationships/hyperlink" Target="https://talan.bank.gov.ua/get-user-certificate/ktodAEz6WDqUkqpVxZtG" TargetMode="External"/><Relationship Id="rId398" Type="http://schemas.openxmlformats.org/officeDocument/2006/relationships/hyperlink" Target="https://talan.bank.gov.ua/get-user-certificate/ktodAmrG4yciHRn3hQ54" TargetMode="External"/><Relationship Id="rId521" Type="http://schemas.openxmlformats.org/officeDocument/2006/relationships/hyperlink" Target="https://talan.bank.gov.ua/get-user-certificate/ktodAZmRm0C1rg7Nf5JK" TargetMode="External"/><Relationship Id="rId619" Type="http://schemas.openxmlformats.org/officeDocument/2006/relationships/hyperlink" Target="https://talan.bank.gov.ua/get-user-certificate/ktodA3sp7uNgbnH6DLYb" TargetMode="External"/><Relationship Id="rId1151" Type="http://schemas.openxmlformats.org/officeDocument/2006/relationships/hyperlink" Target="https://talan.bank.gov.ua/get-user-certificate/ktodAtwSPxT3QsjBAWoj" TargetMode="External"/><Relationship Id="rId1249" Type="http://schemas.openxmlformats.org/officeDocument/2006/relationships/hyperlink" Target="https://talan.bank.gov.ua/get-user-certificate/ktodAhq86JvcrJBGdIWh" TargetMode="External"/><Relationship Id="rId95" Type="http://schemas.openxmlformats.org/officeDocument/2006/relationships/hyperlink" Target="https://talan.bank.gov.ua/get-user-certificate/ktodAd69sQXnv6A-N67P" TargetMode="External"/><Relationship Id="rId160" Type="http://schemas.openxmlformats.org/officeDocument/2006/relationships/hyperlink" Target="https://talan.bank.gov.ua/get-user-certificate/ktodALPxoaH3bDKftHz6" TargetMode="External"/><Relationship Id="rId826" Type="http://schemas.openxmlformats.org/officeDocument/2006/relationships/hyperlink" Target="https://talan.bank.gov.ua/get-user-certificate/ktodAT4OrpZrZ99BHBff" TargetMode="External"/><Relationship Id="rId1011" Type="http://schemas.openxmlformats.org/officeDocument/2006/relationships/hyperlink" Target="https://talan.bank.gov.ua/get-user-certificate/ktodAJs0ca4beVwMLL_i" TargetMode="External"/><Relationship Id="rId1109" Type="http://schemas.openxmlformats.org/officeDocument/2006/relationships/hyperlink" Target="https://talan.bank.gov.ua/get-user-certificate/ktodAmpDhjAmCs0RIRYm" TargetMode="External"/><Relationship Id="rId1456" Type="http://schemas.openxmlformats.org/officeDocument/2006/relationships/hyperlink" Target="https://talan.bank.gov.ua/get-user-certificate/ktodAoQYM96PU3MJnCHf" TargetMode="External"/><Relationship Id="rId1663" Type="http://schemas.openxmlformats.org/officeDocument/2006/relationships/hyperlink" Target="https://talan.bank.gov.ua/get-user-certificate/ktodAD4fkSFa2X8OaHzt" TargetMode="External"/><Relationship Id="rId258" Type="http://schemas.openxmlformats.org/officeDocument/2006/relationships/hyperlink" Target="https://talan.bank.gov.ua/get-user-certificate/ktodAmVlmOzbBQKnLJ6n" TargetMode="External"/><Relationship Id="rId465" Type="http://schemas.openxmlformats.org/officeDocument/2006/relationships/hyperlink" Target="https://talan.bank.gov.ua/get-user-certificate/ktodA_m1yN3KpD3APfIs" TargetMode="External"/><Relationship Id="rId672" Type="http://schemas.openxmlformats.org/officeDocument/2006/relationships/hyperlink" Target="https://talan.bank.gov.ua/get-user-certificate/ktodAGCCoCWu9qkb9801" TargetMode="External"/><Relationship Id="rId1095" Type="http://schemas.openxmlformats.org/officeDocument/2006/relationships/hyperlink" Target="https://talan.bank.gov.ua/get-user-certificate/ktodAk2-W9AxD7EAJcLu" TargetMode="External"/><Relationship Id="rId1316" Type="http://schemas.openxmlformats.org/officeDocument/2006/relationships/hyperlink" Target="https://talan.bank.gov.ua/get-user-certificate/ktodABaP4pNcPW2mcPx8" TargetMode="External"/><Relationship Id="rId1523" Type="http://schemas.openxmlformats.org/officeDocument/2006/relationships/hyperlink" Target="https://talan.bank.gov.ua/get-user-certificate/ktodAVhCSpw8rwHr-7Yz" TargetMode="External"/><Relationship Id="rId1730" Type="http://schemas.openxmlformats.org/officeDocument/2006/relationships/hyperlink" Target="https://talan.bank.gov.ua/get-user-certificate/ktodAKi4xx8KaWolMbqF" TargetMode="External"/><Relationship Id="rId22" Type="http://schemas.openxmlformats.org/officeDocument/2006/relationships/hyperlink" Target="https://talan.bank.gov.ua/get-user-certificate/ktodANa9mvLG6pfqGC3z" TargetMode="External"/><Relationship Id="rId118" Type="http://schemas.openxmlformats.org/officeDocument/2006/relationships/hyperlink" Target="https://talan.bank.gov.ua/get-user-certificate/ktodACVqydpOmOon4ahI" TargetMode="External"/><Relationship Id="rId325" Type="http://schemas.openxmlformats.org/officeDocument/2006/relationships/hyperlink" Target="https://talan.bank.gov.ua/get-user-certificate/ktodA9Ru0L2FCXyYmhFs" TargetMode="External"/><Relationship Id="rId532" Type="http://schemas.openxmlformats.org/officeDocument/2006/relationships/hyperlink" Target="https://talan.bank.gov.ua/get-user-certificate/ktodAsE5TzG4427PBzU6" TargetMode="External"/><Relationship Id="rId977" Type="http://schemas.openxmlformats.org/officeDocument/2006/relationships/hyperlink" Target="https://talan.bank.gov.ua/get-user-certificate/ktodAzix4jOoTziMitEY" TargetMode="External"/><Relationship Id="rId1162" Type="http://schemas.openxmlformats.org/officeDocument/2006/relationships/hyperlink" Target="https://talan.bank.gov.ua/get-user-certificate/ktodA2SgMULsDk3dRj5o" TargetMode="External"/><Relationship Id="rId171" Type="http://schemas.openxmlformats.org/officeDocument/2006/relationships/hyperlink" Target="https://talan.bank.gov.ua/get-user-certificate/ktodA6C7bWse7u4-5Ri-" TargetMode="External"/><Relationship Id="rId837" Type="http://schemas.openxmlformats.org/officeDocument/2006/relationships/hyperlink" Target="https://talan.bank.gov.ua/get-user-certificate/ktodAGnwe5SG3vyQ8vjQ" TargetMode="External"/><Relationship Id="rId1022" Type="http://schemas.openxmlformats.org/officeDocument/2006/relationships/hyperlink" Target="https://talan.bank.gov.ua/get-user-certificate/ktodAoJVqXFcqFJKDhd5" TargetMode="External"/><Relationship Id="rId1467" Type="http://schemas.openxmlformats.org/officeDocument/2006/relationships/hyperlink" Target="https://talan.bank.gov.ua/get-user-certificate/ktodAkS1282VqQgt8QJZ" TargetMode="External"/><Relationship Id="rId1674" Type="http://schemas.openxmlformats.org/officeDocument/2006/relationships/hyperlink" Target="https://talan.bank.gov.ua/get-user-certificate/ktodAuDiABu3iA96Z-tI" TargetMode="External"/><Relationship Id="rId269" Type="http://schemas.openxmlformats.org/officeDocument/2006/relationships/hyperlink" Target="https://talan.bank.gov.ua/get-user-certificate/ktodAORFXs-tS90u2Jvf" TargetMode="External"/><Relationship Id="rId476" Type="http://schemas.openxmlformats.org/officeDocument/2006/relationships/hyperlink" Target="https://talan.bank.gov.ua/get-user-certificate/ktodAOHtb1gahR4ILL9j" TargetMode="External"/><Relationship Id="rId683" Type="http://schemas.openxmlformats.org/officeDocument/2006/relationships/hyperlink" Target="https://talan.bank.gov.ua/get-user-certificate/ktodAtd1Nzkn4lY4-23g" TargetMode="External"/><Relationship Id="rId890" Type="http://schemas.openxmlformats.org/officeDocument/2006/relationships/hyperlink" Target="https://talan.bank.gov.ua/get-user-certificate/ktodAaAfKvBk_eYuKYVw" TargetMode="External"/><Relationship Id="rId904" Type="http://schemas.openxmlformats.org/officeDocument/2006/relationships/hyperlink" Target="https://talan.bank.gov.ua/get-user-certificate/ktodA5WBps8WngV6oQqe" TargetMode="External"/><Relationship Id="rId1327" Type="http://schemas.openxmlformats.org/officeDocument/2006/relationships/hyperlink" Target="https://talan.bank.gov.ua/get-user-certificate/ktodAvxx-XYIbx3fJXri" TargetMode="External"/><Relationship Id="rId1534" Type="http://schemas.openxmlformats.org/officeDocument/2006/relationships/hyperlink" Target="https://talan.bank.gov.ua/get-user-certificate/ktodAUFtHsWMUZaRc1N5" TargetMode="External"/><Relationship Id="rId1741" Type="http://schemas.openxmlformats.org/officeDocument/2006/relationships/hyperlink" Target="https://talan.bank.gov.ua/get-user-certificate/ktodAXAM5_gY8LaACTmR" TargetMode="External"/><Relationship Id="rId33" Type="http://schemas.openxmlformats.org/officeDocument/2006/relationships/hyperlink" Target="https://talan.bank.gov.ua/get-user-certificate/ktodAStmSq7jtEqlLhFR" TargetMode="External"/><Relationship Id="rId129" Type="http://schemas.openxmlformats.org/officeDocument/2006/relationships/hyperlink" Target="https://talan.bank.gov.ua/get-user-certificate/ktodAesBGyF8if_iFw2Q" TargetMode="External"/><Relationship Id="rId336" Type="http://schemas.openxmlformats.org/officeDocument/2006/relationships/hyperlink" Target="https://talan.bank.gov.ua/get-user-certificate/ktodAD7h517jvmzlJrhZ" TargetMode="External"/><Relationship Id="rId543" Type="http://schemas.openxmlformats.org/officeDocument/2006/relationships/hyperlink" Target="https://talan.bank.gov.ua/get-user-certificate/ktodAbBCmzxfZqhFHZjG" TargetMode="External"/><Relationship Id="rId988" Type="http://schemas.openxmlformats.org/officeDocument/2006/relationships/hyperlink" Target="https://talan.bank.gov.ua/get-user-certificate/ktodAtcqfcO4jSDqxj5F" TargetMode="External"/><Relationship Id="rId1173" Type="http://schemas.openxmlformats.org/officeDocument/2006/relationships/hyperlink" Target="https://talan.bank.gov.ua/get-user-certificate/ktodALGxozTG0G9K8mYk" TargetMode="External"/><Relationship Id="rId1380" Type="http://schemas.openxmlformats.org/officeDocument/2006/relationships/hyperlink" Target="https://talan.bank.gov.ua/get-user-certificate/ktodAUZxfWs8Wm6Ilpgc" TargetMode="External"/><Relationship Id="rId1601" Type="http://schemas.openxmlformats.org/officeDocument/2006/relationships/hyperlink" Target="https://talan.bank.gov.ua/get-user-certificate/ktodAgFhiOTs5X22EzuK" TargetMode="External"/><Relationship Id="rId182" Type="http://schemas.openxmlformats.org/officeDocument/2006/relationships/hyperlink" Target="https://talan.bank.gov.ua/get-user-certificate/ktodA1zkL-TbSqL47b0p" TargetMode="External"/><Relationship Id="rId403" Type="http://schemas.openxmlformats.org/officeDocument/2006/relationships/hyperlink" Target="https://talan.bank.gov.ua/get-user-certificate/ktodAxezutMhVmBonWw-" TargetMode="External"/><Relationship Id="rId750" Type="http://schemas.openxmlformats.org/officeDocument/2006/relationships/hyperlink" Target="https://talan.bank.gov.ua/get-user-certificate/ktodA3QBguVK5dgPzTKi" TargetMode="External"/><Relationship Id="rId848" Type="http://schemas.openxmlformats.org/officeDocument/2006/relationships/hyperlink" Target="https://talan.bank.gov.ua/get-user-certificate/ktodAePcb7_2HD6B8Ubt" TargetMode="External"/><Relationship Id="rId1033" Type="http://schemas.openxmlformats.org/officeDocument/2006/relationships/hyperlink" Target="https://talan.bank.gov.ua/get-user-certificate/ktodAKLtvb_1NtqAwIiO" TargetMode="External"/><Relationship Id="rId1478" Type="http://schemas.openxmlformats.org/officeDocument/2006/relationships/hyperlink" Target="https://talan.bank.gov.ua/get-user-certificate/ktodAAo878HFF54iBYoq" TargetMode="External"/><Relationship Id="rId1685" Type="http://schemas.openxmlformats.org/officeDocument/2006/relationships/hyperlink" Target="https://talan.bank.gov.ua/get-user-certificate/ktodA9m3iNNoD1YhBz9F" TargetMode="External"/><Relationship Id="rId487" Type="http://schemas.openxmlformats.org/officeDocument/2006/relationships/hyperlink" Target="https://talan.bank.gov.ua/get-user-certificate/ktodAKMLSIVCNP0nxOfq" TargetMode="External"/><Relationship Id="rId610" Type="http://schemas.openxmlformats.org/officeDocument/2006/relationships/hyperlink" Target="https://talan.bank.gov.ua/get-user-certificate/ktodAhF9Uh2UocUTmbQh" TargetMode="External"/><Relationship Id="rId694" Type="http://schemas.openxmlformats.org/officeDocument/2006/relationships/hyperlink" Target="https://talan.bank.gov.ua/get-user-certificate/ktodAx0i873dzguJk_Tu" TargetMode="External"/><Relationship Id="rId708" Type="http://schemas.openxmlformats.org/officeDocument/2006/relationships/hyperlink" Target="https://talan.bank.gov.ua/get-user-certificate/ktodACFT6UXdOBLba_xK" TargetMode="External"/><Relationship Id="rId915" Type="http://schemas.openxmlformats.org/officeDocument/2006/relationships/hyperlink" Target="https://talan.bank.gov.ua/get-user-certificate/ktodA2QQqOO-XX8uZf6O" TargetMode="External"/><Relationship Id="rId1240" Type="http://schemas.openxmlformats.org/officeDocument/2006/relationships/hyperlink" Target="https://talan.bank.gov.ua/get-user-certificate/ktodAtCfCVfZbwNWlQ_4" TargetMode="External"/><Relationship Id="rId1338" Type="http://schemas.openxmlformats.org/officeDocument/2006/relationships/hyperlink" Target="https://talan.bank.gov.ua/get-user-certificate/ktodAOqdTTbVxe_Pf1ra" TargetMode="External"/><Relationship Id="rId1545" Type="http://schemas.openxmlformats.org/officeDocument/2006/relationships/hyperlink" Target="https://talan.bank.gov.ua/get-user-certificate/ktodAyPU1m6Ell9QoAoq" TargetMode="External"/><Relationship Id="rId347" Type="http://schemas.openxmlformats.org/officeDocument/2006/relationships/hyperlink" Target="https://talan.bank.gov.ua/get-user-certificate/ktodAeLBBYHlcbW6NuZ5" TargetMode="External"/><Relationship Id="rId999" Type="http://schemas.openxmlformats.org/officeDocument/2006/relationships/hyperlink" Target="https://talan.bank.gov.ua/get-user-certificate/ktodAARcEfRkEbdw_hm4" TargetMode="External"/><Relationship Id="rId1100" Type="http://schemas.openxmlformats.org/officeDocument/2006/relationships/hyperlink" Target="https://talan.bank.gov.ua/get-user-certificate/ktodAHPjt3iKHVZloWu1" TargetMode="External"/><Relationship Id="rId1184" Type="http://schemas.openxmlformats.org/officeDocument/2006/relationships/hyperlink" Target="https://talan.bank.gov.ua/get-user-certificate/ktodAxS0yuAXQp-01qVN" TargetMode="External"/><Relationship Id="rId1405" Type="http://schemas.openxmlformats.org/officeDocument/2006/relationships/hyperlink" Target="https://talan.bank.gov.ua/get-user-certificate/ktodAwyn50w2g3aSsonC" TargetMode="External"/><Relationship Id="rId1752" Type="http://schemas.openxmlformats.org/officeDocument/2006/relationships/hyperlink" Target="https://talan.bank.gov.ua/get-user-certificate/ktodAKaYWaLO00OQeHvY" TargetMode="External"/><Relationship Id="rId44" Type="http://schemas.openxmlformats.org/officeDocument/2006/relationships/hyperlink" Target="https://talan.bank.gov.ua/get-user-certificate/ktodAbsJyKfdg9w8wnKy" TargetMode="External"/><Relationship Id="rId554" Type="http://schemas.openxmlformats.org/officeDocument/2006/relationships/hyperlink" Target="https://talan.bank.gov.ua/get-user-certificate/ktodANmyuCfE7ryGNBY-" TargetMode="External"/><Relationship Id="rId761" Type="http://schemas.openxmlformats.org/officeDocument/2006/relationships/hyperlink" Target="https://talan.bank.gov.ua/get-user-certificate/ktodA1h5COlz2JsWsH6l" TargetMode="External"/><Relationship Id="rId859" Type="http://schemas.openxmlformats.org/officeDocument/2006/relationships/hyperlink" Target="https://talan.bank.gov.ua/get-user-certificate/ktodAg4RmMqVcGf4eFqp" TargetMode="External"/><Relationship Id="rId1391" Type="http://schemas.openxmlformats.org/officeDocument/2006/relationships/hyperlink" Target="https://talan.bank.gov.ua/get-user-certificate/ktodAxDrfqzbXbeIecJX" TargetMode="External"/><Relationship Id="rId1489" Type="http://schemas.openxmlformats.org/officeDocument/2006/relationships/hyperlink" Target="https://talan.bank.gov.ua/get-user-certificate/ktodAoJMUYx7urMPHp0R" TargetMode="External"/><Relationship Id="rId1612" Type="http://schemas.openxmlformats.org/officeDocument/2006/relationships/hyperlink" Target="https://talan.bank.gov.ua/get-user-certificate/ktodAfNPlkVdjp9x3CBy" TargetMode="External"/><Relationship Id="rId1696" Type="http://schemas.openxmlformats.org/officeDocument/2006/relationships/hyperlink" Target="https://talan.bank.gov.ua/get-user-certificate/ktodAE-Hq5DfCWh_ICsf" TargetMode="External"/><Relationship Id="rId193" Type="http://schemas.openxmlformats.org/officeDocument/2006/relationships/hyperlink" Target="https://talan.bank.gov.ua/get-user-certificate/ktodA26fxwAgOQ4OXeYk" TargetMode="External"/><Relationship Id="rId207" Type="http://schemas.openxmlformats.org/officeDocument/2006/relationships/hyperlink" Target="https://talan.bank.gov.ua/get-user-certificate/ktodAn2EsfzTwNOIWhT0" TargetMode="External"/><Relationship Id="rId414" Type="http://schemas.openxmlformats.org/officeDocument/2006/relationships/hyperlink" Target="https://talan.bank.gov.ua/get-user-certificate/ktodALb3cramAigNbAty" TargetMode="External"/><Relationship Id="rId498" Type="http://schemas.openxmlformats.org/officeDocument/2006/relationships/hyperlink" Target="https://talan.bank.gov.ua/get-user-certificate/ktodA3KQIMuypfwzGWxj" TargetMode="External"/><Relationship Id="rId621" Type="http://schemas.openxmlformats.org/officeDocument/2006/relationships/hyperlink" Target="https://talan.bank.gov.ua/get-user-certificate/ktodAWDkaW7SFUBV0_OA" TargetMode="External"/><Relationship Id="rId1044" Type="http://schemas.openxmlformats.org/officeDocument/2006/relationships/hyperlink" Target="https://talan.bank.gov.ua/get-user-certificate/ktodAQtXeRZv8pnfQdxH" TargetMode="External"/><Relationship Id="rId1251" Type="http://schemas.openxmlformats.org/officeDocument/2006/relationships/hyperlink" Target="https://talan.bank.gov.ua/get-user-certificate/ktodAAj-O8g-1vPwEnX3" TargetMode="External"/><Relationship Id="rId1349" Type="http://schemas.openxmlformats.org/officeDocument/2006/relationships/hyperlink" Target="https://talan.bank.gov.ua/get-user-certificate/ktodAj58quNodCf6sT2E" TargetMode="External"/><Relationship Id="rId260" Type="http://schemas.openxmlformats.org/officeDocument/2006/relationships/hyperlink" Target="https://talan.bank.gov.ua/get-user-certificate/ktodAmi5Is9e1O6PzmhO" TargetMode="External"/><Relationship Id="rId719" Type="http://schemas.openxmlformats.org/officeDocument/2006/relationships/hyperlink" Target="https://talan.bank.gov.ua/get-user-certificate/ktodAmbbPqE3tfz-xvDO" TargetMode="External"/><Relationship Id="rId926" Type="http://schemas.openxmlformats.org/officeDocument/2006/relationships/hyperlink" Target="https://talan.bank.gov.ua/get-user-certificate/ktodAxBVWWVkrAWS-cVS" TargetMode="External"/><Relationship Id="rId1111" Type="http://schemas.openxmlformats.org/officeDocument/2006/relationships/hyperlink" Target="https://talan.bank.gov.ua/get-user-certificate/ktodAdO_lz2vlU4cAytO" TargetMode="External"/><Relationship Id="rId1556" Type="http://schemas.openxmlformats.org/officeDocument/2006/relationships/hyperlink" Target="https://talan.bank.gov.ua/get-user-certificate/ktodA6tWh_FYP-_jRGQA" TargetMode="External"/><Relationship Id="rId1763" Type="http://schemas.openxmlformats.org/officeDocument/2006/relationships/hyperlink" Target="https://talan.bank.gov.ua/get-user-certificate/ktodAo5t2tKixHbF45HN" TargetMode="External"/><Relationship Id="rId55" Type="http://schemas.openxmlformats.org/officeDocument/2006/relationships/hyperlink" Target="https://talan.bank.gov.ua/get-user-certificate/ktodAKIy2S7DGEPgAFDk" TargetMode="External"/><Relationship Id="rId120" Type="http://schemas.openxmlformats.org/officeDocument/2006/relationships/hyperlink" Target="https://talan.bank.gov.ua/get-user-certificate/ktodAsRGu8ZmBTD-KvyX" TargetMode="External"/><Relationship Id="rId358" Type="http://schemas.openxmlformats.org/officeDocument/2006/relationships/hyperlink" Target="https://talan.bank.gov.ua/get-user-certificate/ktodAThYoTgDI3YA4WJA" TargetMode="External"/><Relationship Id="rId565" Type="http://schemas.openxmlformats.org/officeDocument/2006/relationships/hyperlink" Target="https://talan.bank.gov.ua/get-user-certificate/ktodAJtxwZLwPm8Oj1fo" TargetMode="External"/><Relationship Id="rId772" Type="http://schemas.openxmlformats.org/officeDocument/2006/relationships/hyperlink" Target="https://talan.bank.gov.ua/get-user-certificate/ktodAt1gHrOsGMBheDsk" TargetMode="External"/><Relationship Id="rId1195" Type="http://schemas.openxmlformats.org/officeDocument/2006/relationships/hyperlink" Target="https://talan.bank.gov.ua/get-user-certificate/ktodAD9U9I8If7DIsxcQ" TargetMode="External"/><Relationship Id="rId1209" Type="http://schemas.openxmlformats.org/officeDocument/2006/relationships/hyperlink" Target="https://talan.bank.gov.ua/get-user-certificate/ktodAP4RaOHCNwrp2TIF" TargetMode="External"/><Relationship Id="rId1416" Type="http://schemas.openxmlformats.org/officeDocument/2006/relationships/hyperlink" Target="https://talan.bank.gov.ua/get-user-certificate/ktodAoHpj_9fjEx6mutS" TargetMode="External"/><Relationship Id="rId1623" Type="http://schemas.openxmlformats.org/officeDocument/2006/relationships/hyperlink" Target="https://talan.bank.gov.ua/get-user-certificate/ktodANgv9f9LUZM6eXIu" TargetMode="External"/><Relationship Id="rId218" Type="http://schemas.openxmlformats.org/officeDocument/2006/relationships/hyperlink" Target="https://talan.bank.gov.ua/get-user-certificate/ktodAT6uAfkl9pQ7MrBD" TargetMode="External"/><Relationship Id="rId425" Type="http://schemas.openxmlformats.org/officeDocument/2006/relationships/hyperlink" Target="https://talan.bank.gov.ua/get-user-certificate/ktodAPH6n97d-TNeMRYj" TargetMode="External"/><Relationship Id="rId632" Type="http://schemas.openxmlformats.org/officeDocument/2006/relationships/hyperlink" Target="https://talan.bank.gov.ua/get-user-certificate/ktodAPWMQxvNNPlUUyZV" TargetMode="External"/><Relationship Id="rId1055" Type="http://schemas.openxmlformats.org/officeDocument/2006/relationships/hyperlink" Target="https://talan.bank.gov.ua/get-user-certificate/ktodAhAZVytZO_zWZfGk" TargetMode="External"/><Relationship Id="rId1262" Type="http://schemas.openxmlformats.org/officeDocument/2006/relationships/hyperlink" Target="https://talan.bank.gov.ua/get-user-certificate/ktodA1khgWYMw7SRcTHt" TargetMode="External"/><Relationship Id="rId271" Type="http://schemas.openxmlformats.org/officeDocument/2006/relationships/hyperlink" Target="https://talan.bank.gov.ua/get-user-certificate/ktodAC-RiYil3J2AHXjw" TargetMode="External"/><Relationship Id="rId937" Type="http://schemas.openxmlformats.org/officeDocument/2006/relationships/hyperlink" Target="https://talan.bank.gov.ua/get-user-certificate/ktodAa05wlPlLDmFXkLB" TargetMode="External"/><Relationship Id="rId1122" Type="http://schemas.openxmlformats.org/officeDocument/2006/relationships/hyperlink" Target="https://talan.bank.gov.ua/get-user-certificate/ktodAOxmPdYK1L-RDrR3" TargetMode="External"/><Relationship Id="rId1567" Type="http://schemas.openxmlformats.org/officeDocument/2006/relationships/hyperlink" Target="https://talan.bank.gov.ua/get-user-certificate/ktodAKrQr-uaPzzzReuB" TargetMode="External"/><Relationship Id="rId1774" Type="http://schemas.openxmlformats.org/officeDocument/2006/relationships/hyperlink" Target="https://talan.bank.gov.ua/get-user-certificate/ktodAGaKzM4oxHPHmvbr" TargetMode="External"/><Relationship Id="rId66" Type="http://schemas.openxmlformats.org/officeDocument/2006/relationships/hyperlink" Target="https://talan.bank.gov.ua/get-user-certificate/ktodAxwTOknzvEE2BliF" TargetMode="External"/><Relationship Id="rId131" Type="http://schemas.openxmlformats.org/officeDocument/2006/relationships/hyperlink" Target="https://talan.bank.gov.ua/get-user-certificate/ktodAoHCm405kDEVlyoX" TargetMode="External"/><Relationship Id="rId369" Type="http://schemas.openxmlformats.org/officeDocument/2006/relationships/hyperlink" Target="https://talan.bank.gov.ua/get-user-certificate/ktodAUvCLC5C_8VrHVEw" TargetMode="External"/><Relationship Id="rId576" Type="http://schemas.openxmlformats.org/officeDocument/2006/relationships/hyperlink" Target="https://talan.bank.gov.ua/get-user-certificate/ktodATzyZnXDz0q3tBSm" TargetMode="External"/><Relationship Id="rId783" Type="http://schemas.openxmlformats.org/officeDocument/2006/relationships/hyperlink" Target="https://talan.bank.gov.ua/get-user-certificate/ktodAgdLky01WFQkrC_O" TargetMode="External"/><Relationship Id="rId990" Type="http://schemas.openxmlformats.org/officeDocument/2006/relationships/hyperlink" Target="https://talan.bank.gov.ua/get-user-certificate/ktodAMasZE1YleD8YI2Q" TargetMode="External"/><Relationship Id="rId1427" Type="http://schemas.openxmlformats.org/officeDocument/2006/relationships/hyperlink" Target="https://talan.bank.gov.ua/get-user-certificate/ktodAjuSc4vC7tv8qG1Z" TargetMode="External"/><Relationship Id="rId1634" Type="http://schemas.openxmlformats.org/officeDocument/2006/relationships/hyperlink" Target="https://talan.bank.gov.ua/get-user-certificate/ktodAgQ68_YQqBvB6Xrx" TargetMode="External"/><Relationship Id="rId229" Type="http://schemas.openxmlformats.org/officeDocument/2006/relationships/hyperlink" Target="https://talan.bank.gov.ua/get-user-certificate/ktodAYy9cSJGMIzt8eT7" TargetMode="External"/><Relationship Id="rId436" Type="http://schemas.openxmlformats.org/officeDocument/2006/relationships/hyperlink" Target="https://talan.bank.gov.ua/get-user-certificate/ktodA-Zi1981it20Y7IU" TargetMode="External"/><Relationship Id="rId643" Type="http://schemas.openxmlformats.org/officeDocument/2006/relationships/hyperlink" Target="https://talan.bank.gov.ua/get-user-certificate/ktodAxVbqRgKVg_npX5S" TargetMode="External"/><Relationship Id="rId1066" Type="http://schemas.openxmlformats.org/officeDocument/2006/relationships/hyperlink" Target="https://talan.bank.gov.ua/get-user-certificate/ktodAv347RnI0BrBsqr3" TargetMode="External"/><Relationship Id="rId1273" Type="http://schemas.openxmlformats.org/officeDocument/2006/relationships/hyperlink" Target="https://talan.bank.gov.ua/get-user-certificate/ktodAWL_EJpzUl4vsxbB" TargetMode="External"/><Relationship Id="rId1480" Type="http://schemas.openxmlformats.org/officeDocument/2006/relationships/hyperlink" Target="https://talan.bank.gov.ua/get-user-certificate/ktodAaeX16W3OBPV8qY7" TargetMode="External"/><Relationship Id="rId850" Type="http://schemas.openxmlformats.org/officeDocument/2006/relationships/hyperlink" Target="https://talan.bank.gov.ua/get-user-certificate/ktodAq25pX4GccdGmtkv" TargetMode="External"/><Relationship Id="rId948" Type="http://schemas.openxmlformats.org/officeDocument/2006/relationships/hyperlink" Target="https://talan.bank.gov.ua/get-user-certificate/ktodAqtl6Dje_izVV7_a" TargetMode="External"/><Relationship Id="rId1133" Type="http://schemas.openxmlformats.org/officeDocument/2006/relationships/hyperlink" Target="https://talan.bank.gov.ua/get-user-certificate/ktodAWSlp_Y52P9mc0Ja" TargetMode="External"/><Relationship Id="rId1578" Type="http://schemas.openxmlformats.org/officeDocument/2006/relationships/hyperlink" Target="https://talan.bank.gov.ua/get-user-certificate/ktodAK5zSYiDcKKpVjI-" TargetMode="External"/><Relationship Id="rId1701" Type="http://schemas.openxmlformats.org/officeDocument/2006/relationships/hyperlink" Target="https://talan.bank.gov.ua/get-user-certificate/ktodAUn7bmbFUOT42Qs0" TargetMode="External"/><Relationship Id="rId77" Type="http://schemas.openxmlformats.org/officeDocument/2006/relationships/hyperlink" Target="https://talan.bank.gov.ua/get-user-certificate/ktodAWx8JSY-EST0kx7B" TargetMode="External"/><Relationship Id="rId282" Type="http://schemas.openxmlformats.org/officeDocument/2006/relationships/hyperlink" Target="https://talan.bank.gov.ua/get-user-certificate/ktodAdIOBWX8dAVaRUbz" TargetMode="External"/><Relationship Id="rId503" Type="http://schemas.openxmlformats.org/officeDocument/2006/relationships/hyperlink" Target="https://talan.bank.gov.ua/get-user-certificate/ktodADtniP8vsn7MEOZD" TargetMode="External"/><Relationship Id="rId587" Type="http://schemas.openxmlformats.org/officeDocument/2006/relationships/hyperlink" Target="https://talan.bank.gov.ua/get-user-certificate/ktodA9BseB3oVQRfqOeT" TargetMode="External"/><Relationship Id="rId710" Type="http://schemas.openxmlformats.org/officeDocument/2006/relationships/hyperlink" Target="https://talan.bank.gov.ua/get-user-certificate/ktodA98tfomqJGaIHewX" TargetMode="External"/><Relationship Id="rId808" Type="http://schemas.openxmlformats.org/officeDocument/2006/relationships/hyperlink" Target="https://talan.bank.gov.ua/get-user-certificate/ktodAexsHyTt5t0b9cnf" TargetMode="External"/><Relationship Id="rId1340" Type="http://schemas.openxmlformats.org/officeDocument/2006/relationships/hyperlink" Target="https://talan.bank.gov.ua/get-user-certificate/ktodAf0LunYjR8nZXLnG" TargetMode="External"/><Relationship Id="rId1438" Type="http://schemas.openxmlformats.org/officeDocument/2006/relationships/hyperlink" Target="https://talan.bank.gov.ua/get-user-certificate/ktodARFEDNifXg-nj5K1" TargetMode="External"/><Relationship Id="rId1645" Type="http://schemas.openxmlformats.org/officeDocument/2006/relationships/hyperlink" Target="https://talan.bank.gov.ua/get-user-certificate/ktodAp8NM4jtnP3oLZX_" TargetMode="External"/><Relationship Id="rId8" Type="http://schemas.openxmlformats.org/officeDocument/2006/relationships/hyperlink" Target="https://talan.bank.gov.ua/get-user-certificate/ktodAckQs1TXw2hwTfvl" TargetMode="External"/><Relationship Id="rId142" Type="http://schemas.openxmlformats.org/officeDocument/2006/relationships/hyperlink" Target="https://talan.bank.gov.ua/get-user-certificate/ktodAnDd_83nirOSnI-L" TargetMode="External"/><Relationship Id="rId447" Type="http://schemas.openxmlformats.org/officeDocument/2006/relationships/hyperlink" Target="https://talan.bank.gov.ua/get-user-certificate/ktodADp5BG7gLJ5Asg_n" TargetMode="External"/><Relationship Id="rId794" Type="http://schemas.openxmlformats.org/officeDocument/2006/relationships/hyperlink" Target="https://talan.bank.gov.ua/get-user-certificate/ktodAo0FSVLpw8vKNXOX" TargetMode="External"/><Relationship Id="rId1077" Type="http://schemas.openxmlformats.org/officeDocument/2006/relationships/hyperlink" Target="https://talan.bank.gov.ua/get-user-certificate/ktodAx12ArPAimG0zIBU" TargetMode="External"/><Relationship Id="rId1200" Type="http://schemas.openxmlformats.org/officeDocument/2006/relationships/hyperlink" Target="https://talan.bank.gov.ua/get-user-certificate/ktodANIedcUTkO326E9V" TargetMode="External"/><Relationship Id="rId654" Type="http://schemas.openxmlformats.org/officeDocument/2006/relationships/hyperlink" Target="https://talan.bank.gov.ua/get-user-certificate/ktodAeCNr5LdFWSuPPbG" TargetMode="External"/><Relationship Id="rId861" Type="http://schemas.openxmlformats.org/officeDocument/2006/relationships/hyperlink" Target="https://talan.bank.gov.ua/get-user-certificate/ktodAcRj-8QmQTU7JMUw" TargetMode="External"/><Relationship Id="rId959" Type="http://schemas.openxmlformats.org/officeDocument/2006/relationships/hyperlink" Target="https://talan.bank.gov.ua/get-user-certificate/ktodAVkff-zVO4yKCTi5" TargetMode="External"/><Relationship Id="rId1284" Type="http://schemas.openxmlformats.org/officeDocument/2006/relationships/hyperlink" Target="https://talan.bank.gov.ua/get-user-certificate/ktodAiJP9TXo1B8UaVBn" TargetMode="External"/><Relationship Id="rId1491" Type="http://schemas.openxmlformats.org/officeDocument/2006/relationships/hyperlink" Target="https://talan.bank.gov.ua/get-user-certificate/ktodAwdSxCSIthF6EIST" TargetMode="External"/><Relationship Id="rId1505" Type="http://schemas.openxmlformats.org/officeDocument/2006/relationships/hyperlink" Target="https://talan.bank.gov.ua/get-user-certificate/ktodAiQzChz14t_z8U7D" TargetMode="External"/><Relationship Id="rId1589" Type="http://schemas.openxmlformats.org/officeDocument/2006/relationships/hyperlink" Target="https://talan.bank.gov.ua/get-user-certificate/ktodACRVHtoXFR27_dmA" TargetMode="External"/><Relationship Id="rId1712" Type="http://schemas.openxmlformats.org/officeDocument/2006/relationships/hyperlink" Target="https://talan.bank.gov.ua/get-user-certificate/ktodA1_r7Vo1icXh8Nvn" TargetMode="External"/><Relationship Id="rId293" Type="http://schemas.openxmlformats.org/officeDocument/2006/relationships/hyperlink" Target="https://talan.bank.gov.ua/get-user-certificate/ktodA-ryp6RNYNsJznea" TargetMode="External"/><Relationship Id="rId307" Type="http://schemas.openxmlformats.org/officeDocument/2006/relationships/hyperlink" Target="https://talan.bank.gov.ua/get-user-certificate/ktodA1K8gSB8ndEgJ_yh" TargetMode="External"/><Relationship Id="rId514" Type="http://schemas.openxmlformats.org/officeDocument/2006/relationships/hyperlink" Target="https://talan.bank.gov.ua/get-user-certificate/ktodAyLXMrnNEKn77FqL" TargetMode="External"/><Relationship Id="rId721" Type="http://schemas.openxmlformats.org/officeDocument/2006/relationships/hyperlink" Target="https://talan.bank.gov.ua/get-user-certificate/ktodAwOMn54XnN_mQR9U" TargetMode="External"/><Relationship Id="rId1144" Type="http://schemas.openxmlformats.org/officeDocument/2006/relationships/hyperlink" Target="https://talan.bank.gov.ua/get-user-certificate/ktodAUubp0o3adnIhEeG" TargetMode="External"/><Relationship Id="rId1351" Type="http://schemas.openxmlformats.org/officeDocument/2006/relationships/hyperlink" Target="https://talan.bank.gov.ua/get-user-certificate/ktodAaBzYXgn-xK3TDqI" TargetMode="External"/><Relationship Id="rId1449" Type="http://schemas.openxmlformats.org/officeDocument/2006/relationships/hyperlink" Target="https://talan.bank.gov.ua/get-user-certificate/ktodAiTcJg5VtbURb3q6" TargetMode="External"/><Relationship Id="rId88" Type="http://schemas.openxmlformats.org/officeDocument/2006/relationships/hyperlink" Target="https://talan.bank.gov.ua/get-user-certificate/ktodA4IYHE_HqMRl74Uo" TargetMode="External"/><Relationship Id="rId153" Type="http://schemas.openxmlformats.org/officeDocument/2006/relationships/hyperlink" Target="https://talan.bank.gov.ua/get-user-certificate/ktodAUhhXtgDjJe56qsH" TargetMode="External"/><Relationship Id="rId360" Type="http://schemas.openxmlformats.org/officeDocument/2006/relationships/hyperlink" Target="https://talan.bank.gov.ua/get-user-certificate/ktodAUvXvmR7SriXy-Id" TargetMode="External"/><Relationship Id="rId598" Type="http://schemas.openxmlformats.org/officeDocument/2006/relationships/hyperlink" Target="https://talan.bank.gov.ua/get-user-certificate/ktodAujEeYJqT6uxla2p" TargetMode="External"/><Relationship Id="rId819" Type="http://schemas.openxmlformats.org/officeDocument/2006/relationships/hyperlink" Target="https://talan.bank.gov.ua/get-user-certificate/ktodAsYHIVKuFCEFAEMj" TargetMode="External"/><Relationship Id="rId1004" Type="http://schemas.openxmlformats.org/officeDocument/2006/relationships/hyperlink" Target="https://talan.bank.gov.ua/get-user-certificate/ktodACQQ1stvmjuBsdGh" TargetMode="External"/><Relationship Id="rId1211" Type="http://schemas.openxmlformats.org/officeDocument/2006/relationships/hyperlink" Target="https://talan.bank.gov.ua/get-user-certificate/ktodA90K-s7Fuci1Okc8" TargetMode="External"/><Relationship Id="rId1656" Type="http://schemas.openxmlformats.org/officeDocument/2006/relationships/hyperlink" Target="https://talan.bank.gov.ua/get-user-certificate/ktodAxFwTNKaaqbNfTYH" TargetMode="External"/><Relationship Id="rId220" Type="http://schemas.openxmlformats.org/officeDocument/2006/relationships/hyperlink" Target="https://talan.bank.gov.ua/get-user-certificate/ktodAydVZa1WT51FKeIV" TargetMode="External"/><Relationship Id="rId458" Type="http://schemas.openxmlformats.org/officeDocument/2006/relationships/hyperlink" Target="https://talan.bank.gov.ua/get-user-certificate/ktodAOjsf9R9-89X77uO" TargetMode="External"/><Relationship Id="rId665" Type="http://schemas.openxmlformats.org/officeDocument/2006/relationships/hyperlink" Target="https://talan.bank.gov.ua/get-user-certificate/ktodA28Mq75AiU0cqR7r" TargetMode="External"/><Relationship Id="rId872" Type="http://schemas.openxmlformats.org/officeDocument/2006/relationships/hyperlink" Target="https://talan.bank.gov.ua/get-user-certificate/ktodAJHWdsZh37ytgjFv" TargetMode="External"/><Relationship Id="rId1088" Type="http://schemas.openxmlformats.org/officeDocument/2006/relationships/hyperlink" Target="https://talan.bank.gov.ua/get-user-certificate/ktodABc2fGjaRKImi0X3" TargetMode="External"/><Relationship Id="rId1295" Type="http://schemas.openxmlformats.org/officeDocument/2006/relationships/hyperlink" Target="https://talan.bank.gov.ua/get-user-certificate/ktodAXa1TVO0Qgtvbyrr" TargetMode="External"/><Relationship Id="rId1309" Type="http://schemas.openxmlformats.org/officeDocument/2006/relationships/hyperlink" Target="https://talan.bank.gov.ua/get-user-certificate/ktodA6DDhbJrU_NW2DUa" TargetMode="External"/><Relationship Id="rId1516" Type="http://schemas.openxmlformats.org/officeDocument/2006/relationships/hyperlink" Target="https://talan.bank.gov.ua/get-user-certificate/ktodAUY8fhp-v5rOYKm4" TargetMode="External"/><Relationship Id="rId1723" Type="http://schemas.openxmlformats.org/officeDocument/2006/relationships/hyperlink" Target="https://talan.bank.gov.ua/get-user-certificate/ktodASQWXm-Ya6LRiia3" TargetMode="External"/><Relationship Id="rId15" Type="http://schemas.openxmlformats.org/officeDocument/2006/relationships/hyperlink" Target="https://talan.bank.gov.ua/get-user-certificate/ktodAWHEM5OpazgN1N1_" TargetMode="External"/><Relationship Id="rId318" Type="http://schemas.openxmlformats.org/officeDocument/2006/relationships/hyperlink" Target="https://talan.bank.gov.ua/get-user-certificate/ktodAWvUm3JvEFmJ88lF" TargetMode="External"/><Relationship Id="rId525" Type="http://schemas.openxmlformats.org/officeDocument/2006/relationships/hyperlink" Target="https://talan.bank.gov.ua/get-user-certificate/ktodA4zRgoSLZMZmJHc-" TargetMode="External"/><Relationship Id="rId732" Type="http://schemas.openxmlformats.org/officeDocument/2006/relationships/hyperlink" Target="https://talan.bank.gov.ua/get-user-certificate/ktodAhKVMYvLM3qICAP5" TargetMode="External"/><Relationship Id="rId1155" Type="http://schemas.openxmlformats.org/officeDocument/2006/relationships/hyperlink" Target="https://talan.bank.gov.ua/get-user-certificate/ktodA_sCAusB2n8aanwz" TargetMode="External"/><Relationship Id="rId1362" Type="http://schemas.openxmlformats.org/officeDocument/2006/relationships/hyperlink" Target="https://talan.bank.gov.ua/get-user-certificate/ktodABAQLYpgFRlmPZP-" TargetMode="External"/><Relationship Id="rId99" Type="http://schemas.openxmlformats.org/officeDocument/2006/relationships/hyperlink" Target="https://talan.bank.gov.ua/get-user-certificate/ktodA4u89Sa2ECzqQ--w" TargetMode="External"/><Relationship Id="rId164" Type="http://schemas.openxmlformats.org/officeDocument/2006/relationships/hyperlink" Target="https://talan.bank.gov.ua/get-user-certificate/ktodAFCvuziUVFyB5fsH" TargetMode="External"/><Relationship Id="rId371" Type="http://schemas.openxmlformats.org/officeDocument/2006/relationships/hyperlink" Target="https://talan.bank.gov.ua/get-user-certificate/ktodA0jh998LzNNzaaD1" TargetMode="External"/><Relationship Id="rId1015" Type="http://schemas.openxmlformats.org/officeDocument/2006/relationships/hyperlink" Target="https://talan.bank.gov.ua/get-user-certificate/ktodAsen0PcvLHn4i-GL" TargetMode="External"/><Relationship Id="rId1222" Type="http://schemas.openxmlformats.org/officeDocument/2006/relationships/hyperlink" Target="https://talan.bank.gov.ua/get-user-certificate/ktodABO5cCR5xDChRv_V" TargetMode="External"/><Relationship Id="rId1667" Type="http://schemas.openxmlformats.org/officeDocument/2006/relationships/hyperlink" Target="https://talan.bank.gov.ua/get-user-certificate/ktodA1wk1u1TApU0z-jo" TargetMode="External"/><Relationship Id="rId469" Type="http://schemas.openxmlformats.org/officeDocument/2006/relationships/hyperlink" Target="https://talan.bank.gov.ua/get-user-certificate/ktodAucd-_F59eF8fPGL" TargetMode="External"/><Relationship Id="rId676" Type="http://schemas.openxmlformats.org/officeDocument/2006/relationships/hyperlink" Target="https://talan.bank.gov.ua/get-user-certificate/ktodA3MzD7z8XlheAbFr" TargetMode="External"/><Relationship Id="rId883" Type="http://schemas.openxmlformats.org/officeDocument/2006/relationships/hyperlink" Target="https://talan.bank.gov.ua/get-user-certificate/ktodABxCQVfeHDIgwjnB" TargetMode="External"/><Relationship Id="rId1099" Type="http://schemas.openxmlformats.org/officeDocument/2006/relationships/hyperlink" Target="https://talan.bank.gov.ua/get-user-certificate/ktodAamexX0607unAZF1" TargetMode="External"/><Relationship Id="rId1527" Type="http://schemas.openxmlformats.org/officeDocument/2006/relationships/hyperlink" Target="https://talan.bank.gov.ua/get-user-certificate/ktodA7H1ID7x66iBGdt4" TargetMode="External"/><Relationship Id="rId1734" Type="http://schemas.openxmlformats.org/officeDocument/2006/relationships/hyperlink" Target="https://talan.bank.gov.ua/get-user-certificate/ktodALrtWvlr_Rc6pDoV" TargetMode="External"/><Relationship Id="rId26" Type="http://schemas.openxmlformats.org/officeDocument/2006/relationships/hyperlink" Target="https://talan.bank.gov.ua/get-user-certificate/ktodAOefSEySGd2k1xPD" TargetMode="External"/><Relationship Id="rId231" Type="http://schemas.openxmlformats.org/officeDocument/2006/relationships/hyperlink" Target="https://talan.bank.gov.ua/get-user-certificate/ktodA3Ko-ovlTgnPvUay" TargetMode="External"/><Relationship Id="rId329" Type="http://schemas.openxmlformats.org/officeDocument/2006/relationships/hyperlink" Target="https://talan.bank.gov.ua/get-user-certificate/ktodAhmVLYnnCBJ1gH92" TargetMode="External"/><Relationship Id="rId536" Type="http://schemas.openxmlformats.org/officeDocument/2006/relationships/hyperlink" Target="https://talan.bank.gov.ua/get-user-certificate/ktodAr1bb8T76TdVw94P" TargetMode="External"/><Relationship Id="rId1166" Type="http://schemas.openxmlformats.org/officeDocument/2006/relationships/hyperlink" Target="https://talan.bank.gov.ua/get-user-certificate/ktodA0CzvbuqFidajgMs" TargetMode="External"/><Relationship Id="rId1373" Type="http://schemas.openxmlformats.org/officeDocument/2006/relationships/hyperlink" Target="https://talan.bank.gov.ua/get-user-certificate/ktodAFrGG_VY2szjujyJ" TargetMode="External"/><Relationship Id="rId175" Type="http://schemas.openxmlformats.org/officeDocument/2006/relationships/hyperlink" Target="https://talan.bank.gov.ua/get-user-certificate/ktodARr3NxoZHgncf-Fj" TargetMode="External"/><Relationship Id="rId743" Type="http://schemas.openxmlformats.org/officeDocument/2006/relationships/hyperlink" Target="https://talan.bank.gov.ua/get-user-certificate/ktodAXKD-PXTuUIuHH6j" TargetMode="External"/><Relationship Id="rId950" Type="http://schemas.openxmlformats.org/officeDocument/2006/relationships/hyperlink" Target="https://talan.bank.gov.ua/get-user-certificate/ktodAVoHIEZS17mAQta_" TargetMode="External"/><Relationship Id="rId1026" Type="http://schemas.openxmlformats.org/officeDocument/2006/relationships/hyperlink" Target="https://talan.bank.gov.ua/get-user-certificate/ktodASd0ivMl9mmn62qz" TargetMode="External"/><Relationship Id="rId1580" Type="http://schemas.openxmlformats.org/officeDocument/2006/relationships/hyperlink" Target="https://talan.bank.gov.ua/get-user-certificate/ktodAKveArAK0-qNbcwi" TargetMode="External"/><Relationship Id="rId1678" Type="http://schemas.openxmlformats.org/officeDocument/2006/relationships/hyperlink" Target="https://talan.bank.gov.ua/get-user-certificate/ktodAqsuTtNOG9UZh6CB" TargetMode="External"/><Relationship Id="rId382" Type="http://schemas.openxmlformats.org/officeDocument/2006/relationships/hyperlink" Target="https://talan.bank.gov.ua/get-user-certificate/ktodA2CODaDguej__eXZ" TargetMode="External"/><Relationship Id="rId603" Type="http://schemas.openxmlformats.org/officeDocument/2006/relationships/hyperlink" Target="https://talan.bank.gov.ua/get-user-certificate/ktodAVI0RCNe_rMPG5Zw" TargetMode="External"/><Relationship Id="rId687" Type="http://schemas.openxmlformats.org/officeDocument/2006/relationships/hyperlink" Target="https://talan.bank.gov.ua/get-user-certificate/ktodAQl3m1yji75oEyOo" TargetMode="External"/><Relationship Id="rId810" Type="http://schemas.openxmlformats.org/officeDocument/2006/relationships/hyperlink" Target="https://talan.bank.gov.ua/get-user-certificate/ktodAPH2U_v50moGgQcy" TargetMode="External"/><Relationship Id="rId908" Type="http://schemas.openxmlformats.org/officeDocument/2006/relationships/hyperlink" Target="https://talan.bank.gov.ua/get-user-certificate/ktodAZ_v1ly4xZXMP24Y" TargetMode="External"/><Relationship Id="rId1233" Type="http://schemas.openxmlformats.org/officeDocument/2006/relationships/hyperlink" Target="https://talan.bank.gov.ua/get-user-certificate/ktodAJibU6_BXk01Whzi" TargetMode="External"/><Relationship Id="rId1440" Type="http://schemas.openxmlformats.org/officeDocument/2006/relationships/hyperlink" Target="https://talan.bank.gov.ua/get-user-certificate/ktodAr517x9AtzK0Mevv" TargetMode="External"/><Relationship Id="rId1538" Type="http://schemas.openxmlformats.org/officeDocument/2006/relationships/hyperlink" Target="https://talan.bank.gov.ua/get-user-certificate/ktodAky5dOKOolVMFxyA" TargetMode="External"/><Relationship Id="rId242" Type="http://schemas.openxmlformats.org/officeDocument/2006/relationships/hyperlink" Target="https://talan.bank.gov.ua/get-user-certificate/ktodA9pQJByjOacb_5qD" TargetMode="External"/><Relationship Id="rId894" Type="http://schemas.openxmlformats.org/officeDocument/2006/relationships/hyperlink" Target="https://talan.bank.gov.ua/get-user-certificate/ktodANJvjZsYRNScR0UI" TargetMode="External"/><Relationship Id="rId1177" Type="http://schemas.openxmlformats.org/officeDocument/2006/relationships/hyperlink" Target="https://talan.bank.gov.ua/get-user-certificate/ktodAxUyUkqn13ZTuonj" TargetMode="External"/><Relationship Id="rId1300" Type="http://schemas.openxmlformats.org/officeDocument/2006/relationships/hyperlink" Target="https://talan.bank.gov.ua/get-user-certificate/ktodA1RetfuhWtwZ9t1x" TargetMode="External"/><Relationship Id="rId1745" Type="http://schemas.openxmlformats.org/officeDocument/2006/relationships/hyperlink" Target="https://talan.bank.gov.ua/get-user-certificate/ktodABRe2Su8r9L9f-m7" TargetMode="External"/><Relationship Id="rId37" Type="http://schemas.openxmlformats.org/officeDocument/2006/relationships/hyperlink" Target="https://talan.bank.gov.ua/get-user-certificate/ktodA9QaIuw47u8euBK_" TargetMode="External"/><Relationship Id="rId102" Type="http://schemas.openxmlformats.org/officeDocument/2006/relationships/hyperlink" Target="https://talan.bank.gov.ua/get-user-certificate/ktodAsjwJjTM6-R0LLIE" TargetMode="External"/><Relationship Id="rId547" Type="http://schemas.openxmlformats.org/officeDocument/2006/relationships/hyperlink" Target="https://talan.bank.gov.ua/get-user-certificate/ktodAhmA1GjYMSyFCdoC" TargetMode="External"/><Relationship Id="rId754" Type="http://schemas.openxmlformats.org/officeDocument/2006/relationships/hyperlink" Target="https://talan.bank.gov.ua/get-user-certificate/ktodAc3Z9WFZMA1Q1JW2" TargetMode="External"/><Relationship Id="rId961" Type="http://schemas.openxmlformats.org/officeDocument/2006/relationships/hyperlink" Target="https://talan.bank.gov.ua/get-user-certificate/ktodASPpyhNDBL-se2HI" TargetMode="External"/><Relationship Id="rId1384" Type="http://schemas.openxmlformats.org/officeDocument/2006/relationships/hyperlink" Target="https://talan.bank.gov.ua/get-user-certificate/ktodA10Jq-OB7lrmhjfA" TargetMode="External"/><Relationship Id="rId1591" Type="http://schemas.openxmlformats.org/officeDocument/2006/relationships/hyperlink" Target="https://talan.bank.gov.ua/get-user-certificate/ktodADlO56l1vfDUiuQK" TargetMode="External"/><Relationship Id="rId1605" Type="http://schemas.openxmlformats.org/officeDocument/2006/relationships/hyperlink" Target="https://talan.bank.gov.ua/get-user-certificate/ktodATXxvYAqGlFK1ilN" TargetMode="External"/><Relationship Id="rId1689" Type="http://schemas.openxmlformats.org/officeDocument/2006/relationships/hyperlink" Target="https://talan.bank.gov.ua/get-user-certificate/ktodANdu12H1rCxgO5UL" TargetMode="External"/><Relationship Id="rId90" Type="http://schemas.openxmlformats.org/officeDocument/2006/relationships/hyperlink" Target="https://talan.bank.gov.ua/get-user-certificate/ktodAYbpXDIZ1rhTknXr" TargetMode="External"/><Relationship Id="rId186" Type="http://schemas.openxmlformats.org/officeDocument/2006/relationships/hyperlink" Target="https://talan.bank.gov.ua/get-user-certificate/ktodA0rvsHFSmgo8CL9V" TargetMode="External"/><Relationship Id="rId393" Type="http://schemas.openxmlformats.org/officeDocument/2006/relationships/hyperlink" Target="https://talan.bank.gov.ua/get-user-certificate/ktodASUJ-m8E6ZFKwYGU" TargetMode="External"/><Relationship Id="rId407" Type="http://schemas.openxmlformats.org/officeDocument/2006/relationships/hyperlink" Target="https://talan.bank.gov.ua/get-user-certificate/ktodAJxW8pqKPfjV2FT2" TargetMode="External"/><Relationship Id="rId614" Type="http://schemas.openxmlformats.org/officeDocument/2006/relationships/hyperlink" Target="https://talan.bank.gov.ua/get-user-certificate/ktodAqAcfdIY6LXTSdxo" TargetMode="External"/><Relationship Id="rId821" Type="http://schemas.openxmlformats.org/officeDocument/2006/relationships/hyperlink" Target="https://talan.bank.gov.ua/get-user-certificate/ktodApV_PFk_I65_mSGq" TargetMode="External"/><Relationship Id="rId1037" Type="http://schemas.openxmlformats.org/officeDocument/2006/relationships/hyperlink" Target="https://talan.bank.gov.ua/get-user-certificate/ktodAelM0I2kFrx1WfHn" TargetMode="External"/><Relationship Id="rId1244" Type="http://schemas.openxmlformats.org/officeDocument/2006/relationships/hyperlink" Target="https://talan.bank.gov.ua/get-user-certificate/ktodAJUEqwCzOL6fGizn" TargetMode="External"/><Relationship Id="rId1451" Type="http://schemas.openxmlformats.org/officeDocument/2006/relationships/hyperlink" Target="https://talan.bank.gov.ua/get-user-certificate/ktodA6iFOJ-CZYQ8lgr1" TargetMode="External"/><Relationship Id="rId253" Type="http://schemas.openxmlformats.org/officeDocument/2006/relationships/hyperlink" Target="https://talan.bank.gov.ua/get-user-certificate/ktodAGDlooVeq7xjtuCi" TargetMode="External"/><Relationship Id="rId460" Type="http://schemas.openxmlformats.org/officeDocument/2006/relationships/hyperlink" Target="https://talan.bank.gov.ua/get-user-certificate/ktodAly5GQKTshU3vdMw" TargetMode="External"/><Relationship Id="rId698" Type="http://schemas.openxmlformats.org/officeDocument/2006/relationships/hyperlink" Target="https://talan.bank.gov.ua/get-user-certificate/ktodAg6Px4QSJ-uohR0v" TargetMode="External"/><Relationship Id="rId919" Type="http://schemas.openxmlformats.org/officeDocument/2006/relationships/hyperlink" Target="https://talan.bank.gov.ua/get-user-certificate/ktodAF2h9EcVAvg2bshw" TargetMode="External"/><Relationship Id="rId1090" Type="http://schemas.openxmlformats.org/officeDocument/2006/relationships/hyperlink" Target="https://talan.bank.gov.ua/get-user-certificate/ktodA9m0Ixn32CwHAN8Z" TargetMode="External"/><Relationship Id="rId1104" Type="http://schemas.openxmlformats.org/officeDocument/2006/relationships/hyperlink" Target="https://talan.bank.gov.ua/get-user-certificate/ktodAQs-yv2No-v4O2h6" TargetMode="External"/><Relationship Id="rId1311" Type="http://schemas.openxmlformats.org/officeDocument/2006/relationships/hyperlink" Target="https://talan.bank.gov.ua/get-user-certificate/ktodARN0PBSAN1UtnNiK" TargetMode="External"/><Relationship Id="rId1549" Type="http://schemas.openxmlformats.org/officeDocument/2006/relationships/hyperlink" Target="https://talan.bank.gov.ua/get-user-certificate/ktodAOXtjCp1CDYvYt2X" TargetMode="External"/><Relationship Id="rId1756" Type="http://schemas.openxmlformats.org/officeDocument/2006/relationships/hyperlink" Target="https://talan.bank.gov.ua/get-user-certificate/ktodAIP-ugybDvt1Olg6" TargetMode="External"/><Relationship Id="rId48" Type="http://schemas.openxmlformats.org/officeDocument/2006/relationships/hyperlink" Target="https://talan.bank.gov.ua/get-user-certificate/ktodAUvuOkPiG7-KEJhz" TargetMode="External"/><Relationship Id="rId113" Type="http://schemas.openxmlformats.org/officeDocument/2006/relationships/hyperlink" Target="https://talan.bank.gov.ua/get-user-certificate/ktodAxYE6sWcudq8dPWR" TargetMode="External"/><Relationship Id="rId320" Type="http://schemas.openxmlformats.org/officeDocument/2006/relationships/hyperlink" Target="https://talan.bank.gov.ua/get-user-certificate/ktodAq7VdsjDHhcYdRnr" TargetMode="External"/><Relationship Id="rId558" Type="http://schemas.openxmlformats.org/officeDocument/2006/relationships/hyperlink" Target="https://talan.bank.gov.ua/get-user-certificate/ktodABIyIXMwhmrcnYth" TargetMode="External"/><Relationship Id="rId765" Type="http://schemas.openxmlformats.org/officeDocument/2006/relationships/hyperlink" Target="https://talan.bank.gov.ua/get-user-certificate/ktodAeTLf_HbvHwv1tpt" TargetMode="External"/><Relationship Id="rId972" Type="http://schemas.openxmlformats.org/officeDocument/2006/relationships/hyperlink" Target="https://talan.bank.gov.ua/get-user-certificate/ktodAtP2jdWIGu49WtEz" TargetMode="External"/><Relationship Id="rId1188" Type="http://schemas.openxmlformats.org/officeDocument/2006/relationships/hyperlink" Target="https://talan.bank.gov.ua/get-user-certificate/ktodAQ_OqHGdaDTDKVH5" TargetMode="External"/><Relationship Id="rId1395" Type="http://schemas.openxmlformats.org/officeDocument/2006/relationships/hyperlink" Target="https://talan.bank.gov.ua/get-user-certificate/ktodA4iIpVNWk_wO93VR" TargetMode="External"/><Relationship Id="rId1409" Type="http://schemas.openxmlformats.org/officeDocument/2006/relationships/hyperlink" Target="https://talan.bank.gov.ua/get-user-certificate/ktodALEGvT3HvTClnSKE" TargetMode="External"/><Relationship Id="rId1616" Type="http://schemas.openxmlformats.org/officeDocument/2006/relationships/hyperlink" Target="https://talan.bank.gov.ua/get-user-certificate/ktodAf-t7zr3MLLbv1zu" TargetMode="External"/><Relationship Id="rId197" Type="http://schemas.openxmlformats.org/officeDocument/2006/relationships/hyperlink" Target="https://talan.bank.gov.ua/get-user-certificate/ktodAf_g-aNTmX9KBUmk" TargetMode="External"/><Relationship Id="rId418" Type="http://schemas.openxmlformats.org/officeDocument/2006/relationships/hyperlink" Target="https://talan.bank.gov.ua/get-user-certificate/ktodA4zKxV1Af7-KFs5d" TargetMode="External"/><Relationship Id="rId625" Type="http://schemas.openxmlformats.org/officeDocument/2006/relationships/hyperlink" Target="https://talan.bank.gov.ua/get-user-certificate/ktodALKqqytY9jajtIge" TargetMode="External"/><Relationship Id="rId832" Type="http://schemas.openxmlformats.org/officeDocument/2006/relationships/hyperlink" Target="https://talan.bank.gov.ua/get-user-certificate/ktodAYMXxMX8j4EJgDyu" TargetMode="External"/><Relationship Id="rId1048" Type="http://schemas.openxmlformats.org/officeDocument/2006/relationships/hyperlink" Target="https://talan.bank.gov.ua/get-user-certificate/ktodA2_ug6cnScpNcupe" TargetMode="External"/><Relationship Id="rId1255" Type="http://schemas.openxmlformats.org/officeDocument/2006/relationships/hyperlink" Target="https://talan.bank.gov.ua/get-user-certificate/ktodAzUWbP54pTY463Rn" TargetMode="External"/><Relationship Id="rId1462" Type="http://schemas.openxmlformats.org/officeDocument/2006/relationships/hyperlink" Target="https://talan.bank.gov.ua/get-user-certificate/ktodAy-i2tdIKD_nSuWv" TargetMode="External"/><Relationship Id="rId264" Type="http://schemas.openxmlformats.org/officeDocument/2006/relationships/hyperlink" Target="https://talan.bank.gov.ua/get-user-certificate/ktodAnvQk55EhxcBUrDY" TargetMode="External"/><Relationship Id="rId471" Type="http://schemas.openxmlformats.org/officeDocument/2006/relationships/hyperlink" Target="https://talan.bank.gov.ua/get-user-certificate/ktodAR8tAkypema7lvp1" TargetMode="External"/><Relationship Id="rId1115" Type="http://schemas.openxmlformats.org/officeDocument/2006/relationships/hyperlink" Target="https://talan.bank.gov.ua/get-user-certificate/ktodAMjPpj3IGvXsK4sd" TargetMode="External"/><Relationship Id="rId1322" Type="http://schemas.openxmlformats.org/officeDocument/2006/relationships/hyperlink" Target="https://talan.bank.gov.ua/get-user-certificate/ktodABSDrqOlba314W8H" TargetMode="External"/><Relationship Id="rId1767" Type="http://schemas.openxmlformats.org/officeDocument/2006/relationships/hyperlink" Target="https://talan.bank.gov.ua/get-user-certificate/ktodAezUPKTWXlHE2AS6" TargetMode="External"/><Relationship Id="rId59" Type="http://schemas.openxmlformats.org/officeDocument/2006/relationships/hyperlink" Target="https://talan.bank.gov.ua/get-user-certificate/ktodAe3fcdmlWXiNAQrr" TargetMode="External"/><Relationship Id="rId124" Type="http://schemas.openxmlformats.org/officeDocument/2006/relationships/hyperlink" Target="https://talan.bank.gov.ua/get-user-certificate/ktodAZWrQm8NyCu4wp8m" TargetMode="External"/><Relationship Id="rId569" Type="http://schemas.openxmlformats.org/officeDocument/2006/relationships/hyperlink" Target="https://talan.bank.gov.ua/get-user-certificate/ktodAMT0E3dDyd__JGEB" TargetMode="External"/><Relationship Id="rId776" Type="http://schemas.openxmlformats.org/officeDocument/2006/relationships/hyperlink" Target="https://talan.bank.gov.ua/get-user-certificate/ktodA1UqQQ00AdeLmiw7" TargetMode="External"/><Relationship Id="rId983" Type="http://schemas.openxmlformats.org/officeDocument/2006/relationships/hyperlink" Target="https://talan.bank.gov.ua/get-user-certificate/ktodAypJlPKOi4ssLtDb" TargetMode="External"/><Relationship Id="rId1199" Type="http://schemas.openxmlformats.org/officeDocument/2006/relationships/hyperlink" Target="https://talan.bank.gov.ua/get-user-certificate/ktodAWItVXiMJfi6h4hR" TargetMode="External"/><Relationship Id="rId1627" Type="http://schemas.openxmlformats.org/officeDocument/2006/relationships/hyperlink" Target="https://talan.bank.gov.ua/get-user-certificate/ktodAbfI1ye5tUW2g_2g" TargetMode="External"/><Relationship Id="rId331" Type="http://schemas.openxmlformats.org/officeDocument/2006/relationships/hyperlink" Target="https://talan.bank.gov.ua/get-user-certificate/ktodAsrDYoujhAKByhfh" TargetMode="External"/><Relationship Id="rId429" Type="http://schemas.openxmlformats.org/officeDocument/2006/relationships/hyperlink" Target="https://talan.bank.gov.ua/get-user-certificate/ktodA-PW_c1GHL7eELHR" TargetMode="External"/><Relationship Id="rId636" Type="http://schemas.openxmlformats.org/officeDocument/2006/relationships/hyperlink" Target="https://talan.bank.gov.ua/get-user-certificate/ktodANLewZMV2z3VJcLe" TargetMode="External"/><Relationship Id="rId1059" Type="http://schemas.openxmlformats.org/officeDocument/2006/relationships/hyperlink" Target="https://talan.bank.gov.ua/get-user-certificate/ktodAF5_Nr1RQkZJth6A" TargetMode="External"/><Relationship Id="rId1266" Type="http://schemas.openxmlformats.org/officeDocument/2006/relationships/hyperlink" Target="https://talan.bank.gov.ua/get-user-certificate/ktodAV3uWdp8HOf1yCrr" TargetMode="External"/><Relationship Id="rId1473" Type="http://schemas.openxmlformats.org/officeDocument/2006/relationships/hyperlink" Target="https://talan.bank.gov.ua/get-user-certificate/ktodAL5Wc4OyZmTVDNU8" TargetMode="External"/><Relationship Id="rId843" Type="http://schemas.openxmlformats.org/officeDocument/2006/relationships/hyperlink" Target="https://talan.bank.gov.ua/get-user-certificate/ktodAL2TlDlnqHMMeuPs" TargetMode="External"/><Relationship Id="rId1126" Type="http://schemas.openxmlformats.org/officeDocument/2006/relationships/hyperlink" Target="https://talan.bank.gov.ua/get-user-certificate/ktodAVtq5YVi69Kq-7B7" TargetMode="External"/><Relationship Id="rId1680" Type="http://schemas.openxmlformats.org/officeDocument/2006/relationships/hyperlink" Target="https://talan.bank.gov.ua/get-user-certificate/ktodApVy5PD-9qX0L-T4" TargetMode="External"/><Relationship Id="rId1778" Type="http://schemas.openxmlformats.org/officeDocument/2006/relationships/printerSettings" Target="../printerSettings/printerSettings1.bin"/><Relationship Id="rId275" Type="http://schemas.openxmlformats.org/officeDocument/2006/relationships/hyperlink" Target="https://talan.bank.gov.ua/get-user-certificate/ktodAf6QPnu-1E0Zwl6x" TargetMode="External"/><Relationship Id="rId482" Type="http://schemas.openxmlformats.org/officeDocument/2006/relationships/hyperlink" Target="https://talan.bank.gov.ua/get-user-certificate/ktodAmktKaCRRN3nAmCF" TargetMode="External"/><Relationship Id="rId703" Type="http://schemas.openxmlformats.org/officeDocument/2006/relationships/hyperlink" Target="https://talan.bank.gov.ua/get-user-certificate/ktodAyc4H9ygvKPFAWOF" TargetMode="External"/><Relationship Id="rId910" Type="http://schemas.openxmlformats.org/officeDocument/2006/relationships/hyperlink" Target="https://talan.bank.gov.ua/get-user-certificate/ktodArYk3hmaYAeWet3K" TargetMode="External"/><Relationship Id="rId1333" Type="http://schemas.openxmlformats.org/officeDocument/2006/relationships/hyperlink" Target="https://talan.bank.gov.ua/get-user-certificate/ktodACjtL77-koBpWYxM" TargetMode="External"/><Relationship Id="rId1540" Type="http://schemas.openxmlformats.org/officeDocument/2006/relationships/hyperlink" Target="https://talan.bank.gov.ua/get-user-certificate/ktodArS6jUXZP-HVncsl" TargetMode="External"/><Relationship Id="rId1638" Type="http://schemas.openxmlformats.org/officeDocument/2006/relationships/hyperlink" Target="https://talan.bank.gov.ua/get-user-certificate/ktodAQgTL67abw8TAt7B" TargetMode="External"/><Relationship Id="rId135" Type="http://schemas.openxmlformats.org/officeDocument/2006/relationships/hyperlink" Target="https://talan.bank.gov.ua/get-user-certificate/ktodACsGt1WVS3VwLwzS" TargetMode="External"/><Relationship Id="rId342" Type="http://schemas.openxmlformats.org/officeDocument/2006/relationships/hyperlink" Target="https://talan.bank.gov.ua/get-user-certificate/ktodAa-ih8ivb1kayRsk" TargetMode="External"/><Relationship Id="rId787" Type="http://schemas.openxmlformats.org/officeDocument/2006/relationships/hyperlink" Target="https://talan.bank.gov.ua/get-user-certificate/ktodACPaTQ606TcUkro7" TargetMode="External"/><Relationship Id="rId994" Type="http://schemas.openxmlformats.org/officeDocument/2006/relationships/hyperlink" Target="https://talan.bank.gov.ua/get-user-certificate/ktodAd3mZCQ4r_Dxqyb9" TargetMode="External"/><Relationship Id="rId1400" Type="http://schemas.openxmlformats.org/officeDocument/2006/relationships/hyperlink" Target="https://talan.bank.gov.ua/get-user-certificate/ktodAjCsrYFUJzXDvyQn" TargetMode="External"/><Relationship Id="rId202" Type="http://schemas.openxmlformats.org/officeDocument/2006/relationships/hyperlink" Target="https://talan.bank.gov.ua/get-user-certificate/ktodADZ9UnD28psiXpI8" TargetMode="External"/><Relationship Id="rId647" Type="http://schemas.openxmlformats.org/officeDocument/2006/relationships/hyperlink" Target="https://talan.bank.gov.ua/get-user-certificate/ktodAYDK9QZNEXwLv_a_" TargetMode="External"/><Relationship Id="rId854" Type="http://schemas.openxmlformats.org/officeDocument/2006/relationships/hyperlink" Target="https://talan.bank.gov.ua/get-user-certificate/ktodAME4yiebVkk3sry4" TargetMode="External"/><Relationship Id="rId1277" Type="http://schemas.openxmlformats.org/officeDocument/2006/relationships/hyperlink" Target="https://talan.bank.gov.ua/get-user-certificate/ktodAEXuU7fQWsgJ70DZ" TargetMode="External"/><Relationship Id="rId1484" Type="http://schemas.openxmlformats.org/officeDocument/2006/relationships/hyperlink" Target="https://talan.bank.gov.ua/get-user-certificate/ktodA_z1Y23I96wO6qAh" TargetMode="External"/><Relationship Id="rId1691" Type="http://schemas.openxmlformats.org/officeDocument/2006/relationships/hyperlink" Target="https://talan.bank.gov.ua/get-user-certificate/ktodA4ZLWnIh3WvC6ysT" TargetMode="External"/><Relationship Id="rId1705" Type="http://schemas.openxmlformats.org/officeDocument/2006/relationships/hyperlink" Target="https://talan.bank.gov.ua/get-user-certificate/ktodAfTiD7Lj0wQt8eIw" TargetMode="External"/><Relationship Id="rId286" Type="http://schemas.openxmlformats.org/officeDocument/2006/relationships/hyperlink" Target="https://talan.bank.gov.ua/get-user-certificate/ktodAaJN8_lC_h8O6NK8" TargetMode="External"/><Relationship Id="rId493" Type="http://schemas.openxmlformats.org/officeDocument/2006/relationships/hyperlink" Target="https://talan.bank.gov.ua/get-user-certificate/ktodAE8TtY0NMNzVbuCA" TargetMode="External"/><Relationship Id="rId507" Type="http://schemas.openxmlformats.org/officeDocument/2006/relationships/hyperlink" Target="https://talan.bank.gov.ua/get-user-certificate/ktodA09abBKCZhr25SWm" TargetMode="External"/><Relationship Id="rId714" Type="http://schemas.openxmlformats.org/officeDocument/2006/relationships/hyperlink" Target="https://talan.bank.gov.ua/get-user-certificate/ktodA_M48xFEkFBZp_F2" TargetMode="External"/><Relationship Id="rId921" Type="http://schemas.openxmlformats.org/officeDocument/2006/relationships/hyperlink" Target="https://talan.bank.gov.ua/get-user-certificate/ktodAOTXLFiD_4bIW81n" TargetMode="External"/><Relationship Id="rId1137" Type="http://schemas.openxmlformats.org/officeDocument/2006/relationships/hyperlink" Target="https://talan.bank.gov.ua/get-user-certificate/ktodAExJnANm2w00J5iK" TargetMode="External"/><Relationship Id="rId1344" Type="http://schemas.openxmlformats.org/officeDocument/2006/relationships/hyperlink" Target="https://talan.bank.gov.ua/get-user-certificate/ktodAGe5dnMPUdY2jzsp" TargetMode="External"/><Relationship Id="rId1551" Type="http://schemas.openxmlformats.org/officeDocument/2006/relationships/hyperlink" Target="https://talan.bank.gov.ua/get-user-certificate/ktodAdf1YR9BKGpICsfp" TargetMode="External"/><Relationship Id="rId50" Type="http://schemas.openxmlformats.org/officeDocument/2006/relationships/hyperlink" Target="https://talan.bank.gov.ua/get-user-certificate/ktodAlF8n3UK2ZC_OBdr" TargetMode="External"/><Relationship Id="rId146" Type="http://schemas.openxmlformats.org/officeDocument/2006/relationships/hyperlink" Target="https://talan.bank.gov.ua/get-user-certificate/ktodAsqR28UF5C-otKBy" TargetMode="External"/><Relationship Id="rId353" Type="http://schemas.openxmlformats.org/officeDocument/2006/relationships/hyperlink" Target="https://talan.bank.gov.ua/get-user-certificate/ktodAzcY_yALFKhAvKCE" TargetMode="External"/><Relationship Id="rId560" Type="http://schemas.openxmlformats.org/officeDocument/2006/relationships/hyperlink" Target="https://talan.bank.gov.ua/get-user-certificate/ktodAQGRcHemlwjMfKy1" TargetMode="External"/><Relationship Id="rId798" Type="http://schemas.openxmlformats.org/officeDocument/2006/relationships/hyperlink" Target="https://talan.bank.gov.ua/get-user-certificate/ktodA-CxPItTrH79HGP3" TargetMode="External"/><Relationship Id="rId1190" Type="http://schemas.openxmlformats.org/officeDocument/2006/relationships/hyperlink" Target="https://talan.bank.gov.ua/get-user-certificate/ktodA9_igcF9NGq9G0HZ" TargetMode="External"/><Relationship Id="rId1204" Type="http://schemas.openxmlformats.org/officeDocument/2006/relationships/hyperlink" Target="https://talan.bank.gov.ua/get-user-certificate/ktodAfXCmArUPVqdmBK-" TargetMode="External"/><Relationship Id="rId1411" Type="http://schemas.openxmlformats.org/officeDocument/2006/relationships/hyperlink" Target="https://talan.bank.gov.ua/get-user-certificate/ktodARSITre0Z8KNg86d" TargetMode="External"/><Relationship Id="rId1649" Type="http://schemas.openxmlformats.org/officeDocument/2006/relationships/hyperlink" Target="https://talan.bank.gov.ua/get-user-certificate/ktodAkUgl0kqIIGGNQXj" TargetMode="External"/><Relationship Id="rId213" Type="http://schemas.openxmlformats.org/officeDocument/2006/relationships/hyperlink" Target="https://talan.bank.gov.ua/get-user-certificate/ktodAMD1b0Yoe4G8nrRS" TargetMode="External"/><Relationship Id="rId420" Type="http://schemas.openxmlformats.org/officeDocument/2006/relationships/hyperlink" Target="https://talan.bank.gov.ua/get-user-certificate/ktodAbTOn7_4izxuTeqt" TargetMode="External"/><Relationship Id="rId658" Type="http://schemas.openxmlformats.org/officeDocument/2006/relationships/hyperlink" Target="https://talan.bank.gov.ua/get-user-certificate/ktodAfSILvbs7dlILlzj" TargetMode="External"/><Relationship Id="rId865" Type="http://schemas.openxmlformats.org/officeDocument/2006/relationships/hyperlink" Target="https://talan.bank.gov.ua/get-user-certificate/ktodAlY0IPe9ADAF9RrO" TargetMode="External"/><Relationship Id="rId1050" Type="http://schemas.openxmlformats.org/officeDocument/2006/relationships/hyperlink" Target="https://talan.bank.gov.ua/get-user-certificate/ktodA_bFRMZNj8f1cWGn" TargetMode="External"/><Relationship Id="rId1288" Type="http://schemas.openxmlformats.org/officeDocument/2006/relationships/hyperlink" Target="https://talan.bank.gov.ua/get-user-certificate/ktodAWh7585Oib0ta8ef" TargetMode="External"/><Relationship Id="rId1495" Type="http://schemas.openxmlformats.org/officeDocument/2006/relationships/hyperlink" Target="https://talan.bank.gov.ua/get-user-certificate/ktodAOvl8UaW2tdg9ibR" TargetMode="External"/><Relationship Id="rId1509" Type="http://schemas.openxmlformats.org/officeDocument/2006/relationships/hyperlink" Target="https://talan.bank.gov.ua/get-user-certificate/ktodAMxu-6rWQmtHimow" TargetMode="External"/><Relationship Id="rId1716" Type="http://schemas.openxmlformats.org/officeDocument/2006/relationships/hyperlink" Target="https://talan.bank.gov.ua/get-user-certificate/ktodAC_0XKYt8K9mtaQn" TargetMode="External"/><Relationship Id="rId297" Type="http://schemas.openxmlformats.org/officeDocument/2006/relationships/hyperlink" Target="https://talan.bank.gov.ua/get-user-certificate/ktodAExDROUFP6fnNiRN" TargetMode="External"/><Relationship Id="rId518" Type="http://schemas.openxmlformats.org/officeDocument/2006/relationships/hyperlink" Target="https://talan.bank.gov.ua/get-user-certificate/ktodAoefaO82bTKrWKMv" TargetMode="External"/><Relationship Id="rId725" Type="http://schemas.openxmlformats.org/officeDocument/2006/relationships/hyperlink" Target="https://talan.bank.gov.ua/get-user-certificate/ktodAQkxLVfiI2CJycrR" TargetMode="External"/><Relationship Id="rId932" Type="http://schemas.openxmlformats.org/officeDocument/2006/relationships/hyperlink" Target="https://talan.bank.gov.ua/get-user-certificate/ktodACZ8-eBT61yNZsYz" TargetMode="External"/><Relationship Id="rId1148" Type="http://schemas.openxmlformats.org/officeDocument/2006/relationships/hyperlink" Target="https://talan.bank.gov.ua/get-user-certificate/ktodAp7wkXC_8wyDt7Q6" TargetMode="External"/><Relationship Id="rId1355" Type="http://schemas.openxmlformats.org/officeDocument/2006/relationships/hyperlink" Target="https://talan.bank.gov.ua/get-user-certificate/ktodA4X0_evGWkr9DhVw" TargetMode="External"/><Relationship Id="rId1562" Type="http://schemas.openxmlformats.org/officeDocument/2006/relationships/hyperlink" Target="https://talan.bank.gov.ua/get-user-certificate/ktodAv5-oC4_Qgag6WQH" TargetMode="External"/><Relationship Id="rId157" Type="http://schemas.openxmlformats.org/officeDocument/2006/relationships/hyperlink" Target="https://talan.bank.gov.ua/get-user-certificate/ktodAE4bWZTFkAqWW_4b" TargetMode="External"/><Relationship Id="rId364" Type="http://schemas.openxmlformats.org/officeDocument/2006/relationships/hyperlink" Target="https://talan.bank.gov.ua/get-user-certificate/ktodA5-ZAy_1W1lMP04A" TargetMode="External"/><Relationship Id="rId1008" Type="http://schemas.openxmlformats.org/officeDocument/2006/relationships/hyperlink" Target="https://talan.bank.gov.ua/get-user-certificate/ktodALb1gf-h82vUxRvQ" TargetMode="External"/><Relationship Id="rId1215" Type="http://schemas.openxmlformats.org/officeDocument/2006/relationships/hyperlink" Target="https://talan.bank.gov.ua/get-user-certificate/ktodAPY9bezOUdz7ITST" TargetMode="External"/><Relationship Id="rId1422" Type="http://schemas.openxmlformats.org/officeDocument/2006/relationships/hyperlink" Target="https://talan.bank.gov.ua/get-user-certificate/ktodAkBE9_OH7b0DNa79" TargetMode="External"/><Relationship Id="rId61" Type="http://schemas.openxmlformats.org/officeDocument/2006/relationships/hyperlink" Target="https://talan.bank.gov.ua/get-user-certificate/ktodAAJvla61HCaqYdKw" TargetMode="External"/><Relationship Id="rId571" Type="http://schemas.openxmlformats.org/officeDocument/2006/relationships/hyperlink" Target="https://talan.bank.gov.ua/get-user-certificate/ktodA2ySIDz-fqHto6kz" TargetMode="External"/><Relationship Id="rId669" Type="http://schemas.openxmlformats.org/officeDocument/2006/relationships/hyperlink" Target="https://talan.bank.gov.ua/get-user-certificate/ktodAxx9bv7H50_L_3Wt" TargetMode="External"/><Relationship Id="rId876" Type="http://schemas.openxmlformats.org/officeDocument/2006/relationships/hyperlink" Target="https://talan.bank.gov.ua/get-user-certificate/ktodAbaAPOA5-PsZvzch" TargetMode="External"/><Relationship Id="rId1299" Type="http://schemas.openxmlformats.org/officeDocument/2006/relationships/hyperlink" Target="https://talan.bank.gov.ua/get-user-certificate/ktodAC5Ma56w4T9NZ0X1" TargetMode="External"/><Relationship Id="rId1727" Type="http://schemas.openxmlformats.org/officeDocument/2006/relationships/hyperlink" Target="https://talan.bank.gov.ua/get-user-certificate/ktodAmC6nAdSMvh4mcfB" TargetMode="External"/><Relationship Id="rId19" Type="http://schemas.openxmlformats.org/officeDocument/2006/relationships/hyperlink" Target="https://talan.bank.gov.ua/get-user-certificate/ktodAk-QpM13k0RPDprF" TargetMode="External"/><Relationship Id="rId224" Type="http://schemas.openxmlformats.org/officeDocument/2006/relationships/hyperlink" Target="https://talan.bank.gov.ua/get-user-certificate/ktodAC2VZu2jggW5rSQM" TargetMode="External"/><Relationship Id="rId431" Type="http://schemas.openxmlformats.org/officeDocument/2006/relationships/hyperlink" Target="https://talan.bank.gov.ua/get-user-certificate/ktodAuaVWJFENMIhEA6h" TargetMode="External"/><Relationship Id="rId529" Type="http://schemas.openxmlformats.org/officeDocument/2006/relationships/hyperlink" Target="https://talan.bank.gov.ua/get-user-certificate/ktodAm8mHk125f4DGcH_" TargetMode="External"/><Relationship Id="rId736" Type="http://schemas.openxmlformats.org/officeDocument/2006/relationships/hyperlink" Target="https://talan.bank.gov.ua/get-user-certificate/ktodAPstbKGKFu8rd7M5" TargetMode="External"/><Relationship Id="rId1061" Type="http://schemas.openxmlformats.org/officeDocument/2006/relationships/hyperlink" Target="https://talan.bank.gov.ua/get-user-certificate/ktodATOBQWOko3eUdwTk" TargetMode="External"/><Relationship Id="rId1159" Type="http://schemas.openxmlformats.org/officeDocument/2006/relationships/hyperlink" Target="https://talan.bank.gov.ua/get-user-certificate/ktodAgbFTff2ExdvPlCV" TargetMode="External"/><Relationship Id="rId1366" Type="http://schemas.openxmlformats.org/officeDocument/2006/relationships/hyperlink" Target="https://talan.bank.gov.ua/get-user-certificate/ktodApJpxUXl66QAGtOj" TargetMode="External"/><Relationship Id="rId168" Type="http://schemas.openxmlformats.org/officeDocument/2006/relationships/hyperlink" Target="https://talan.bank.gov.ua/get-user-certificate/ktodAFLetJYSZ3aCGgAW" TargetMode="External"/><Relationship Id="rId943" Type="http://schemas.openxmlformats.org/officeDocument/2006/relationships/hyperlink" Target="https://talan.bank.gov.ua/get-user-certificate/ktodAmHvAFm8a5sQtPAr" TargetMode="External"/><Relationship Id="rId1019" Type="http://schemas.openxmlformats.org/officeDocument/2006/relationships/hyperlink" Target="https://talan.bank.gov.ua/get-user-certificate/ktodAEX_wC98Zr6SLu_p" TargetMode="External"/><Relationship Id="rId1573" Type="http://schemas.openxmlformats.org/officeDocument/2006/relationships/hyperlink" Target="https://talan.bank.gov.ua/get-user-certificate/ktodAu2YOJAfNx_G8d9k" TargetMode="External"/><Relationship Id="rId72" Type="http://schemas.openxmlformats.org/officeDocument/2006/relationships/hyperlink" Target="https://talan.bank.gov.ua/get-user-certificate/ktodAXz2IIk-QjczRvQZ" TargetMode="External"/><Relationship Id="rId375" Type="http://schemas.openxmlformats.org/officeDocument/2006/relationships/hyperlink" Target="https://talan.bank.gov.ua/get-user-certificate/ktodA9_Jb6EwpayeVeqi" TargetMode="External"/><Relationship Id="rId582" Type="http://schemas.openxmlformats.org/officeDocument/2006/relationships/hyperlink" Target="https://talan.bank.gov.ua/get-user-certificate/ktodAYFDdVsq4D6XzIJn" TargetMode="External"/><Relationship Id="rId803" Type="http://schemas.openxmlformats.org/officeDocument/2006/relationships/hyperlink" Target="https://talan.bank.gov.ua/get-user-certificate/ktodA9Xrntb3FD35LE6k" TargetMode="External"/><Relationship Id="rId1226" Type="http://schemas.openxmlformats.org/officeDocument/2006/relationships/hyperlink" Target="https://talan.bank.gov.ua/get-user-certificate/ktodAwcoHZo2k9SxqCJO" TargetMode="External"/><Relationship Id="rId1433" Type="http://schemas.openxmlformats.org/officeDocument/2006/relationships/hyperlink" Target="https://talan.bank.gov.ua/get-user-certificate/ktodA0dNAT2DdxgmvDcG" TargetMode="External"/><Relationship Id="rId1640" Type="http://schemas.openxmlformats.org/officeDocument/2006/relationships/hyperlink" Target="https://talan.bank.gov.ua/get-user-certificate/ktodA_HcTbrPihXd_y8-" TargetMode="External"/><Relationship Id="rId1738" Type="http://schemas.openxmlformats.org/officeDocument/2006/relationships/hyperlink" Target="https://talan.bank.gov.ua/get-user-certificate/ktodApaQZ8y_v9EPqdPP" TargetMode="External"/><Relationship Id="rId3" Type="http://schemas.openxmlformats.org/officeDocument/2006/relationships/hyperlink" Target="https://talan.bank.gov.ua/get-user-certificate/ktodA3Rd10tVOWT4lO1m" TargetMode="External"/><Relationship Id="rId235" Type="http://schemas.openxmlformats.org/officeDocument/2006/relationships/hyperlink" Target="https://talan.bank.gov.ua/get-user-certificate/ktodANyEUl-X72WI9L7z" TargetMode="External"/><Relationship Id="rId442" Type="http://schemas.openxmlformats.org/officeDocument/2006/relationships/hyperlink" Target="https://talan.bank.gov.ua/get-user-certificate/ktodAPr-IJcJcV_dVRUJ" TargetMode="External"/><Relationship Id="rId887" Type="http://schemas.openxmlformats.org/officeDocument/2006/relationships/hyperlink" Target="https://talan.bank.gov.ua/get-user-certificate/ktodAPLQgLk-7TDa-2Pd" TargetMode="External"/><Relationship Id="rId1072" Type="http://schemas.openxmlformats.org/officeDocument/2006/relationships/hyperlink" Target="https://talan.bank.gov.ua/get-user-certificate/ktodAR1MOKflYGe5BMOs" TargetMode="External"/><Relationship Id="rId1500" Type="http://schemas.openxmlformats.org/officeDocument/2006/relationships/hyperlink" Target="https://talan.bank.gov.ua/get-user-certificate/ktodAPwOa_Sycg8qs8s0" TargetMode="External"/><Relationship Id="rId302" Type="http://schemas.openxmlformats.org/officeDocument/2006/relationships/hyperlink" Target="https://talan.bank.gov.ua/get-user-certificate/ktodAkGKlSDBrWqqQQab" TargetMode="External"/><Relationship Id="rId747" Type="http://schemas.openxmlformats.org/officeDocument/2006/relationships/hyperlink" Target="https://talan.bank.gov.ua/get-user-certificate/ktodAd6Pt768QAbUBS-M" TargetMode="External"/><Relationship Id="rId954" Type="http://schemas.openxmlformats.org/officeDocument/2006/relationships/hyperlink" Target="https://talan.bank.gov.ua/get-user-certificate/ktodAHyYfAslITmjIYO9" TargetMode="External"/><Relationship Id="rId1377" Type="http://schemas.openxmlformats.org/officeDocument/2006/relationships/hyperlink" Target="https://talan.bank.gov.ua/get-user-certificate/ktodAqiVbrZTJFU1bxVs" TargetMode="External"/><Relationship Id="rId1584" Type="http://schemas.openxmlformats.org/officeDocument/2006/relationships/hyperlink" Target="https://talan.bank.gov.ua/get-user-certificate/ktodA0vE65-iWm8f_IYP" TargetMode="External"/><Relationship Id="rId83" Type="http://schemas.openxmlformats.org/officeDocument/2006/relationships/hyperlink" Target="https://talan.bank.gov.ua/get-user-certificate/ktodAAj3PYVPnqqUOEvn" TargetMode="External"/><Relationship Id="rId179" Type="http://schemas.openxmlformats.org/officeDocument/2006/relationships/hyperlink" Target="https://talan.bank.gov.ua/get-user-certificate/ktodAX8Cu6tlyXhvDfl2" TargetMode="External"/><Relationship Id="rId386" Type="http://schemas.openxmlformats.org/officeDocument/2006/relationships/hyperlink" Target="https://talan.bank.gov.ua/get-user-certificate/ktodAQJw_M6TDKIF5kEk" TargetMode="External"/><Relationship Id="rId593" Type="http://schemas.openxmlformats.org/officeDocument/2006/relationships/hyperlink" Target="https://talan.bank.gov.ua/get-user-certificate/ktodAGewnhlOCyzOBvoM" TargetMode="External"/><Relationship Id="rId607" Type="http://schemas.openxmlformats.org/officeDocument/2006/relationships/hyperlink" Target="https://talan.bank.gov.ua/get-user-certificate/ktodAfMfhzv4NHftOGH2" TargetMode="External"/><Relationship Id="rId814" Type="http://schemas.openxmlformats.org/officeDocument/2006/relationships/hyperlink" Target="https://talan.bank.gov.ua/get-user-certificate/ktodASA2nFCxLydFBN8o" TargetMode="External"/><Relationship Id="rId1237" Type="http://schemas.openxmlformats.org/officeDocument/2006/relationships/hyperlink" Target="https://talan.bank.gov.ua/get-user-certificate/ktodAbH5oURfnsGwQ3jO" TargetMode="External"/><Relationship Id="rId1444" Type="http://schemas.openxmlformats.org/officeDocument/2006/relationships/hyperlink" Target="https://talan.bank.gov.ua/get-user-certificate/ktodAF3tim5bLI-B7RMq" TargetMode="External"/><Relationship Id="rId1651" Type="http://schemas.openxmlformats.org/officeDocument/2006/relationships/hyperlink" Target="https://talan.bank.gov.ua/get-user-certificate/ktodAghOcI3aMei5Vx57" TargetMode="External"/><Relationship Id="rId246" Type="http://schemas.openxmlformats.org/officeDocument/2006/relationships/hyperlink" Target="https://talan.bank.gov.ua/get-user-certificate/ktodAOfi9cKL9mVy13C7" TargetMode="External"/><Relationship Id="rId453" Type="http://schemas.openxmlformats.org/officeDocument/2006/relationships/hyperlink" Target="https://talan.bank.gov.ua/get-user-certificate/ktodAdx537ynKQrYC5l4" TargetMode="External"/><Relationship Id="rId660" Type="http://schemas.openxmlformats.org/officeDocument/2006/relationships/hyperlink" Target="https://talan.bank.gov.ua/get-user-certificate/ktodA49TmRejh_QEGh2K" TargetMode="External"/><Relationship Id="rId898" Type="http://schemas.openxmlformats.org/officeDocument/2006/relationships/hyperlink" Target="https://talan.bank.gov.ua/get-user-certificate/ktodA3Ae7TF5Z4c3Ct_5" TargetMode="External"/><Relationship Id="rId1083" Type="http://schemas.openxmlformats.org/officeDocument/2006/relationships/hyperlink" Target="https://talan.bank.gov.ua/get-user-certificate/ktodAt17RpFk6jdqZKBh" TargetMode="External"/><Relationship Id="rId1290" Type="http://schemas.openxmlformats.org/officeDocument/2006/relationships/hyperlink" Target="https://talan.bank.gov.ua/get-user-certificate/ktodAO6Ij0J6umcravhr" TargetMode="External"/><Relationship Id="rId1304" Type="http://schemas.openxmlformats.org/officeDocument/2006/relationships/hyperlink" Target="https://talan.bank.gov.ua/get-user-certificate/ktodAhB62VaWuUqbEl3g" TargetMode="External"/><Relationship Id="rId1511" Type="http://schemas.openxmlformats.org/officeDocument/2006/relationships/hyperlink" Target="https://talan.bank.gov.ua/get-user-certificate/ktodASvcWnlh4Q7Nru0D" TargetMode="External"/><Relationship Id="rId1749" Type="http://schemas.openxmlformats.org/officeDocument/2006/relationships/hyperlink" Target="https://talan.bank.gov.ua/get-user-certificate/ktodAkA41nH7dQi069tb" TargetMode="External"/><Relationship Id="rId106" Type="http://schemas.openxmlformats.org/officeDocument/2006/relationships/hyperlink" Target="https://talan.bank.gov.ua/get-user-certificate/ktodAKA1KSE20g7AUNyr" TargetMode="External"/><Relationship Id="rId313" Type="http://schemas.openxmlformats.org/officeDocument/2006/relationships/hyperlink" Target="https://talan.bank.gov.ua/get-user-certificate/ktodADS4eaE4TOIQLPf8" TargetMode="External"/><Relationship Id="rId758" Type="http://schemas.openxmlformats.org/officeDocument/2006/relationships/hyperlink" Target="https://talan.bank.gov.ua/get-user-certificate/ktodAN6DX8Bn815NLxpY" TargetMode="External"/><Relationship Id="rId965" Type="http://schemas.openxmlformats.org/officeDocument/2006/relationships/hyperlink" Target="https://talan.bank.gov.ua/get-user-certificate/ktodAUUyPub_AQ_dHhuk" TargetMode="External"/><Relationship Id="rId1150" Type="http://schemas.openxmlformats.org/officeDocument/2006/relationships/hyperlink" Target="https://talan.bank.gov.ua/get-user-certificate/ktodAbD5bNli2841nEl1" TargetMode="External"/><Relationship Id="rId1388" Type="http://schemas.openxmlformats.org/officeDocument/2006/relationships/hyperlink" Target="https://talan.bank.gov.ua/get-user-certificate/ktodAanbkvnEb6LofWAN" TargetMode="External"/><Relationship Id="rId1595" Type="http://schemas.openxmlformats.org/officeDocument/2006/relationships/hyperlink" Target="https://talan.bank.gov.ua/get-user-certificate/ktodAwUstjSEvxU9Fg1A" TargetMode="External"/><Relationship Id="rId1609" Type="http://schemas.openxmlformats.org/officeDocument/2006/relationships/hyperlink" Target="https://talan.bank.gov.ua/get-user-certificate/ktodA-S9CQedbYa3NxSL" TargetMode="External"/><Relationship Id="rId10" Type="http://schemas.openxmlformats.org/officeDocument/2006/relationships/hyperlink" Target="https://talan.bank.gov.ua/get-user-certificate/ktodAEB7MxzlPSHaW17C" TargetMode="External"/><Relationship Id="rId94" Type="http://schemas.openxmlformats.org/officeDocument/2006/relationships/hyperlink" Target="https://talan.bank.gov.ua/get-user-certificate/ktodAlTq21Uptf5mdC5w" TargetMode="External"/><Relationship Id="rId397" Type="http://schemas.openxmlformats.org/officeDocument/2006/relationships/hyperlink" Target="https://talan.bank.gov.ua/get-user-certificate/ktodA-xs8juYTXTdBCP_" TargetMode="External"/><Relationship Id="rId520" Type="http://schemas.openxmlformats.org/officeDocument/2006/relationships/hyperlink" Target="https://talan.bank.gov.ua/get-user-certificate/ktodAXGzJivTd9OnS8eM" TargetMode="External"/><Relationship Id="rId618" Type="http://schemas.openxmlformats.org/officeDocument/2006/relationships/hyperlink" Target="https://talan.bank.gov.ua/get-user-certificate/ktodAoXjePdMmrFVQu_p" TargetMode="External"/><Relationship Id="rId825" Type="http://schemas.openxmlformats.org/officeDocument/2006/relationships/hyperlink" Target="https://talan.bank.gov.ua/get-user-certificate/ktodAI9qJ88go47Dsuot" TargetMode="External"/><Relationship Id="rId1248" Type="http://schemas.openxmlformats.org/officeDocument/2006/relationships/hyperlink" Target="https://talan.bank.gov.ua/get-user-certificate/ktodAnOkF0dhAlPKonLF" TargetMode="External"/><Relationship Id="rId1455" Type="http://schemas.openxmlformats.org/officeDocument/2006/relationships/hyperlink" Target="https://talan.bank.gov.ua/get-user-certificate/ktodAm6VhWS7t_BViCoN" TargetMode="External"/><Relationship Id="rId1662" Type="http://schemas.openxmlformats.org/officeDocument/2006/relationships/hyperlink" Target="https://talan.bank.gov.ua/get-user-certificate/ktodA35zs19hweRZY7pN" TargetMode="External"/><Relationship Id="rId257" Type="http://schemas.openxmlformats.org/officeDocument/2006/relationships/hyperlink" Target="https://talan.bank.gov.ua/get-user-certificate/ktodAR3Os7WyE_6wiIO7" TargetMode="External"/><Relationship Id="rId464" Type="http://schemas.openxmlformats.org/officeDocument/2006/relationships/hyperlink" Target="https://talan.bank.gov.ua/get-user-certificate/ktodAD6rpIU769El5zr1" TargetMode="External"/><Relationship Id="rId1010" Type="http://schemas.openxmlformats.org/officeDocument/2006/relationships/hyperlink" Target="https://talan.bank.gov.ua/get-user-certificate/ktodAWZBmHbhuRKx4VtI" TargetMode="External"/><Relationship Id="rId1094" Type="http://schemas.openxmlformats.org/officeDocument/2006/relationships/hyperlink" Target="https://talan.bank.gov.ua/get-user-certificate/ktodAi5_8T8wGsx2Uwqv" TargetMode="External"/><Relationship Id="rId1108" Type="http://schemas.openxmlformats.org/officeDocument/2006/relationships/hyperlink" Target="https://talan.bank.gov.ua/get-user-certificate/ktodAK-rtRGFrAWOkh1W" TargetMode="External"/><Relationship Id="rId1315" Type="http://schemas.openxmlformats.org/officeDocument/2006/relationships/hyperlink" Target="https://talan.bank.gov.ua/get-user-certificate/ktodADqRnpQRLZnV4qOM" TargetMode="External"/><Relationship Id="rId117" Type="http://schemas.openxmlformats.org/officeDocument/2006/relationships/hyperlink" Target="https://talan.bank.gov.ua/get-user-certificate/ktodA3hB24IC-nboP9SL" TargetMode="External"/><Relationship Id="rId671" Type="http://schemas.openxmlformats.org/officeDocument/2006/relationships/hyperlink" Target="https://talan.bank.gov.ua/get-user-certificate/ktodAzy6gpFB6dzicthG" TargetMode="External"/><Relationship Id="rId769" Type="http://schemas.openxmlformats.org/officeDocument/2006/relationships/hyperlink" Target="https://talan.bank.gov.ua/get-user-certificate/ktodABmi1bqjFSbHBFr8" TargetMode="External"/><Relationship Id="rId976" Type="http://schemas.openxmlformats.org/officeDocument/2006/relationships/hyperlink" Target="https://talan.bank.gov.ua/get-user-certificate/ktodA-q0FIULRdviN2Jf" TargetMode="External"/><Relationship Id="rId1399" Type="http://schemas.openxmlformats.org/officeDocument/2006/relationships/hyperlink" Target="https://talan.bank.gov.ua/get-user-certificate/ktodA6EvEEFYmbhEZLNj" TargetMode="External"/><Relationship Id="rId324" Type="http://schemas.openxmlformats.org/officeDocument/2006/relationships/hyperlink" Target="https://talan.bank.gov.ua/get-user-certificate/ktodAO-2IoInFAnmzCuW" TargetMode="External"/><Relationship Id="rId531" Type="http://schemas.openxmlformats.org/officeDocument/2006/relationships/hyperlink" Target="https://talan.bank.gov.ua/get-user-certificate/ktodAcrrgClLzPqINmzq" TargetMode="External"/><Relationship Id="rId629" Type="http://schemas.openxmlformats.org/officeDocument/2006/relationships/hyperlink" Target="https://talan.bank.gov.ua/get-user-certificate/ktodA3m_awfGDFsuYu2m" TargetMode="External"/><Relationship Id="rId1161" Type="http://schemas.openxmlformats.org/officeDocument/2006/relationships/hyperlink" Target="https://talan.bank.gov.ua/get-user-certificate/ktodAcFB8EjJCKxyoou-" TargetMode="External"/><Relationship Id="rId1259" Type="http://schemas.openxmlformats.org/officeDocument/2006/relationships/hyperlink" Target="https://talan.bank.gov.ua/get-user-certificate/ktodA35AzXNyFyJIHgf8" TargetMode="External"/><Relationship Id="rId1466" Type="http://schemas.openxmlformats.org/officeDocument/2006/relationships/hyperlink" Target="https://talan.bank.gov.ua/get-user-certificate/ktodAzU_ETQdNETOtDl3" TargetMode="External"/><Relationship Id="rId836" Type="http://schemas.openxmlformats.org/officeDocument/2006/relationships/hyperlink" Target="https://talan.bank.gov.ua/get-user-certificate/ktodAGodD-R4X-LYr7xl" TargetMode="External"/><Relationship Id="rId1021" Type="http://schemas.openxmlformats.org/officeDocument/2006/relationships/hyperlink" Target="https://talan.bank.gov.ua/get-user-certificate/ktodAs-xSymgsiFZzcl4" TargetMode="External"/><Relationship Id="rId1119" Type="http://schemas.openxmlformats.org/officeDocument/2006/relationships/hyperlink" Target="https://talan.bank.gov.ua/get-user-certificate/ktodAzJYmiSp5e37EJxZ" TargetMode="External"/><Relationship Id="rId1673" Type="http://schemas.openxmlformats.org/officeDocument/2006/relationships/hyperlink" Target="https://talan.bank.gov.ua/get-user-certificate/ktodAWmYD7_xFQGoe5x-" TargetMode="External"/><Relationship Id="rId903" Type="http://schemas.openxmlformats.org/officeDocument/2006/relationships/hyperlink" Target="https://talan.bank.gov.ua/get-user-certificate/ktodABE8Sk_IFqEKIAn7" TargetMode="External"/><Relationship Id="rId1326" Type="http://schemas.openxmlformats.org/officeDocument/2006/relationships/hyperlink" Target="https://talan.bank.gov.ua/get-user-certificate/ktodAWYehIVi7m8qkPsV" TargetMode="External"/><Relationship Id="rId1533" Type="http://schemas.openxmlformats.org/officeDocument/2006/relationships/hyperlink" Target="https://talan.bank.gov.ua/get-user-certificate/ktodAZonpCFmf1WF-szD" TargetMode="External"/><Relationship Id="rId1740" Type="http://schemas.openxmlformats.org/officeDocument/2006/relationships/hyperlink" Target="https://talan.bank.gov.ua/get-user-certificate/ktodAJbbf7-J08Z1vfuS" TargetMode="External"/><Relationship Id="rId32" Type="http://schemas.openxmlformats.org/officeDocument/2006/relationships/hyperlink" Target="https://talan.bank.gov.ua/get-user-certificate/ktodAu3y6LuUP_3yFRB5" TargetMode="External"/><Relationship Id="rId1600" Type="http://schemas.openxmlformats.org/officeDocument/2006/relationships/hyperlink" Target="https://talan.bank.gov.ua/get-user-certificate/ktodAh2SaNDs98Qs0VCc" TargetMode="External"/><Relationship Id="rId181" Type="http://schemas.openxmlformats.org/officeDocument/2006/relationships/hyperlink" Target="https://talan.bank.gov.ua/get-user-certificate/ktodAIBEre5s8UQt4CNz" TargetMode="External"/><Relationship Id="rId279" Type="http://schemas.openxmlformats.org/officeDocument/2006/relationships/hyperlink" Target="https://talan.bank.gov.ua/get-user-certificate/ktodA6Jn4JCk4gt9wA8z" TargetMode="External"/><Relationship Id="rId486" Type="http://schemas.openxmlformats.org/officeDocument/2006/relationships/hyperlink" Target="https://talan.bank.gov.ua/get-user-certificate/ktodAALHjVK1IQZz8DWj" TargetMode="External"/><Relationship Id="rId693" Type="http://schemas.openxmlformats.org/officeDocument/2006/relationships/hyperlink" Target="https://talan.bank.gov.ua/get-user-certificate/ktodAbsuTygWeFwPS0eS" TargetMode="External"/><Relationship Id="rId139" Type="http://schemas.openxmlformats.org/officeDocument/2006/relationships/hyperlink" Target="https://talan.bank.gov.ua/get-user-certificate/ktodAIz0-Nfnaaqr8vZ6" TargetMode="External"/><Relationship Id="rId346" Type="http://schemas.openxmlformats.org/officeDocument/2006/relationships/hyperlink" Target="https://talan.bank.gov.ua/get-user-certificate/ktodANBuqUnaUE5oFl0T" TargetMode="External"/><Relationship Id="rId553" Type="http://schemas.openxmlformats.org/officeDocument/2006/relationships/hyperlink" Target="https://talan.bank.gov.ua/get-user-certificate/ktodAgwUsNPEk3Wtklcy" TargetMode="External"/><Relationship Id="rId760" Type="http://schemas.openxmlformats.org/officeDocument/2006/relationships/hyperlink" Target="https://talan.bank.gov.ua/get-user-certificate/ktodAjaylAxkG9ws76Mg" TargetMode="External"/><Relationship Id="rId998" Type="http://schemas.openxmlformats.org/officeDocument/2006/relationships/hyperlink" Target="https://talan.bank.gov.ua/get-user-certificate/ktodA32ohRST5Yf4_IHH" TargetMode="External"/><Relationship Id="rId1183" Type="http://schemas.openxmlformats.org/officeDocument/2006/relationships/hyperlink" Target="https://talan.bank.gov.ua/get-user-certificate/ktodAbp4PI8DPmMu0YXu" TargetMode="External"/><Relationship Id="rId1390" Type="http://schemas.openxmlformats.org/officeDocument/2006/relationships/hyperlink" Target="https://talan.bank.gov.ua/get-user-certificate/ktodA9Wa919asWWeoPcc" TargetMode="External"/><Relationship Id="rId206" Type="http://schemas.openxmlformats.org/officeDocument/2006/relationships/hyperlink" Target="https://talan.bank.gov.ua/get-user-certificate/ktodAAPK9MGYdBU4lVpY" TargetMode="External"/><Relationship Id="rId413" Type="http://schemas.openxmlformats.org/officeDocument/2006/relationships/hyperlink" Target="https://talan.bank.gov.ua/get-user-certificate/ktodAAKwCwgqaLWFfyLs" TargetMode="External"/><Relationship Id="rId858" Type="http://schemas.openxmlformats.org/officeDocument/2006/relationships/hyperlink" Target="https://talan.bank.gov.ua/get-user-certificate/ktodAUwpNHJnDSVE2-YQ" TargetMode="External"/><Relationship Id="rId1043" Type="http://schemas.openxmlformats.org/officeDocument/2006/relationships/hyperlink" Target="https://talan.bank.gov.ua/get-user-certificate/ktodAbHDGG9a2_hDuAVq" TargetMode="External"/><Relationship Id="rId1488" Type="http://schemas.openxmlformats.org/officeDocument/2006/relationships/hyperlink" Target="https://talan.bank.gov.ua/get-user-certificate/ktodAfC5y1aMjzNZ4YpP" TargetMode="External"/><Relationship Id="rId1695" Type="http://schemas.openxmlformats.org/officeDocument/2006/relationships/hyperlink" Target="https://talan.bank.gov.ua/get-user-certificate/ktodAE-ZcZATPkl5-KDA" TargetMode="External"/><Relationship Id="rId620" Type="http://schemas.openxmlformats.org/officeDocument/2006/relationships/hyperlink" Target="https://talan.bank.gov.ua/get-user-certificate/ktodAimY5YudCh_c7PUz" TargetMode="External"/><Relationship Id="rId718" Type="http://schemas.openxmlformats.org/officeDocument/2006/relationships/hyperlink" Target="https://talan.bank.gov.ua/get-user-certificate/ktodAttF1m6cEgvJnkt1" TargetMode="External"/><Relationship Id="rId925" Type="http://schemas.openxmlformats.org/officeDocument/2006/relationships/hyperlink" Target="https://talan.bank.gov.ua/get-user-certificate/ktodAmPMlEzxk7P7JFg-" TargetMode="External"/><Relationship Id="rId1250" Type="http://schemas.openxmlformats.org/officeDocument/2006/relationships/hyperlink" Target="https://talan.bank.gov.ua/get-user-certificate/ktodAvuBgZ975VfI8nPG" TargetMode="External"/><Relationship Id="rId1348" Type="http://schemas.openxmlformats.org/officeDocument/2006/relationships/hyperlink" Target="https://talan.bank.gov.ua/get-user-certificate/ktodAOWFgPffTaed9MWR" TargetMode="External"/><Relationship Id="rId1555" Type="http://schemas.openxmlformats.org/officeDocument/2006/relationships/hyperlink" Target="https://talan.bank.gov.ua/get-user-certificate/ktodAUjhdjC6BxOHJcEA" TargetMode="External"/><Relationship Id="rId1762" Type="http://schemas.openxmlformats.org/officeDocument/2006/relationships/hyperlink" Target="https://talan.bank.gov.ua/get-user-certificate/ktodAH0Bd7CmqiNaRVbF" TargetMode="External"/><Relationship Id="rId1110" Type="http://schemas.openxmlformats.org/officeDocument/2006/relationships/hyperlink" Target="https://talan.bank.gov.ua/get-user-certificate/ktodAxVPHJ8AMRdg2Gir" TargetMode="External"/><Relationship Id="rId1208" Type="http://schemas.openxmlformats.org/officeDocument/2006/relationships/hyperlink" Target="https://talan.bank.gov.ua/get-user-certificate/ktodA5PR1kfnE6NOg7i-" TargetMode="External"/><Relationship Id="rId1415" Type="http://schemas.openxmlformats.org/officeDocument/2006/relationships/hyperlink" Target="https://talan.bank.gov.ua/get-user-certificate/ktodAewvPHqk0aaqQKvN" TargetMode="External"/><Relationship Id="rId54" Type="http://schemas.openxmlformats.org/officeDocument/2006/relationships/hyperlink" Target="https://talan.bank.gov.ua/get-user-certificate/ktodAfjj43Oh1RiOW8yd" TargetMode="External"/><Relationship Id="rId1622" Type="http://schemas.openxmlformats.org/officeDocument/2006/relationships/hyperlink" Target="https://talan.bank.gov.ua/get-user-certificate/ktodAQwHfqvNRmKTqWoN" TargetMode="External"/><Relationship Id="rId270" Type="http://schemas.openxmlformats.org/officeDocument/2006/relationships/hyperlink" Target="https://talan.bank.gov.ua/get-user-certificate/ktodAyU0nXG1zUb57_QC" TargetMode="External"/><Relationship Id="rId130" Type="http://schemas.openxmlformats.org/officeDocument/2006/relationships/hyperlink" Target="https://talan.bank.gov.ua/get-user-certificate/ktodAYXu08ORiL4qOOhx" TargetMode="External"/><Relationship Id="rId368" Type="http://schemas.openxmlformats.org/officeDocument/2006/relationships/hyperlink" Target="https://talan.bank.gov.ua/get-user-certificate/ktodAsj4e37w833T3gRQ" TargetMode="External"/><Relationship Id="rId575" Type="http://schemas.openxmlformats.org/officeDocument/2006/relationships/hyperlink" Target="https://talan.bank.gov.ua/get-user-certificate/ktodAoXFvkBxfz1JerP9" TargetMode="External"/><Relationship Id="rId782" Type="http://schemas.openxmlformats.org/officeDocument/2006/relationships/hyperlink" Target="https://talan.bank.gov.ua/get-user-certificate/ktodAyLJ1w8WG1WDWAY0" TargetMode="External"/><Relationship Id="rId228" Type="http://schemas.openxmlformats.org/officeDocument/2006/relationships/hyperlink" Target="https://talan.bank.gov.ua/get-user-certificate/ktodAnPzXbAYzBDYkqi4" TargetMode="External"/><Relationship Id="rId435" Type="http://schemas.openxmlformats.org/officeDocument/2006/relationships/hyperlink" Target="https://talan.bank.gov.ua/get-user-certificate/ktodAZohHvcYxQLGHijK" TargetMode="External"/><Relationship Id="rId642" Type="http://schemas.openxmlformats.org/officeDocument/2006/relationships/hyperlink" Target="https://talan.bank.gov.ua/get-user-certificate/ktodAbDC4u1CqR7ukkjX" TargetMode="External"/><Relationship Id="rId1065" Type="http://schemas.openxmlformats.org/officeDocument/2006/relationships/hyperlink" Target="https://talan.bank.gov.ua/get-user-certificate/ktodA46uHAmxrEqPeR1o" TargetMode="External"/><Relationship Id="rId1272" Type="http://schemas.openxmlformats.org/officeDocument/2006/relationships/hyperlink" Target="https://talan.bank.gov.ua/get-user-certificate/ktodAtim4mVt36XzUDQT" TargetMode="External"/><Relationship Id="rId502" Type="http://schemas.openxmlformats.org/officeDocument/2006/relationships/hyperlink" Target="https://talan.bank.gov.ua/get-user-certificate/ktodAJ3b5BQ-sCi5qlWo" TargetMode="External"/><Relationship Id="rId947" Type="http://schemas.openxmlformats.org/officeDocument/2006/relationships/hyperlink" Target="https://talan.bank.gov.ua/get-user-certificate/ktodAIDAYWOSDgiLIRba" TargetMode="External"/><Relationship Id="rId1132" Type="http://schemas.openxmlformats.org/officeDocument/2006/relationships/hyperlink" Target="https://talan.bank.gov.ua/get-user-certificate/ktodAVZdpIgwjYKs8ZbL" TargetMode="External"/><Relationship Id="rId1577" Type="http://schemas.openxmlformats.org/officeDocument/2006/relationships/hyperlink" Target="https://talan.bank.gov.ua/get-user-certificate/ktodAojFX0ugrM38idj6" TargetMode="External"/><Relationship Id="rId76" Type="http://schemas.openxmlformats.org/officeDocument/2006/relationships/hyperlink" Target="https://talan.bank.gov.ua/get-user-certificate/ktodA0wQkPohhVJknIkv" TargetMode="External"/><Relationship Id="rId807" Type="http://schemas.openxmlformats.org/officeDocument/2006/relationships/hyperlink" Target="https://talan.bank.gov.ua/get-user-certificate/ktodAgaAPDFgdSqKBH-q" TargetMode="External"/><Relationship Id="rId1437" Type="http://schemas.openxmlformats.org/officeDocument/2006/relationships/hyperlink" Target="https://talan.bank.gov.ua/get-user-certificate/ktodAJ78PMzRh2pd8dpA" TargetMode="External"/><Relationship Id="rId1644" Type="http://schemas.openxmlformats.org/officeDocument/2006/relationships/hyperlink" Target="https://talan.bank.gov.ua/get-user-certificate/ktodAHLEv-pNTTseLuG0" TargetMode="External"/><Relationship Id="rId1504" Type="http://schemas.openxmlformats.org/officeDocument/2006/relationships/hyperlink" Target="https://talan.bank.gov.ua/get-user-certificate/ktodAzeUzOx9Mhy2CwL2" TargetMode="External"/><Relationship Id="rId1711" Type="http://schemas.openxmlformats.org/officeDocument/2006/relationships/hyperlink" Target="https://talan.bank.gov.ua/get-user-certificate/ktodACqU8_mpV43zClWb" TargetMode="External"/><Relationship Id="rId292" Type="http://schemas.openxmlformats.org/officeDocument/2006/relationships/hyperlink" Target="https://talan.bank.gov.ua/get-user-certificate/ktodAMs3Al2wj6iMMlb2" TargetMode="External"/><Relationship Id="rId597" Type="http://schemas.openxmlformats.org/officeDocument/2006/relationships/hyperlink" Target="https://talan.bank.gov.ua/get-user-certificate/ktodAU7tuI-S9xQdt01x" TargetMode="External"/><Relationship Id="rId152" Type="http://schemas.openxmlformats.org/officeDocument/2006/relationships/hyperlink" Target="https://talan.bank.gov.ua/get-user-certificate/ktodALR9Z8EB054j6rW4" TargetMode="External"/><Relationship Id="rId457" Type="http://schemas.openxmlformats.org/officeDocument/2006/relationships/hyperlink" Target="https://talan.bank.gov.ua/get-user-certificate/ktodAMC7ypAnivQ-ZrKK" TargetMode="External"/><Relationship Id="rId1087" Type="http://schemas.openxmlformats.org/officeDocument/2006/relationships/hyperlink" Target="https://talan.bank.gov.ua/get-user-certificate/ktodApbj4yZaaV7ouwHq" TargetMode="External"/><Relationship Id="rId1294" Type="http://schemas.openxmlformats.org/officeDocument/2006/relationships/hyperlink" Target="https://talan.bank.gov.ua/get-user-certificate/ktodAw8Fzj3BtR7_d2Nh" TargetMode="External"/><Relationship Id="rId664" Type="http://schemas.openxmlformats.org/officeDocument/2006/relationships/hyperlink" Target="https://talan.bank.gov.ua/get-user-certificate/ktodAYeddgciYMXPzvhg" TargetMode="External"/><Relationship Id="rId871" Type="http://schemas.openxmlformats.org/officeDocument/2006/relationships/hyperlink" Target="https://talan.bank.gov.ua/get-user-certificate/ktodAXWjm2PuvhcOLe-T" TargetMode="External"/><Relationship Id="rId969" Type="http://schemas.openxmlformats.org/officeDocument/2006/relationships/hyperlink" Target="https://talan.bank.gov.ua/get-user-certificate/ktodAQmuNmcJUuZAros7" TargetMode="External"/><Relationship Id="rId1599" Type="http://schemas.openxmlformats.org/officeDocument/2006/relationships/hyperlink" Target="https://talan.bank.gov.ua/get-user-certificate/ktodAv7EzpxOSKDi0Ugd" TargetMode="External"/><Relationship Id="rId317" Type="http://schemas.openxmlformats.org/officeDocument/2006/relationships/hyperlink" Target="https://talan.bank.gov.ua/get-user-certificate/ktodAE8-XW4u_TebblLF" TargetMode="External"/><Relationship Id="rId524" Type="http://schemas.openxmlformats.org/officeDocument/2006/relationships/hyperlink" Target="https://talan.bank.gov.ua/get-user-certificate/ktodAzFSD8hEYlFwbpAM" TargetMode="External"/><Relationship Id="rId731" Type="http://schemas.openxmlformats.org/officeDocument/2006/relationships/hyperlink" Target="https://talan.bank.gov.ua/get-user-certificate/ktodART9uqcbvI_sNark" TargetMode="External"/><Relationship Id="rId1154" Type="http://schemas.openxmlformats.org/officeDocument/2006/relationships/hyperlink" Target="https://talan.bank.gov.ua/get-user-certificate/ktodAkQfHof7DfP_EaAs" TargetMode="External"/><Relationship Id="rId1361" Type="http://schemas.openxmlformats.org/officeDocument/2006/relationships/hyperlink" Target="https://talan.bank.gov.ua/get-user-certificate/ktodAiwVzJPTGqtXMRHY" TargetMode="External"/><Relationship Id="rId1459" Type="http://schemas.openxmlformats.org/officeDocument/2006/relationships/hyperlink" Target="https://talan.bank.gov.ua/get-user-certificate/ktodAx0M0lS0Z4DqUjHh" TargetMode="External"/><Relationship Id="rId98" Type="http://schemas.openxmlformats.org/officeDocument/2006/relationships/hyperlink" Target="https://talan.bank.gov.ua/get-user-certificate/ktodAF3-nODOSTxNyvUL" TargetMode="External"/><Relationship Id="rId829" Type="http://schemas.openxmlformats.org/officeDocument/2006/relationships/hyperlink" Target="https://talan.bank.gov.ua/get-user-certificate/ktodAKyTQ8dHEO5r-lLJ" TargetMode="External"/><Relationship Id="rId1014" Type="http://schemas.openxmlformats.org/officeDocument/2006/relationships/hyperlink" Target="https://talan.bank.gov.ua/get-user-certificate/ktodAniTY-T2ZXw9j4b4" TargetMode="External"/><Relationship Id="rId1221" Type="http://schemas.openxmlformats.org/officeDocument/2006/relationships/hyperlink" Target="https://talan.bank.gov.ua/get-user-certificate/ktodAjv_QhZVJTQylGJR" TargetMode="External"/><Relationship Id="rId1666" Type="http://schemas.openxmlformats.org/officeDocument/2006/relationships/hyperlink" Target="https://talan.bank.gov.ua/get-user-certificate/ktodAcMq6ZZB8lblJaFS" TargetMode="External"/><Relationship Id="rId1319" Type="http://schemas.openxmlformats.org/officeDocument/2006/relationships/hyperlink" Target="https://talan.bank.gov.ua/get-user-certificate/ktodAjkjxlvmhs4s1djD" TargetMode="External"/><Relationship Id="rId1526" Type="http://schemas.openxmlformats.org/officeDocument/2006/relationships/hyperlink" Target="https://talan.bank.gov.ua/get-user-certificate/ktodAmeP4rBWAenPTzNo" TargetMode="External"/><Relationship Id="rId1733" Type="http://schemas.openxmlformats.org/officeDocument/2006/relationships/hyperlink" Target="https://talan.bank.gov.ua/get-user-certificate/ktodAh0s4cm8dPGdtM4J" TargetMode="External"/><Relationship Id="rId25" Type="http://schemas.openxmlformats.org/officeDocument/2006/relationships/hyperlink" Target="https://talan.bank.gov.ua/get-user-certificate/ktodAtHgEh-Yd0il5rjv" TargetMode="External"/><Relationship Id="rId174" Type="http://schemas.openxmlformats.org/officeDocument/2006/relationships/hyperlink" Target="https://talan.bank.gov.ua/get-user-certificate/ktodAbXciSqS000NyHp4" TargetMode="External"/><Relationship Id="rId381" Type="http://schemas.openxmlformats.org/officeDocument/2006/relationships/hyperlink" Target="https://talan.bank.gov.ua/get-user-certificate/ktodAdDF8evtn9RTNnVZ" TargetMode="External"/><Relationship Id="rId241" Type="http://schemas.openxmlformats.org/officeDocument/2006/relationships/hyperlink" Target="https://talan.bank.gov.ua/get-user-certificate/ktodA_gFvmzrGcuyIIeK" TargetMode="External"/><Relationship Id="rId479" Type="http://schemas.openxmlformats.org/officeDocument/2006/relationships/hyperlink" Target="https://talan.bank.gov.ua/get-user-certificate/ktodA8pJci9PsZybUOz5" TargetMode="External"/><Relationship Id="rId686" Type="http://schemas.openxmlformats.org/officeDocument/2006/relationships/hyperlink" Target="https://talan.bank.gov.ua/get-user-certificate/ktodA4Q1qoC-nMCh1r81" TargetMode="External"/><Relationship Id="rId893" Type="http://schemas.openxmlformats.org/officeDocument/2006/relationships/hyperlink" Target="https://talan.bank.gov.ua/get-user-certificate/ktodAVDFN67b73lM6llM" TargetMode="External"/><Relationship Id="rId339" Type="http://schemas.openxmlformats.org/officeDocument/2006/relationships/hyperlink" Target="https://talan.bank.gov.ua/get-user-certificate/ktodAaS_vIFNOczOk8wr" TargetMode="External"/><Relationship Id="rId546" Type="http://schemas.openxmlformats.org/officeDocument/2006/relationships/hyperlink" Target="https://talan.bank.gov.ua/get-user-certificate/ktodAiwvyZ7Lye0EUckh" TargetMode="External"/><Relationship Id="rId753" Type="http://schemas.openxmlformats.org/officeDocument/2006/relationships/hyperlink" Target="https://talan.bank.gov.ua/get-user-certificate/ktodAb4HoqLdtt-hzMcZ" TargetMode="External"/><Relationship Id="rId1176" Type="http://schemas.openxmlformats.org/officeDocument/2006/relationships/hyperlink" Target="https://talan.bank.gov.ua/get-user-certificate/ktodALQJxXfxzQJ8Y9vW" TargetMode="External"/><Relationship Id="rId1383" Type="http://schemas.openxmlformats.org/officeDocument/2006/relationships/hyperlink" Target="https://talan.bank.gov.ua/get-user-certificate/ktodAI_lfDvAmLJCDOlo" TargetMode="External"/><Relationship Id="rId101" Type="http://schemas.openxmlformats.org/officeDocument/2006/relationships/hyperlink" Target="https://talan.bank.gov.ua/get-user-certificate/ktodAKgsb2vROWTLK_NE" TargetMode="External"/><Relationship Id="rId406" Type="http://schemas.openxmlformats.org/officeDocument/2006/relationships/hyperlink" Target="https://talan.bank.gov.ua/get-user-certificate/ktodA_yy-3K4Sukt1i1e" TargetMode="External"/><Relationship Id="rId960" Type="http://schemas.openxmlformats.org/officeDocument/2006/relationships/hyperlink" Target="https://talan.bank.gov.ua/get-user-certificate/ktodA40-jMdsPucvdrQW" TargetMode="External"/><Relationship Id="rId1036" Type="http://schemas.openxmlformats.org/officeDocument/2006/relationships/hyperlink" Target="https://talan.bank.gov.ua/get-user-certificate/ktodA6Nqq_y2WxnS9wDh" TargetMode="External"/><Relationship Id="rId1243" Type="http://schemas.openxmlformats.org/officeDocument/2006/relationships/hyperlink" Target="https://talan.bank.gov.ua/get-user-certificate/ktodAzdsmtwLDIilRhKH" TargetMode="External"/><Relationship Id="rId1590" Type="http://schemas.openxmlformats.org/officeDocument/2006/relationships/hyperlink" Target="https://talan.bank.gov.ua/get-user-certificate/ktodAiSZMbruechTXmKQ" TargetMode="External"/><Relationship Id="rId1688" Type="http://schemas.openxmlformats.org/officeDocument/2006/relationships/hyperlink" Target="https://talan.bank.gov.ua/get-user-certificate/ktodAgfJ8yG1r-Mk67cK" TargetMode="External"/><Relationship Id="rId613" Type="http://schemas.openxmlformats.org/officeDocument/2006/relationships/hyperlink" Target="https://talan.bank.gov.ua/get-user-certificate/ktodAF0gakq1leKuPPFg" TargetMode="External"/><Relationship Id="rId820" Type="http://schemas.openxmlformats.org/officeDocument/2006/relationships/hyperlink" Target="https://talan.bank.gov.ua/get-user-certificate/ktodAEOJ9nziSR0ZqrOL" TargetMode="External"/><Relationship Id="rId918" Type="http://schemas.openxmlformats.org/officeDocument/2006/relationships/hyperlink" Target="https://talan.bank.gov.ua/get-user-certificate/ktodA4n6fi4SfEZ7Vkjq" TargetMode="External"/><Relationship Id="rId1450" Type="http://schemas.openxmlformats.org/officeDocument/2006/relationships/hyperlink" Target="https://talan.bank.gov.ua/get-user-certificate/ktodAm7K8s7piAj5JtZ7" TargetMode="External"/><Relationship Id="rId1548" Type="http://schemas.openxmlformats.org/officeDocument/2006/relationships/hyperlink" Target="https://talan.bank.gov.ua/get-user-certificate/ktodAoW68LvU7vu_W9SH" TargetMode="External"/><Relationship Id="rId1755" Type="http://schemas.openxmlformats.org/officeDocument/2006/relationships/hyperlink" Target="https://talan.bank.gov.ua/get-user-certificate/ktodA-f2h5-K_IQjRcd7" TargetMode="External"/><Relationship Id="rId1103" Type="http://schemas.openxmlformats.org/officeDocument/2006/relationships/hyperlink" Target="https://talan.bank.gov.ua/get-user-certificate/ktodAxtN-ePk2gQa3Vkh" TargetMode="External"/><Relationship Id="rId1310" Type="http://schemas.openxmlformats.org/officeDocument/2006/relationships/hyperlink" Target="https://talan.bank.gov.ua/get-user-certificate/ktodAFDaPEJjbPowsFip" TargetMode="External"/><Relationship Id="rId1408" Type="http://schemas.openxmlformats.org/officeDocument/2006/relationships/hyperlink" Target="https://talan.bank.gov.ua/get-user-certificate/ktodANdOEfi0h8_jtu5E" TargetMode="External"/><Relationship Id="rId47" Type="http://schemas.openxmlformats.org/officeDocument/2006/relationships/hyperlink" Target="https://talan.bank.gov.ua/get-user-certificate/ktodAPtueipohB1JA8lZ" TargetMode="External"/><Relationship Id="rId1615" Type="http://schemas.openxmlformats.org/officeDocument/2006/relationships/hyperlink" Target="https://talan.bank.gov.ua/get-user-certificate/ktodAAyw3HYMHMZYWiGM" TargetMode="External"/><Relationship Id="rId196" Type="http://schemas.openxmlformats.org/officeDocument/2006/relationships/hyperlink" Target="https://talan.bank.gov.ua/get-user-certificate/ktodAKCLKvmM7cbuhXHT" TargetMode="External"/><Relationship Id="rId263" Type="http://schemas.openxmlformats.org/officeDocument/2006/relationships/hyperlink" Target="https://talan.bank.gov.ua/get-user-certificate/ktodAAbMJNuKfzpZR8ww" TargetMode="External"/><Relationship Id="rId470" Type="http://schemas.openxmlformats.org/officeDocument/2006/relationships/hyperlink" Target="https://talan.bank.gov.ua/get-user-certificate/ktodALdAG8g5Oo4WMpXl" TargetMode="External"/><Relationship Id="rId123" Type="http://schemas.openxmlformats.org/officeDocument/2006/relationships/hyperlink" Target="https://talan.bank.gov.ua/get-user-certificate/ktodA_XL_g6L8n6yLHpg" TargetMode="External"/><Relationship Id="rId330" Type="http://schemas.openxmlformats.org/officeDocument/2006/relationships/hyperlink" Target="https://talan.bank.gov.ua/get-user-certificate/ktodAmjFIpLpwO_C-IEv" TargetMode="External"/><Relationship Id="rId568" Type="http://schemas.openxmlformats.org/officeDocument/2006/relationships/hyperlink" Target="https://talan.bank.gov.ua/get-user-certificate/ktodAn4O6EgSAbYhxGte" TargetMode="External"/><Relationship Id="rId775" Type="http://schemas.openxmlformats.org/officeDocument/2006/relationships/hyperlink" Target="https://talan.bank.gov.ua/get-user-certificate/ktodAqhgLUwbV_dWjvpl" TargetMode="External"/><Relationship Id="rId982" Type="http://schemas.openxmlformats.org/officeDocument/2006/relationships/hyperlink" Target="https://talan.bank.gov.ua/get-user-certificate/ktodAFiL5d80wrwNzxBB" TargetMode="External"/><Relationship Id="rId1198" Type="http://schemas.openxmlformats.org/officeDocument/2006/relationships/hyperlink" Target="https://talan.bank.gov.ua/get-user-certificate/ktodAFupHE5enn9oSR50" TargetMode="External"/><Relationship Id="rId428" Type="http://schemas.openxmlformats.org/officeDocument/2006/relationships/hyperlink" Target="https://talan.bank.gov.ua/get-user-certificate/ktodAQ0b9extSLv_M2nn" TargetMode="External"/><Relationship Id="rId635" Type="http://schemas.openxmlformats.org/officeDocument/2006/relationships/hyperlink" Target="https://talan.bank.gov.ua/get-user-certificate/ktodAIl9XRGxCkmzVYAM" TargetMode="External"/><Relationship Id="rId842" Type="http://schemas.openxmlformats.org/officeDocument/2006/relationships/hyperlink" Target="https://talan.bank.gov.ua/get-user-certificate/ktodA016aEOTCCjrlA6i" TargetMode="External"/><Relationship Id="rId1058" Type="http://schemas.openxmlformats.org/officeDocument/2006/relationships/hyperlink" Target="https://talan.bank.gov.ua/get-user-certificate/ktodAghjVhhRGrzNjbEp" TargetMode="External"/><Relationship Id="rId1265" Type="http://schemas.openxmlformats.org/officeDocument/2006/relationships/hyperlink" Target="https://talan.bank.gov.ua/get-user-certificate/ktodACsEN9po95anrRNJ" TargetMode="External"/><Relationship Id="rId1472" Type="http://schemas.openxmlformats.org/officeDocument/2006/relationships/hyperlink" Target="https://talan.bank.gov.ua/get-user-certificate/ktodA4Y6Lp_vaABLZXpe" TargetMode="External"/><Relationship Id="rId702" Type="http://schemas.openxmlformats.org/officeDocument/2006/relationships/hyperlink" Target="https://talan.bank.gov.ua/get-user-certificate/ktodAf0qpXH7hk0rPcVN" TargetMode="External"/><Relationship Id="rId1125" Type="http://schemas.openxmlformats.org/officeDocument/2006/relationships/hyperlink" Target="https://talan.bank.gov.ua/get-user-certificate/ktodA53oL9avG4-lOIq7" TargetMode="External"/><Relationship Id="rId1332" Type="http://schemas.openxmlformats.org/officeDocument/2006/relationships/hyperlink" Target="https://talan.bank.gov.ua/get-user-certificate/ktodAv3c9Jc2RzqG8wj9" TargetMode="External"/><Relationship Id="rId1777" Type="http://schemas.openxmlformats.org/officeDocument/2006/relationships/hyperlink" Target="https://talan.bank.gov.ua/get-user-certificate/ktodAvm39Pxxij5MvM0i" TargetMode="External"/><Relationship Id="rId69" Type="http://schemas.openxmlformats.org/officeDocument/2006/relationships/hyperlink" Target="https://talan.bank.gov.ua/get-user-certificate/ktodATrjrkwJO1aHXTEX" TargetMode="External"/><Relationship Id="rId1637" Type="http://schemas.openxmlformats.org/officeDocument/2006/relationships/hyperlink" Target="https://talan.bank.gov.ua/get-user-certificate/ktodAK4gQSAFwP4eaQDt" TargetMode="External"/><Relationship Id="rId1704" Type="http://schemas.openxmlformats.org/officeDocument/2006/relationships/hyperlink" Target="https://talan.bank.gov.ua/get-user-certificate/ktodAyEmvzvm2s9gUGiy" TargetMode="External"/><Relationship Id="rId285" Type="http://schemas.openxmlformats.org/officeDocument/2006/relationships/hyperlink" Target="https://talan.bank.gov.ua/get-user-certificate/ktodAxrkhy0oTu-St11N" TargetMode="External"/><Relationship Id="rId492" Type="http://schemas.openxmlformats.org/officeDocument/2006/relationships/hyperlink" Target="https://talan.bank.gov.ua/get-user-certificate/ktodANmkooaC2QzAZDkT" TargetMode="External"/><Relationship Id="rId797" Type="http://schemas.openxmlformats.org/officeDocument/2006/relationships/hyperlink" Target="https://talan.bank.gov.ua/get-user-certificate/ktodAhZ8UC9DounRKvIK" TargetMode="External"/><Relationship Id="rId145" Type="http://schemas.openxmlformats.org/officeDocument/2006/relationships/hyperlink" Target="https://talan.bank.gov.ua/get-user-certificate/ktodAgQ6HJxRcxCPyfAG" TargetMode="External"/><Relationship Id="rId352" Type="http://schemas.openxmlformats.org/officeDocument/2006/relationships/hyperlink" Target="https://talan.bank.gov.ua/get-user-certificate/ktodAzSsk1lyZzgZFThr" TargetMode="External"/><Relationship Id="rId1287" Type="http://schemas.openxmlformats.org/officeDocument/2006/relationships/hyperlink" Target="https://talan.bank.gov.ua/get-user-certificate/ktodAki8pX7Onf6hFqf8" TargetMode="External"/><Relationship Id="rId212" Type="http://schemas.openxmlformats.org/officeDocument/2006/relationships/hyperlink" Target="https://talan.bank.gov.ua/get-user-certificate/ktodAgzj9BP3IkJigwgN" TargetMode="External"/><Relationship Id="rId657" Type="http://schemas.openxmlformats.org/officeDocument/2006/relationships/hyperlink" Target="https://talan.bank.gov.ua/get-user-certificate/ktodASHtw-uQizOTtaq7" TargetMode="External"/><Relationship Id="rId864" Type="http://schemas.openxmlformats.org/officeDocument/2006/relationships/hyperlink" Target="https://talan.bank.gov.ua/get-user-certificate/ktodAkSBEAqIh8HXZgyo" TargetMode="External"/><Relationship Id="rId1494" Type="http://schemas.openxmlformats.org/officeDocument/2006/relationships/hyperlink" Target="https://talan.bank.gov.ua/get-user-certificate/ktodAwDq31N6OqZrZyvq" TargetMode="External"/><Relationship Id="rId517" Type="http://schemas.openxmlformats.org/officeDocument/2006/relationships/hyperlink" Target="https://talan.bank.gov.ua/get-user-certificate/ktodAAX7oxethqn5c1I9" TargetMode="External"/><Relationship Id="rId724" Type="http://schemas.openxmlformats.org/officeDocument/2006/relationships/hyperlink" Target="https://talan.bank.gov.ua/get-user-certificate/ktodAiHU71sn5tsANfcj" TargetMode="External"/><Relationship Id="rId931" Type="http://schemas.openxmlformats.org/officeDocument/2006/relationships/hyperlink" Target="https://talan.bank.gov.ua/get-user-certificate/ktodA1VHrhkWbD4rjiad" TargetMode="External"/><Relationship Id="rId1147" Type="http://schemas.openxmlformats.org/officeDocument/2006/relationships/hyperlink" Target="https://talan.bank.gov.ua/get-user-certificate/ktodAGlSQoae90_wp2mU" TargetMode="External"/><Relationship Id="rId1354" Type="http://schemas.openxmlformats.org/officeDocument/2006/relationships/hyperlink" Target="https://talan.bank.gov.ua/get-user-certificate/ktodA4G1HCb8fMNvxbgK" TargetMode="External"/><Relationship Id="rId1561" Type="http://schemas.openxmlformats.org/officeDocument/2006/relationships/hyperlink" Target="https://talan.bank.gov.ua/get-user-certificate/ktodAY06Dx1Sz8qbYv43" TargetMode="External"/><Relationship Id="rId60" Type="http://schemas.openxmlformats.org/officeDocument/2006/relationships/hyperlink" Target="https://talan.bank.gov.ua/get-user-certificate/ktodAAfv8yhvBNccQq0V" TargetMode="External"/><Relationship Id="rId1007" Type="http://schemas.openxmlformats.org/officeDocument/2006/relationships/hyperlink" Target="https://talan.bank.gov.ua/get-user-certificate/ktodAJWYAUWlrbr1f9Lb" TargetMode="External"/><Relationship Id="rId1214" Type="http://schemas.openxmlformats.org/officeDocument/2006/relationships/hyperlink" Target="https://talan.bank.gov.ua/get-user-certificate/ktodAkDrcCHablylp_MC" TargetMode="External"/><Relationship Id="rId1421" Type="http://schemas.openxmlformats.org/officeDocument/2006/relationships/hyperlink" Target="https://talan.bank.gov.ua/get-user-certificate/ktodA_B3plj7Wx4dhtRQ" TargetMode="External"/><Relationship Id="rId1659" Type="http://schemas.openxmlformats.org/officeDocument/2006/relationships/hyperlink" Target="https://talan.bank.gov.ua/get-user-certificate/ktodAMnNS_CuPvW0QvLu" TargetMode="External"/><Relationship Id="rId1519" Type="http://schemas.openxmlformats.org/officeDocument/2006/relationships/hyperlink" Target="https://talan.bank.gov.ua/get-user-certificate/ktodAp8mo6mMRIb84ebn" TargetMode="External"/><Relationship Id="rId1726" Type="http://schemas.openxmlformats.org/officeDocument/2006/relationships/hyperlink" Target="https://talan.bank.gov.ua/get-user-certificate/ktodAQJEVCM0xfPjQ96m" TargetMode="External"/><Relationship Id="rId18" Type="http://schemas.openxmlformats.org/officeDocument/2006/relationships/hyperlink" Target="https://talan.bank.gov.ua/get-user-certificate/ktodAdCu6Bnxw_3ttR4j" TargetMode="External"/><Relationship Id="rId167" Type="http://schemas.openxmlformats.org/officeDocument/2006/relationships/hyperlink" Target="https://talan.bank.gov.ua/get-user-certificate/ktodAcg50sd4eI_UTLLo" TargetMode="External"/><Relationship Id="rId374" Type="http://schemas.openxmlformats.org/officeDocument/2006/relationships/hyperlink" Target="https://talan.bank.gov.ua/get-user-certificate/ktodAwaw3rmEGTbkKJWw" TargetMode="External"/><Relationship Id="rId581" Type="http://schemas.openxmlformats.org/officeDocument/2006/relationships/hyperlink" Target="https://talan.bank.gov.ua/get-user-certificate/ktodA4cSUMi6LRKPzV-P" TargetMode="External"/><Relationship Id="rId234" Type="http://schemas.openxmlformats.org/officeDocument/2006/relationships/hyperlink" Target="https://talan.bank.gov.ua/get-user-certificate/ktodAVlrStKDHgTNt2-Z" TargetMode="External"/><Relationship Id="rId679" Type="http://schemas.openxmlformats.org/officeDocument/2006/relationships/hyperlink" Target="https://talan.bank.gov.ua/get-user-certificate/ktodA401-bNgsfw4XbzO" TargetMode="External"/><Relationship Id="rId886" Type="http://schemas.openxmlformats.org/officeDocument/2006/relationships/hyperlink" Target="https://talan.bank.gov.ua/get-user-certificate/ktodAKRR7fxNqZhUoIIP" TargetMode="External"/><Relationship Id="rId2" Type="http://schemas.openxmlformats.org/officeDocument/2006/relationships/hyperlink" Target="https://talan.bank.gov.ua/get-user-certificate/ktodAlBedZCVagYFcMw7" TargetMode="External"/><Relationship Id="rId441" Type="http://schemas.openxmlformats.org/officeDocument/2006/relationships/hyperlink" Target="https://talan.bank.gov.ua/get-user-certificate/ktodA5MBaBzv62ca-jbC" TargetMode="External"/><Relationship Id="rId539" Type="http://schemas.openxmlformats.org/officeDocument/2006/relationships/hyperlink" Target="https://talan.bank.gov.ua/get-user-certificate/ktodAszfFjCQ_FmDK8LF" TargetMode="External"/><Relationship Id="rId746" Type="http://schemas.openxmlformats.org/officeDocument/2006/relationships/hyperlink" Target="https://talan.bank.gov.ua/get-user-certificate/ktodAzxNj6CKm7kjhX3R" TargetMode="External"/><Relationship Id="rId1071" Type="http://schemas.openxmlformats.org/officeDocument/2006/relationships/hyperlink" Target="https://talan.bank.gov.ua/get-user-certificate/ktodAT_bNmtppN1JCA8C" TargetMode="External"/><Relationship Id="rId1169" Type="http://schemas.openxmlformats.org/officeDocument/2006/relationships/hyperlink" Target="https://talan.bank.gov.ua/get-user-certificate/ktodAytNVNicKO3XbQvl" TargetMode="External"/><Relationship Id="rId1376" Type="http://schemas.openxmlformats.org/officeDocument/2006/relationships/hyperlink" Target="https://talan.bank.gov.ua/get-user-certificate/ktodAQHSvATZ0JbdDmt2" TargetMode="External"/><Relationship Id="rId1583" Type="http://schemas.openxmlformats.org/officeDocument/2006/relationships/hyperlink" Target="https://talan.bank.gov.ua/get-user-certificate/ktodAeAK6B9wJ8RBJl7Q" TargetMode="External"/><Relationship Id="rId301" Type="http://schemas.openxmlformats.org/officeDocument/2006/relationships/hyperlink" Target="https://talan.bank.gov.ua/get-user-certificate/ktodA4AmnpsZpFZLSWB7" TargetMode="External"/><Relationship Id="rId953" Type="http://schemas.openxmlformats.org/officeDocument/2006/relationships/hyperlink" Target="https://talan.bank.gov.ua/get-user-certificate/ktodAvPOSWQVuImhkFy8" TargetMode="External"/><Relationship Id="rId1029" Type="http://schemas.openxmlformats.org/officeDocument/2006/relationships/hyperlink" Target="https://talan.bank.gov.ua/get-user-certificate/ktodA2mJkKJqhmd3J_xi" TargetMode="External"/><Relationship Id="rId1236" Type="http://schemas.openxmlformats.org/officeDocument/2006/relationships/hyperlink" Target="https://talan.bank.gov.ua/get-user-certificate/ktodAqhm-WgmTAtycXGD" TargetMode="External"/><Relationship Id="rId82" Type="http://schemas.openxmlformats.org/officeDocument/2006/relationships/hyperlink" Target="https://talan.bank.gov.ua/get-user-certificate/ktodAaLurK_6W3UzyeVG" TargetMode="External"/><Relationship Id="rId606" Type="http://schemas.openxmlformats.org/officeDocument/2006/relationships/hyperlink" Target="https://talan.bank.gov.ua/get-user-certificate/ktodAzNT4_QZPIib-11Y" TargetMode="External"/><Relationship Id="rId813" Type="http://schemas.openxmlformats.org/officeDocument/2006/relationships/hyperlink" Target="https://talan.bank.gov.ua/get-user-certificate/ktodAlsRSQSYRuQf4YEM" TargetMode="External"/><Relationship Id="rId1443" Type="http://schemas.openxmlformats.org/officeDocument/2006/relationships/hyperlink" Target="https://talan.bank.gov.ua/get-user-certificate/ktodA_z6NNkOp7l-Z-U_" TargetMode="External"/><Relationship Id="rId1650" Type="http://schemas.openxmlformats.org/officeDocument/2006/relationships/hyperlink" Target="https://talan.bank.gov.ua/get-user-certificate/ktodA28_vFiyiim0dHdR" TargetMode="External"/><Relationship Id="rId1748" Type="http://schemas.openxmlformats.org/officeDocument/2006/relationships/hyperlink" Target="https://talan.bank.gov.ua/get-user-certificate/ktodA5yC-yd8qJj8l7W8" TargetMode="External"/><Relationship Id="rId1303" Type="http://schemas.openxmlformats.org/officeDocument/2006/relationships/hyperlink" Target="https://talan.bank.gov.ua/get-user-certificate/ktodACIqHKE23EyUUAyn" TargetMode="External"/><Relationship Id="rId1510" Type="http://schemas.openxmlformats.org/officeDocument/2006/relationships/hyperlink" Target="https://talan.bank.gov.ua/get-user-certificate/ktodANnXVqUbZ_iM4kOA" TargetMode="External"/><Relationship Id="rId1608" Type="http://schemas.openxmlformats.org/officeDocument/2006/relationships/hyperlink" Target="https://talan.bank.gov.ua/get-user-certificate/ktodArmlc66h85lwQdiF" TargetMode="External"/><Relationship Id="rId189" Type="http://schemas.openxmlformats.org/officeDocument/2006/relationships/hyperlink" Target="https://talan.bank.gov.ua/get-user-certificate/ktodAS0SXh4Au2Ljpq-t" TargetMode="External"/><Relationship Id="rId396" Type="http://schemas.openxmlformats.org/officeDocument/2006/relationships/hyperlink" Target="https://talan.bank.gov.ua/get-user-certificate/ktodAqpe_iywEQkhCT8r" TargetMode="External"/><Relationship Id="rId256" Type="http://schemas.openxmlformats.org/officeDocument/2006/relationships/hyperlink" Target="https://talan.bank.gov.ua/get-user-certificate/ktodAyQwA7PbVE3e0MNm" TargetMode="External"/><Relationship Id="rId463" Type="http://schemas.openxmlformats.org/officeDocument/2006/relationships/hyperlink" Target="https://talan.bank.gov.ua/get-user-certificate/ktodA8HJD0F-3t-IeP1n" TargetMode="External"/><Relationship Id="rId670" Type="http://schemas.openxmlformats.org/officeDocument/2006/relationships/hyperlink" Target="https://talan.bank.gov.ua/get-user-certificate/ktodAGEQbItwDcbBMt7k" TargetMode="External"/><Relationship Id="rId1093" Type="http://schemas.openxmlformats.org/officeDocument/2006/relationships/hyperlink" Target="https://talan.bank.gov.ua/get-user-certificate/ktodAQ_nG-6UmkboENSJ" TargetMode="External"/><Relationship Id="rId116" Type="http://schemas.openxmlformats.org/officeDocument/2006/relationships/hyperlink" Target="https://talan.bank.gov.ua/get-user-certificate/ktodAveqhWN8iyhmEzvp" TargetMode="External"/><Relationship Id="rId323" Type="http://schemas.openxmlformats.org/officeDocument/2006/relationships/hyperlink" Target="https://talan.bank.gov.ua/get-user-certificate/ktodArpJ0jzp_UH51Jbp" TargetMode="External"/><Relationship Id="rId530" Type="http://schemas.openxmlformats.org/officeDocument/2006/relationships/hyperlink" Target="https://talan.bank.gov.ua/get-user-certificate/ktodAjc8krZUoQEcRHhJ" TargetMode="External"/><Relationship Id="rId768" Type="http://schemas.openxmlformats.org/officeDocument/2006/relationships/hyperlink" Target="https://talan.bank.gov.ua/get-user-certificate/ktodAevjmOkBCjMNKE-0" TargetMode="External"/><Relationship Id="rId975" Type="http://schemas.openxmlformats.org/officeDocument/2006/relationships/hyperlink" Target="https://talan.bank.gov.ua/get-user-certificate/ktodAK0za1tvj-vFKk1c" TargetMode="External"/><Relationship Id="rId1160" Type="http://schemas.openxmlformats.org/officeDocument/2006/relationships/hyperlink" Target="https://talan.bank.gov.ua/get-user-certificate/ktodA4UrwTR26bPcLXLG" TargetMode="External"/><Relationship Id="rId1398" Type="http://schemas.openxmlformats.org/officeDocument/2006/relationships/hyperlink" Target="https://talan.bank.gov.ua/get-user-certificate/ktodAcP7VhOllhTV36Ye" TargetMode="External"/><Relationship Id="rId628" Type="http://schemas.openxmlformats.org/officeDocument/2006/relationships/hyperlink" Target="https://talan.bank.gov.ua/get-user-certificate/ktodAd_FeLL_xOe0G0ep" TargetMode="External"/><Relationship Id="rId835" Type="http://schemas.openxmlformats.org/officeDocument/2006/relationships/hyperlink" Target="https://talan.bank.gov.ua/get-user-certificate/ktodATMHvWdU0X9NJkT7" TargetMode="External"/><Relationship Id="rId1258" Type="http://schemas.openxmlformats.org/officeDocument/2006/relationships/hyperlink" Target="https://talan.bank.gov.ua/get-user-certificate/ktodAqU7iMZwWpX3bVlc" TargetMode="External"/><Relationship Id="rId1465" Type="http://schemas.openxmlformats.org/officeDocument/2006/relationships/hyperlink" Target="https://talan.bank.gov.ua/get-user-certificate/ktodAc16qdxMHaNyKXkU" TargetMode="External"/><Relationship Id="rId1672" Type="http://schemas.openxmlformats.org/officeDocument/2006/relationships/hyperlink" Target="https://talan.bank.gov.ua/get-user-certificate/ktodA90Kd7qdWHSz45Op" TargetMode="External"/><Relationship Id="rId1020" Type="http://schemas.openxmlformats.org/officeDocument/2006/relationships/hyperlink" Target="https://talan.bank.gov.ua/get-user-certificate/ktodAIlwRkIGMmjH-YXd" TargetMode="External"/><Relationship Id="rId1118" Type="http://schemas.openxmlformats.org/officeDocument/2006/relationships/hyperlink" Target="https://talan.bank.gov.ua/get-user-certificate/ktodAP3I2XTdfzNu1YNU" TargetMode="External"/><Relationship Id="rId1325" Type="http://schemas.openxmlformats.org/officeDocument/2006/relationships/hyperlink" Target="https://talan.bank.gov.ua/get-user-certificate/ktodAXPxKj8KZjTXCQA8" TargetMode="External"/><Relationship Id="rId1532" Type="http://schemas.openxmlformats.org/officeDocument/2006/relationships/hyperlink" Target="https://talan.bank.gov.ua/get-user-certificate/ktodAXQmgNKLTH47DF7C" TargetMode="External"/><Relationship Id="rId902" Type="http://schemas.openxmlformats.org/officeDocument/2006/relationships/hyperlink" Target="https://talan.bank.gov.ua/get-user-certificate/ktodAKyBVf-9BewpfZPa" TargetMode="External"/><Relationship Id="rId31" Type="http://schemas.openxmlformats.org/officeDocument/2006/relationships/hyperlink" Target="https://talan.bank.gov.ua/get-user-certificate/ktodAshCeTlmewRzupkr" TargetMode="External"/><Relationship Id="rId180" Type="http://schemas.openxmlformats.org/officeDocument/2006/relationships/hyperlink" Target="https://talan.bank.gov.ua/get-user-certificate/ktodAsoxTvyaiLeU9Nbp" TargetMode="External"/><Relationship Id="rId278" Type="http://schemas.openxmlformats.org/officeDocument/2006/relationships/hyperlink" Target="https://talan.bank.gov.ua/get-user-certificate/ktodAb5TqP8rlIMPmqks" TargetMode="External"/><Relationship Id="rId485" Type="http://schemas.openxmlformats.org/officeDocument/2006/relationships/hyperlink" Target="https://talan.bank.gov.ua/get-user-certificate/ktodAfkn6BaI6xdc3WmY" TargetMode="External"/><Relationship Id="rId692" Type="http://schemas.openxmlformats.org/officeDocument/2006/relationships/hyperlink" Target="https://talan.bank.gov.ua/get-user-certificate/ktodAq8j0g85WeOs33C0" TargetMode="External"/><Relationship Id="rId138" Type="http://schemas.openxmlformats.org/officeDocument/2006/relationships/hyperlink" Target="https://talan.bank.gov.ua/get-user-certificate/ktodAC63vrNfgQJc_0Pv" TargetMode="External"/><Relationship Id="rId345" Type="http://schemas.openxmlformats.org/officeDocument/2006/relationships/hyperlink" Target="https://talan.bank.gov.ua/get-user-certificate/ktodAHg96VBeuMjd6FC9" TargetMode="External"/><Relationship Id="rId552" Type="http://schemas.openxmlformats.org/officeDocument/2006/relationships/hyperlink" Target="https://talan.bank.gov.ua/get-user-certificate/ktodAARxNjhheVl6AYnm" TargetMode="External"/><Relationship Id="rId997" Type="http://schemas.openxmlformats.org/officeDocument/2006/relationships/hyperlink" Target="https://talan.bank.gov.ua/get-user-certificate/ktodAf1pIQpzP2l2G5K_" TargetMode="External"/><Relationship Id="rId1182" Type="http://schemas.openxmlformats.org/officeDocument/2006/relationships/hyperlink" Target="https://talan.bank.gov.ua/get-user-certificate/ktodAz0hB8dCarc1TPe2" TargetMode="External"/><Relationship Id="rId205" Type="http://schemas.openxmlformats.org/officeDocument/2006/relationships/hyperlink" Target="https://talan.bank.gov.ua/get-user-certificate/ktodAz5tpTuV_cYpoSMm" TargetMode="External"/><Relationship Id="rId412" Type="http://schemas.openxmlformats.org/officeDocument/2006/relationships/hyperlink" Target="https://talan.bank.gov.ua/get-user-certificate/ktodAQfhqq4LK5rOsTpy" TargetMode="External"/><Relationship Id="rId857" Type="http://schemas.openxmlformats.org/officeDocument/2006/relationships/hyperlink" Target="https://talan.bank.gov.ua/get-user-certificate/ktodAwFWh8vnxRpiCjIW" TargetMode="External"/><Relationship Id="rId1042" Type="http://schemas.openxmlformats.org/officeDocument/2006/relationships/hyperlink" Target="https://talan.bank.gov.ua/get-user-certificate/ktodADMPCevwWXtDPosU" TargetMode="External"/><Relationship Id="rId1487" Type="http://schemas.openxmlformats.org/officeDocument/2006/relationships/hyperlink" Target="https://talan.bank.gov.ua/get-user-certificate/ktodAYZdCHGX_H6PwqKp" TargetMode="External"/><Relationship Id="rId1694" Type="http://schemas.openxmlformats.org/officeDocument/2006/relationships/hyperlink" Target="https://talan.bank.gov.ua/get-user-certificate/ktodAhiwzP7OcAQVJOKF" TargetMode="External"/><Relationship Id="rId717" Type="http://schemas.openxmlformats.org/officeDocument/2006/relationships/hyperlink" Target="https://talan.bank.gov.ua/get-user-certificate/ktodA_uSP-mR_HxTCzNG" TargetMode="External"/><Relationship Id="rId924" Type="http://schemas.openxmlformats.org/officeDocument/2006/relationships/hyperlink" Target="https://talan.bank.gov.ua/get-user-certificate/ktodAHJ-_4DbcTtPQiUv" TargetMode="External"/><Relationship Id="rId1347" Type="http://schemas.openxmlformats.org/officeDocument/2006/relationships/hyperlink" Target="https://talan.bank.gov.ua/get-user-certificate/ktodA_SKJ16FvWtHlDpe" TargetMode="External"/><Relationship Id="rId1554" Type="http://schemas.openxmlformats.org/officeDocument/2006/relationships/hyperlink" Target="https://talan.bank.gov.ua/get-user-certificate/ktodAmnmlJiUV4wJGIFd" TargetMode="External"/><Relationship Id="rId1761" Type="http://schemas.openxmlformats.org/officeDocument/2006/relationships/hyperlink" Target="https://talan.bank.gov.ua/get-user-certificate/ktodAon5FFS8BmF3nB26" TargetMode="External"/><Relationship Id="rId53" Type="http://schemas.openxmlformats.org/officeDocument/2006/relationships/hyperlink" Target="https://talan.bank.gov.ua/get-user-certificate/ktodAsCS5anfd0NxcPtz" TargetMode="External"/><Relationship Id="rId1207" Type="http://schemas.openxmlformats.org/officeDocument/2006/relationships/hyperlink" Target="https://talan.bank.gov.ua/get-user-certificate/ktodASX1zffBp-YvfEFs" TargetMode="External"/><Relationship Id="rId1414" Type="http://schemas.openxmlformats.org/officeDocument/2006/relationships/hyperlink" Target="https://talan.bank.gov.ua/get-user-certificate/ktodAGqGfUa6in2FYzE9" TargetMode="External"/><Relationship Id="rId1621" Type="http://schemas.openxmlformats.org/officeDocument/2006/relationships/hyperlink" Target="https://talan.bank.gov.ua/get-user-certificate/ktodA-rtNIeZXvWkLB2J" TargetMode="External"/><Relationship Id="rId1719" Type="http://schemas.openxmlformats.org/officeDocument/2006/relationships/hyperlink" Target="https://talan.bank.gov.ua/get-user-certificate/ktodA_9VcAkyY_nxuk9A" TargetMode="External"/><Relationship Id="rId367" Type="http://schemas.openxmlformats.org/officeDocument/2006/relationships/hyperlink" Target="https://talan.bank.gov.ua/get-user-certificate/ktodAGU1mxyCu1yvLecx" TargetMode="External"/><Relationship Id="rId574" Type="http://schemas.openxmlformats.org/officeDocument/2006/relationships/hyperlink" Target="https://talan.bank.gov.ua/get-user-certificate/ktodANfWD0mCXztLwidS" TargetMode="External"/><Relationship Id="rId227" Type="http://schemas.openxmlformats.org/officeDocument/2006/relationships/hyperlink" Target="https://talan.bank.gov.ua/get-user-certificate/ktodA4FFNNpY9W9WdaFI" TargetMode="External"/><Relationship Id="rId781" Type="http://schemas.openxmlformats.org/officeDocument/2006/relationships/hyperlink" Target="https://talan.bank.gov.ua/get-user-certificate/ktodAy_Op_TPe7qEa7yE" TargetMode="External"/><Relationship Id="rId879" Type="http://schemas.openxmlformats.org/officeDocument/2006/relationships/hyperlink" Target="https://talan.bank.gov.ua/get-user-certificate/ktodAgWpR5bZziAyVrRX" TargetMode="External"/><Relationship Id="rId434" Type="http://schemas.openxmlformats.org/officeDocument/2006/relationships/hyperlink" Target="https://talan.bank.gov.ua/get-user-certificate/ktodABLV7FvwI4tmtxLu" TargetMode="External"/><Relationship Id="rId641" Type="http://schemas.openxmlformats.org/officeDocument/2006/relationships/hyperlink" Target="https://talan.bank.gov.ua/get-user-certificate/ktodArGM3dgqO7dTd8gs" TargetMode="External"/><Relationship Id="rId739" Type="http://schemas.openxmlformats.org/officeDocument/2006/relationships/hyperlink" Target="https://talan.bank.gov.ua/get-user-certificate/ktodAPZmZivGPLoDAN9X" TargetMode="External"/><Relationship Id="rId1064" Type="http://schemas.openxmlformats.org/officeDocument/2006/relationships/hyperlink" Target="https://talan.bank.gov.ua/get-user-certificate/ktodAuHBXaTqpq5jo92t" TargetMode="External"/><Relationship Id="rId1271" Type="http://schemas.openxmlformats.org/officeDocument/2006/relationships/hyperlink" Target="https://talan.bank.gov.ua/get-user-certificate/ktodAfNli0-Bi82LqZax" TargetMode="External"/><Relationship Id="rId1369" Type="http://schemas.openxmlformats.org/officeDocument/2006/relationships/hyperlink" Target="https://talan.bank.gov.ua/get-user-certificate/ktodAZvEo_n_gVbp5OGm" TargetMode="External"/><Relationship Id="rId1576" Type="http://schemas.openxmlformats.org/officeDocument/2006/relationships/hyperlink" Target="https://talan.bank.gov.ua/get-user-certificate/ktodAP17XPtAA3PZ2vm6" TargetMode="External"/><Relationship Id="rId501" Type="http://schemas.openxmlformats.org/officeDocument/2006/relationships/hyperlink" Target="https://talan.bank.gov.ua/get-user-certificate/ktodA5aoES1J7A72kQnt" TargetMode="External"/><Relationship Id="rId946" Type="http://schemas.openxmlformats.org/officeDocument/2006/relationships/hyperlink" Target="https://talan.bank.gov.ua/get-user-certificate/ktodA7xRyfSM28b9DO-b" TargetMode="External"/><Relationship Id="rId1131" Type="http://schemas.openxmlformats.org/officeDocument/2006/relationships/hyperlink" Target="https://talan.bank.gov.ua/get-user-certificate/ktodAoXr6AQTiCHnaZDg" TargetMode="External"/><Relationship Id="rId1229" Type="http://schemas.openxmlformats.org/officeDocument/2006/relationships/hyperlink" Target="https://talan.bank.gov.ua/get-user-certificate/ktodAKEA-79hILZgYmY9" TargetMode="External"/><Relationship Id="rId75" Type="http://schemas.openxmlformats.org/officeDocument/2006/relationships/hyperlink" Target="https://talan.bank.gov.ua/get-user-certificate/ktodAVeo1DD2CcbKBaer" TargetMode="External"/><Relationship Id="rId806" Type="http://schemas.openxmlformats.org/officeDocument/2006/relationships/hyperlink" Target="https://talan.bank.gov.ua/get-user-certificate/ktodAYOdrlPcYmOUfFqH" TargetMode="External"/><Relationship Id="rId1436" Type="http://schemas.openxmlformats.org/officeDocument/2006/relationships/hyperlink" Target="https://talan.bank.gov.ua/get-user-certificate/ktodAn7UA29IsX7ftQP0" TargetMode="External"/><Relationship Id="rId1643" Type="http://schemas.openxmlformats.org/officeDocument/2006/relationships/hyperlink" Target="https://talan.bank.gov.ua/get-user-certificate/ktodA35jPRXA55LzEo_p" TargetMode="External"/><Relationship Id="rId1503" Type="http://schemas.openxmlformats.org/officeDocument/2006/relationships/hyperlink" Target="https://talan.bank.gov.ua/get-user-certificate/ktodAtoKsX_PLl0jHXDu" TargetMode="External"/><Relationship Id="rId1710" Type="http://schemas.openxmlformats.org/officeDocument/2006/relationships/hyperlink" Target="https://talan.bank.gov.ua/get-user-certificate/ktodAKxsD6hoZ5HP5mSp" TargetMode="External"/><Relationship Id="rId291" Type="http://schemas.openxmlformats.org/officeDocument/2006/relationships/hyperlink" Target="https://talan.bank.gov.ua/get-user-certificate/ktodAP3fkKX7IiemychC" TargetMode="External"/><Relationship Id="rId151" Type="http://schemas.openxmlformats.org/officeDocument/2006/relationships/hyperlink" Target="https://talan.bank.gov.ua/get-user-certificate/ktodA8ZINc4Tids7SqSm" TargetMode="External"/><Relationship Id="rId389" Type="http://schemas.openxmlformats.org/officeDocument/2006/relationships/hyperlink" Target="https://talan.bank.gov.ua/get-user-certificate/ktodAUTQVWwM1cUYqABJ" TargetMode="External"/><Relationship Id="rId596" Type="http://schemas.openxmlformats.org/officeDocument/2006/relationships/hyperlink" Target="https://talan.bank.gov.ua/get-user-certificate/ktodA5N1DSbBso1FnzdZ" TargetMode="External"/><Relationship Id="rId249" Type="http://schemas.openxmlformats.org/officeDocument/2006/relationships/hyperlink" Target="https://talan.bank.gov.ua/get-user-certificate/ktodAiq-4XT5nBI1OplW" TargetMode="External"/><Relationship Id="rId456" Type="http://schemas.openxmlformats.org/officeDocument/2006/relationships/hyperlink" Target="https://talan.bank.gov.ua/get-user-certificate/ktodAXE64ZXWSO5xLCI6" TargetMode="External"/><Relationship Id="rId663" Type="http://schemas.openxmlformats.org/officeDocument/2006/relationships/hyperlink" Target="https://talan.bank.gov.ua/get-user-certificate/ktodAxo72fnqNIIjSGMZ" TargetMode="External"/><Relationship Id="rId870" Type="http://schemas.openxmlformats.org/officeDocument/2006/relationships/hyperlink" Target="https://talan.bank.gov.ua/get-user-certificate/ktodAShgxfzxBrbQwcaW" TargetMode="External"/><Relationship Id="rId1086" Type="http://schemas.openxmlformats.org/officeDocument/2006/relationships/hyperlink" Target="https://talan.bank.gov.ua/get-user-certificate/ktodANH9A3ZDq1fwLIBk" TargetMode="External"/><Relationship Id="rId1293" Type="http://schemas.openxmlformats.org/officeDocument/2006/relationships/hyperlink" Target="https://talan.bank.gov.ua/get-user-certificate/ktodAlKHZ2yyu31DLmGw" TargetMode="External"/><Relationship Id="rId109" Type="http://schemas.openxmlformats.org/officeDocument/2006/relationships/hyperlink" Target="https://talan.bank.gov.ua/get-user-certificate/ktodAXDaU8p8gqJZhoUP" TargetMode="External"/><Relationship Id="rId316" Type="http://schemas.openxmlformats.org/officeDocument/2006/relationships/hyperlink" Target="https://talan.bank.gov.ua/get-user-certificate/ktodA7d8yaMPZVqmNuhI" TargetMode="External"/><Relationship Id="rId523" Type="http://schemas.openxmlformats.org/officeDocument/2006/relationships/hyperlink" Target="https://talan.bank.gov.ua/get-user-certificate/ktodAM0JbctIXebTXRkm" TargetMode="External"/><Relationship Id="rId968" Type="http://schemas.openxmlformats.org/officeDocument/2006/relationships/hyperlink" Target="https://talan.bank.gov.ua/get-user-certificate/ktodAiZXEYCxbZ-Oyp4P" TargetMode="External"/><Relationship Id="rId1153" Type="http://schemas.openxmlformats.org/officeDocument/2006/relationships/hyperlink" Target="https://talan.bank.gov.ua/get-user-certificate/ktodAG6XM0XEPOI9U4Z1" TargetMode="External"/><Relationship Id="rId1598" Type="http://schemas.openxmlformats.org/officeDocument/2006/relationships/hyperlink" Target="https://talan.bank.gov.ua/get-user-certificate/ktodASTiljasAUqKtlVc" TargetMode="External"/><Relationship Id="rId97" Type="http://schemas.openxmlformats.org/officeDocument/2006/relationships/hyperlink" Target="https://talan.bank.gov.ua/get-user-certificate/ktodAISwPZQmwDcDBtqq" TargetMode="External"/><Relationship Id="rId730" Type="http://schemas.openxmlformats.org/officeDocument/2006/relationships/hyperlink" Target="https://talan.bank.gov.ua/get-user-certificate/ktodAoco-TapLXURFILB" TargetMode="External"/><Relationship Id="rId828" Type="http://schemas.openxmlformats.org/officeDocument/2006/relationships/hyperlink" Target="https://talan.bank.gov.ua/get-user-certificate/ktodAwERzXqwq1BGwINA" TargetMode="External"/><Relationship Id="rId1013" Type="http://schemas.openxmlformats.org/officeDocument/2006/relationships/hyperlink" Target="https://talan.bank.gov.ua/get-user-certificate/ktodAW4tpREWf7IimtpK" TargetMode="External"/><Relationship Id="rId1360" Type="http://schemas.openxmlformats.org/officeDocument/2006/relationships/hyperlink" Target="https://talan.bank.gov.ua/get-user-certificate/ktodAUzibWo5hwKwYjs-" TargetMode="External"/><Relationship Id="rId1458" Type="http://schemas.openxmlformats.org/officeDocument/2006/relationships/hyperlink" Target="https://talan.bank.gov.ua/get-user-certificate/ktodABLEwI9ZZGjtYop1" TargetMode="External"/><Relationship Id="rId1665" Type="http://schemas.openxmlformats.org/officeDocument/2006/relationships/hyperlink" Target="https://talan.bank.gov.ua/get-user-certificate/ktodAXDDp5mW58IwmbiB" TargetMode="External"/><Relationship Id="rId1220" Type="http://schemas.openxmlformats.org/officeDocument/2006/relationships/hyperlink" Target="https://talan.bank.gov.ua/get-user-certificate/ktodAKtfLtgqRnpuekvZ" TargetMode="External"/><Relationship Id="rId1318" Type="http://schemas.openxmlformats.org/officeDocument/2006/relationships/hyperlink" Target="https://talan.bank.gov.ua/get-user-certificate/ktodAWBoSU3m6EkQuqsQ" TargetMode="External"/><Relationship Id="rId1525" Type="http://schemas.openxmlformats.org/officeDocument/2006/relationships/hyperlink" Target="https://talan.bank.gov.ua/get-user-certificate/ktodAlBJB5dVffnZx2iQ" TargetMode="External"/><Relationship Id="rId1732" Type="http://schemas.openxmlformats.org/officeDocument/2006/relationships/hyperlink" Target="https://talan.bank.gov.ua/get-user-certificate/ktodAEgjj6tqB2p77gW7" TargetMode="External"/><Relationship Id="rId24" Type="http://schemas.openxmlformats.org/officeDocument/2006/relationships/hyperlink" Target="https://talan.bank.gov.ua/get-user-certificate/ktodAA12i1X1UeXFUwhh" TargetMode="External"/><Relationship Id="rId173" Type="http://schemas.openxmlformats.org/officeDocument/2006/relationships/hyperlink" Target="https://talan.bank.gov.ua/get-user-certificate/ktodAHCURzDx0CKCBP4g" TargetMode="External"/><Relationship Id="rId380" Type="http://schemas.openxmlformats.org/officeDocument/2006/relationships/hyperlink" Target="https://talan.bank.gov.ua/get-user-certificate/ktodAZV_xzHjQAAcqcWj" TargetMode="External"/><Relationship Id="rId240" Type="http://schemas.openxmlformats.org/officeDocument/2006/relationships/hyperlink" Target="https://talan.bank.gov.ua/get-user-certificate/ktodAuVHTXPJZ0ir1_16" TargetMode="External"/><Relationship Id="rId478" Type="http://schemas.openxmlformats.org/officeDocument/2006/relationships/hyperlink" Target="https://talan.bank.gov.ua/get-user-certificate/ktodA4fweQQX3JTpJVOd" TargetMode="External"/><Relationship Id="rId685" Type="http://schemas.openxmlformats.org/officeDocument/2006/relationships/hyperlink" Target="https://talan.bank.gov.ua/get-user-certificate/ktodAAj01mLeI1AU70c0" TargetMode="External"/><Relationship Id="rId892" Type="http://schemas.openxmlformats.org/officeDocument/2006/relationships/hyperlink" Target="https://talan.bank.gov.ua/get-user-certificate/ktodA-2r_KdMSQp9XvrC" TargetMode="External"/><Relationship Id="rId100" Type="http://schemas.openxmlformats.org/officeDocument/2006/relationships/hyperlink" Target="https://talan.bank.gov.ua/get-user-certificate/ktodAEiidk83YjNDaPeO" TargetMode="External"/><Relationship Id="rId338" Type="http://schemas.openxmlformats.org/officeDocument/2006/relationships/hyperlink" Target="https://talan.bank.gov.ua/get-user-certificate/ktodAapRbbk7_F1gjCV9" TargetMode="External"/><Relationship Id="rId545" Type="http://schemas.openxmlformats.org/officeDocument/2006/relationships/hyperlink" Target="https://talan.bank.gov.ua/get-user-certificate/ktodAT6B27ohn9JKsJi1" TargetMode="External"/><Relationship Id="rId752" Type="http://schemas.openxmlformats.org/officeDocument/2006/relationships/hyperlink" Target="https://talan.bank.gov.ua/get-user-certificate/ktodAEsRGxdVVJD-mpWF" TargetMode="External"/><Relationship Id="rId1175" Type="http://schemas.openxmlformats.org/officeDocument/2006/relationships/hyperlink" Target="https://talan.bank.gov.ua/get-user-certificate/ktodArsya7njCBKvZdOu" TargetMode="External"/><Relationship Id="rId1382" Type="http://schemas.openxmlformats.org/officeDocument/2006/relationships/hyperlink" Target="https://talan.bank.gov.ua/get-user-certificate/ktodAuEFqSq0zI3kTQTH" TargetMode="External"/><Relationship Id="rId405" Type="http://schemas.openxmlformats.org/officeDocument/2006/relationships/hyperlink" Target="https://talan.bank.gov.ua/get-user-certificate/ktodA8HSUMuNDHolT6dJ" TargetMode="External"/><Relationship Id="rId612" Type="http://schemas.openxmlformats.org/officeDocument/2006/relationships/hyperlink" Target="https://talan.bank.gov.ua/get-user-certificate/ktodA5fIKDMgZI8qpwB6" TargetMode="External"/><Relationship Id="rId1035" Type="http://schemas.openxmlformats.org/officeDocument/2006/relationships/hyperlink" Target="https://talan.bank.gov.ua/get-user-certificate/ktodANl_yECJtTHK48Bd" TargetMode="External"/><Relationship Id="rId1242" Type="http://schemas.openxmlformats.org/officeDocument/2006/relationships/hyperlink" Target="https://talan.bank.gov.ua/get-user-certificate/ktodA-D2cWkc8lURlc2i" TargetMode="External"/><Relationship Id="rId1687" Type="http://schemas.openxmlformats.org/officeDocument/2006/relationships/hyperlink" Target="https://talan.bank.gov.ua/get-user-certificate/ktodAyEtPzm2vuRBgZg9" TargetMode="External"/><Relationship Id="rId917" Type="http://schemas.openxmlformats.org/officeDocument/2006/relationships/hyperlink" Target="https://talan.bank.gov.ua/get-user-certificate/ktodAWAKE53BpR8J334Y" TargetMode="External"/><Relationship Id="rId1102" Type="http://schemas.openxmlformats.org/officeDocument/2006/relationships/hyperlink" Target="https://talan.bank.gov.ua/get-user-certificate/ktodAnyr-h5okR1D2OnG" TargetMode="External"/><Relationship Id="rId1547" Type="http://schemas.openxmlformats.org/officeDocument/2006/relationships/hyperlink" Target="https://talan.bank.gov.ua/get-user-certificate/ktodAQtIwdDhJM8nWMdj" TargetMode="External"/><Relationship Id="rId1754" Type="http://schemas.openxmlformats.org/officeDocument/2006/relationships/hyperlink" Target="https://talan.bank.gov.ua/get-user-certificate/ktodAD5kd7aF4ktcwVHB" TargetMode="External"/><Relationship Id="rId46" Type="http://schemas.openxmlformats.org/officeDocument/2006/relationships/hyperlink" Target="https://talan.bank.gov.ua/get-user-certificate/ktodAz5lrMBJpezyMxpC" TargetMode="External"/><Relationship Id="rId1407" Type="http://schemas.openxmlformats.org/officeDocument/2006/relationships/hyperlink" Target="https://talan.bank.gov.ua/get-user-certificate/ktodAh3irGbp9GQ79bX9" TargetMode="External"/><Relationship Id="rId1614" Type="http://schemas.openxmlformats.org/officeDocument/2006/relationships/hyperlink" Target="https://talan.bank.gov.ua/get-user-certificate/ktodAQYL59dQ8PZSr_3W" TargetMode="External"/><Relationship Id="rId195" Type="http://schemas.openxmlformats.org/officeDocument/2006/relationships/hyperlink" Target="https://talan.bank.gov.ua/get-user-certificate/ktodARe-9KnKl3kA8n6R" TargetMode="External"/><Relationship Id="rId262" Type="http://schemas.openxmlformats.org/officeDocument/2006/relationships/hyperlink" Target="https://talan.bank.gov.ua/get-user-certificate/ktodAUOHLXEON0AwPwZw" TargetMode="External"/><Relationship Id="rId567" Type="http://schemas.openxmlformats.org/officeDocument/2006/relationships/hyperlink" Target="https://talan.bank.gov.ua/get-user-certificate/ktodA1puj15BRamKy6uj" TargetMode="External"/><Relationship Id="rId1197" Type="http://schemas.openxmlformats.org/officeDocument/2006/relationships/hyperlink" Target="https://talan.bank.gov.ua/get-user-certificate/ktodAd6M0yDcxtqb-FjA" TargetMode="External"/><Relationship Id="rId122" Type="http://schemas.openxmlformats.org/officeDocument/2006/relationships/hyperlink" Target="https://talan.bank.gov.ua/get-user-certificate/ktodAeOxBb2pszC3RzNM" TargetMode="External"/><Relationship Id="rId774" Type="http://schemas.openxmlformats.org/officeDocument/2006/relationships/hyperlink" Target="https://talan.bank.gov.ua/get-user-certificate/ktodAx5HpDemUO4bLVvE" TargetMode="External"/><Relationship Id="rId981" Type="http://schemas.openxmlformats.org/officeDocument/2006/relationships/hyperlink" Target="https://talan.bank.gov.ua/get-user-certificate/ktodA71TEeHZKZxhZ1qS" TargetMode="External"/><Relationship Id="rId1057" Type="http://schemas.openxmlformats.org/officeDocument/2006/relationships/hyperlink" Target="https://talan.bank.gov.ua/get-user-certificate/ktodAd97TcJRByXj-7k_" TargetMode="External"/><Relationship Id="rId427" Type="http://schemas.openxmlformats.org/officeDocument/2006/relationships/hyperlink" Target="https://talan.bank.gov.ua/get-user-certificate/ktodA-pcRBO_0_casxye" TargetMode="External"/><Relationship Id="rId634" Type="http://schemas.openxmlformats.org/officeDocument/2006/relationships/hyperlink" Target="https://talan.bank.gov.ua/get-user-certificate/ktodA3oi7YXa7II8d7Yr" TargetMode="External"/><Relationship Id="rId841" Type="http://schemas.openxmlformats.org/officeDocument/2006/relationships/hyperlink" Target="https://talan.bank.gov.ua/get-user-certificate/ktodAkeQO8mvmwnsjmuT" TargetMode="External"/><Relationship Id="rId1264" Type="http://schemas.openxmlformats.org/officeDocument/2006/relationships/hyperlink" Target="https://talan.bank.gov.ua/get-user-certificate/ktodArpRd0jhzF64IjQL" TargetMode="External"/><Relationship Id="rId1471" Type="http://schemas.openxmlformats.org/officeDocument/2006/relationships/hyperlink" Target="https://talan.bank.gov.ua/get-user-certificate/ktodAEUyCNA7O1WSnjF4" TargetMode="External"/><Relationship Id="rId1569" Type="http://schemas.openxmlformats.org/officeDocument/2006/relationships/hyperlink" Target="https://talan.bank.gov.ua/get-user-certificate/ktodA0tmnEZLr7jQq_12" TargetMode="External"/><Relationship Id="rId701" Type="http://schemas.openxmlformats.org/officeDocument/2006/relationships/hyperlink" Target="https://talan.bank.gov.ua/get-user-certificate/ktodAmoVT2hwQ5s28Y6e" TargetMode="External"/><Relationship Id="rId939" Type="http://schemas.openxmlformats.org/officeDocument/2006/relationships/hyperlink" Target="https://talan.bank.gov.ua/get-user-certificate/ktodA1dhN1YymrGyTsAh" TargetMode="External"/><Relationship Id="rId1124" Type="http://schemas.openxmlformats.org/officeDocument/2006/relationships/hyperlink" Target="https://talan.bank.gov.ua/get-user-certificate/ktodAEtEM7Ry2du4Z2Eg" TargetMode="External"/><Relationship Id="rId1331" Type="http://schemas.openxmlformats.org/officeDocument/2006/relationships/hyperlink" Target="https://talan.bank.gov.ua/get-user-certificate/ktodAOS7oGZS5bg4GfAT" TargetMode="External"/><Relationship Id="rId1776" Type="http://schemas.openxmlformats.org/officeDocument/2006/relationships/hyperlink" Target="https://talan.bank.gov.ua/get-user-certificate/ktodAvzAwjdlLgU5ywft" TargetMode="External"/><Relationship Id="rId68" Type="http://schemas.openxmlformats.org/officeDocument/2006/relationships/hyperlink" Target="https://talan.bank.gov.ua/get-user-certificate/ktodA9RY-FyWPT0UuQDa" TargetMode="External"/><Relationship Id="rId1429" Type="http://schemas.openxmlformats.org/officeDocument/2006/relationships/hyperlink" Target="https://talan.bank.gov.ua/get-user-certificate/ktodA4T9DsBQ0DzfWIxi" TargetMode="External"/><Relationship Id="rId1636" Type="http://schemas.openxmlformats.org/officeDocument/2006/relationships/hyperlink" Target="https://talan.bank.gov.ua/get-user-certificate/ktodA-ATBjDbnqUDrzlp" TargetMode="External"/><Relationship Id="rId1703" Type="http://schemas.openxmlformats.org/officeDocument/2006/relationships/hyperlink" Target="https://talan.bank.gov.ua/get-user-certificate/ktodAU7CmIqW1L7Tit8x" TargetMode="External"/><Relationship Id="rId284" Type="http://schemas.openxmlformats.org/officeDocument/2006/relationships/hyperlink" Target="https://talan.bank.gov.ua/get-user-certificate/ktodAykdACe-npJlZ2Wv" TargetMode="External"/><Relationship Id="rId491" Type="http://schemas.openxmlformats.org/officeDocument/2006/relationships/hyperlink" Target="https://talan.bank.gov.ua/get-user-certificate/ktodA1YFDBWGkCH3ye24" TargetMode="External"/><Relationship Id="rId144" Type="http://schemas.openxmlformats.org/officeDocument/2006/relationships/hyperlink" Target="https://talan.bank.gov.ua/get-user-certificate/ktodAeq2or4LIN_p9n7m" TargetMode="External"/><Relationship Id="rId589" Type="http://schemas.openxmlformats.org/officeDocument/2006/relationships/hyperlink" Target="https://talan.bank.gov.ua/get-user-certificate/ktodAW3e9S95H5Gq8Jid" TargetMode="External"/><Relationship Id="rId796" Type="http://schemas.openxmlformats.org/officeDocument/2006/relationships/hyperlink" Target="https://talan.bank.gov.ua/get-user-certificate/ktodALNU7QJe-O1LJx16" TargetMode="External"/><Relationship Id="rId351" Type="http://schemas.openxmlformats.org/officeDocument/2006/relationships/hyperlink" Target="https://talan.bank.gov.ua/get-user-certificate/ktodA9oQpQuXaTXHe6d_" TargetMode="External"/><Relationship Id="rId449" Type="http://schemas.openxmlformats.org/officeDocument/2006/relationships/hyperlink" Target="https://talan.bank.gov.ua/get-user-certificate/ktodASjSePIWf7rlS6cY" TargetMode="External"/><Relationship Id="rId656" Type="http://schemas.openxmlformats.org/officeDocument/2006/relationships/hyperlink" Target="https://talan.bank.gov.ua/get-user-certificate/ktodAbhrcYc6ge-lSiiM" TargetMode="External"/><Relationship Id="rId863" Type="http://schemas.openxmlformats.org/officeDocument/2006/relationships/hyperlink" Target="https://talan.bank.gov.ua/get-user-certificate/ktodAv_imOKz4RXr1MTO" TargetMode="External"/><Relationship Id="rId1079" Type="http://schemas.openxmlformats.org/officeDocument/2006/relationships/hyperlink" Target="https://talan.bank.gov.ua/get-user-certificate/ktodAes25zqzdrTvQs5x" TargetMode="External"/><Relationship Id="rId1286" Type="http://schemas.openxmlformats.org/officeDocument/2006/relationships/hyperlink" Target="https://talan.bank.gov.ua/get-user-certificate/ktodADuKK1iOCpwZkWn2" TargetMode="External"/><Relationship Id="rId1493" Type="http://schemas.openxmlformats.org/officeDocument/2006/relationships/hyperlink" Target="https://talan.bank.gov.ua/get-user-certificate/ktodAQORtPKwt-MNkjtb" TargetMode="External"/><Relationship Id="rId211" Type="http://schemas.openxmlformats.org/officeDocument/2006/relationships/hyperlink" Target="https://talan.bank.gov.ua/get-user-certificate/ktodAC0OrMQtedum0QOm" TargetMode="External"/><Relationship Id="rId309" Type="http://schemas.openxmlformats.org/officeDocument/2006/relationships/hyperlink" Target="https://talan.bank.gov.ua/get-user-certificate/ktodAOpaUOq30FENZLiA" TargetMode="External"/><Relationship Id="rId516" Type="http://schemas.openxmlformats.org/officeDocument/2006/relationships/hyperlink" Target="https://talan.bank.gov.ua/get-user-certificate/ktodAyZak6B6mSm6rVTe" TargetMode="External"/><Relationship Id="rId1146" Type="http://schemas.openxmlformats.org/officeDocument/2006/relationships/hyperlink" Target="https://talan.bank.gov.ua/get-user-certificate/ktodAIAywNE5vmF-kewI" TargetMode="External"/><Relationship Id="rId723" Type="http://schemas.openxmlformats.org/officeDocument/2006/relationships/hyperlink" Target="https://talan.bank.gov.ua/get-user-certificate/ktodAAkwBFh0H5lVY26q" TargetMode="External"/><Relationship Id="rId930" Type="http://schemas.openxmlformats.org/officeDocument/2006/relationships/hyperlink" Target="https://talan.bank.gov.ua/get-user-certificate/ktodAd30yE9k5s-TSzxl" TargetMode="External"/><Relationship Id="rId1006" Type="http://schemas.openxmlformats.org/officeDocument/2006/relationships/hyperlink" Target="https://talan.bank.gov.ua/get-user-certificate/ktodA9QST5TmLMUta0zm" TargetMode="External"/><Relationship Id="rId1353" Type="http://schemas.openxmlformats.org/officeDocument/2006/relationships/hyperlink" Target="https://talan.bank.gov.ua/get-user-certificate/ktodAEK1HKexQ1VqTuKb" TargetMode="External"/><Relationship Id="rId1560" Type="http://schemas.openxmlformats.org/officeDocument/2006/relationships/hyperlink" Target="https://talan.bank.gov.ua/get-user-certificate/ktodABfHaaN4A3UhC3AA" TargetMode="External"/><Relationship Id="rId1658" Type="http://schemas.openxmlformats.org/officeDocument/2006/relationships/hyperlink" Target="https://talan.bank.gov.ua/get-user-certificate/ktodA_SiNN9twoq7JjfW" TargetMode="External"/><Relationship Id="rId1213" Type="http://schemas.openxmlformats.org/officeDocument/2006/relationships/hyperlink" Target="https://talan.bank.gov.ua/get-user-certificate/ktodAEWGOpWYL8NOuwAD" TargetMode="External"/><Relationship Id="rId1420" Type="http://schemas.openxmlformats.org/officeDocument/2006/relationships/hyperlink" Target="https://talan.bank.gov.ua/get-user-certificate/ktodArz0lisdIe9Vyi-V" TargetMode="External"/><Relationship Id="rId1518" Type="http://schemas.openxmlformats.org/officeDocument/2006/relationships/hyperlink" Target="https://talan.bank.gov.ua/get-user-certificate/ktodAy34GyifW69SbQbs" TargetMode="External"/><Relationship Id="rId1725" Type="http://schemas.openxmlformats.org/officeDocument/2006/relationships/hyperlink" Target="https://talan.bank.gov.ua/get-user-certificate/ktodAs81MDf1cU8JRd3n" TargetMode="External"/><Relationship Id="rId17" Type="http://schemas.openxmlformats.org/officeDocument/2006/relationships/hyperlink" Target="https://talan.bank.gov.ua/get-user-certificate/ktodARYo_XQiheMYmbw9" TargetMode="External"/><Relationship Id="rId166" Type="http://schemas.openxmlformats.org/officeDocument/2006/relationships/hyperlink" Target="https://talan.bank.gov.ua/get-user-certificate/ktodAfz_FEhIFWPiAotD" TargetMode="External"/><Relationship Id="rId373" Type="http://schemas.openxmlformats.org/officeDocument/2006/relationships/hyperlink" Target="https://talan.bank.gov.ua/get-user-certificate/ktodAazAB4cjHn435eKY" TargetMode="External"/><Relationship Id="rId580" Type="http://schemas.openxmlformats.org/officeDocument/2006/relationships/hyperlink" Target="https://talan.bank.gov.ua/get-user-certificate/ktodAI33_M9LKi5TwVOJ" TargetMode="External"/><Relationship Id="rId1" Type="http://schemas.openxmlformats.org/officeDocument/2006/relationships/hyperlink" Target="https://talan.bank.gov.ua/get-user-certificate/ktodAWFgDU_SVHy8iiOU" TargetMode="External"/><Relationship Id="rId233" Type="http://schemas.openxmlformats.org/officeDocument/2006/relationships/hyperlink" Target="https://talan.bank.gov.ua/get-user-certificate/ktodAkibaw-Zl2ZFFnEx" TargetMode="External"/><Relationship Id="rId440" Type="http://schemas.openxmlformats.org/officeDocument/2006/relationships/hyperlink" Target="https://talan.bank.gov.ua/get-user-certificate/ktodAUcRblO5MmH8WM3y" TargetMode="External"/><Relationship Id="rId678" Type="http://schemas.openxmlformats.org/officeDocument/2006/relationships/hyperlink" Target="https://talan.bank.gov.ua/get-user-certificate/ktodA7Y-mFYnp4BGGrTN" TargetMode="External"/><Relationship Id="rId885" Type="http://schemas.openxmlformats.org/officeDocument/2006/relationships/hyperlink" Target="https://talan.bank.gov.ua/get-user-certificate/ktodAvLwJs06MO_JDcWa" TargetMode="External"/><Relationship Id="rId1070" Type="http://schemas.openxmlformats.org/officeDocument/2006/relationships/hyperlink" Target="https://talan.bank.gov.ua/get-user-certificate/ktodAmKTJEsN480W9UOv" TargetMode="External"/><Relationship Id="rId300" Type="http://schemas.openxmlformats.org/officeDocument/2006/relationships/hyperlink" Target="https://talan.bank.gov.ua/get-user-certificate/ktodAOVXJa4cBtg_Yl3p" TargetMode="External"/><Relationship Id="rId538" Type="http://schemas.openxmlformats.org/officeDocument/2006/relationships/hyperlink" Target="https://talan.bank.gov.ua/get-user-certificate/ktodA1YZdsqCMNvO5eCo" TargetMode="External"/><Relationship Id="rId745" Type="http://schemas.openxmlformats.org/officeDocument/2006/relationships/hyperlink" Target="https://talan.bank.gov.ua/get-user-certificate/ktodAQH7T9kD8Gcx9MA6" TargetMode="External"/><Relationship Id="rId952" Type="http://schemas.openxmlformats.org/officeDocument/2006/relationships/hyperlink" Target="https://talan.bank.gov.ua/get-user-certificate/ktodA-ratsnBwNBFRvdI" TargetMode="External"/><Relationship Id="rId1168" Type="http://schemas.openxmlformats.org/officeDocument/2006/relationships/hyperlink" Target="https://talan.bank.gov.ua/get-user-certificate/ktodAIxIXZqY3Nr2GxAT" TargetMode="External"/><Relationship Id="rId1375" Type="http://schemas.openxmlformats.org/officeDocument/2006/relationships/hyperlink" Target="https://talan.bank.gov.ua/get-user-certificate/ktodAgtCRqEf7Raqh4o4" TargetMode="External"/><Relationship Id="rId1582" Type="http://schemas.openxmlformats.org/officeDocument/2006/relationships/hyperlink" Target="https://talan.bank.gov.ua/get-user-certificate/ktodAYE7R_Zf7o4i922P" TargetMode="External"/><Relationship Id="rId81" Type="http://schemas.openxmlformats.org/officeDocument/2006/relationships/hyperlink" Target="https://talan.bank.gov.ua/get-user-certificate/ktodACm_xLGkAD5Cuvw5" TargetMode="External"/><Relationship Id="rId605" Type="http://schemas.openxmlformats.org/officeDocument/2006/relationships/hyperlink" Target="https://talan.bank.gov.ua/get-user-certificate/ktodAwwm6Jr6oeAh-WgJ" TargetMode="External"/><Relationship Id="rId812" Type="http://schemas.openxmlformats.org/officeDocument/2006/relationships/hyperlink" Target="https://talan.bank.gov.ua/get-user-certificate/ktodACS9j-cuwClx4kwT" TargetMode="External"/><Relationship Id="rId1028" Type="http://schemas.openxmlformats.org/officeDocument/2006/relationships/hyperlink" Target="https://talan.bank.gov.ua/get-user-certificate/ktodAs4i07vxkp526N0L" TargetMode="External"/><Relationship Id="rId1235" Type="http://schemas.openxmlformats.org/officeDocument/2006/relationships/hyperlink" Target="https://talan.bank.gov.ua/get-user-certificate/ktodACgYI5skUvGtrbR7" TargetMode="External"/><Relationship Id="rId1442" Type="http://schemas.openxmlformats.org/officeDocument/2006/relationships/hyperlink" Target="https://talan.bank.gov.ua/get-user-certificate/ktodAvcNOPVz6zWpFT2s" TargetMode="External"/><Relationship Id="rId1302" Type="http://schemas.openxmlformats.org/officeDocument/2006/relationships/hyperlink" Target="https://talan.bank.gov.ua/get-user-certificate/ktodAgucSOiFftU2Gup4" TargetMode="External"/><Relationship Id="rId1747" Type="http://schemas.openxmlformats.org/officeDocument/2006/relationships/hyperlink" Target="https://talan.bank.gov.ua/get-user-certificate/ktodAIOgetJVNfnYe1Hd" TargetMode="External"/><Relationship Id="rId39" Type="http://schemas.openxmlformats.org/officeDocument/2006/relationships/hyperlink" Target="https://talan.bank.gov.ua/get-user-certificate/ktodAbSOjYqE2CBv7JxM" TargetMode="External"/><Relationship Id="rId1607" Type="http://schemas.openxmlformats.org/officeDocument/2006/relationships/hyperlink" Target="https://talan.bank.gov.ua/get-user-certificate/ktodA1yEHOUZKSNce0Z-" TargetMode="External"/><Relationship Id="rId188" Type="http://schemas.openxmlformats.org/officeDocument/2006/relationships/hyperlink" Target="https://talan.bank.gov.ua/get-user-certificate/ktodACA0Ia7a5pLVBpcP" TargetMode="External"/><Relationship Id="rId395" Type="http://schemas.openxmlformats.org/officeDocument/2006/relationships/hyperlink" Target="https://talan.bank.gov.ua/get-user-certificate/ktodAPd8bPfWYA2iH08d" TargetMode="External"/><Relationship Id="rId255" Type="http://schemas.openxmlformats.org/officeDocument/2006/relationships/hyperlink" Target="https://talan.bank.gov.ua/get-user-certificate/ktodATb01MD2kygaEePq" TargetMode="External"/><Relationship Id="rId462" Type="http://schemas.openxmlformats.org/officeDocument/2006/relationships/hyperlink" Target="https://talan.bank.gov.ua/get-user-certificate/ktodA9HgUM2XQXFKoaK5" TargetMode="External"/><Relationship Id="rId1092" Type="http://schemas.openxmlformats.org/officeDocument/2006/relationships/hyperlink" Target="https://talan.bank.gov.ua/get-user-certificate/ktodAt2Sy8h3PkIkwGLl" TargetMode="External"/><Relationship Id="rId1397" Type="http://schemas.openxmlformats.org/officeDocument/2006/relationships/hyperlink" Target="https://talan.bank.gov.ua/get-user-certificate/ktodAbXLlFMDPxMCXwFb" TargetMode="External"/><Relationship Id="rId115" Type="http://schemas.openxmlformats.org/officeDocument/2006/relationships/hyperlink" Target="https://talan.bank.gov.ua/get-user-certificate/ktodAL-M-d1Mw-rAA3YB" TargetMode="External"/><Relationship Id="rId322" Type="http://schemas.openxmlformats.org/officeDocument/2006/relationships/hyperlink" Target="https://talan.bank.gov.ua/get-user-certificate/ktodASdllBZcFddDnI3K" TargetMode="External"/><Relationship Id="rId767" Type="http://schemas.openxmlformats.org/officeDocument/2006/relationships/hyperlink" Target="https://talan.bank.gov.ua/get-user-certificate/ktodAQh4oh_goELsSPN8" TargetMode="External"/><Relationship Id="rId974" Type="http://schemas.openxmlformats.org/officeDocument/2006/relationships/hyperlink" Target="https://talan.bank.gov.ua/get-user-certificate/ktodAZGrv_VtMlZ0mgsa" TargetMode="External"/><Relationship Id="rId627" Type="http://schemas.openxmlformats.org/officeDocument/2006/relationships/hyperlink" Target="https://talan.bank.gov.ua/get-user-certificate/ktodAjZTTRyiYzIZZkb4" TargetMode="External"/><Relationship Id="rId834" Type="http://schemas.openxmlformats.org/officeDocument/2006/relationships/hyperlink" Target="https://talan.bank.gov.ua/get-user-certificate/ktodAWRdiYYDqLppgjTj" TargetMode="External"/><Relationship Id="rId1257" Type="http://schemas.openxmlformats.org/officeDocument/2006/relationships/hyperlink" Target="https://talan.bank.gov.ua/get-user-certificate/ktodAFq5jt01RaYX4pRo" TargetMode="External"/><Relationship Id="rId1464" Type="http://schemas.openxmlformats.org/officeDocument/2006/relationships/hyperlink" Target="https://talan.bank.gov.ua/get-user-certificate/ktodAbUd3iWtfzBRueVe" TargetMode="External"/><Relationship Id="rId1671" Type="http://schemas.openxmlformats.org/officeDocument/2006/relationships/hyperlink" Target="https://talan.bank.gov.ua/get-user-certificate/ktodAnpL9wQaguT3bVbr" TargetMode="External"/><Relationship Id="rId901" Type="http://schemas.openxmlformats.org/officeDocument/2006/relationships/hyperlink" Target="https://talan.bank.gov.ua/get-user-certificate/ktodAhdCQ1Fgv7y_8-Nc" TargetMode="External"/><Relationship Id="rId1117" Type="http://schemas.openxmlformats.org/officeDocument/2006/relationships/hyperlink" Target="https://talan.bank.gov.ua/get-user-certificate/ktodA71uhZ1f0CUjsTkX" TargetMode="External"/><Relationship Id="rId1324" Type="http://schemas.openxmlformats.org/officeDocument/2006/relationships/hyperlink" Target="https://talan.bank.gov.ua/get-user-certificate/ktodAiTyi1_siN6_MZjW" TargetMode="External"/><Relationship Id="rId1531" Type="http://schemas.openxmlformats.org/officeDocument/2006/relationships/hyperlink" Target="https://talan.bank.gov.ua/get-user-certificate/ktodATBN68eLHQ8BmUhh" TargetMode="External"/><Relationship Id="rId1769" Type="http://schemas.openxmlformats.org/officeDocument/2006/relationships/hyperlink" Target="https://talan.bank.gov.ua/get-user-certificate/ktodAuETidL8zJiHFFG9" TargetMode="External"/><Relationship Id="rId30" Type="http://schemas.openxmlformats.org/officeDocument/2006/relationships/hyperlink" Target="https://talan.bank.gov.ua/get-user-certificate/ktodAyw5vibQnb-TzKKu" TargetMode="External"/><Relationship Id="rId1629" Type="http://schemas.openxmlformats.org/officeDocument/2006/relationships/hyperlink" Target="https://talan.bank.gov.ua/get-user-certificate/ktodAG073LcfD_7nqH6s" TargetMode="External"/><Relationship Id="rId277" Type="http://schemas.openxmlformats.org/officeDocument/2006/relationships/hyperlink" Target="https://talan.bank.gov.ua/get-user-certificate/ktodATRFAXk4RCZNov6S" TargetMode="External"/><Relationship Id="rId484" Type="http://schemas.openxmlformats.org/officeDocument/2006/relationships/hyperlink" Target="https://talan.bank.gov.ua/get-user-certificate/ktodAnlzYCOvS_B7azjV" TargetMode="External"/><Relationship Id="rId137" Type="http://schemas.openxmlformats.org/officeDocument/2006/relationships/hyperlink" Target="https://talan.bank.gov.ua/get-user-certificate/ktodAAOlA63EtSaN_Mn7" TargetMode="External"/><Relationship Id="rId344" Type="http://schemas.openxmlformats.org/officeDocument/2006/relationships/hyperlink" Target="https://talan.bank.gov.ua/get-user-certificate/ktodA6t0QGNDMdSFDi3c" TargetMode="External"/><Relationship Id="rId691" Type="http://schemas.openxmlformats.org/officeDocument/2006/relationships/hyperlink" Target="https://talan.bank.gov.ua/get-user-certificate/ktodAjwZ0m-7sO3lEimz" TargetMode="External"/><Relationship Id="rId789" Type="http://schemas.openxmlformats.org/officeDocument/2006/relationships/hyperlink" Target="https://talan.bank.gov.ua/get-user-certificate/ktodAj7_mdWYm69xHgmr" TargetMode="External"/><Relationship Id="rId996" Type="http://schemas.openxmlformats.org/officeDocument/2006/relationships/hyperlink" Target="https://talan.bank.gov.ua/get-user-certificate/ktodAwGA5Hd8uZBohSvd" TargetMode="External"/><Relationship Id="rId551" Type="http://schemas.openxmlformats.org/officeDocument/2006/relationships/hyperlink" Target="https://talan.bank.gov.ua/get-user-certificate/ktodAAZ8lufBktl8xGcm" TargetMode="External"/><Relationship Id="rId649" Type="http://schemas.openxmlformats.org/officeDocument/2006/relationships/hyperlink" Target="https://talan.bank.gov.ua/get-user-certificate/ktodAbzRZkXNTcU4vDYS" TargetMode="External"/><Relationship Id="rId856" Type="http://schemas.openxmlformats.org/officeDocument/2006/relationships/hyperlink" Target="https://talan.bank.gov.ua/get-user-certificate/ktodAwPyK6vxsqRJjhcf" TargetMode="External"/><Relationship Id="rId1181" Type="http://schemas.openxmlformats.org/officeDocument/2006/relationships/hyperlink" Target="https://talan.bank.gov.ua/get-user-certificate/ktodAAeTcF0xSiCn-nyG" TargetMode="External"/><Relationship Id="rId1279" Type="http://schemas.openxmlformats.org/officeDocument/2006/relationships/hyperlink" Target="https://talan.bank.gov.ua/get-user-certificate/ktodAJ239DcCNxCfPaeK" TargetMode="External"/><Relationship Id="rId1486" Type="http://schemas.openxmlformats.org/officeDocument/2006/relationships/hyperlink" Target="https://talan.bank.gov.ua/get-user-certificate/ktodAXlXRt64yMgEVYE5" TargetMode="External"/><Relationship Id="rId204" Type="http://schemas.openxmlformats.org/officeDocument/2006/relationships/hyperlink" Target="https://talan.bank.gov.ua/get-user-certificate/ktodAKEnJrFM3RSSK4aW" TargetMode="External"/><Relationship Id="rId411" Type="http://schemas.openxmlformats.org/officeDocument/2006/relationships/hyperlink" Target="https://talan.bank.gov.ua/get-user-certificate/ktodA8ZZtwZH5qJbeBD8" TargetMode="External"/><Relationship Id="rId509" Type="http://schemas.openxmlformats.org/officeDocument/2006/relationships/hyperlink" Target="https://talan.bank.gov.ua/get-user-certificate/ktodAb7UBSCs_-bWG5Xd" TargetMode="External"/><Relationship Id="rId1041" Type="http://schemas.openxmlformats.org/officeDocument/2006/relationships/hyperlink" Target="https://talan.bank.gov.ua/get-user-certificate/ktodAmnXpFZGO6iOFJTK" TargetMode="External"/><Relationship Id="rId1139" Type="http://schemas.openxmlformats.org/officeDocument/2006/relationships/hyperlink" Target="https://talan.bank.gov.ua/get-user-certificate/ktodA8b_mFMc3oXydDgD" TargetMode="External"/><Relationship Id="rId1346" Type="http://schemas.openxmlformats.org/officeDocument/2006/relationships/hyperlink" Target="https://talan.bank.gov.ua/get-user-certificate/ktodACeNYxW5-RiVPXHf" TargetMode="External"/><Relationship Id="rId1693" Type="http://schemas.openxmlformats.org/officeDocument/2006/relationships/hyperlink" Target="https://talan.bank.gov.ua/get-user-certificate/ktodAEtR0NSwoxUA4MeK" TargetMode="External"/><Relationship Id="rId716" Type="http://schemas.openxmlformats.org/officeDocument/2006/relationships/hyperlink" Target="https://talan.bank.gov.ua/get-user-certificate/ktodAWzdv2Vmh0HgdxTx" TargetMode="External"/><Relationship Id="rId923" Type="http://schemas.openxmlformats.org/officeDocument/2006/relationships/hyperlink" Target="https://talan.bank.gov.ua/get-user-certificate/ktodADQlwmD-3Xs2K2w9" TargetMode="External"/><Relationship Id="rId1553" Type="http://schemas.openxmlformats.org/officeDocument/2006/relationships/hyperlink" Target="https://talan.bank.gov.ua/get-user-certificate/ktodA5T6ZMM-zz9-sN4B" TargetMode="External"/><Relationship Id="rId1760" Type="http://schemas.openxmlformats.org/officeDocument/2006/relationships/hyperlink" Target="https://talan.bank.gov.ua/get-user-certificate/ktodAWrsZyxOz47gozM3" TargetMode="External"/><Relationship Id="rId52" Type="http://schemas.openxmlformats.org/officeDocument/2006/relationships/hyperlink" Target="https://talan.bank.gov.ua/get-user-certificate/ktodAsu63qE7dFRY5BVn" TargetMode="External"/><Relationship Id="rId1206" Type="http://schemas.openxmlformats.org/officeDocument/2006/relationships/hyperlink" Target="https://talan.bank.gov.ua/get-user-certificate/ktodAWoYcDuG2M4SdNfI" TargetMode="External"/><Relationship Id="rId1413" Type="http://schemas.openxmlformats.org/officeDocument/2006/relationships/hyperlink" Target="https://talan.bank.gov.ua/get-user-certificate/ktodAgEp-MWQXLsnAg9I" TargetMode="External"/><Relationship Id="rId1620" Type="http://schemas.openxmlformats.org/officeDocument/2006/relationships/hyperlink" Target="https://talan.bank.gov.ua/get-user-certificate/ktodAnKX-b1z7N6242AY" TargetMode="External"/><Relationship Id="rId1718" Type="http://schemas.openxmlformats.org/officeDocument/2006/relationships/hyperlink" Target="https://talan.bank.gov.ua/get-user-certificate/ktodA7VDam8KWCKkSzhk" TargetMode="External"/><Relationship Id="rId299" Type="http://schemas.openxmlformats.org/officeDocument/2006/relationships/hyperlink" Target="https://talan.bank.gov.ua/get-user-certificate/ktodA0mIPcs1QoRBkd5J" TargetMode="External"/><Relationship Id="rId159" Type="http://schemas.openxmlformats.org/officeDocument/2006/relationships/hyperlink" Target="https://talan.bank.gov.ua/get-user-certificate/ktodAVp6TQwb0W98PRxA" TargetMode="External"/><Relationship Id="rId366" Type="http://schemas.openxmlformats.org/officeDocument/2006/relationships/hyperlink" Target="https://talan.bank.gov.ua/get-user-certificate/ktodAoYw9hiAAF7rDn_Q" TargetMode="External"/><Relationship Id="rId573" Type="http://schemas.openxmlformats.org/officeDocument/2006/relationships/hyperlink" Target="https://talan.bank.gov.ua/get-user-certificate/ktodAZLjD7BdWx4F5K9u" TargetMode="External"/><Relationship Id="rId780" Type="http://schemas.openxmlformats.org/officeDocument/2006/relationships/hyperlink" Target="https://talan.bank.gov.ua/get-user-certificate/ktodAZigmPFpT-G371zK" TargetMode="External"/><Relationship Id="rId226" Type="http://schemas.openxmlformats.org/officeDocument/2006/relationships/hyperlink" Target="https://talan.bank.gov.ua/get-user-certificate/ktodA3Lpqx9nxzHwGflm" TargetMode="External"/><Relationship Id="rId433" Type="http://schemas.openxmlformats.org/officeDocument/2006/relationships/hyperlink" Target="https://talan.bank.gov.ua/get-user-certificate/ktodAj6v8XflaVII6Ovw" TargetMode="External"/><Relationship Id="rId878" Type="http://schemas.openxmlformats.org/officeDocument/2006/relationships/hyperlink" Target="https://talan.bank.gov.ua/get-user-certificate/ktodAXTMg22__4rRXSI2" TargetMode="External"/><Relationship Id="rId1063" Type="http://schemas.openxmlformats.org/officeDocument/2006/relationships/hyperlink" Target="https://talan.bank.gov.ua/get-user-certificate/ktodA6Trs3a8i6Rzmzpv" TargetMode="External"/><Relationship Id="rId1270" Type="http://schemas.openxmlformats.org/officeDocument/2006/relationships/hyperlink" Target="https://talan.bank.gov.ua/get-user-certificate/ktodAHiaLiO6UEMwx6Yw" TargetMode="External"/><Relationship Id="rId640" Type="http://schemas.openxmlformats.org/officeDocument/2006/relationships/hyperlink" Target="https://talan.bank.gov.ua/get-user-certificate/ktodAromjJKJ95myk85v" TargetMode="External"/><Relationship Id="rId738" Type="http://schemas.openxmlformats.org/officeDocument/2006/relationships/hyperlink" Target="https://talan.bank.gov.ua/get-user-certificate/ktodA9_Kku8GYcCCtRRm" TargetMode="External"/><Relationship Id="rId945" Type="http://schemas.openxmlformats.org/officeDocument/2006/relationships/hyperlink" Target="https://talan.bank.gov.ua/get-user-certificate/ktodArJj97mf-h70PeUi" TargetMode="External"/><Relationship Id="rId1368" Type="http://schemas.openxmlformats.org/officeDocument/2006/relationships/hyperlink" Target="https://talan.bank.gov.ua/get-user-certificate/ktodAJ9MMuUDGJcLSm-T" TargetMode="External"/><Relationship Id="rId1575" Type="http://schemas.openxmlformats.org/officeDocument/2006/relationships/hyperlink" Target="https://talan.bank.gov.ua/get-user-certificate/ktodAz9koJeT6THE3Ewz" TargetMode="External"/><Relationship Id="rId74" Type="http://schemas.openxmlformats.org/officeDocument/2006/relationships/hyperlink" Target="https://talan.bank.gov.ua/get-user-certificate/ktodAn3V8s-GzMLNC7ZQ" TargetMode="External"/><Relationship Id="rId500" Type="http://schemas.openxmlformats.org/officeDocument/2006/relationships/hyperlink" Target="https://talan.bank.gov.ua/get-user-certificate/ktodAkpv5JzmE_z05hns" TargetMode="External"/><Relationship Id="rId805" Type="http://schemas.openxmlformats.org/officeDocument/2006/relationships/hyperlink" Target="https://talan.bank.gov.ua/get-user-certificate/ktodAcbmOE7vhME5ftXQ" TargetMode="External"/><Relationship Id="rId1130" Type="http://schemas.openxmlformats.org/officeDocument/2006/relationships/hyperlink" Target="https://talan.bank.gov.ua/get-user-certificate/ktodA8yOx0k5lasbD1j4" TargetMode="External"/><Relationship Id="rId1228" Type="http://schemas.openxmlformats.org/officeDocument/2006/relationships/hyperlink" Target="https://talan.bank.gov.ua/get-user-certificate/ktodA9rM9C6KGaVIKMAz" TargetMode="External"/><Relationship Id="rId1435" Type="http://schemas.openxmlformats.org/officeDocument/2006/relationships/hyperlink" Target="https://talan.bank.gov.ua/get-user-certificate/ktodAEAzee_Zu-wSEP_5" TargetMode="External"/><Relationship Id="rId1642" Type="http://schemas.openxmlformats.org/officeDocument/2006/relationships/hyperlink" Target="https://talan.bank.gov.ua/get-user-certificate/ktodA750ZmOS-q2pJE1J" TargetMode="External"/><Relationship Id="rId1502" Type="http://schemas.openxmlformats.org/officeDocument/2006/relationships/hyperlink" Target="https://talan.bank.gov.ua/get-user-certificate/ktodAXNLDJMXQTcxbZm6" TargetMode="External"/><Relationship Id="rId290" Type="http://schemas.openxmlformats.org/officeDocument/2006/relationships/hyperlink" Target="https://talan.bank.gov.ua/get-user-certificate/ktodAR92UHkYVmGpB1yL" TargetMode="External"/><Relationship Id="rId388" Type="http://schemas.openxmlformats.org/officeDocument/2006/relationships/hyperlink" Target="https://talan.bank.gov.ua/get-user-certificate/ktodA8v8JsuW29znH9P0" TargetMode="External"/><Relationship Id="rId150" Type="http://schemas.openxmlformats.org/officeDocument/2006/relationships/hyperlink" Target="https://talan.bank.gov.ua/get-user-certificate/ktodAonc2_GaNLlljj6U" TargetMode="External"/><Relationship Id="rId595" Type="http://schemas.openxmlformats.org/officeDocument/2006/relationships/hyperlink" Target="https://talan.bank.gov.ua/get-user-certificate/ktodAOYEiZPDGzUKz7_K" TargetMode="External"/><Relationship Id="rId248" Type="http://schemas.openxmlformats.org/officeDocument/2006/relationships/hyperlink" Target="https://talan.bank.gov.ua/get-user-certificate/ktodACwauuy-PFS319Ml" TargetMode="External"/><Relationship Id="rId455" Type="http://schemas.openxmlformats.org/officeDocument/2006/relationships/hyperlink" Target="https://talan.bank.gov.ua/get-user-certificate/ktodAZ1z8o-StKFybMeM" TargetMode="External"/><Relationship Id="rId662" Type="http://schemas.openxmlformats.org/officeDocument/2006/relationships/hyperlink" Target="https://talan.bank.gov.ua/get-user-certificate/ktodAKMFFTmXjRvm6zXZ" TargetMode="External"/><Relationship Id="rId1085" Type="http://schemas.openxmlformats.org/officeDocument/2006/relationships/hyperlink" Target="https://talan.bank.gov.ua/get-user-certificate/ktodAZ7uKe78XC5LxFP-" TargetMode="External"/><Relationship Id="rId1292" Type="http://schemas.openxmlformats.org/officeDocument/2006/relationships/hyperlink" Target="https://talan.bank.gov.ua/get-user-certificate/ktodASk9VD3G5YTBXdCp" TargetMode="External"/><Relationship Id="rId108" Type="http://schemas.openxmlformats.org/officeDocument/2006/relationships/hyperlink" Target="https://talan.bank.gov.ua/get-user-certificate/ktodAV-yvOVmGJZPxU9w" TargetMode="External"/><Relationship Id="rId315" Type="http://schemas.openxmlformats.org/officeDocument/2006/relationships/hyperlink" Target="https://talan.bank.gov.ua/get-user-certificate/ktodAA7NAPKq1D75yz1p" TargetMode="External"/><Relationship Id="rId522" Type="http://schemas.openxmlformats.org/officeDocument/2006/relationships/hyperlink" Target="https://talan.bank.gov.ua/get-user-certificate/ktodA1Ps2CcIOG_de4pu" TargetMode="External"/><Relationship Id="rId967" Type="http://schemas.openxmlformats.org/officeDocument/2006/relationships/hyperlink" Target="https://talan.bank.gov.ua/get-user-certificate/ktodAxrqaToWlbPuA7Mj" TargetMode="External"/><Relationship Id="rId1152" Type="http://schemas.openxmlformats.org/officeDocument/2006/relationships/hyperlink" Target="https://talan.bank.gov.ua/get-user-certificate/ktodAmSHU6G7rzpLHGx1" TargetMode="External"/><Relationship Id="rId1597" Type="http://schemas.openxmlformats.org/officeDocument/2006/relationships/hyperlink" Target="https://talan.bank.gov.ua/get-user-certificate/ktodA_ZRSyuNprX6TZlB" TargetMode="External"/><Relationship Id="rId96" Type="http://schemas.openxmlformats.org/officeDocument/2006/relationships/hyperlink" Target="https://talan.bank.gov.ua/get-user-certificate/ktodA7Wt7yOBUO-vW9c8" TargetMode="External"/><Relationship Id="rId827" Type="http://schemas.openxmlformats.org/officeDocument/2006/relationships/hyperlink" Target="https://talan.bank.gov.ua/get-user-certificate/ktodAkbSAWmy5pIIsa8X" TargetMode="External"/><Relationship Id="rId1012" Type="http://schemas.openxmlformats.org/officeDocument/2006/relationships/hyperlink" Target="https://talan.bank.gov.ua/get-user-certificate/ktodABbV24EPcYEdx81L" TargetMode="External"/><Relationship Id="rId1457" Type="http://schemas.openxmlformats.org/officeDocument/2006/relationships/hyperlink" Target="https://talan.bank.gov.ua/get-user-certificate/ktodAM_-qiKu7jGWWtr0" TargetMode="External"/><Relationship Id="rId1664" Type="http://schemas.openxmlformats.org/officeDocument/2006/relationships/hyperlink" Target="https://talan.bank.gov.ua/get-user-certificate/ktodAajRkGIb5TrESWNC" TargetMode="External"/><Relationship Id="rId1317" Type="http://schemas.openxmlformats.org/officeDocument/2006/relationships/hyperlink" Target="https://talan.bank.gov.ua/get-user-certificate/ktodAueRIJ61pXeUYrse" TargetMode="External"/><Relationship Id="rId1524" Type="http://schemas.openxmlformats.org/officeDocument/2006/relationships/hyperlink" Target="https://talan.bank.gov.ua/get-user-certificate/ktodAo_paAgvC_iUdjf9" TargetMode="External"/><Relationship Id="rId1731" Type="http://schemas.openxmlformats.org/officeDocument/2006/relationships/hyperlink" Target="https://talan.bank.gov.ua/get-user-certificate/ktodAMhQq-r7c71VxU0Q" TargetMode="External"/><Relationship Id="rId23" Type="http://schemas.openxmlformats.org/officeDocument/2006/relationships/hyperlink" Target="https://talan.bank.gov.ua/get-user-certificate/ktodAwEgia1rnasGWnVp" TargetMode="External"/><Relationship Id="rId172" Type="http://schemas.openxmlformats.org/officeDocument/2006/relationships/hyperlink" Target="https://talan.bank.gov.ua/get-user-certificate/ktodAfmSGhw99kX757TQ" TargetMode="External"/><Relationship Id="rId477" Type="http://schemas.openxmlformats.org/officeDocument/2006/relationships/hyperlink" Target="https://talan.bank.gov.ua/get-user-certificate/ktodAgLr59h1H8bPrJ-l" TargetMode="External"/><Relationship Id="rId684" Type="http://schemas.openxmlformats.org/officeDocument/2006/relationships/hyperlink" Target="https://talan.bank.gov.ua/get-user-certificate/ktodAjXiATmOUgpSu4hp" TargetMode="External"/><Relationship Id="rId337" Type="http://schemas.openxmlformats.org/officeDocument/2006/relationships/hyperlink" Target="https://talan.bank.gov.ua/get-user-certificate/ktodA2afgy-6eFABjbf6" TargetMode="External"/><Relationship Id="rId891" Type="http://schemas.openxmlformats.org/officeDocument/2006/relationships/hyperlink" Target="https://talan.bank.gov.ua/get-user-certificate/ktodAVYUMZxNzJFREx3f" TargetMode="External"/><Relationship Id="rId989" Type="http://schemas.openxmlformats.org/officeDocument/2006/relationships/hyperlink" Target="https://talan.bank.gov.ua/get-user-certificate/ktodAYP4BsA6A0XFWa0-" TargetMode="External"/><Relationship Id="rId544" Type="http://schemas.openxmlformats.org/officeDocument/2006/relationships/hyperlink" Target="https://talan.bank.gov.ua/get-user-certificate/ktodAtDZeLtLl6bkZGmm" TargetMode="External"/><Relationship Id="rId751" Type="http://schemas.openxmlformats.org/officeDocument/2006/relationships/hyperlink" Target="https://talan.bank.gov.ua/get-user-certificate/ktodARKugr7ZyzrBlBqX" TargetMode="External"/><Relationship Id="rId849" Type="http://schemas.openxmlformats.org/officeDocument/2006/relationships/hyperlink" Target="https://talan.bank.gov.ua/get-user-certificate/ktodAP9aRusbg9j0L5kx" TargetMode="External"/><Relationship Id="rId1174" Type="http://schemas.openxmlformats.org/officeDocument/2006/relationships/hyperlink" Target="https://talan.bank.gov.ua/get-user-certificate/ktodAVmfXLReUOscrxYu" TargetMode="External"/><Relationship Id="rId1381" Type="http://schemas.openxmlformats.org/officeDocument/2006/relationships/hyperlink" Target="https://talan.bank.gov.ua/get-user-certificate/ktodAktFEgfpcpX8QQro" TargetMode="External"/><Relationship Id="rId1479" Type="http://schemas.openxmlformats.org/officeDocument/2006/relationships/hyperlink" Target="https://talan.bank.gov.ua/get-user-certificate/ktodAkhBJQa0ZKyaxhCp" TargetMode="External"/><Relationship Id="rId1686" Type="http://schemas.openxmlformats.org/officeDocument/2006/relationships/hyperlink" Target="https://talan.bank.gov.ua/get-user-certificate/ktodAEHMVbo9XnEQB3CU" TargetMode="External"/><Relationship Id="rId404" Type="http://schemas.openxmlformats.org/officeDocument/2006/relationships/hyperlink" Target="https://talan.bank.gov.ua/get-user-certificate/ktodAALP_kFVgopwXjiG" TargetMode="External"/><Relationship Id="rId611" Type="http://schemas.openxmlformats.org/officeDocument/2006/relationships/hyperlink" Target="https://talan.bank.gov.ua/get-user-certificate/ktodANLDg4HeVC8YHDfx" TargetMode="External"/><Relationship Id="rId1034" Type="http://schemas.openxmlformats.org/officeDocument/2006/relationships/hyperlink" Target="https://talan.bank.gov.ua/get-user-certificate/ktodAKLXoOgGcAPk56NG" TargetMode="External"/><Relationship Id="rId1241" Type="http://schemas.openxmlformats.org/officeDocument/2006/relationships/hyperlink" Target="https://talan.bank.gov.ua/get-user-certificate/ktodAGJrqbh22v3mCWM-" TargetMode="External"/><Relationship Id="rId1339" Type="http://schemas.openxmlformats.org/officeDocument/2006/relationships/hyperlink" Target="https://talan.bank.gov.ua/get-user-certificate/ktodAYNoH70AvIThHNOM" TargetMode="External"/><Relationship Id="rId709" Type="http://schemas.openxmlformats.org/officeDocument/2006/relationships/hyperlink" Target="https://talan.bank.gov.ua/get-user-certificate/ktodA8nuW8mc9tT3wRqM" TargetMode="External"/><Relationship Id="rId916" Type="http://schemas.openxmlformats.org/officeDocument/2006/relationships/hyperlink" Target="https://talan.bank.gov.ua/get-user-certificate/ktodA3788q8LvuAKtTXJ" TargetMode="External"/><Relationship Id="rId1101" Type="http://schemas.openxmlformats.org/officeDocument/2006/relationships/hyperlink" Target="https://talan.bank.gov.ua/get-user-certificate/ktodAkliU7oSiFzUYVqY" TargetMode="External"/><Relationship Id="rId1546" Type="http://schemas.openxmlformats.org/officeDocument/2006/relationships/hyperlink" Target="https://talan.bank.gov.ua/get-user-certificate/ktodAqkR6OaD7S6K_hD6" TargetMode="External"/><Relationship Id="rId1753" Type="http://schemas.openxmlformats.org/officeDocument/2006/relationships/hyperlink" Target="https://talan.bank.gov.ua/get-user-certificate/ktodARa4sbaYBRw9-Xvz" TargetMode="External"/><Relationship Id="rId45" Type="http://schemas.openxmlformats.org/officeDocument/2006/relationships/hyperlink" Target="https://talan.bank.gov.ua/get-user-certificate/ktodAZvic4IZ6UbgSvZT" TargetMode="External"/><Relationship Id="rId1406" Type="http://schemas.openxmlformats.org/officeDocument/2006/relationships/hyperlink" Target="https://talan.bank.gov.ua/get-user-certificate/ktodAlHTcOo_5ApSlyDt" TargetMode="External"/><Relationship Id="rId1613" Type="http://schemas.openxmlformats.org/officeDocument/2006/relationships/hyperlink" Target="https://talan.bank.gov.ua/get-user-certificate/ktodAjMmyrMB1MYYD2S9" TargetMode="External"/><Relationship Id="rId194" Type="http://schemas.openxmlformats.org/officeDocument/2006/relationships/hyperlink" Target="https://talan.bank.gov.ua/get-user-certificate/ktodAwCeawqxOwOEc75m" TargetMode="External"/><Relationship Id="rId261" Type="http://schemas.openxmlformats.org/officeDocument/2006/relationships/hyperlink" Target="https://talan.bank.gov.ua/get-user-certificate/ktodAEWNElesbkOeWKii" TargetMode="External"/><Relationship Id="rId499" Type="http://schemas.openxmlformats.org/officeDocument/2006/relationships/hyperlink" Target="https://talan.bank.gov.ua/get-user-certificate/ktodAeF_O2u6HQfVRDPa" TargetMode="External"/><Relationship Id="rId359" Type="http://schemas.openxmlformats.org/officeDocument/2006/relationships/hyperlink" Target="https://talan.bank.gov.ua/get-user-certificate/ktodAzfCxtZlEtOIxZ95" TargetMode="External"/><Relationship Id="rId566" Type="http://schemas.openxmlformats.org/officeDocument/2006/relationships/hyperlink" Target="https://talan.bank.gov.ua/get-user-certificate/ktodAa8v3-A8fhJCd8dr" TargetMode="External"/><Relationship Id="rId773" Type="http://schemas.openxmlformats.org/officeDocument/2006/relationships/hyperlink" Target="https://talan.bank.gov.ua/get-user-certificate/ktodAUGsUFzk1AWXrVhB" TargetMode="External"/><Relationship Id="rId1196" Type="http://schemas.openxmlformats.org/officeDocument/2006/relationships/hyperlink" Target="https://talan.bank.gov.ua/get-user-certificate/ktodAs_dVmcx_yuyPvz6" TargetMode="External"/><Relationship Id="rId121" Type="http://schemas.openxmlformats.org/officeDocument/2006/relationships/hyperlink" Target="https://talan.bank.gov.ua/get-user-certificate/ktodARtTli1H2oKtO9K-" TargetMode="External"/><Relationship Id="rId219" Type="http://schemas.openxmlformats.org/officeDocument/2006/relationships/hyperlink" Target="https://talan.bank.gov.ua/get-user-certificate/ktodAKS6__nxj5Bxz6ca" TargetMode="External"/><Relationship Id="rId426" Type="http://schemas.openxmlformats.org/officeDocument/2006/relationships/hyperlink" Target="https://talan.bank.gov.ua/get-user-certificate/ktodA5pvAH7I35pd1AdU" TargetMode="External"/><Relationship Id="rId633" Type="http://schemas.openxmlformats.org/officeDocument/2006/relationships/hyperlink" Target="https://talan.bank.gov.ua/get-user-certificate/ktodAk_jrAegowPqfkly" TargetMode="External"/><Relationship Id="rId980" Type="http://schemas.openxmlformats.org/officeDocument/2006/relationships/hyperlink" Target="https://talan.bank.gov.ua/get-user-certificate/ktodAiDprwEGnvuLsfZa" TargetMode="External"/><Relationship Id="rId1056" Type="http://schemas.openxmlformats.org/officeDocument/2006/relationships/hyperlink" Target="https://talan.bank.gov.ua/get-user-certificate/ktodAVXF3REJOk1Sbs8p" TargetMode="External"/><Relationship Id="rId1263" Type="http://schemas.openxmlformats.org/officeDocument/2006/relationships/hyperlink" Target="https://talan.bank.gov.ua/get-user-certificate/ktodATsW36b-Icmo1tSw" TargetMode="External"/><Relationship Id="rId840" Type="http://schemas.openxmlformats.org/officeDocument/2006/relationships/hyperlink" Target="https://talan.bank.gov.ua/get-user-certificate/ktodA6p4zRZmKJenAeht" TargetMode="External"/><Relationship Id="rId938" Type="http://schemas.openxmlformats.org/officeDocument/2006/relationships/hyperlink" Target="https://talan.bank.gov.ua/get-user-certificate/ktodAUKlQ2_BpqA77SHQ" TargetMode="External"/><Relationship Id="rId1470" Type="http://schemas.openxmlformats.org/officeDocument/2006/relationships/hyperlink" Target="https://talan.bank.gov.ua/get-user-certificate/ktodACobY7GndJmC24KK" TargetMode="External"/><Relationship Id="rId1568" Type="http://schemas.openxmlformats.org/officeDocument/2006/relationships/hyperlink" Target="https://talan.bank.gov.ua/get-user-certificate/ktodAtC1B4cW6TgBL9wl" TargetMode="External"/><Relationship Id="rId1775" Type="http://schemas.openxmlformats.org/officeDocument/2006/relationships/hyperlink" Target="https://talan.bank.gov.ua/get-user-certificate/ktodAYIyzwxd60vxldvL" TargetMode="External"/><Relationship Id="rId67" Type="http://schemas.openxmlformats.org/officeDocument/2006/relationships/hyperlink" Target="https://talan.bank.gov.ua/get-user-certificate/ktodASv7zBb8cin-GYWP" TargetMode="External"/><Relationship Id="rId700" Type="http://schemas.openxmlformats.org/officeDocument/2006/relationships/hyperlink" Target="https://talan.bank.gov.ua/get-user-certificate/ktodAoSju_SAMrdlzTjX" TargetMode="External"/><Relationship Id="rId1123" Type="http://schemas.openxmlformats.org/officeDocument/2006/relationships/hyperlink" Target="https://talan.bank.gov.ua/get-user-certificate/ktodAJFGyw3zrhjEgG0Q" TargetMode="External"/><Relationship Id="rId1330" Type="http://schemas.openxmlformats.org/officeDocument/2006/relationships/hyperlink" Target="https://talan.bank.gov.ua/get-user-certificate/ktodArUDVatWcWfzlWdD" TargetMode="External"/><Relationship Id="rId1428" Type="http://schemas.openxmlformats.org/officeDocument/2006/relationships/hyperlink" Target="https://talan.bank.gov.ua/get-user-certificate/ktodAR3wfAnlNDPfFWUh" TargetMode="External"/><Relationship Id="rId1635" Type="http://schemas.openxmlformats.org/officeDocument/2006/relationships/hyperlink" Target="https://talan.bank.gov.ua/get-user-certificate/ktodAm0KFg70Z2SRFIYc" TargetMode="External"/><Relationship Id="rId1702" Type="http://schemas.openxmlformats.org/officeDocument/2006/relationships/hyperlink" Target="https://talan.bank.gov.ua/get-user-certificate/ktodAHHu8KHnMhWnscTc" TargetMode="External"/><Relationship Id="rId283" Type="http://schemas.openxmlformats.org/officeDocument/2006/relationships/hyperlink" Target="https://talan.bank.gov.ua/get-user-certificate/ktodA9D_O9lyZ_T2g570" TargetMode="External"/><Relationship Id="rId490" Type="http://schemas.openxmlformats.org/officeDocument/2006/relationships/hyperlink" Target="https://talan.bank.gov.ua/get-user-certificate/ktodARbtHWHlAiiS4jE7" TargetMode="External"/><Relationship Id="rId143" Type="http://schemas.openxmlformats.org/officeDocument/2006/relationships/hyperlink" Target="https://talan.bank.gov.ua/get-user-certificate/ktodAqcJDHBc8SlGdDCO" TargetMode="External"/><Relationship Id="rId350" Type="http://schemas.openxmlformats.org/officeDocument/2006/relationships/hyperlink" Target="https://talan.bank.gov.ua/get-user-certificate/ktodAR5bM5MNafNK8oda" TargetMode="External"/><Relationship Id="rId588" Type="http://schemas.openxmlformats.org/officeDocument/2006/relationships/hyperlink" Target="https://talan.bank.gov.ua/get-user-certificate/ktodA3JLgVEBeCzlwrPr" TargetMode="External"/><Relationship Id="rId795" Type="http://schemas.openxmlformats.org/officeDocument/2006/relationships/hyperlink" Target="https://talan.bank.gov.ua/get-user-certificate/ktodApOOcVs_xKp8HKAk" TargetMode="External"/><Relationship Id="rId9" Type="http://schemas.openxmlformats.org/officeDocument/2006/relationships/hyperlink" Target="https://talan.bank.gov.ua/get-user-certificate/ktodAaLqgw5v__K_aESz" TargetMode="External"/><Relationship Id="rId210" Type="http://schemas.openxmlformats.org/officeDocument/2006/relationships/hyperlink" Target="https://talan.bank.gov.ua/get-user-certificate/ktodAW4bwIwxN1xS7vVH" TargetMode="External"/><Relationship Id="rId448" Type="http://schemas.openxmlformats.org/officeDocument/2006/relationships/hyperlink" Target="https://talan.bank.gov.ua/get-user-certificate/ktodAt4oSrtuxf-5szfo" TargetMode="External"/><Relationship Id="rId655" Type="http://schemas.openxmlformats.org/officeDocument/2006/relationships/hyperlink" Target="https://talan.bank.gov.ua/get-user-certificate/ktodAyjEEQ2P0mwasYWZ" TargetMode="External"/><Relationship Id="rId862" Type="http://schemas.openxmlformats.org/officeDocument/2006/relationships/hyperlink" Target="https://talan.bank.gov.ua/get-user-certificate/ktodAdJyZ4ANFKWuPOJB" TargetMode="External"/><Relationship Id="rId1078" Type="http://schemas.openxmlformats.org/officeDocument/2006/relationships/hyperlink" Target="https://talan.bank.gov.ua/get-user-certificate/ktodAQ-Bi9HsT1YqNFuG" TargetMode="External"/><Relationship Id="rId1285" Type="http://schemas.openxmlformats.org/officeDocument/2006/relationships/hyperlink" Target="https://talan.bank.gov.ua/get-user-certificate/ktodABFvgNkRePYNagiz" TargetMode="External"/><Relationship Id="rId1492" Type="http://schemas.openxmlformats.org/officeDocument/2006/relationships/hyperlink" Target="https://talan.bank.gov.ua/get-user-certificate/ktodAnpVyi2iaqKfIqBF" TargetMode="External"/><Relationship Id="rId308" Type="http://schemas.openxmlformats.org/officeDocument/2006/relationships/hyperlink" Target="https://talan.bank.gov.ua/get-user-certificate/ktodAncRI0olu5fjbyVO" TargetMode="External"/><Relationship Id="rId515" Type="http://schemas.openxmlformats.org/officeDocument/2006/relationships/hyperlink" Target="https://talan.bank.gov.ua/get-user-certificate/ktodAHS0FAhrZ07navju" TargetMode="External"/><Relationship Id="rId722" Type="http://schemas.openxmlformats.org/officeDocument/2006/relationships/hyperlink" Target="https://talan.bank.gov.ua/get-user-certificate/ktodA24U8Rr0d5jgoYq-" TargetMode="External"/><Relationship Id="rId1145" Type="http://schemas.openxmlformats.org/officeDocument/2006/relationships/hyperlink" Target="https://talan.bank.gov.ua/get-user-certificate/ktodAZvFBckMDMVbINnn" TargetMode="External"/><Relationship Id="rId1352" Type="http://schemas.openxmlformats.org/officeDocument/2006/relationships/hyperlink" Target="https://talan.bank.gov.ua/get-user-certificate/ktodAGf_4Pl7bhuhtKI4" TargetMode="External"/><Relationship Id="rId89" Type="http://schemas.openxmlformats.org/officeDocument/2006/relationships/hyperlink" Target="https://talan.bank.gov.ua/get-user-certificate/ktodA2M1YzyvqO0gqDbR" TargetMode="External"/><Relationship Id="rId1005" Type="http://schemas.openxmlformats.org/officeDocument/2006/relationships/hyperlink" Target="https://talan.bank.gov.ua/get-user-certificate/ktodAkDdrrcJnRw_AFir" TargetMode="External"/><Relationship Id="rId1212" Type="http://schemas.openxmlformats.org/officeDocument/2006/relationships/hyperlink" Target="https://talan.bank.gov.ua/get-user-certificate/ktodAw9ZJ79bpoWIpe-_" TargetMode="External"/><Relationship Id="rId1657" Type="http://schemas.openxmlformats.org/officeDocument/2006/relationships/hyperlink" Target="https://talan.bank.gov.ua/get-user-certificate/ktodAnXSgZId5C-K20na" TargetMode="External"/><Relationship Id="rId1517" Type="http://schemas.openxmlformats.org/officeDocument/2006/relationships/hyperlink" Target="https://talan.bank.gov.ua/get-user-certificate/ktodAQSvScDDtXgBFb9l" TargetMode="External"/><Relationship Id="rId1724" Type="http://schemas.openxmlformats.org/officeDocument/2006/relationships/hyperlink" Target="https://talan.bank.gov.ua/get-user-certificate/ktodAvW1sVTVMT8ZA8hM" TargetMode="External"/><Relationship Id="rId16" Type="http://schemas.openxmlformats.org/officeDocument/2006/relationships/hyperlink" Target="https://talan.bank.gov.ua/get-user-certificate/ktodARgpzYw4YMotz3zL" TargetMode="External"/><Relationship Id="rId165" Type="http://schemas.openxmlformats.org/officeDocument/2006/relationships/hyperlink" Target="https://talan.bank.gov.ua/get-user-certificate/ktodAnyO9IGBABrI6kmV" TargetMode="External"/><Relationship Id="rId372" Type="http://schemas.openxmlformats.org/officeDocument/2006/relationships/hyperlink" Target="https://talan.bank.gov.ua/get-user-certificate/ktodAbBnENDItTcBno4p" TargetMode="External"/><Relationship Id="rId677" Type="http://schemas.openxmlformats.org/officeDocument/2006/relationships/hyperlink" Target="https://talan.bank.gov.ua/get-user-certificate/ktodAXiEHewjpYDcs7Q2" TargetMode="External"/><Relationship Id="rId232" Type="http://schemas.openxmlformats.org/officeDocument/2006/relationships/hyperlink" Target="https://talan.bank.gov.ua/get-user-certificate/ktodAhOa8AOSOeOL-irW" TargetMode="External"/><Relationship Id="rId884" Type="http://schemas.openxmlformats.org/officeDocument/2006/relationships/hyperlink" Target="https://talan.bank.gov.ua/get-user-certificate/ktodAr72ng5vSvt7TzFP" TargetMode="External"/><Relationship Id="rId537" Type="http://schemas.openxmlformats.org/officeDocument/2006/relationships/hyperlink" Target="https://talan.bank.gov.ua/get-user-certificate/ktodA2yuvR9TLHKLwvhV" TargetMode="External"/><Relationship Id="rId744" Type="http://schemas.openxmlformats.org/officeDocument/2006/relationships/hyperlink" Target="https://talan.bank.gov.ua/get-user-certificate/ktodAllo9Kq9M2bdJWUZ" TargetMode="External"/><Relationship Id="rId951" Type="http://schemas.openxmlformats.org/officeDocument/2006/relationships/hyperlink" Target="https://talan.bank.gov.ua/get-user-certificate/ktodA8pvSegt_zCR_TNX" TargetMode="External"/><Relationship Id="rId1167" Type="http://schemas.openxmlformats.org/officeDocument/2006/relationships/hyperlink" Target="https://talan.bank.gov.ua/get-user-certificate/ktodA5bWMbfH21BV1Q7r" TargetMode="External"/><Relationship Id="rId1374" Type="http://schemas.openxmlformats.org/officeDocument/2006/relationships/hyperlink" Target="https://talan.bank.gov.ua/get-user-certificate/ktodA_NHxkBFGSECwOHb" TargetMode="External"/><Relationship Id="rId1581" Type="http://schemas.openxmlformats.org/officeDocument/2006/relationships/hyperlink" Target="https://talan.bank.gov.ua/get-user-certificate/ktodAfOUCgIQzGyyD9wq" TargetMode="External"/><Relationship Id="rId1679" Type="http://schemas.openxmlformats.org/officeDocument/2006/relationships/hyperlink" Target="https://talan.bank.gov.ua/get-user-certificate/ktodAkdsd-VC-SPA4CdR" TargetMode="External"/><Relationship Id="rId80" Type="http://schemas.openxmlformats.org/officeDocument/2006/relationships/hyperlink" Target="https://talan.bank.gov.ua/get-user-certificate/ktodAWAVESLjOePzzMiH" TargetMode="External"/><Relationship Id="rId604" Type="http://schemas.openxmlformats.org/officeDocument/2006/relationships/hyperlink" Target="https://talan.bank.gov.ua/get-user-certificate/ktodAd26knm7CVhTaojW" TargetMode="External"/><Relationship Id="rId811" Type="http://schemas.openxmlformats.org/officeDocument/2006/relationships/hyperlink" Target="https://talan.bank.gov.ua/get-user-certificate/ktodAuQO1zynVtoJ9gqF" TargetMode="External"/><Relationship Id="rId1027" Type="http://schemas.openxmlformats.org/officeDocument/2006/relationships/hyperlink" Target="https://talan.bank.gov.ua/get-user-certificate/ktodAsxcrq1S7NHXK6c7" TargetMode="External"/><Relationship Id="rId1234" Type="http://schemas.openxmlformats.org/officeDocument/2006/relationships/hyperlink" Target="https://talan.bank.gov.ua/get-user-certificate/ktodANYpBYBEqynGEs5Z" TargetMode="External"/><Relationship Id="rId1441" Type="http://schemas.openxmlformats.org/officeDocument/2006/relationships/hyperlink" Target="https://talan.bank.gov.ua/get-user-certificate/ktodAumUW5Gmw1cLXtUy" TargetMode="External"/><Relationship Id="rId909" Type="http://schemas.openxmlformats.org/officeDocument/2006/relationships/hyperlink" Target="https://talan.bank.gov.ua/get-user-certificate/ktodArApoaeloT0E5Myi" TargetMode="External"/><Relationship Id="rId1301" Type="http://schemas.openxmlformats.org/officeDocument/2006/relationships/hyperlink" Target="https://talan.bank.gov.ua/get-user-certificate/ktodA9kpqg1RWJrtp7JR" TargetMode="External"/><Relationship Id="rId1539" Type="http://schemas.openxmlformats.org/officeDocument/2006/relationships/hyperlink" Target="https://talan.bank.gov.ua/get-user-certificate/ktodAjBwuqeTyJP_uMjR" TargetMode="External"/><Relationship Id="rId1746" Type="http://schemas.openxmlformats.org/officeDocument/2006/relationships/hyperlink" Target="https://talan.bank.gov.ua/get-user-certificate/ktodA2RNWZOaW5VBE4Lk" TargetMode="External"/><Relationship Id="rId38" Type="http://schemas.openxmlformats.org/officeDocument/2006/relationships/hyperlink" Target="https://talan.bank.gov.ua/get-user-certificate/ktodAb6UZN29Qfqs5-LW" TargetMode="External"/><Relationship Id="rId1606" Type="http://schemas.openxmlformats.org/officeDocument/2006/relationships/hyperlink" Target="https://talan.bank.gov.ua/get-user-certificate/ktodAUAbETNH9G5iqKPW" TargetMode="External"/><Relationship Id="rId187" Type="http://schemas.openxmlformats.org/officeDocument/2006/relationships/hyperlink" Target="https://talan.bank.gov.ua/get-user-certificate/ktodAMmEJKZ4GrhX1L0i" TargetMode="External"/><Relationship Id="rId394" Type="http://schemas.openxmlformats.org/officeDocument/2006/relationships/hyperlink" Target="https://talan.bank.gov.ua/get-user-certificate/ktodA4zVQ5ZmeOwspqCk" TargetMode="External"/><Relationship Id="rId254" Type="http://schemas.openxmlformats.org/officeDocument/2006/relationships/hyperlink" Target="https://talan.bank.gov.ua/get-user-certificate/ktodADvKpYj9vXLFAzoB" TargetMode="External"/><Relationship Id="rId699" Type="http://schemas.openxmlformats.org/officeDocument/2006/relationships/hyperlink" Target="https://talan.bank.gov.ua/get-user-certificate/ktodAkgL1zSdFma_OD89" TargetMode="External"/><Relationship Id="rId1091" Type="http://schemas.openxmlformats.org/officeDocument/2006/relationships/hyperlink" Target="https://talan.bank.gov.ua/get-user-certificate/ktodAIQ7a7jL_4LpHMw4" TargetMode="External"/><Relationship Id="rId114" Type="http://schemas.openxmlformats.org/officeDocument/2006/relationships/hyperlink" Target="https://talan.bank.gov.ua/get-user-certificate/ktodA68IMqXh7R6CVAMd" TargetMode="External"/><Relationship Id="rId461" Type="http://schemas.openxmlformats.org/officeDocument/2006/relationships/hyperlink" Target="https://talan.bank.gov.ua/get-user-certificate/ktodAQiF-533qWNh64SR" TargetMode="External"/><Relationship Id="rId559" Type="http://schemas.openxmlformats.org/officeDocument/2006/relationships/hyperlink" Target="https://talan.bank.gov.ua/get-user-certificate/ktodADv36hbJCgYnHxxa" TargetMode="External"/><Relationship Id="rId766" Type="http://schemas.openxmlformats.org/officeDocument/2006/relationships/hyperlink" Target="https://talan.bank.gov.ua/get-user-certificate/ktodApfRv0JQyqlJKECU" TargetMode="External"/><Relationship Id="rId1189" Type="http://schemas.openxmlformats.org/officeDocument/2006/relationships/hyperlink" Target="https://talan.bank.gov.ua/get-user-certificate/ktodAoA4QwVkduE7tycM" TargetMode="External"/><Relationship Id="rId1396" Type="http://schemas.openxmlformats.org/officeDocument/2006/relationships/hyperlink" Target="https://talan.bank.gov.ua/get-user-certificate/ktodAhtaIuS0ogX4ueFO" TargetMode="External"/><Relationship Id="rId321" Type="http://schemas.openxmlformats.org/officeDocument/2006/relationships/hyperlink" Target="https://talan.bank.gov.ua/get-user-certificate/ktodAitvAp1oDOJ8lv5l" TargetMode="External"/><Relationship Id="rId419" Type="http://schemas.openxmlformats.org/officeDocument/2006/relationships/hyperlink" Target="https://talan.bank.gov.ua/get-user-certificate/ktodAoNvfXGiLrAiI7MF" TargetMode="External"/><Relationship Id="rId626" Type="http://schemas.openxmlformats.org/officeDocument/2006/relationships/hyperlink" Target="https://talan.bank.gov.ua/get-user-certificate/ktodA62Mq1jYKtIo27v1" TargetMode="External"/><Relationship Id="rId973" Type="http://schemas.openxmlformats.org/officeDocument/2006/relationships/hyperlink" Target="https://talan.bank.gov.ua/get-user-certificate/ktodAUuKtokolW7fxiqN" TargetMode="External"/><Relationship Id="rId1049" Type="http://schemas.openxmlformats.org/officeDocument/2006/relationships/hyperlink" Target="https://talan.bank.gov.ua/get-user-certificate/ktodAsJofJXcjNWIrWcs" TargetMode="External"/><Relationship Id="rId1256" Type="http://schemas.openxmlformats.org/officeDocument/2006/relationships/hyperlink" Target="https://talan.bank.gov.ua/get-user-certificate/ktodAU_A0anPf3kCW6wz" TargetMode="External"/><Relationship Id="rId833" Type="http://schemas.openxmlformats.org/officeDocument/2006/relationships/hyperlink" Target="https://talan.bank.gov.ua/get-user-certificate/ktodAf60AnwhA2Pp9IwH" TargetMode="External"/><Relationship Id="rId1116" Type="http://schemas.openxmlformats.org/officeDocument/2006/relationships/hyperlink" Target="https://talan.bank.gov.ua/get-user-certificate/ktodAOJwGj864uYTk6Hf" TargetMode="External"/><Relationship Id="rId1463" Type="http://schemas.openxmlformats.org/officeDocument/2006/relationships/hyperlink" Target="https://talan.bank.gov.ua/get-user-certificate/ktodAHFH63GWbWy_n3JB" TargetMode="External"/><Relationship Id="rId1670" Type="http://schemas.openxmlformats.org/officeDocument/2006/relationships/hyperlink" Target="https://talan.bank.gov.ua/get-user-certificate/ktodAqrbRARrqHlX1Pt0" TargetMode="External"/><Relationship Id="rId1768" Type="http://schemas.openxmlformats.org/officeDocument/2006/relationships/hyperlink" Target="https://talan.bank.gov.ua/get-user-certificate/ktodAL95NbiyLGQenZBG" TargetMode="External"/><Relationship Id="rId900" Type="http://schemas.openxmlformats.org/officeDocument/2006/relationships/hyperlink" Target="https://talan.bank.gov.ua/get-user-certificate/ktodAn4ulIFINp3lCHW0" TargetMode="External"/><Relationship Id="rId1323" Type="http://schemas.openxmlformats.org/officeDocument/2006/relationships/hyperlink" Target="https://talan.bank.gov.ua/get-user-certificate/ktodASvVCFk2B1rI298w" TargetMode="External"/><Relationship Id="rId1530" Type="http://schemas.openxmlformats.org/officeDocument/2006/relationships/hyperlink" Target="https://talan.bank.gov.ua/get-user-certificate/ktodAGov2AHrb3CAyLyH" TargetMode="External"/><Relationship Id="rId1628" Type="http://schemas.openxmlformats.org/officeDocument/2006/relationships/hyperlink" Target="https://talan.bank.gov.ua/get-user-certificate/ktodABzg86W7oqdWU9A2" TargetMode="External"/><Relationship Id="rId276" Type="http://schemas.openxmlformats.org/officeDocument/2006/relationships/hyperlink" Target="https://talan.bank.gov.ua/get-user-certificate/ktodA_7nbScee0LehgfX" TargetMode="External"/><Relationship Id="rId483" Type="http://schemas.openxmlformats.org/officeDocument/2006/relationships/hyperlink" Target="https://talan.bank.gov.ua/get-user-certificate/ktodAft4hhOVrb23TbNF" TargetMode="External"/><Relationship Id="rId690" Type="http://schemas.openxmlformats.org/officeDocument/2006/relationships/hyperlink" Target="https://talan.bank.gov.ua/get-user-certificate/ktodAOsXf12NkP-s4hGX" TargetMode="External"/><Relationship Id="rId136" Type="http://schemas.openxmlformats.org/officeDocument/2006/relationships/hyperlink" Target="https://talan.bank.gov.ua/get-user-certificate/ktodAH4AjXHecFpTBQYK" TargetMode="External"/><Relationship Id="rId343" Type="http://schemas.openxmlformats.org/officeDocument/2006/relationships/hyperlink" Target="https://talan.bank.gov.ua/get-user-certificate/ktodA06LAJq4hFaYcib0" TargetMode="External"/><Relationship Id="rId550" Type="http://schemas.openxmlformats.org/officeDocument/2006/relationships/hyperlink" Target="https://talan.bank.gov.ua/get-user-certificate/ktodA5bBJuB9hK6ACYeD" TargetMode="External"/><Relationship Id="rId788" Type="http://schemas.openxmlformats.org/officeDocument/2006/relationships/hyperlink" Target="https://talan.bank.gov.ua/get-user-certificate/ktodAZyyxn8FDWF0_1bX" TargetMode="External"/><Relationship Id="rId995" Type="http://schemas.openxmlformats.org/officeDocument/2006/relationships/hyperlink" Target="https://talan.bank.gov.ua/get-user-certificate/ktodA4Ot26f-ZWSUY1tY" TargetMode="External"/><Relationship Id="rId1180" Type="http://schemas.openxmlformats.org/officeDocument/2006/relationships/hyperlink" Target="https://talan.bank.gov.ua/get-user-certificate/ktodAF8TlGUSgejavjpx" TargetMode="External"/><Relationship Id="rId203" Type="http://schemas.openxmlformats.org/officeDocument/2006/relationships/hyperlink" Target="https://talan.bank.gov.ua/get-user-certificate/ktodAhBNfZsBqqjWb-3x" TargetMode="External"/><Relationship Id="rId648" Type="http://schemas.openxmlformats.org/officeDocument/2006/relationships/hyperlink" Target="https://talan.bank.gov.ua/get-user-certificate/ktodAjZNvMgXRNZeE_Mh" TargetMode="External"/><Relationship Id="rId855" Type="http://schemas.openxmlformats.org/officeDocument/2006/relationships/hyperlink" Target="https://talan.bank.gov.ua/get-user-certificate/ktodAfwDkT20LkZd7xd0" TargetMode="External"/><Relationship Id="rId1040" Type="http://schemas.openxmlformats.org/officeDocument/2006/relationships/hyperlink" Target="https://talan.bank.gov.ua/get-user-certificate/ktodAkq8hwv8hmO0ZdpL" TargetMode="External"/><Relationship Id="rId1278" Type="http://schemas.openxmlformats.org/officeDocument/2006/relationships/hyperlink" Target="https://talan.bank.gov.ua/get-user-certificate/ktodAy0gj2-uldZcY4DK" TargetMode="External"/><Relationship Id="rId1485" Type="http://schemas.openxmlformats.org/officeDocument/2006/relationships/hyperlink" Target="https://talan.bank.gov.ua/get-user-certificate/ktodAwaYgV6FGf-gtNq9" TargetMode="External"/><Relationship Id="rId1692" Type="http://schemas.openxmlformats.org/officeDocument/2006/relationships/hyperlink" Target="https://talan.bank.gov.ua/get-user-certificate/ktodAWDa34fiBz4uZwy1" TargetMode="External"/><Relationship Id="rId410" Type="http://schemas.openxmlformats.org/officeDocument/2006/relationships/hyperlink" Target="https://talan.bank.gov.ua/get-user-certificate/ktodACP2tKvus3GJRC9C" TargetMode="External"/><Relationship Id="rId508" Type="http://schemas.openxmlformats.org/officeDocument/2006/relationships/hyperlink" Target="https://talan.bank.gov.ua/get-user-certificate/ktodAaE9nfItVohtCGmm" TargetMode="External"/><Relationship Id="rId715" Type="http://schemas.openxmlformats.org/officeDocument/2006/relationships/hyperlink" Target="https://talan.bank.gov.ua/get-user-certificate/ktodAt3BB9aQ3PamR01C" TargetMode="External"/><Relationship Id="rId922" Type="http://schemas.openxmlformats.org/officeDocument/2006/relationships/hyperlink" Target="https://talan.bank.gov.ua/get-user-certificate/ktodA6Mpo9qz2l2QGw4q" TargetMode="External"/><Relationship Id="rId1138" Type="http://schemas.openxmlformats.org/officeDocument/2006/relationships/hyperlink" Target="https://talan.bank.gov.ua/get-user-certificate/ktodAKGkRZ6CPAr0GzVi" TargetMode="External"/><Relationship Id="rId1345" Type="http://schemas.openxmlformats.org/officeDocument/2006/relationships/hyperlink" Target="https://talan.bank.gov.ua/get-user-certificate/ktodA-XSsvMkL1wokXIq" TargetMode="External"/><Relationship Id="rId1552" Type="http://schemas.openxmlformats.org/officeDocument/2006/relationships/hyperlink" Target="https://talan.bank.gov.ua/get-user-certificate/ktodA72NaP178Y_hzU2p" TargetMode="External"/><Relationship Id="rId1205" Type="http://schemas.openxmlformats.org/officeDocument/2006/relationships/hyperlink" Target="https://talan.bank.gov.ua/get-user-certificate/ktodAKh3urMzpjpAuJfh" TargetMode="External"/><Relationship Id="rId51" Type="http://schemas.openxmlformats.org/officeDocument/2006/relationships/hyperlink" Target="https://talan.bank.gov.ua/get-user-certificate/ktodAMNQLt5s9UaPmRiY" TargetMode="External"/><Relationship Id="rId1412" Type="http://schemas.openxmlformats.org/officeDocument/2006/relationships/hyperlink" Target="https://talan.bank.gov.ua/get-user-certificate/ktodAUBCHo73LcCBg08Y" TargetMode="External"/><Relationship Id="rId1717" Type="http://schemas.openxmlformats.org/officeDocument/2006/relationships/hyperlink" Target="https://talan.bank.gov.ua/get-user-certificate/ktodAIJuPe4l4CDr_-8I" TargetMode="External"/><Relationship Id="rId298" Type="http://schemas.openxmlformats.org/officeDocument/2006/relationships/hyperlink" Target="https://talan.bank.gov.ua/get-user-certificate/ktodAGqIorAqSMGledn7" TargetMode="External"/><Relationship Id="rId158" Type="http://schemas.openxmlformats.org/officeDocument/2006/relationships/hyperlink" Target="https://talan.bank.gov.ua/get-user-certificate/ktodAChaxZNKhEiWN_Ra" TargetMode="External"/><Relationship Id="rId365" Type="http://schemas.openxmlformats.org/officeDocument/2006/relationships/hyperlink" Target="https://talan.bank.gov.ua/get-user-certificate/ktodA1ANOlTbsmg0DCDu" TargetMode="External"/><Relationship Id="rId572" Type="http://schemas.openxmlformats.org/officeDocument/2006/relationships/hyperlink" Target="https://talan.bank.gov.ua/get-user-certificate/ktodArR_ce1kabyqcXK4" TargetMode="External"/><Relationship Id="rId225" Type="http://schemas.openxmlformats.org/officeDocument/2006/relationships/hyperlink" Target="https://talan.bank.gov.ua/get-user-certificate/ktodAcv1e1Ar5Lr6EmCG" TargetMode="External"/><Relationship Id="rId432" Type="http://schemas.openxmlformats.org/officeDocument/2006/relationships/hyperlink" Target="https://talan.bank.gov.ua/get-user-certificate/ktodAjszuKjLCG6zWxkd" TargetMode="External"/><Relationship Id="rId877" Type="http://schemas.openxmlformats.org/officeDocument/2006/relationships/hyperlink" Target="https://talan.bank.gov.ua/get-user-certificate/ktodAzlTw8g2zYpTF7_7" TargetMode="External"/><Relationship Id="rId1062" Type="http://schemas.openxmlformats.org/officeDocument/2006/relationships/hyperlink" Target="https://talan.bank.gov.ua/get-user-certificate/ktodAKSvKjc8ZzyJId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8"/>
  <sheetViews>
    <sheetView tabSelected="1" workbookViewId="0">
      <selection activeCell="F12" sqref="F12"/>
    </sheetView>
  </sheetViews>
  <sheetFormatPr defaultRowHeight="14.4" x14ac:dyDescent="0.3"/>
  <cols>
    <col min="1" max="1" width="30.88671875" customWidth="1"/>
  </cols>
  <sheetData>
    <row r="1" spans="1:3" x14ac:dyDescent="0.3">
      <c r="A1" s="1" t="s">
        <v>0</v>
      </c>
      <c r="B1" s="1" t="s">
        <v>1</v>
      </c>
      <c r="C1" s="1"/>
    </row>
    <row r="2" spans="1:3" x14ac:dyDescent="0.3">
      <c r="A2" t="s">
        <v>2</v>
      </c>
      <c r="B2" t="str">
        <f>HYPERLINK("https://talan.bank.gov.ua/get-user-certificate/ktodAWFgDU_SVHy8iiOU","Завантажити сертифікат")</f>
        <v>Завантажити сертифікат</v>
      </c>
    </row>
    <row r="3" spans="1:3" x14ac:dyDescent="0.3">
      <c r="A3" t="s">
        <v>3</v>
      </c>
      <c r="B3" t="str">
        <f>HYPERLINK("https://talan.bank.gov.ua/get-user-certificate/ktodAlBedZCVagYFcMw7","Завантажити сертифікат")</f>
        <v>Завантажити сертифікат</v>
      </c>
    </row>
    <row r="4" spans="1:3" x14ac:dyDescent="0.3">
      <c r="A4" t="s">
        <v>4</v>
      </c>
      <c r="B4" t="str">
        <f>HYPERLINK("https://talan.bank.gov.ua/get-user-certificate/ktodA3Rd10tVOWT4lO1m","Завантажити сертифікат")</f>
        <v>Завантажити сертифікат</v>
      </c>
    </row>
    <row r="5" spans="1:3" x14ac:dyDescent="0.3">
      <c r="A5" t="s">
        <v>5</v>
      </c>
      <c r="B5" t="str">
        <f>HYPERLINK("https://talan.bank.gov.ua/get-user-certificate/ktodA12ZY2eXBPsmMVPO","Завантажити сертифікат")</f>
        <v>Завантажити сертифікат</v>
      </c>
    </row>
    <row r="6" spans="1:3" x14ac:dyDescent="0.3">
      <c r="A6" t="s">
        <v>6</v>
      </c>
      <c r="B6" t="str">
        <f>HYPERLINK("https://talan.bank.gov.ua/get-user-certificate/ktodA7u9sGHb902aLTIl","Завантажити сертифікат")</f>
        <v>Завантажити сертифікат</v>
      </c>
    </row>
    <row r="7" spans="1:3" x14ac:dyDescent="0.3">
      <c r="A7" t="s">
        <v>7</v>
      </c>
      <c r="B7" t="str">
        <f>HYPERLINK("https://talan.bank.gov.ua/get-user-certificate/ktodAqdTqsN2hBeFlYQC","Завантажити сертифікат")</f>
        <v>Завантажити сертифікат</v>
      </c>
    </row>
    <row r="8" spans="1:3" x14ac:dyDescent="0.3">
      <c r="A8" t="s">
        <v>8</v>
      </c>
      <c r="B8" t="str">
        <f>HYPERLINK("https://talan.bank.gov.ua/get-user-certificate/ktodAU7hJsaDZ7icxaX0","Завантажити сертифікат")</f>
        <v>Завантажити сертифікат</v>
      </c>
    </row>
    <row r="9" spans="1:3" x14ac:dyDescent="0.3">
      <c r="A9" t="s">
        <v>9</v>
      </c>
      <c r="B9" t="str">
        <f>HYPERLINK("https://talan.bank.gov.ua/get-user-certificate/ktodAckQs1TXw2hwTfvl","Завантажити сертифікат")</f>
        <v>Завантажити сертифікат</v>
      </c>
    </row>
    <row r="10" spans="1:3" x14ac:dyDescent="0.3">
      <c r="A10" t="s">
        <v>10</v>
      </c>
      <c r="B10" t="str">
        <f>HYPERLINK("https://talan.bank.gov.ua/get-user-certificate/ktodAaLqgw5v__K_aESz","Завантажити сертифікат")</f>
        <v>Завантажити сертифікат</v>
      </c>
    </row>
    <row r="11" spans="1:3" x14ac:dyDescent="0.3">
      <c r="A11" t="s">
        <v>11</v>
      </c>
      <c r="B11" t="str">
        <f>HYPERLINK("https://talan.bank.gov.ua/get-user-certificate/ktodAEB7MxzlPSHaW17C","Завантажити сертифікат")</f>
        <v>Завантажити сертифікат</v>
      </c>
    </row>
    <row r="12" spans="1:3" x14ac:dyDescent="0.3">
      <c r="A12" t="s">
        <v>12</v>
      </c>
      <c r="B12" t="str">
        <f>HYPERLINK("https://talan.bank.gov.ua/get-user-certificate/ktodAa1pxYn1m99-I1Kr","Завантажити сертифікат")</f>
        <v>Завантажити сертифікат</v>
      </c>
    </row>
    <row r="13" spans="1:3" x14ac:dyDescent="0.3">
      <c r="A13" t="s">
        <v>13</v>
      </c>
      <c r="B13" t="str">
        <f>HYPERLINK("https://talan.bank.gov.ua/get-user-certificate/ktodA98iLCyzqnqaqJiK","Завантажити сертифікат")</f>
        <v>Завантажити сертифікат</v>
      </c>
    </row>
    <row r="14" spans="1:3" x14ac:dyDescent="0.3">
      <c r="A14" t="s">
        <v>14</v>
      </c>
      <c r="B14" t="str">
        <f>HYPERLINK("https://talan.bank.gov.ua/get-user-certificate/ktodAA7b-YnPn6pA6Kmk","Завантажити сертифікат")</f>
        <v>Завантажити сертифікат</v>
      </c>
    </row>
    <row r="15" spans="1:3" x14ac:dyDescent="0.3">
      <c r="A15" t="s">
        <v>15</v>
      </c>
      <c r="B15" t="str">
        <f>HYPERLINK("https://talan.bank.gov.ua/get-user-certificate/ktodAAoTl2fk26Iti1dj","Завантажити сертифікат")</f>
        <v>Завантажити сертифікат</v>
      </c>
    </row>
    <row r="16" spans="1:3" x14ac:dyDescent="0.3">
      <c r="A16" t="s">
        <v>16</v>
      </c>
      <c r="B16" t="str">
        <f>HYPERLINK("https://talan.bank.gov.ua/get-user-certificate/ktodAWHEM5OpazgN1N1_","Завантажити сертифікат")</f>
        <v>Завантажити сертифікат</v>
      </c>
    </row>
    <row r="17" spans="1:2" x14ac:dyDescent="0.3">
      <c r="A17" t="s">
        <v>17</v>
      </c>
      <c r="B17" t="str">
        <f>HYPERLINK("https://talan.bank.gov.ua/get-user-certificate/ktodARgpzYw4YMotz3zL","Завантажити сертифікат")</f>
        <v>Завантажити сертифікат</v>
      </c>
    </row>
    <row r="18" spans="1:2" x14ac:dyDescent="0.3">
      <c r="A18" t="s">
        <v>18</v>
      </c>
      <c r="B18" t="str">
        <f>HYPERLINK("https://talan.bank.gov.ua/get-user-certificate/ktodARYo_XQiheMYmbw9","Завантажити сертифікат")</f>
        <v>Завантажити сертифікат</v>
      </c>
    </row>
    <row r="19" spans="1:2" x14ac:dyDescent="0.3">
      <c r="A19" t="s">
        <v>19</v>
      </c>
      <c r="B19" t="str">
        <f>HYPERLINK("https://talan.bank.gov.ua/get-user-certificate/ktodAdCu6Bnxw_3ttR4j","Завантажити сертифікат")</f>
        <v>Завантажити сертифікат</v>
      </c>
    </row>
    <row r="20" spans="1:2" x14ac:dyDescent="0.3">
      <c r="A20" t="s">
        <v>20</v>
      </c>
      <c r="B20" t="str">
        <f>HYPERLINK("https://talan.bank.gov.ua/get-user-certificate/ktodAk-QpM13k0RPDprF","Завантажити сертифікат")</f>
        <v>Завантажити сертифікат</v>
      </c>
    </row>
    <row r="21" spans="1:2" x14ac:dyDescent="0.3">
      <c r="A21" t="s">
        <v>21</v>
      </c>
      <c r="B21" t="str">
        <f>HYPERLINK("https://talan.bank.gov.ua/get-user-certificate/ktodA3sjznSTJGeN6Imr","Завантажити сертифікат")</f>
        <v>Завантажити сертифікат</v>
      </c>
    </row>
    <row r="22" spans="1:2" x14ac:dyDescent="0.3">
      <c r="A22" t="s">
        <v>22</v>
      </c>
      <c r="B22" t="str">
        <f>HYPERLINK("https://talan.bank.gov.ua/get-user-certificate/ktodAqDsqHvyNhESG4HF","Завантажити сертифікат")</f>
        <v>Завантажити сертифікат</v>
      </c>
    </row>
    <row r="23" spans="1:2" x14ac:dyDescent="0.3">
      <c r="A23" t="s">
        <v>23</v>
      </c>
      <c r="B23" t="str">
        <f>HYPERLINK("https://talan.bank.gov.ua/get-user-certificate/ktodANa9mvLG6pfqGC3z","Завантажити сертифікат")</f>
        <v>Завантажити сертифікат</v>
      </c>
    </row>
    <row r="24" spans="1:2" x14ac:dyDescent="0.3">
      <c r="A24" t="s">
        <v>24</v>
      </c>
      <c r="B24" t="str">
        <f>HYPERLINK("https://talan.bank.gov.ua/get-user-certificate/ktodAwEgia1rnasGWnVp","Завантажити сертифікат")</f>
        <v>Завантажити сертифікат</v>
      </c>
    </row>
    <row r="25" spans="1:2" x14ac:dyDescent="0.3">
      <c r="A25" t="s">
        <v>25</v>
      </c>
      <c r="B25" t="str">
        <f>HYPERLINK("https://talan.bank.gov.ua/get-user-certificate/ktodAA12i1X1UeXFUwhh","Завантажити сертифікат")</f>
        <v>Завантажити сертифікат</v>
      </c>
    </row>
    <row r="26" spans="1:2" x14ac:dyDescent="0.3">
      <c r="A26" t="s">
        <v>26</v>
      </c>
      <c r="B26" t="str">
        <f>HYPERLINK("https://talan.bank.gov.ua/get-user-certificate/ktodAtHgEh-Yd0il5rjv","Завантажити сертифікат")</f>
        <v>Завантажити сертифікат</v>
      </c>
    </row>
    <row r="27" spans="1:2" x14ac:dyDescent="0.3">
      <c r="A27" t="s">
        <v>27</v>
      </c>
      <c r="B27" t="str">
        <f>HYPERLINK("https://talan.bank.gov.ua/get-user-certificate/ktodAOefSEySGd2k1xPD","Завантажити сертифікат")</f>
        <v>Завантажити сертифікат</v>
      </c>
    </row>
    <row r="28" spans="1:2" x14ac:dyDescent="0.3">
      <c r="A28" t="s">
        <v>28</v>
      </c>
      <c r="B28" t="str">
        <f>HYPERLINK("https://talan.bank.gov.ua/get-user-certificate/ktodAae97-e4En_nc8K0","Завантажити сертифікат")</f>
        <v>Завантажити сертифікат</v>
      </c>
    </row>
    <row r="29" spans="1:2" x14ac:dyDescent="0.3">
      <c r="A29" t="s">
        <v>29</v>
      </c>
      <c r="B29" t="str">
        <f>HYPERLINK("https://talan.bank.gov.ua/get-user-certificate/ktodA-9pHjSlv2wLh2Oa","Завантажити сертифікат")</f>
        <v>Завантажити сертифікат</v>
      </c>
    </row>
    <row r="30" spans="1:2" x14ac:dyDescent="0.3">
      <c r="A30" t="s">
        <v>30</v>
      </c>
      <c r="B30" t="str">
        <f>HYPERLINK("https://talan.bank.gov.ua/get-user-certificate/ktodACsPNuD1nXXrQzBv","Завантажити сертифікат")</f>
        <v>Завантажити сертифікат</v>
      </c>
    </row>
    <row r="31" spans="1:2" x14ac:dyDescent="0.3">
      <c r="A31" t="s">
        <v>31</v>
      </c>
      <c r="B31" t="str">
        <f>HYPERLINK("https://talan.bank.gov.ua/get-user-certificate/ktodAyw5vibQnb-TzKKu","Завантажити сертифікат")</f>
        <v>Завантажити сертифікат</v>
      </c>
    </row>
    <row r="32" spans="1:2" x14ac:dyDescent="0.3">
      <c r="A32" t="s">
        <v>32</v>
      </c>
      <c r="B32" t="str">
        <f>HYPERLINK("https://talan.bank.gov.ua/get-user-certificate/ktodAshCeTlmewRzupkr","Завантажити сертифікат")</f>
        <v>Завантажити сертифікат</v>
      </c>
    </row>
    <row r="33" spans="1:2" x14ac:dyDescent="0.3">
      <c r="A33" t="s">
        <v>33</v>
      </c>
      <c r="B33" t="str">
        <f>HYPERLINK("https://talan.bank.gov.ua/get-user-certificate/ktodAu3y6LuUP_3yFRB5","Завантажити сертифікат")</f>
        <v>Завантажити сертифікат</v>
      </c>
    </row>
    <row r="34" spans="1:2" x14ac:dyDescent="0.3">
      <c r="A34" t="s">
        <v>34</v>
      </c>
      <c r="B34" t="str">
        <f>HYPERLINK("https://talan.bank.gov.ua/get-user-certificate/ktodAStmSq7jtEqlLhFR","Завантажити сертифікат")</f>
        <v>Завантажити сертифікат</v>
      </c>
    </row>
    <row r="35" spans="1:2" x14ac:dyDescent="0.3">
      <c r="A35" t="s">
        <v>35</v>
      </c>
      <c r="B35" t="str">
        <f>HYPERLINK("https://talan.bank.gov.ua/get-user-certificate/ktodAGQh9g3NuCoATpZs","Завантажити сертифікат")</f>
        <v>Завантажити сертифікат</v>
      </c>
    </row>
    <row r="36" spans="1:2" x14ac:dyDescent="0.3">
      <c r="A36" t="s">
        <v>36</v>
      </c>
      <c r="B36" t="str">
        <f>HYPERLINK("https://talan.bank.gov.ua/get-user-certificate/ktodAkhjbQwD3U5nM02K","Завантажити сертифікат")</f>
        <v>Завантажити сертифікат</v>
      </c>
    </row>
    <row r="37" spans="1:2" x14ac:dyDescent="0.3">
      <c r="A37" t="s">
        <v>37</v>
      </c>
      <c r="B37" t="str">
        <f>HYPERLINK("https://talan.bank.gov.ua/get-user-certificate/ktodAGUtOArFQV0rFRBt","Завантажити сертифікат")</f>
        <v>Завантажити сертифікат</v>
      </c>
    </row>
    <row r="38" spans="1:2" x14ac:dyDescent="0.3">
      <c r="A38" t="s">
        <v>38</v>
      </c>
      <c r="B38" t="str">
        <f>HYPERLINK("https://talan.bank.gov.ua/get-user-certificate/ktodA9QaIuw47u8euBK_","Завантажити сертифікат")</f>
        <v>Завантажити сертифікат</v>
      </c>
    </row>
    <row r="39" spans="1:2" x14ac:dyDescent="0.3">
      <c r="A39" t="s">
        <v>39</v>
      </c>
      <c r="B39" t="str">
        <f>HYPERLINK("https://talan.bank.gov.ua/get-user-certificate/ktodAb6UZN29Qfqs5-LW","Завантажити сертифікат")</f>
        <v>Завантажити сертифікат</v>
      </c>
    </row>
    <row r="40" spans="1:2" x14ac:dyDescent="0.3">
      <c r="A40" t="s">
        <v>40</v>
      </c>
      <c r="B40" t="str">
        <f>HYPERLINK("https://talan.bank.gov.ua/get-user-certificate/ktodAbSOjYqE2CBv7JxM","Завантажити сертифікат")</f>
        <v>Завантажити сертифікат</v>
      </c>
    </row>
    <row r="41" spans="1:2" x14ac:dyDescent="0.3">
      <c r="A41" t="s">
        <v>41</v>
      </c>
      <c r="B41" t="str">
        <f>HYPERLINK("https://talan.bank.gov.ua/get-user-certificate/ktodApIkU77G5XAlkG7M","Завантажити сертифікат")</f>
        <v>Завантажити сертифікат</v>
      </c>
    </row>
    <row r="42" spans="1:2" x14ac:dyDescent="0.3">
      <c r="A42" t="s">
        <v>42</v>
      </c>
      <c r="B42" t="str">
        <f>HYPERLINK("https://talan.bank.gov.ua/get-user-certificate/ktodALWhiBgCBcuyX5li","Завантажити сертифікат")</f>
        <v>Завантажити сертифікат</v>
      </c>
    </row>
    <row r="43" spans="1:2" x14ac:dyDescent="0.3">
      <c r="A43" t="s">
        <v>43</v>
      </c>
      <c r="B43" t="str">
        <f>HYPERLINK("https://talan.bank.gov.ua/get-user-certificate/ktodAHapcH-ernB6oDjZ","Завантажити сертифікат")</f>
        <v>Завантажити сертифікат</v>
      </c>
    </row>
    <row r="44" spans="1:2" x14ac:dyDescent="0.3">
      <c r="A44" t="s">
        <v>44</v>
      </c>
      <c r="B44" t="str">
        <f>HYPERLINK("https://talan.bank.gov.ua/get-user-certificate/ktodAesrHaZ3nBcCRZP3","Завантажити сертифікат")</f>
        <v>Завантажити сертифікат</v>
      </c>
    </row>
    <row r="45" spans="1:2" x14ac:dyDescent="0.3">
      <c r="A45" t="s">
        <v>45</v>
      </c>
      <c r="B45" t="str">
        <f>HYPERLINK("https://talan.bank.gov.ua/get-user-certificate/ktodAbsJyKfdg9w8wnKy","Завантажити сертифікат")</f>
        <v>Завантажити сертифікат</v>
      </c>
    </row>
    <row r="46" spans="1:2" x14ac:dyDescent="0.3">
      <c r="A46" t="s">
        <v>46</v>
      </c>
      <c r="B46" t="str">
        <f>HYPERLINK("https://talan.bank.gov.ua/get-user-certificate/ktodAZvic4IZ6UbgSvZT","Завантажити сертифікат")</f>
        <v>Завантажити сертифікат</v>
      </c>
    </row>
    <row r="47" spans="1:2" x14ac:dyDescent="0.3">
      <c r="A47" t="s">
        <v>47</v>
      </c>
      <c r="B47" t="str">
        <f>HYPERLINK("https://talan.bank.gov.ua/get-user-certificate/ktodAz5lrMBJpezyMxpC","Завантажити сертифікат")</f>
        <v>Завантажити сертифікат</v>
      </c>
    </row>
    <row r="48" spans="1:2" x14ac:dyDescent="0.3">
      <c r="A48" t="s">
        <v>48</v>
      </c>
      <c r="B48" t="str">
        <f>HYPERLINK("https://talan.bank.gov.ua/get-user-certificate/ktodAPtueipohB1JA8lZ","Завантажити сертифікат")</f>
        <v>Завантажити сертифікат</v>
      </c>
    </row>
    <row r="49" spans="1:2" x14ac:dyDescent="0.3">
      <c r="A49" t="s">
        <v>49</v>
      </c>
      <c r="B49" t="str">
        <f>HYPERLINK("https://talan.bank.gov.ua/get-user-certificate/ktodAUvuOkPiG7-KEJhz","Завантажити сертифікат")</f>
        <v>Завантажити сертифікат</v>
      </c>
    </row>
    <row r="50" spans="1:2" x14ac:dyDescent="0.3">
      <c r="A50" t="s">
        <v>50</v>
      </c>
      <c r="B50" t="str">
        <f>HYPERLINK("https://talan.bank.gov.ua/get-user-certificate/ktodAlqwGrF7G31QMjNx","Завантажити сертифікат")</f>
        <v>Завантажити сертифікат</v>
      </c>
    </row>
    <row r="51" spans="1:2" x14ac:dyDescent="0.3">
      <c r="A51" t="s">
        <v>51</v>
      </c>
      <c r="B51" t="str">
        <f>HYPERLINK("https://talan.bank.gov.ua/get-user-certificate/ktodAlF8n3UK2ZC_OBdr","Завантажити сертифікат")</f>
        <v>Завантажити сертифікат</v>
      </c>
    </row>
    <row r="52" spans="1:2" x14ac:dyDescent="0.3">
      <c r="A52" t="s">
        <v>52</v>
      </c>
      <c r="B52" t="str">
        <f>HYPERLINK("https://talan.bank.gov.ua/get-user-certificate/ktodAMNQLt5s9UaPmRiY","Завантажити сертифікат")</f>
        <v>Завантажити сертифікат</v>
      </c>
    </row>
    <row r="53" spans="1:2" x14ac:dyDescent="0.3">
      <c r="A53" t="s">
        <v>53</v>
      </c>
      <c r="B53" t="str">
        <f>HYPERLINK("https://talan.bank.gov.ua/get-user-certificate/ktodAsu63qE7dFRY5BVn","Завантажити сертифікат")</f>
        <v>Завантажити сертифікат</v>
      </c>
    </row>
    <row r="54" spans="1:2" x14ac:dyDescent="0.3">
      <c r="A54" t="s">
        <v>54</v>
      </c>
      <c r="B54" t="str">
        <f>HYPERLINK("https://talan.bank.gov.ua/get-user-certificate/ktodAsCS5anfd0NxcPtz","Завантажити сертифікат")</f>
        <v>Завантажити сертифікат</v>
      </c>
    </row>
    <row r="55" spans="1:2" x14ac:dyDescent="0.3">
      <c r="A55" t="s">
        <v>55</v>
      </c>
      <c r="B55" t="str">
        <f>HYPERLINK("https://talan.bank.gov.ua/get-user-certificate/ktodAfjj43Oh1RiOW8yd","Завантажити сертифікат")</f>
        <v>Завантажити сертифікат</v>
      </c>
    </row>
    <row r="56" spans="1:2" x14ac:dyDescent="0.3">
      <c r="A56" t="s">
        <v>56</v>
      </c>
      <c r="B56" t="str">
        <f>HYPERLINK("https://talan.bank.gov.ua/get-user-certificate/ktodAKIy2S7DGEPgAFDk","Завантажити сертифікат")</f>
        <v>Завантажити сертифікат</v>
      </c>
    </row>
    <row r="57" spans="1:2" x14ac:dyDescent="0.3">
      <c r="A57" t="s">
        <v>57</v>
      </c>
      <c r="B57" t="str">
        <f>HYPERLINK("https://talan.bank.gov.ua/get-user-certificate/ktodA1GBx74Pf9W3zECn","Завантажити сертифікат")</f>
        <v>Завантажити сертифікат</v>
      </c>
    </row>
    <row r="58" spans="1:2" x14ac:dyDescent="0.3">
      <c r="A58" t="s">
        <v>58</v>
      </c>
      <c r="B58" t="str">
        <f>HYPERLINK("https://talan.bank.gov.ua/get-user-certificate/ktodAdCqaPbBuz4aBJcp","Завантажити сертифікат")</f>
        <v>Завантажити сертифікат</v>
      </c>
    </row>
    <row r="59" spans="1:2" x14ac:dyDescent="0.3">
      <c r="A59" t="s">
        <v>59</v>
      </c>
      <c r="B59" t="str">
        <f>HYPERLINK("https://talan.bank.gov.ua/get-user-certificate/ktodAB6C7eqwHIu7GOAm","Завантажити сертифікат")</f>
        <v>Завантажити сертифікат</v>
      </c>
    </row>
    <row r="60" spans="1:2" x14ac:dyDescent="0.3">
      <c r="A60" t="s">
        <v>60</v>
      </c>
      <c r="B60" t="str">
        <f>HYPERLINK("https://talan.bank.gov.ua/get-user-certificate/ktodAe3fcdmlWXiNAQrr","Завантажити сертифікат")</f>
        <v>Завантажити сертифікат</v>
      </c>
    </row>
    <row r="61" spans="1:2" x14ac:dyDescent="0.3">
      <c r="A61" t="s">
        <v>61</v>
      </c>
      <c r="B61" t="str">
        <f>HYPERLINK("https://talan.bank.gov.ua/get-user-certificate/ktodAAfv8yhvBNccQq0V","Завантажити сертифікат")</f>
        <v>Завантажити сертифікат</v>
      </c>
    </row>
    <row r="62" spans="1:2" x14ac:dyDescent="0.3">
      <c r="A62" t="s">
        <v>62</v>
      </c>
      <c r="B62" t="str">
        <f>HYPERLINK("https://talan.bank.gov.ua/get-user-certificate/ktodAAJvla61HCaqYdKw","Завантажити сертифікат")</f>
        <v>Завантажити сертифікат</v>
      </c>
    </row>
    <row r="63" spans="1:2" x14ac:dyDescent="0.3">
      <c r="A63" t="s">
        <v>63</v>
      </c>
      <c r="B63" t="str">
        <f>HYPERLINK("https://talan.bank.gov.ua/get-user-certificate/ktodAMimjpoCB-ymOHz1","Завантажити сертифікат")</f>
        <v>Завантажити сертифікат</v>
      </c>
    </row>
    <row r="64" spans="1:2" x14ac:dyDescent="0.3">
      <c r="A64" t="s">
        <v>64</v>
      </c>
      <c r="B64" t="str">
        <f>HYPERLINK("https://talan.bank.gov.ua/get-user-certificate/ktodA6Kg5VdurzoyGOiA","Завантажити сертифікат")</f>
        <v>Завантажити сертифікат</v>
      </c>
    </row>
    <row r="65" spans="1:2" x14ac:dyDescent="0.3">
      <c r="A65" t="s">
        <v>65</v>
      </c>
      <c r="B65" t="str">
        <f>HYPERLINK("https://talan.bank.gov.ua/get-user-certificate/ktodAyGibojYbx0VhWla","Завантажити сертифікат")</f>
        <v>Завантажити сертифікат</v>
      </c>
    </row>
    <row r="66" spans="1:2" x14ac:dyDescent="0.3">
      <c r="A66" t="s">
        <v>66</v>
      </c>
      <c r="B66" t="str">
        <f>HYPERLINK("https://talan.bank.gov.ua/get-user-certificate/ktodAHwG-vjeLj_iGRqA","Завантажити сертифікат")</f>
        <v>Завантажити сертифікат</v>
      </c>
    </row>
    <row r="67" spans="1:2" x14ac:dyDescent="0.3">
      <c r="A67" t="s">
        <v>67</v>
      </c>
      <c r="B67" t="str">
        <f>HYPERLINK("https://talan.bank.gov.ua/get-user-certificate/ktodAxwTOknzvEE2BliF","Завантажити сертифікат")</f>
        <v>Завантажити сертифікат</v>
      </c>
    </row>
    <row r="68" spans="1:2" x14ac:dyDescent="0.3">
      <c r="A68" t="s">
        <v>68</v>
      </c>
      <c r="B68" t="str">
        <f>HYPERLINK("https://talan.bank.gov.ua/get-user-certificate/ktodASv7zBb8cin-GYWP","Завантажити сертифікат")</f>
        <v>Завантажити сертифікат</v>
      </c>
    </row>
    <row r="69" spans="1:2" x14ac:dyDescent="0.3">
      <c r="A69" t="s">
        <v>69</v>
      </c>
      <c r="B69" t="str">
        <f>HYPERLINK("https://talan.bank.gov.ua/get-user-certificate/ktodA9RY-FyWPT0UuQDa","Завантажити сертифікат")</f>
        <v>Завантажити сертифікат</v>
      </c>
    </row>
    <row r="70" spans="1:2" x14ac:dyDescent="0.3">
      <c r="A70" t="s">
        <v>70</v>
      </c>
      <c r="B70" t="str">
        <f>HYPERLINK("https://talan.bank.gov.ua/get-user-certificate/ktodATrjrkwJO1aHXTEX","Завантажити сертифікат")</f>
        <v>Завантажити сертифікат</v>
      </c>
    </row>
    <row r="71" spans="1:2" x14ac:dyDescent="0.3">
      <c r="A71" t="s">
        <v>71</v>
      </c>
      <c r="B71" t="str">
        <f>HYPERLINK("https://talan.bank.gov.ua/get-user-certificate/ktodAD1Jk1FSUvd-uJUG","Завантажити сертифікат")</f>
        <v>Завантажити сертифікат</v>
      </c>
    </row>
    <row r="72" spans="1:2" x14ac:dyDescent="0.3">
      <c r="A72" t="s">
        <v>72</v>
      </c>
      <c r="B72" t="str">
        <f>HYPERLINK("https://talan.bank.gov.ua/get-user-certificate/ktodAvRf9fQavs0gTKfk","Завантажити сертифікат")</f>
        <v>Завантажити сертифікат</v>
      </c>
    </row>
    <row r="73" spans="1:2" x14ac:dyDescent="0.3">
      <c r="A73" t="s">
        <v>73</v>
      </c>
      <c r="B73" t="str">
        <f>HYPERLINK("https://talan.bank.gov.ua/get-user-certificate/ktodAXz2IIk-QjczRvQZ","Завантажити сертифікат")</f>
        <v>Завантажити сертифікат</v>
      </c>
    </row>
    <row r="74" spans="1:2" x14ac:dyDescent="0.3">
      <c r="A74" t="s">
        <v>74</v>
      </c>
      <c r="B74" t="str">
        <f>HYPERLINK("https://talan.bank.gov.ua/get-user-certificate/ktodAlTx3V2y-rklWkji","Завантажити сертифікат")</f>
        <v>Завантажити сертифікат</v>
      </c>
    </row>
    <row r="75" spans="1:2" x14ac:dyDescent="0.3">
      <c r="A75" t="s">
        <v>75</v>
      </c>
      <c r="B75" t="str">
        <f>HYPERLINK("https://talan.bank.gov.ua/get-user-certificate/ktodAn3V8s-GzMLNC7ZQ","Завантажити сертифікат")</f>
        <v>Завантажити сертифікат</v>
      </c>
    </row>
    <row r="76" spans="1:2" x14ac:dyDescent="0.3">
      <c r="A76" t="s">
        <v>76</v>
      </c>
      <c r="B76" t="str">
        <f>HYPERLINK("https://talan.bank.gov.ua/get-user-certificate/ktodAVeo1DD2CcbKBaer","Завантажити сертифікат")</f>
        <v>Завантажити сертифікат</v>
      </c>
    </row>
    <row r="77" spans="1:2" x14ac:dyDescent="0.3">
      <c r="A77" t="s">
        <v>77</v>
      </c>
      <c r="B77" t="str">
        <f>HYPERLINK("https://talan.bank.gov.ua/get-user-certificate/ktodA0wQkPohhVJknIkv","Завантажити сертифікат")</f>
        <v>Завантажити сертифікат</v>
      </c>
    </row>
    <row r="78" spans="1:2" x14ac:dyDescent="0.3">
      <c r="A78" t="s">
        <v>78</v>
      </c>
      <c r="B78" t="str">
        <f>HYPERLINK("https://talan.bank.gov.ua/get-user-certificate/ktodAWx8JSY-EST0kx7B","Завантажити сертифікат")</f>
        <v>Завантажити сертифікат</v>
      </c>
    </row>
    <row r="79" spans="1:2" x14ac:dyDescent="0.3">
      <c r="A79" t="s">
        <v>79</v>
      </c>
      <c r="B79" t="str">
        <f>HYPERLINK("https://talan.bank.gov.ua/get-user-certificate/ktodAh6De9DKW-NTsBde","Завантажити сертифікат")</f>
        <v>Завантажити сертифікат</v>
      </c>
    </row>
    <row r="80" spans="1:2" x14ac:dyDescent="0.3">
      <c r="A80" t="s">
        <v>80</v>
      </c>
      <c r="B80" t="str">
        <f>HYPERLINK("https://talan.bank.gov.ua/get-user-certificate/ktodALly-pNVl3rQt9i0","Завантажити сертифікат")</f>
        <v>Завантажити сертифікат</v>
      </c>
    </row>
    <row r="81" spans="1:2" x14ac:dyDescent="0.3">
      <c r="A81" t="s">
        <v>81</v>
      </c>
      <c r="B81" t="str">
        <f>HYPERLINK("https://talan.bank.gov.ua/get-user-certificate/ktodAWAVESLjOePzzMiH","Завантажити сертифікат")</f>
        <v>Завантажити сертифікат</v>
      </c>
    </row>
    <row r="82" spans="1:2" x14ac:dyDescent="0.3">
      <c r="A82" t="s">
        <v>82</v>
      </c>
      <c r="B82" t="str">
        <f>HYPERLINK("https://talan.bank.gov.ua/get-user-certificate/ktodACm_xLGkAD5Cuvw5","Завантажити сертифікат")</f>
        <v>Завантажити сертифікат</v>
      </c>
    </row>
    <row r="83" spans="1:2" x14ac:dyDescent="0.3">
      <c r="A83" t="s">
        <v>83</v>
      </c>
      <c r="B83" t="str">
        <f>HYPERLINK("https://talan.bank.gov.ua/get-user-certificate/ktodAaLurK_6W3UzyeVG","Завантажити сертифікат")</f>
        <v>Завантажити сертифікат</v>
      </c>
    </row>
    <row r="84" spans="1:2" x14ac:dyDescent="0.3">
      <c r="A84" t="s">
        <v>84</v>
      </c>
      <c r="B84" t="str">
        <f>HYPERLINK("https://talan.bank.gov.ua/get-user-certificate/ktodAAj3PYVPnqqUOEvn","Завантажити сертифікат")</f>
        <v>Завантажити сертифікат</v>
      </c>
    </row>
    <row r="85" spans="1:2" x14ac:dyDescent="0.3">
      <c r="A85" t="s">
        <v>85</v>
      </c>
      <c r="B85" t="str">
        <f>HYPERLINK("https://talan.bank.gov.ua/get-user-certificate/ktodANcZM9R_FNvQfoK9","Завантажити сертифікат")</f>
        <v>Завантажити сертифікат</v>
      </c>
    </row>
    <row r="86" spans="1:2" x14ac:dyDescent="0.3">
      <c r="A86" t="s">
        <v>86</v>
      </c>
      <c r="B86" t="str">
        <f>HYPERLINK("https://talan.bank.gov.ua/get-user-certificate/ktodAMyhYc_BC2s8CKhk","Завантажити сертифікат")</f>
        <v>Завантажити сертифікат</v>
      </c>
    </row>
    <row r="87" spans="1:2" x14ac:dyDescent="0.3">
      <c r="A87" t="s">
        <v>87</v>
      </c>
      <c r="B87" t="str">
        <f>HYPERLINK("https://talan.bank.gov.ua/get-user-certificate/ktodATcFEcIy6-zCOHUQ","Завантажити сертифікат")</f>
        <v>Завантажити сертифікат</v>
      </c>
    </row>
    <row r="88" spans="1:2" x14ac:dyDescent="0.3">
      <c r="A88" t="s">
        <v>88</v>
      </c>
      <c r="B88" t="str">
        <f>HYPERLINK("https://talan.bank.gov.ua/get-user-certificate/ktodANvXEB9AJVGuH6Pl","Завантажити сертифікат")</f>
        <v>Завантажити сертифікат</v>
      </c>
    </row>
    <row r="89" spans="1:2" x14ac:dyDescent="0.3">
      <c r="A89" t="s">
        <v>89</v>
      </c>
      <c r="B89" t="str">
        <f>HYPERLINK("https://talan.bank.gov.ua/get-user-certificate/ktodA4IYHE_HqMRl74Uo","Завантажити сертифікат")</f>
        <v>Завантажити сертифікат</v>
      </c>
    </row>
    <row r="90" spans="1:2" x14ac:dyDescent="0.3">
      <c r="A90" t="s">
        <v>90</v>
      </c>
      <c r="B90" t="str">
        <f>HYPERLINK("https://talan.bank.gov.ua/get-user-certificate/ktodA2M1YzyvqO0gqDbR","Завантажити сертифікат")</f>
        <v>Завантажити сертифікат</v>
      </c>
    </row>
    <row r="91" spans="1:2" x14ac:dyDescent="0.3">
      <c r="A91" t="s">
        <v>91</v>
      </c>
      <c r="B91" t="str">
        <f>HYPERLINK("https://talan.bank.gov.ua/get-user-certificate/ktodAYbpXDIZ1rhTknXr","Завантажити сертифікат")</f>
        <v>Завантажити сертифікат</v>
      </c>
    </row>
    <row r="92" spans="1:2" x14ac:dyDescent="0.3">
      <c r="A92" t="s">
        <v>92</v>
      </c>
      <c r="B92" t="str">
        <f>HYPERLINK("https://talan.bank.gov.ua/get-user-certificate/ktodAh5Ou9DC9Ggrc3lG","Завантажити сертифікат")</f>
        <v>Завантажити сертифікат</v>
      </c>
    </row>
    <row r="93" spans="1:2" x14ac:dyDescent="0.3">
      <c r="A93" t="s">
        <v>93</v>
      </c>
      <c r="B93" t="str">
        <f>HYPERLINK("https://talan.bank.gov.ua/get-user-certificate/ktodAhtyo3nRlVTzczad","Завантажити сертифікат")</f>
        <v>Завантажити сертифікат</v>
      </c>
    </row>
    <row r="94" spans="1:2" x14ac:dyDescent="0.3">
      <c r="A94" t="s">
        <v>94</v>
      </c>
      <c r="B94" t="str">
        <f>HYPERLINK("https://talan.bank.gov.ua/get-user-certificate/ktodAAo6dPL8hl3Q0B5I","Завантажити сертифікат")</f>
        <v>Завантажити сертифікат</v>
      </c>
    </row>
    <row r="95" spans="1:2" x14ac:dyDescent="0.3">
      <c r="A95" t="s">
        <v>95</v>
      </c>
      <c r="B95" t="str">
        <f>HYPERLINK("https://talan.bank.gov.ua/get-user-certificate/ktodAlTq21Uptf5mdC5w","Завантажити сертифікат")</f>
        <v>Завантажити сертифікат</v>
      </c>
    </row>
    <row r="96" spans="1:2" x14ac:dyDescent="0.3">
      <c r="A96" t="s">
        <v>96</v>
      </c>
      <c r="B96" t="str">
        <f>HYPERLINK("https://talan.bank.gov.ua/get-user-certificate/ktodAd69sQXnv6A-N67P","Завантажити сертифікат")</f>
        <v>Завантажити сертифікат</v>
      </c>
    </row>
    <row r="97" spans="1:2" x14ac:dyDescent="0.3">
      <c r="A97" t="s">
        <v>97</v>
      </c>
      <c r="B97" t="str">
        <f>HYPERLINK("https://talan.bank.gov.ua/get-user-certificate/ktodA7Wt7yOBUO-vW9c8","Завантажити сертифікат")</f>
        <v>Завантажити сертифікат</v>
      </c>
    </row>
    <row r="98" spans="1:2" x14ac:dyDescent="0.3">
      <c r="A98" t="s">
        <v>98</v>
      </c>
      <c r="B98" t="str">
        <f>HYPERLINK("https://talan.bank.gov.ua/get-user-certificate/ktodAISwPZQmwDcDBtqq","Завантажити сертифікат")</f>
        <v>Завантажити сертифікат</v>
      </c>
    </row>
    <row r="99" spans="1:2" x14ac:dyDescent="0.3">
      <c r="A99" t="s">
        <v>99</v>
      </c>
      <c r="B99" t="str">
        <f>HYPERLINK("https://talan.bank.gov.ua/get-user-certificate/ktodAF3-nODOSTxNyvUL","Завантажити сертифікат")</f>
        <v>Завантажити сертифікат</v>
      </c>
    </row>
    <row r="100" spans="1:2" x14ac:dyDescent="0.3">
      <c r="A100" t="s">
        <v>100</v>
      </c>
      <c r="B100" t="str">
        <f>HYPERLINK("https://talan.bank.gov.ua/get-user-certificate/ktodA4u89Sa2ECzqQ--w","Завантажити сертифікат")</f>
        <v>Завантажити сертифікат</v>
      </c>
    </row>
    <row r="101" spans="1:2" x14ac:dyDescent="0.3">
      <c r="A101" t="s">
        <v>101</v>
      </c>
      <c r="B101" t="str">
        <f>HYPERLINK("https://talan.bank.gov.ua/get-user-certificate/ktodAEiidk83YjNDaPeO","Завантажити сертифікат")</f>
        <v>Завантажити сертифікат</v>
      </c>
    </row>
    <row r="102" spans="1:2" x14ac:dyDescent="0.3">
      <c r="A102" t="s">
        <v>102</v>
      </c>
      <c r="B102" t="str">
        <f>HYPERLINK("https://talan.bank.gov.ua/get-user-certificate/ktodAKgsb2vROWTLK_NE","Завантажити сертифікат")</f>
        <v>Завантажити сертифікат</v>
      </c>
    </row>
    <row r="103" spans="1:2" x14ac:dyDescent="0.3">
      <c r="A103" t="s">
        <v>103</v>
      </c>
      <c r="B103" t="str">
        <f>HYPERLINK("https://talan.bank.gov.ua/get-user-certificate/ktodAsjwJjTM6-R0LLIE","Завантажити сертифікат")</f>
        <v>Завантажити сертифікат</v>
      </c>
    </row>
    <row r="104" spans="1:2" x14ac:dyDescent="0.3">
      <c r="A104" t="s">
        <v>104</v>
      </c>
      <c r="B104" t="str">
        <f>HYPERLINK("https://talan.bank.gov.ua/get-user-certificate/ktodAyGXsn0e7UTtdy-H","Завантажити сертифікат")</f>
        <v>Завантажити сертифікат</v>
      </c>
    </row>
    <row r="105" spans="1:2" x14ac:dyDescent="0.3">
      <c r="A105" t="s">
        <v>105</v>
      </c>
      <c r="B105" t="str">
        <f>HYPERLINK("https://talan.bank.gov.ua/get-user-certificate/ktodAXDwKwSXjHnV6VkV","Завантажити сертифікат")</f>
        <v>Завантажити сертифікат</v>
      </c>
    </row>
    <row r="106" spans="1:2" x14ac:dyDescent="0.3">
      <c r="A106" t="s">
        <v>106</v>
      </c>
      <c r="B106" t="str">
        <f>HYPERLINK("https://talan.bank.gov.ua/get-user-certificate/ktodAnnXpSwNP1gMdgmC","Завантажити сертифікат")</f>
        <v>Завантажити сертифікат</v>
      </c>
    </row>
    <row r="107" spans="1:2" x14ac:dyDescent="0.3">
      <c r="A107" t="s">
        <v>107</v>
      </c>
      <c r="B107" t="str">
        <f>HYPERLINK("https://talan.bank.gov.ua/get-user-certificate/ktodAKA1KSE20g7AUNyr","Завантажити сертифікат")</f>
        <v>Завантажити сертифікат</v>
      </c>
    </row>
    <row r="108" spans="1:2" x14ac:dyDescent="0.3">
      <c r="A108" t="s">
        <v>108</v>
      </c>
      <c r="B108" t="str">
        <f>HYPERLINK("https://talan.bank.gov.ua/get-user-certificate/ktodAfemnCClvNE1dCu2","Завантажити сертифікат")</f>
        <v>Завантажити сертифікат</v>
      </c>
    </row>
    <row r="109" spans="1:2" x14ac:dyDescent="0.3">
      <c r="A109" t="s">
        <v>109</v>
      </c>
      <c r="B109" t="str">
        <f>HYPERLINK("https://talan.bank.gov.ua/get-user-certificate/ktodAV-yvOVmGJZPxU9w","Завантажити сертифікат")</f>
        <v>Завантажити сертифікат</v>
      </c>
    </row>
    <row r="110" spans="1:2" x14ac:dyDescent="0.3">
      <c r="A110" t="s">
        <v>110</v>
      </c>
      <c r="B110" t="str">
        <f>HYPERLINK("https://talan.bank.gov.ua/get-user-certificate/ktodAXDaU8p8gqJZhoUP","Завантажити сертифікат")</f>
        <v>Завантажити сертифікат</v>
      </c>
    </row>
    <row r="111" spans="1:2" x14ac:dyDescent="0.3">
      <c r="A111" t="s">
        <v>111</v>
      </c>
      <c r="B111" t="str">
        <f>HYPERLINK("https://talan.bank.gov.ua/get-user-certificate/ktodAmPzp9MjQJahnsbo","Завантажити сертифікат")</f>
        <v>Завантажити сертифікат</v>
      </c>
    </row>
    <row r="112" spans="1:2" x14ac:dyDescent="0.3">
      <c r="A112" t="s">
        <v>112</v>
      </c>
      <c r="B112" t="str">
        <f>HYPERLINK("https://talan.bank.gov.ua/get-user-certificate/ktodAEJpDx6QprQ0vqVX","Завантажити сертифікат")</f>
        <v>Завантажити сертифікат</v>
      </c>
    </row>
    <row r="113" spans="1:2" x14ac:dyDescent="0.3">
      <c r="A113" t="s">
        <v>113</v>
      </c>
      <c r="B113" t="str">
        <f>HYPERLINK("https://talan.bank.gov.ua/get-user-certificate/ktodAXq_ce0LZB7BmOk3","Завантажити сертифікат")</f>
        <v>Завантажити сертифікат</v>
      </c>
    </row>
    <row r="114" spans="1:2" x14ac:dyDescent="0.3">
      <c r="A114" t="s">
        <v>114</v>
      </c>
      <c r="B114" t="str">
        <f>HYPERLINK("https://talan.bank.gov.ua/get-user-certificate/ktodAxYE6sWcudq8dPWR","Завантажити сертифікат")</f>
        <v>Завантажити сертифікат</v>
      </c>
    </row>
    <row r="115" spans="1:2" x14ac:dyDescent="0.3">
      <c r="A115" t="s">
        <v>115</v>
      </c>
      <c r="B115" t="str">
        <f>HYPERLINK("https://talan.bank.gov.ua/get-user-certificate/ktodA68IMqXh7R6CVAMd","Завантажити сертифікат")</f>
        <v>Завантажити сертифікат</v>
      </c>
    </row>
    <row r="116" spans="1:2" x14ac:dyDescent="0.3">
      <c r="A116" t="s">
        <v>116</v>
      </c>
      <c r="B116" t="str">
        <f>HYPERLINK("https://talan.bank.gov.ua/get-user-certificate/ktodAL-M-d1Mw-rAA3YB","Завантажити сертифікат")</f>
        <v>Завантажити сертифікат</v>
      </c>
    </row>
    <row r="117" spans="1:2" x14ac:dyDescent="0.3">
      <c r="A117" t="s">
        <v>117</v>
      </c>
      <c r="B117" t="str">
        <f>HYPERLINK("https://talan.bank.gov.ua/get-user-certificate/ktodAveqhWN8iyhmEzvp","Завантажити сертифікат")</f>
        <v>Завантажити сертифікат</v>
      </c>
    </row>
    <row r="118" spans="1:2" x14ac:dyDescent="0.3">
      <c r="A118" t="s">
        <v>118</v>
      </c>
      <c r="B118" t="str">
        <f>HYPERLINK("https://talan.bank.gov.ua/get-user-certificate/ktodA3hB24IC-nboP9SL","Завантажити сертифікат")</f>
        <v>Завантажити сертифікат</v>
      </c>
    </row>
    <row r="119" spans="1:2" x14ac:dyDescent="0.3">
      <c r="A119" t="s">
        <v>119</v>
      </c>
      <c r="B119" t="str">
        <f>HYPERLINK("https://talan.bank.gov.ua/get-user-certificate/ktodACVqydpOmOon4ahI","Завантажити сертифікат")</f>
        <v>Завантажити сертифікат</v>
      </c>
    </row>
    <row r="120" spans="1:2" x14ac:dyDescent="0.3">
      <c r="A120" t="s">
        <v>120</v>
      </c>
      <c r="B120" t="str">
        <f>HYPERLINK("https://talan.bank.gov.ua/get-user-certificate/ktodA5FtSArZ_hoff6J7","Завантажити сертифікат")</f>
        <v>Завантажити сертифікат</v>
      </c>
    </row>
    <row r="121" spans="1:2" x14ac:dyDescent="0.3">
      <c r="A121" t="s">
        <v>121</v>
      </c>
      <c r="B121" t="str">
        <f>HYPERLINK("https://talan.bank.gov.ua/get-user-certificate/ktodAsRGu8ZmBTD-KvyX","Завантажити сертифікат")</f>
        <v>Завантажити сертифікат</v>
      </c>
    </row>
    <row r="122" spans="1:2" x14ac:dyDescent="0.3">
      <c r="A122" t="s">
        <v>122</v>
      </c>
      <c r="B122" t="str">
        <f>HYPERLINK("https://talan.bank.gov.ua/get-user-certificate/ktodARtTli1H2oKtO9K-","Завантажити сертифікат")</f>
        <v>Завантажити сертифікат</v>
      </c>
    </row>
    <row r="123" spans="1:2" x14ac:dyDescent="0.3">
      <c r="A123" t="s">
        <v>123</v>
      </c>
      <c r="B123" t="str">
        <f>HYPERLINK("https://talan.bank.gov.ua/get-user-certificate/ktodAeOxBb2pszC3RzNM","Завантажити сертифікат")</f>
        <v>Завантажити сертифікат</v>
      </c>
    </row>
    <row r="124" spans="1:2" x14ac:dyDescent="0.3">
      <c r="A124" t="s">
        <v>124</v>
      </c>
      <c r="B124" t="str">
        <f>HYPERLINK("https://talan.bank.gov.ua/get-user-certificate/ktodA_XL_g6L8n6yLHpg","Завантажити сертифікат")</f>
        <v>Завантажити сертифікат</v>
      </c>
    </row>
    <row r="125" spans="1:2" x14ac:dyDescent="0.3">
      <c r="A125" t="s">
        <v>125</v>
      </c>
      <c r="B125" t="str">
        <f>HYPERLINK("https://talan.bank.gov.ua/get-user-certificate/ktodAZWrQm8NyCu4wp8m","Завантажити сертифікат")</f>
        <v>Завантажити сертифікат</v>
      </c>
    </row>
    <row r="126" spans="1:2" x14ac:dyDescent="0.3">
      <c r="A126" t="s">
        <v>126</v>
      </c>
      <c r="B126" t="str">
        <f>HYPERLINK("https://talan.bank.gov.ua/get-user-certificate/ktodAELZIKV94RQJpbuY","Завантажити сертифікат")</f>
        <v>Завантажити сертифікат</v>
      </c>
    </row>
    <row r="127" spans="1:2" x14ac:dyDescent="0.3">
      <c r="A127" t="s">
        <v>127</v>
      </c>
      <c r="B127" t="str">
        <f>HYPERLINK("https://talan.bank.gov.ua/get-user-certificate/ktodAtdmPcZydSrc8oDD","Завантажити сертифікат")</f>
        <v>Завантажити сертифікат</v>
      </c>
    </row>
    <row r="128" spans="1:2" x14ac:dyDescent="0.3">
      <c r="A128" t="s">
        <v>128</v>
      </c>
      <c r="B128" t="str">
        <f>HYPERLINK("https://talan.bank.gov.ua/get-user-certificate/ktodAmuW_H6Ltr4x4mWu","Завантажити сертифікат")</f>
        <v>Завантажити сертифікат</v>
      </c>
    </row>
    <row r="129" spans="1:2" x14ac:dyDescent="0.3">
      <c r="A129" t="s">
        <v>129</v>
      </c>
      <c r="B129" t="str">
        <f>HYPERLINK("https://talan.bank.gov.ua/get-user-certificate/ktodA03WU2lh04I7uVGr","Завантажити сертифікат")</f>
        <v>Завантажити сертифікат</v>
      </c>
    </row>
    <row r="130" spans="1:2" x14ac:dyDescent="0.3">
      <c r="A130" t="s">
        <v>130</v>
      </c>
      <c r="B130" t="str">
        <f>HYPERLINK("https://talan.bank.gov.ua/get-user-certificate/ktodAesBGyF8if_iFw2Q","Завантажити сертифікат")</f>
        <v>Завантажити сертифікат</v>
      </c>
    </row>
    <row r="131" spans="1:2" x14ac:dyDescent="0.3">
      <c r="A131" t="s">
        <v>131</v>
      </c>
      <c r="B131" t="str">
        <f>HYPERLINK("https://talan.bank.gov.ua/get-user-certificate/ktodAYXu08ORiL4qOOhx","Завантажити сертифікат")</f>
        <v>Завантажити сертифікат</v>
      </c>
    </row>
    <row r="132" spans="1:2" x14ac:dyDescent="0.3">
      <c r="A132" t="s">
        <v>132</v>
      </c>
      <c r="B132" t="str">
        <f>HYPERLINK("https://talan.bank.gov.ua/get-user-certificate/ktodAoHCm405kDEVlyoX","Завантажити сертифікат")</f>
        <v>Завантажити сертифікат</v>
      </c>
    </row>
    <row r="133" spans="1:2" x14ac:dyDescent="0.3">
      <c r="A133" t="s">
        <v>133</v>
      </c>
      <c r="B133" t="str">
        <f>HYPERLINK("https://talan.bank.gov.ua/get-user-certificate/ktodAMUxfZfhb-wjib5t","Завантажити сертифікат")</f>
        <v>Завантажити сертифікат</v>
      </c>
    </row>
    <row r="134" spans="1:2" x14ac:dyDescent="0.3">
      <c r="A134" t="s">
        <v>134</v>
      </c>
      <c r="B134" t="str">
        <f>HYPERLINK("https://talan.bank.gov.ua/get-user-certificate/ktodAfP6gXuy6fX802ik","Завантажити сертифікат")</f>
        <v>Завантажити сертифікат</v>
      </c>
    </row>
    <row r="135" spans="1:2" x14ac:dyDescent="0.3">
      <c r="A135" t="s">
        <v>135</v>
      </c>
      <c r="B135" t="str">
        <f>HYPERLINK("https://talan.bank.gov.ua/get-user-certificate/ktodAvraKyo5YTdo8lun","Завантажити сертифікат")</f>
        <v>Завантажити сертифікат</v>
      </c>
    </row>
    <row r="136" spans="1:2" x14ac:dyDescent="0.3">
      <c r="A136" t="s">
        <v>136</v>
      </c>
      <c r="B136" t="str">
        <f>HYPERLINK("https://talan.bank.gov.ua/get-user-certificate/ktodACsGt1WVS3VwLwzS","Завантажити сертифікат")</f>
        <v>Завантажити сертифікат</v>
      </c>
    </row>
    <row r="137" spans="1:2" x14ac:dyDescent="0.3">
      <c r="A137" t="s">
        <v>137</v>
      </c>
      <c r="B137" t="str">
        <f>HYPERLINK("https://talan.bank.gov.ua/get-user-certificate/ktodAH4AjXHecFpTBQYK","Завантажити сертифікат")</f>
        <v>Завантажити сертифікат</v>
      </c>
    </row>
    <row r="138" spans="1:2" x14ac:dyDescent="0.3">
      <c r="A138" t="s">
        <v>138</v>
      </c>
      <c r="B138" t="str">
        <f>HYPERLINK("https://talan.bank.gov.ua/get-user-certificate/ktodAAOlA63EtSaN_Mn7","Завантажити сертифікат")</f>
        <v>Завантажити сертифікат</v>
      </c>
    </row>
    <row r="139" spans="1:2" x14ac:dyDescent="0.3">
      <c r="A139" t="s">
        <v>139</v>
      </c>
      <c r="B139" t="str">
        <f>HYPERLINK("https://talan.bank.gov.ua/get-user-certificate/ktodAC63vrNfgQJc_0Pv","Завантажити сертифікат")</f>
        <v>Завантажити сертифікат</v>
      </c>
    </row>
    <row r="140" spans="1:2" x14ac:dyDescent="0.3">
      <c r="A140" t="s">
        <v>140</v>
      </c>
      <c r="B140" t="str">
        <f>HYPERLINK("https://talan.bank.gov.ua/get-user-certificate/ktodAIz0-Nfnaaqr8vZ6","Завантажити сертифікат")</f>
        <v>Завантажити сертифікат</v>
      </c>
    </row>
    <row r="141" spans="1:2" x14ac:dyDescent="0.3">
      <c r="A141" t="s">
        <v>141</v>
      </c>
      <c r="B141" t="str">
        <f>HYPERLINK("https://talan.bank.gov.ua/get-user-certificate/ktodAWV3vG8Cd87-sGW7","Завантажити сертифікат")</f>
        <v>Завантажити сертифікат</v>
      </c>
    </row>
    <row r="142" spans="1:2" x14ac:dyDescent="0.3">
      <c r="A142" t="s">
        <v>142</v>
      </c>
      <c r="B142" t="str">
        <f>HYPERLINK("https://talan.bank.gov.ua/get-user-certificate/ktodAJrEywFx-AvUbkQz","Завантажити сертифікат")</f>
        <v>Завантажити сертифікат</v>
      </c>
    </row>
    <row r="143" spans="1:2" x14ac:dyDescent="0.3">
      <c r="A143" t="s">
        <v>143</v>
      </c>
      <c r="B143" t="str">
        <f>HYPERLINK("https://talan.bank.gov.ua/get-user-certificate/ktodAnDd_83nirOSnI-L","Завантажити сертифікат")</f>
        <v>Завантажити сертифікат</v>
      </c>
    </row>
    <row r="144" spans="1:2" x14ac:dyDescent="0.3">
      <c r="A144" t="s">
        <v>144</v>
      </c>
      <c r="B144" t="str">
        <f>HYPERLINK("https://talan.bank.gov.ua/get-user-certificate/ktodAqcJDHBc8SlGdDCO","Завантажити сертифікат")</f>
        <v>Завантажити сертифікат</v>
      </c>
    </row>
    <row r="145" spans="1:2" x14ac:dyDescent="0.3">
      <c r="A145" t="s">
        <v>145</v>
      </c>
      <c r="B145" t="str">
        <f>HYPERLINK("https://talan.bank.gov.ua/get-user-certificate/ktodAeq2or4LIN_p9n7m","Завантажити сертифікат")</f>
        <v>Завантажити сертифікат</v>
      </c>
    </row>
    <row r="146" spans="1:2" x14ac:dyDescent="0.3">
      <c r="A146" t="s">
        <v>146</v>
      </c>
      <c r="B146" t="str">
        <f>HYPERLINK("https://talan.bank.gov.ua/get-user-certificate/ktodAgQ6HJxRcxCPyfAG","Завантажити сертифікат")</f>
        <v>Завантажити сертифікат</v>
      </c>
    </row>
    <row r="147" spans="1:2" x14ac:dyDescent="0.3">
      <c r="A147" t="s">
        <v>147</v>
      </c>
      <c r="B147" t="str">
        <f>HYPERLINK("https://talan.bank.gov.ua/get-user-certificate/ktodAsqR28UF5C-otKBy","Завантажити сертифікат")</f>
        <v>Завантажити сертифікат</v>
      </c>
    </row>
    <row r="148" spans="1:2" x14ac:dyDescent="0.3">
      <c r="A148" t="s">
        <v>148</v>
      </c>
      <c r="B148" t="str">
        <f>HYPERLINK("https://talan.bank.gov.ua/get-user-certificate/ktodAunxS96uU4VH6Gsa","Завантажити сертифікат")</f>
        <v>Завантажити сертифікат</v>
      </c>
    </row>
    <row r="149" spans="1:2" x14ac:dyDescent="0.3">
      <c r="A149" t="s">
        <v>149</v>
      </c>
      <c r="B149" t="str">
        <f>HYPERLINK("https://talan.bank.gov.ua/get-user-certificate/ktodA218w3u9f7yPho4z","Завантажити сертифікат")</f>
        <v>Завантажити сертифікат</v>
      </c>
    </row>
    <row r="150" spans="1:2" x14ac:dyDescent="0.3">
      <c r="A150" t="s">
        <v>150</v>
      </c>
      <c r="B150" t="str">
        <f>HYPERLINK("https://talan.bank.gov.ua/get-user-certificate/ktodAH4yBKBFHcsyGMOg","Завантажити сертифікат")</f>
        <v>Завантажити сертифікат</v>
      </c>
    </row>
    <row r="151" spans="1:2" x14ac:dyDescent="0.3">
      <c r="A151" t="s">
        <v>151</v>
      </c>
      <c r="B151" t="str">
        <f>HYPERLINK("https://talan.bank.gov.ua/get-user-certificate/ktodAonc2_GaNLlljj6U","Завантажити сертифікат")</f>
        <v>Завантажити сертифікат</v>
      </c>
    </row>
    <row r="152" spans="1:2" x14ac:dyDescent="0.3">
      <c r="A152" t="s">
        <v>152</v>
      </c>
      <c r="B152" t="str">
        <f>HYPERLINK("https://talan.bank.gov.ua/get-user-certificate/ktodA8ZINc4Tids7SqSm","Завантажити сертифікат")</f>
        <v>Завантажити сертифікат</v>
      </c>
    </row>
    <row r="153" spans="1:2" x14ac:dyDescent="0.3">
      <c r="A153" t="s">
        <v>153</v>
      </c>
      <c r="B153" t="str">
        <f>HYPERLINK("https://talan.bank.gov.ua/get-user-certificate/ktodALR9Z8EB054j6rW4","Завантажити сертифікат")</f>
        <v>Завантажити сертифікат</v>
      </c>
    </row>
    <row r="154" spans="1:2" x14ac:dyDescent="0.3">
      <c r="A154" t="s">
        <v>154</v>
      </c>
      <c r="B154" t="str">
        <f>HYPERLINK("https://talan.bank.gov.ua/get-user-certificate/ktodAUhhXtgDjJe56qsH","Завантажити сертифікат")</f>
        <v>Завантажити сертифікат</v>
      </c>
    </row>
    <row r="155" spans="1:2" x14ac:dyDescent="0.3">
      <c r="A155" t="s">
        <v>155</v>
      </c>
      <c r="B155" t="str">
        <f>HYPERLINK("https://talan.bank.gov.ua/get-user-certificate/ktodAjykWSPE4-kvgW3M","Завантажити сертифікат")</f>
        <v>Завантажити сертифікат</v>
      </c>
    </row>
    <row r="156" spans="1:2" x14ac:dyDescent="0.3">
      <c r="A156" t="s">
        <v>156</v>
      </c>
      <c r="B156" t="str">
        <f>HYPERLINK("https://talan.bank.gov.ua/get-user-certificate/ktodArJVsDQYeJGkhaOv","Завантажити сертифікат")</f>
        <v>Завантажити сертифікат</v>
      </c>
    </row>
    <row r="157" spans="1:2" x14ac:dyDescent="0.3">
      <c r="A157" t="s">
        <v>157</v>
      </c>
      <c r="B157" t="str">
        <f>HYPERLINK("https://talan.bank.gov.ua/get-user-certificate/ktodAwbCY4qYLG5rrZSY","Завантажити сертифікат")</f>
        <v>Завантажити сертифікат</v>
      </c>
    </row>
    <row r="158" spans="1:2" x14ac:dyDescent="0.3">
      <c r="A158" t="s">
        <v>158</v>
      </c>
      <c r="B158" t="str">
        <f>HYPERLINK("https://talan.bank.gov.ua/get-user-certificate/ktodAE4bWZTFkAqWW_4b","Завантажити сертифікат")</f>
        <v>Завантажити сертифікат</v>
      </c>
    </row>
    <row r="159" spans="1:2" x14ac:dyDescent="0.3">
      <c r="A159" t="s">
        <v>159</v>
      </c>
      <c r="B159" t="str">
        <f>HYPERLINK("https://talan.bank.gov.ua/get-user-certificate/ktodAChaxZNKhEiWN_Ra","Завантажити сертифікат")</f>
        <v>Завантажити сертифікат</v>
      </c>
    </row>
    <row r="160" spans="1:2" x14ac:dyDescent="0.3">
      <c r="A160" t="s">
        <v>160</v>
      </c>
      <c r="B160" t="str">
        <f>HYPERLINK("https://talan.bank.gov.ua/get-user-certificate/ktodAVp6TQwb0W98PRxA","Завантажити сертифікат")</f>
        <v>Завантажити сертифікат</v>
      </c>
    </row>
    <row r="161" spans="1:2" x14ac:dyDescent="0.3">
      <c r="A161" t="s">
        <v>161</v>
      </c>
      <c r="B161" t="str">
        <f>HYPERLINK("https://talan.bank.gov.ua/get-user-certificate/ktodALPxoaH3bDKftHz6","Завантажити сертифікат")</f>
        <v>Завантажити сертифікат</v>
      </c>
    </row>
    <row r="162" spans="1:2" x14ac:dyDescent="0.3">
      <c r="A162" t="s">
        <v>162</v>
      </c>
      <c r="B162" t="str">
        <f>HYPERLINK("https://talan.bank.gov.ua/get-user-certificate/ktodAoKS_VC5SMlODO5i","Завантажити сертифікат")</f>
        <v>Завантажити сертифікат</v>
      </c>
    </row>
    <row r="163" spans="1:2" x14ac:dyDescent="0.3">
      <c r="A163" t="s">
        <v>163</v>
      </c>
      <c r="B163" t="str">
        <f>HYPERLINK("https://talan.bank.gov.ua/get-user-certificate/ktodALh8g55xDrJ4MzBS","Завантажити сертифікат")</f>
        <v>Завантажити сертифікат</v>
      </c>
    </row>
    <row r="164" spans="1:2" x14ac:dyDescent="0.3">
      <c r="A164" t="s">
        <v>164</v>
      </c>
      <c r="B164" t="str">
        <f>HYPERLINK("https://talan.bank.gov.ua/get-user-certificate/ktodA7xxrWxJD9B2z6QU","Завантажити сертифікат")</f>
        <v>Завантажити сертифікат</v>
      </c>
    </row>
    <row r="165" spans="1:2" x14ac:dyDescent="0.3">
      <c r="A165" t="s">
        <v>165</v>
      </c>
      <c r="B165" t="str">
        <f>HYPERLINK("https://talan.bank.gov.ua/get-user-certificate/ktodAFCvuziUVFyB5fsH","Завантажити сертифікат")</f>
        <v>Завантажити сертифікат</v>
      </c>
    </row>
    <row r="166" spans="1:2" x14ac:dyDescent="0.3">
      <c r="A166" t="s">
        <v>166</v>
      </c>
      <c r="B166" t="str">
        <f>HYPERLINK("https://talan.bank.gov.ua/get-user-certificate/ktodAnyO9IGBABrI6kmV","Завантажити сертифікат")</f>
        <v>Завантажити сертифікат</v>
      </c>
    </row>
    <row r="167" spans="1:2" x14ac:dyDescent="0.3">
      <c r="A167" t="s">
        <v>167</v>
      </c>
      <c r="B167" t="str">
        <f>HYPERLINK("https://talan.bank.gov.ua/get-user-certificate/ktodAfz_FEhIFWPiAotD","Завантажити сертифікат")</f>
        <v>Завантажити сертифікат</v>
      </c>
    </row>
    <row r="168" spans="1:2" x14ac:dyDescent="0.3">
      <c r="A168" t="s">
        <v>168</v>
      </c>
      <c r="B168" t="str">
        <f>HYPERLINK("https://talan.bank.gov.ua/get-user-certificate/ktodAcg50sd4eI_UTLLo","Завантажити сертифікат")</f>
        <v>Завантажити сертифікат</v>
      </c>
    </row>
    <row r="169" spans="1:2" x14ac:dyDescent="0.3">
      <c r="A169" t="s">
        <v>169</v>
      </c>
      <c r="B169" t="str">
        <f>HYPERLINK("https://talan.bank.gov.ua/get-user-certificate/ktodAFLetJYSZ3aCGgAW","Завантажити сертифікат")</f>
        <v>Завантажити сертифікат</v>
      </c>
    </row>
    <row r="170" spans="1:2" x14ac:dyDescent="0.3">
      <c r="A170" t="s">
        <v>170</v>
      </c>
      <c r="B170" t="str">
        <f>HYPERLINK("https://talan.bank.gov.ua/get-user-certificate/ktodAAxmI8MUg0OCfATc","Завантажити сертифікат")</f>
        <v>Завантажити сертифікат</v>
      </c>
    </row>
    <row r="171" spans="1:2" x14ac:dyDescent="0.3">
      <c r="A171" t="s">
        <v>171</v>
      </c>
      <c r="B171" t="str">
        <f>HYPERLINK("https://talan.bank.gov.ua/get-user-certificate/ktodAjRZM-BfJMQS5bCi","Завантажити сертифікат")</f>
        <v>Завантажити сертифікат</v>
      </c>
    </row>
    <row r="172" spans="1:2" x14ac:dyDescent="0.3">
      <c r="A172" t="s">
        <v>172</v>
      </c>
      <c r="B172" t="str">
        <f>HYPERLINK("https://talan.bank.gov.ua/get-user-certificate/ktodA6C7bWse7u4-5Ri-","Завантажити сертифікат")</f>
        <v>Завантажити сертифікат</v>
      </c>
    </row>
    <row r="173" spans="1:2" x14ac:dyDescent="0.3">
      <c r="A173" t="s">
        <v>173</v>
      </c>
      <c r="B173" t="str">
        <f>HYPERLINK("https://talan.bank.gov.ua/get-user-certificate/ktodAfmSGhw99kX757TQ","Завантажити сертифікат")</f>
        <v>Завантажити сертифікат</v>
      </c>
    </row>
    <row r="174" spans="1:2" x14ac:dyDescent="0.3">
      <c r="A174" t="s">
        <v>174</v>
      </c>
      <c r="B174" t="str">
        <f>HYPERLINK("https://talan.bank.gov.ua/get-user-certificate/ktodAHCURzDx0CKCBP4g","Завантажити сертифікат")</f>
        <v>Завантажити сертифікат</v>
      </c>
    </row>
    <row r="175" spans="1:2" x14ac:dyDescent="0.3">
      <c r="A175" t="s">
        <v>175</v>
      </c>
      <c r="B175" t="str">
        <f>HYPERLINK("https://talan.bank.gov.ua/get-user-certificate/ktodAbXciSqS000NyHp4","Завантажити сертифікат")</f>
        <v>Завантажити сертифікат</v>
      </c>
    </row>
    <row r="176" spans="1:2" x14ac:dyDescent="0.3">
      <c r="A176" t="s">
        <v>176</v>
      </c>
      <c r="B176" t="str">
        <f>HYPERLINK("https://talan.bank.gov.ua/get-user-certificate/ktodARr3NxoZHgncf-Fj","Завантажити сертифікат")</f>
        <v>Завантажити сертифікат</v>
      </c>
    </row>
    <row r="177" spans="1:2" x14ac:dyDescent="0.3">
      <c r="A177" t="s">
        <v>177</v>
      </c>
      <c r="B177" t="str">
        <f>HYPERLINK("https://talan.bank.gov.ua/get-user-certificate/ktodAQ7ZZBQyWyE3wKgR","Завантажити сертифікат")</f>
        <v>Завантажити сертифікат</v>
      </c>
    </row>
    <row r="178" spans="1:2" x14ac:dyDescent="0.3">
      <c r="A178" t="s">
        <v>178</v>
      </c>
      <c r="B178" t="str">
        <f>HYPERLINK("https://talan.bank.gov.ua/get-user-certificate/ktodAfV_FkTvXmeK7W48","Завантажити сертифікат")</f>
        <v>Завантажити сертифікат</v>
      </c>
    </row>
    <row r="179" spans="1:2" x14ac:dyDescent="0.3">
      <c r="A179" t="s">
        <v>179</v>
      </c>
      <c r="B179" t="str">
        <f>HYPERLINK("https://talan.bank.gov.ua/get-user-certificate/ktodAltoo_TnnqvCtDWF","Завантажити сертифікат")</f>
        <v>Завантажити сертифікат</v>
      </c>
    </row>
    <row r="180" spans="1:2" x14ac:dyDescent="0.3">
      <c r="A180" t="s">
        <v>180</v>
      </c>
      <c r="B180" t="str">
        <f>HYPERLINK("https://talan.bank.gov.ua/get-user-certificate/ktodAX8Cu6tlyXhvDfl2","Завантажити сертифікат")</f>
        <v>Завантажити сертифікат</v>
      </c>
    </row>
    <row r="181" spans="1:2" x14ac:dyDescent="0.3">
      <c r="A181" t="s">
        <v>181</v>
      </c>
      <c r="B181" t="str">
        <f>HYPERLINK("https://talan.bank.gov.ua/get-user-certificate/ktodAsoxTvyaiLeU9Nbp","Завантажити сертифікат")</f>
        <v>Завантажити сертифікат</v>
      </c>
    </row>
    <row r="182" spans="1:2" x14ac:dyDescent="0.3">
      <c r="A182" t="s">
        <v>182</v>
      </c>
      <c r="B182" t="str">
        <f>HYPERLINK("https://talan.bank.gov.ua/get-user-certificate/ktodAIBEre5s8UQt4CNz","Завантажити сертифікат")</f>
        <v>Завантажити сертифікат</v>
      </c>
    </row>
    <row r="183" spans="1:2" x14ac:dyDescent="0.3">
      <c r="A183" t="s">
        <v>183</v>
      </c>
      <c r="B183" t="str">
        <f>HYPERLINK("https://talan.bank.gov.ua/get-user-certificate/ktodA1zkL-TbSqL47b0p","Завантажити сертифікат")</f>
        <v>Завантажити сертифікат</v>
      </c>
    </row>
    <row r="184" spans="1:2" x14ac:dyDescent="0.3">
      <c r="A184" t="s">
        <v>184</v>
      </c>
      <c r="B184" t="str">
        <f>HYPERLINK("https://talan.bank.gov.ua/get-user-certificate/ktodAzGNJvKGD_37QeLu","Завантажити сертифікат")</f>
        <v>Завантажити сертифікат</v>
      </c>
    </row>
    <row r="185" spans="1:2" x14ac:dyDescent="0.3">
      <c r="A185" t="s">
        <v>185</v>
      </c>
      <c r="B185" t="str">
        <f>HYPERLINK("https://talan.bank.gov.ua/get-user-certificate/ktodAOT60uUqkMYdf4n7","Завантажити сертифікат")</f>
        <v>Завантажити сертифікат</v>
      </c>
    </row>
    <row r="186" spans="1:2" x14ac:dyDescent="0.3">
      <c r="A186" t="s">
        <v>186</v>
      </c>
      <c r="B186" t="str">
        <f>HYPERLINK("https://talan.bank.gov.ua/get-user-certificate/ktodAwu1jK0b3SEOa9BP","Завантажити сертифікат")</f>
        <v>Завантажити сертифікат</v>
      </c>
    </row>
    <row r="187" spans="1:2" x14ac:dyDescent="0.3">
      <c r="A187" t="s">
        <v>187</v>
      </c>
      <c r="B187" t="str">
        <f>HYPERLINK("https://talan.bank.gov.ua/get-user-certificate/ktodA0rvsHFSmgo8CL9V","Завантажити сертифікат")</f>
        <v>Завантажити сертифікат</v>
      </c>
    </row>
    <row r="188" spans="1:2" x14ac:dyDescent="0.3">
      <c r="A188" t="s">
        <v>188</v>
      </c>
      <c r="B188" t="str">
        <f>HYPERLINK("https://talan.bank.gov.ua/get-user-certificate/ktodAMmEJKZ4GrhX1L0i","Завантажити сертифікат")</f>
        <v>Завантажити сертифікат</v>
      </c>
    </row>
    <row r="189" spans="1:2" x14ac:dyDescent="0.3">
      <c r="A189" t="s">
        <v>189</v>
      </c>
      <c r="B189" t="str">
        <f>HYPERLINK("https://talan.bank.gov.ua/get-user-certificate/ktodACA0Ia7a5pLVBpcP","Завантажити сертифікат")</f>
        <v>Завантажити сертифікат</v>
      </c>
    </row>
    <row r="190" spans="1:2" x14ac:dyDescent="0.3">
      <c r="A190" t="s">
        <v>190</v>
      </c>
      <c r="B190" t="str">
        <f>HYPERLINK("https://talan.bank.gov.ua/get-user-certificate/ktodAS0SXh4Au2Ljpq-t","Завантажити сертифікат")</f>
        <v>Завантажити сертифікат</v>
      </c>
    </row>
    <row r="191" spans="1:2" x14ac:dyDescent="0.3">
      <c r="A191" t="s">
        <v>191</v>
      </c>
      <c r="B191" t="str">
        <f>HYPERLINK("https://talan.bank.gov.ua/get-user-certificate/ktodADhTBZOyn_u8uK9K","Завантажити сертифікат")</f>
        <v>Завантажити сертифікат</v>
      </c>
    </row>
    <row r="192" spans="1:2" x14ac:dyDescent="0.3">
      <c r="A192" t="s">
        <v>192</v>
      </c>
      <c r="B192" t="str">
        <f>HYPERLINK("https://talan.bank.gov.ua/get-user-certificate/ktodACApADiSsakGgFso","Завантажити сертифікат")</f>
        <v>Завантажити сертифікат</v>
      </c>
    </row>
    <row r="193" spans="1:2" x14ac:dyDescent="0.3">
      <c r="A193" t="s">
        <v>193</v>
      </c>
      <c r="B193" t="str">
        <f>HYPERLINK("https://talan.bank.gov.ua/get-user-certificate/ktodAMnaSvYtddWowmIb","Завантажити сертифікат")</f>
        <v>Завантажити сертифікат</v>
      </c>
    </row>
    <row r="194" spans="1:2" x14ac:dyDescent="0.3">
      <c r="A194" t="s">
        <v>194</v>
      </c>
      <c r="B194" t="str">
        <f>HYPERLINK("https://talan.bank.gov.ua/get-user-certificate/ktodA26fxwAgOQ4OXeYk","Завантажити сертифікат")</f>
        <v>Завантажити сертифікат</v>
      </c>
    </row>
    <row r="195" spans="1:2" x14ac:dyDescent="0.3">
      <c r="A195" t="s">
        <v>195</v>
      </c>
      <c r="B195" t="str">
        <f>HYPERLINK("https://talan.bank.gov.ua/get-user-certificate/ktodAwCeawqxOwOEc75m","Завантажити сертифікат")</f>
        <v>Завантажити сертифікат</v>
      </c>
    </row>
    <row r="196" spans="1:2" x14ac:dyDescent="0.3">
      <c r="A196" t="s">
        <v>196</v>
      </c>
      <c r="B196" t="str">
        <f>HYPERLINK("https://talan.bank.gov.ua/get-user-certificate/ktodARe-9KnKl3kA8n6R","Завантажити сертифікат")</f>
        <v>Завантажити сертифікат</v>
      </c>
    </row>
    <row r="197" spans="1:2" x14ac:dyDescent="0.3">
      <c r="A197" t="s">
        <v>197</v>
      </c>
      <c r="B197" t="str">
        <f>HYPERLINK("https://talan.bank.gov.ua/get-user-certificate/ktodAKCLKvmM7cbuhXHT","Завантажити сертифікат")</f>
        <v>Завантажити сертифікат</v>
      </c>
    </row>
    <row r="198" spans="1:2" x14ac:dyDescent="0.3">
      <c r="A198" t="s">
        <v>198</v>
      </c>
      <c r="B198" t="str">
        <f>HYPERLINK("https://talan.bank.gov.ua/get-user-certificate/ktodAf_g-aNTmX9KBUmk","Завантажити сертифікат")</f>
        <v>Завантажити сертифікат</v>
      </c>
    </row>
    <row r="199" spans="1:2" x14ac:dyDescent="0.3">
      <c r="A199" t="s">
        <v>199</v>
      </c>
      <c r="B199" t="str">
        <f>HYPERLINK("https://talan.bank.gov.ua/get-user-certificate/ktodA59wScYADQT0LPbg","Завантажити сертифікат")</f>
        <v>Завантажити сертифікат</v>
      </c>
    </row>
    <row r="200" spans="1:2" x14ac:dyDescent="0.3">
      <c r="A200" t="s">
        <v>200</v>
      </c>
      <c r="B200" t="str">
        <f>HYPERLINK("https://talan.bank.gov.ua/get-user-certificate/ktodA18RWARejzY3N2bG","Завантажити сертифікат")</f>
        <v>Завантажити сертифікат</v>
      </c>
    </row>
    <row r="201" spans="1:2" x14ac:dyDescent="0.3">
      <c r="A201" t="s">
        <v>201</v>
      </c>
      <c r="B201" t="str">
        <f>HYPERLINK("https://talan.bank.gov.ua/get-user-certificate/ktodAfP9IU_L5MOtrS0u","Завантажити сертифікат")</f>
        <v>Завантажити сертифікат</v>
      </c>
    </row>
    <row r="202" spans="1:2" x14ac:dyDescent="0.3">
      <c r="A202" t="s">
        <v>202</v>
      </c>
      <c r="B202" t="str">
        <f>HYPERLINK("https://talan.bank.gov.ua/get-user-certificate/ktodA0aZFM5fKLLbWD5J","Завантажити сертифікат")</f>
        <v>Завантажити сертифікат</v>
      </c>
    </row>
    <row r="203" spans="1:2" x14ac:dyDescent="0.3">
      <c r="A203" t="s">
        <v>203</v>
      </c>
      <c r="B203" t="str">
        <f>HYPERLINK("https://talan.bank.gov.ua/get-user-certificate/ktodADZ9UnD28psiXpI8","Завантажити сертифікат")</f>
        <v>Завантажити сертифікат</v>
      </c>
    </row>
    <row r="204" spans="1:2" x14ac:dyDescent="0.3">
      <c r="A204" t="s">
        <v>204</v>
      </c>
      <c r="B204" t="str">
        <f>HYPERLINK("https://talan.bank.gov.ua/get-user-certificate/ktodAhBNfZsBqqjWb-3x","Завантажити сертифікат")</f>
        <v>Завантажити сертифікат</v>
      </c>
    </row>
    <row r="205" spans="1:2" x14ac:dyDescent="0.3">
      <c r="A205" t="s">
        <v>205</v>
      </c>
      <c r="B205" t="str">
        <f>HYPERLINK("https://talan.bank.gov.ua/get-user-certificate/ktodAKEnJrFM3RSSK4aW","Завантажити сертифікат")</f>
        <v>Завантажити сертифікат</v>
      </c>
    </row>
    <row r="206" spans="1:2" x14ac:dyDescent="0.3">
      <c r="A206" t="s">
        <v>206</v>
      </c>
      <c r="B206" t="str">
        <f>HYPERLINK("https://talan.bank.gov.ua/get-user-certificate/ktodAz5tpTuV_cYpoSMm","Завантажити сертифікат")</f>
        <v>Завантажити сертифікат</v>
      </c>
    </row>
    <row r="207" spans="1:2" x14ac:dyDescent="0.3">
      <c r="A207" t="s">
        <v>207</v>
      </c>
      <c r="B207" t="str">
        <f>HYPERLINK("https://talan.bank.gov.ua/get-user-certificate/ktodAAPK9MGYdBU4lVpY","Завантажити сертифікат")</f>
        <v>Завантажити сертифікат</v>
      </c>
    </row>
    <row r="208" spans="1:2" x14ac:dyDescent="0.3">
      <c r="A208" t="s">
        <v>208</v>
      </c>
      <c r="B208" t="str">
        <f>HYPERLINK("https://talan.bank.gov.ua/get-user-certificate/ktodAn2EsfzTwNOIWhT0","Завантажити сертифікат")</f>
        <v>Завантажити сертифікат</v>
      </c>
    </row>
    <row r="209" spans="1:2" x14ac:dyDescent="0.3">
      <c r="A209" t="s">
        <v>209</v>
      </c>
      <c r="B209" t="str">
        <f>HYPERLINK("https://talan.bank.gov.ua/get-user-certificate/ktodAnp6mmhbstLbcjoz","Завантажити сертифікат")</f>
        <v>Завантажити сертифікат</v>
      </c>
    </row>
    <row r="210" spans="1:2" x14ac:dyDescent="0.3">
      <c r="A210" t="s">
        <v>210</v>
      </c>
      <c r="B210" t="str">
        <f>HYPERLINK("https://talan.bank.gov.ua/get-user-certificate/ktodA2CQa12OdKwNiJXK","Завантажити сертифікат")</f>
        <v>Завантажити сертифікат</v>
      </c>
    </row>
    <row r="211" spans="1:2" x14ac:dyDescent="0.3">
      <c r="A211" t="s">
        <v>211</v>
      </c>
      <c r="B211" t="str">
        <f>HYPERLINK("https://talan.bank.gov.ua/get-user-certificate/ktodAW4bwIwxN1xS7vVH","Завантажити сертифікат")</f>
        <v>Завантажити сертифікат</v>
      </c>
    </row>
    <row r="212" spans="1:2" x14ac:dyDescent="0.3">
      <c r="A212" t="s">
        <v>212</v>
      </c>
      <c r="B212" t="str">
        <f>HYPERLINK("https://talan.bank.gov.ua/get-user-certificate/ktodAC0OrMQtedum0QOm","Завантажити сертифікат")</f>
        <v>Завантажити сертифікат</v>
      </c>
    </row>
    <row r="213" spans="1:2" x14ac:dyDescent="0.3">
      <c r="A213" t="s">
        <v>213</v>
      </c>
      <c r="B213" t="str">
        <f>HYPERLINK("https://talan.bank.gov.ua/get-user-certificate/ktodAgzj9BP3IkJigwgN","Завантажити сертифікат")</f>
        <v>Завантажити сертифікат</v>
      </c>
    </row>
    <row r="214" spans="1:2" x14ac:dyDescent="0.3">
      <c r="A214" t="s">
        <v>214</v>
      </c>
      <c r="B214" t="str">
        <f>HYPERLINK("https://talan.bank.gov.ua/get-user-certificate/ktodAMD1b0Yoe4G8nrRS","Завантажити сертифікат")</f>
        <v>Завантажити сертифікат</v>
      </c>
    </row>
    <row r="215" spans="1:2" x14ac:dyDescent="0.3">
      <c r="A215" t="s">
        <v>215</v>
      </c>
      <c r="B215" t="str">
        <f>HYPERLINK("https://talan.bank.gov.ua/get-user-certificate/ktodA0BmPrRxHrsiNSQz","Завантажити сертифікат")</f>
        <v>Завантажити сертифікат</v>
      </c>
    </row>
    <row r="216" spans="1:2" x14ac:dyDescent="0.3">
      <c r="A216" t="s">
        <v>216</v>
      </c>
      <c r="B216" t="str">
        <f>HYPERLINK("https://talan.bank.gov.ua/get-user-certificate/ktodAdhLAE1MzDjUZi42","Завантажити сертифікат")</f>
        <v>Завантажити сертифікат</v>
      </c>
    </row>
    <row r="217" spans="1:2" x14ac:dyDescent="0.3">
      <c r="A217" t="s">
        <v>216</v>
      </c>
      <c r="B217" t="str">
        <f>HYPERLINK("https://talan.bank.gov.ua/get-user-certificate/ktodAVW-aaZ0HeZ3nitt","Завантажити сертифікат")</f>
        <v>Завантажити сертифікат</v>
      </c>
    </row>
    <row r="218" spans="1:2" x14ac:dyDescent="0.3">
      <c r="A218" t="s">
        <v>217</v>
      </c>
      <c r="B218" t="str">
        <f>HYPERLINK("https://talan.bank.gov.ua/get-user-certificate/ktodArFZjjUt6FyfBUPl","Завантажити сертифікат")</f>
        <v>Завантажити сертифікат</v>
      </c>
    </row>
    <row r="219" spans="1:2" x14ac:dyDescent="0.3">
      <c r="A219" t="s">
        <v>218</v>
      </c>
      <c r="B219" t="str">
        <f>HYPERLINK("https://talan.bank.gov.ua/get-user-certificate/ktodAT6uAfkl9pQ7MrBD","Завантажити сертифікат")</f>
        <v>Завантажити сертифікат</v>
      </c>
    </row>
    <row r="220" spans="1:2" x14ac:dyDescent="0.3">
      <c r="A220" t="s">
        <v>219</v>
      </c>
      <c r="B220" t="str">
        <f>HYPERLINK("https://talan.bank.gov.ua/get-user-certificate/ktodAKS6__nxj5Bxz6ca","Завантажити сертифікат")</f>
        <v>Завантажити сертифікат</v>
      </c>
    </row>
    <row r="221" spans="1:2" x14ac:dyDescent="0.3">
      <c r="A221" t="s">
        <v>220</v>
      </c>
      <c r="B221" t="str">
        <f>HYPERLINK("https://talan.bank.gov.ua/get-user-certificate/ktodAydVZa1WT51FKeIV","Завантажити сертифікат")</f>
        <v>Завантажити сертифікат</v>
      </c>
    </row>
    <row r="222" spans="1:2" x14ac:dyDescent="0.3">
      <c r="A222" t="s">
        <v>221</v>
      </c>
      <c r="B222" t="str">
        <f>HYPERLINK("https://talan.bank.gov.ua/get-user-certificate/ktodAOdJLtRGxNRuPb81","Завантажити сертифікат")</f>
        <v>Завантажити сертифікат</v>
      </c>
    </row>
    <row r="223" spans="1:2" x14ac:dyDescent="0.3">
      <c r="A223" t="s">
        <v>222</v>
      </c>
      <c r="B223" t="str">
        <f>HYPERLINK("https://talan.bank.gov.ua/get-user-certificate/ktodAVCF-YifCfLwFZ3D","Завантажити сертифікат")</f>
        <v>Завантажити сертифікат</v>
      </c>
    </row>
    <row r="224" spans="1:2" x14ac:dyDescent="0.3">
      <c r="A224" t="s">
        <v>223</v>
      </c>
      <c r="B224" t="str">
        <f>HYPERLINK("https://talan.bank.gov.ua/get-user-certificate/ktodAqNAFHSULitZbopw","Завантажити сертифікат")</f>
        <v>Завантажити сертифікат</v>
      </c>
    </row>
    <row r="225" spans="1:2" x14ac:dyDescent="0.3">
      <c r="A225" t="s">
        <v>224</v>
      </c>
      <c r="B225" t="str">
        <f>HYPERLINK("https://talan.bank.gov.ua/get-user-certificate/ktodAC2VZu2jggW5rSQM","Завантажити сертифікат")</f>
        <v>Завантажити сертифікат</v>
      </c>
    </row>
    <row r="226" spans="1:2" x14ac:dyDescent="0.3">
      <c r="A226" t="s">
        <v>225</v>
      </c>
      <c r="B226" t="str">
        <f>HYPERLINK("https://talan.bank.gov.ua/get-user-certificate/ktodAcv1e1Ar5Lr6EmCG","Завантажити сертифікат")</f>
        <v>Завантажити сертифікат</v>
      </c>
    </row>
    <row r="227" spans="1:2" x14ac:dyDescent="0.3">
      <c r="A227" t="s">
        <v>226</v>
      </c>
      <c r="B227" t="str">
        <f>HYPERLINK("https://talan.bank.gov.ua/get-user-certificate/ktodA3Lpqx9nxzHwGflm","Завантажити сертифікат")</f>
        <v>Завантажити сертифікат</v>
      </c>
    </row>
    <row r="228" spans="1:2" x14ac:dyDescent="0.3">
      <c r="A228" t="s">
        <v>227</v>
      </c>
      <c r="B228" t="str">
        <f>HYPERLINK("https://talan.bank.gov.ua/get-user-certificate/ktodA4FFNNpY9W9WdaFI","Завантажити сертифікат")</f>
        <v>Завантажити сертифікат</v>
      </c>
    </row>
    <row r="229" spans="1:2" x14ac:dyDescent="0.3">
      <c r="A229" t="s">
        <v>228</v>
      </c>
      <c r="B229" t="str">
        <f>HYPERLINK("https://talan.bank.gov.ua/get-user-certificate/ktodAnPzXbAYzBDYkqi4","Завантажити сертифікат")</f>
        <v>Завантажити сертифікат</v>
      </c>
    </row>
    <row r="230" spans="1:2" x14ac:dyDescent="0.3">
      <c r="A230" t="s">
        <v>229</v>
      </c>
      <c r="B230" t="str">
        <f>HYPERLINK("https://talan.bank.gov.ua/get-user-certificate/ktodAYy9cSJGMIzt8eT7","Завантажити сертифікат")</f>
        <v>Завантажити сертифікат</v>
      </c>
    </row>
    <row r="231" spans="1:2" x14ac:dyDescent="0.3">
      <c r="A231" t="s">
        <v>230</v>
      </c>
      <c r="B231" t="str">
        <f>HYPERLINK("https://talan.bank.gov.ua/get-user-certificate/ktodA5nweN1eCNqgqrPr","Завантажити сертифікат")</f>
        <v>Завантажити сертифікат</v>
      </c>
    </row>
    <row r="232" spans="1:2" x14ac:dyDescent="0.3">
      <c r="A232" t="s">
        <v>231</v>
      </c>
      <c r="B232" t="str">
        <f>HYPERLINK("https://talan.bank.gov.ua/get-user-certificate/ktodA3Ko-ovlTgnPvUay","Завантажити сертифікат")</f>
        <v>Завантажити сертифікат</v>
      </c>
    </row>
    <row r="233" spans="1:2" x14ac:dyDescent="0.3">
      <c r="A233" t="s">
        <v>232</v>
      </c>
      <c r="B233" t="str">
        <f>HYPERLINK("https://talan.bank.gov.ua/get-user-certificate/ktodAhOa8AOSOeOL-irW","Завантажити сертифікат")</f>
        <v>Завантажити сертифікат</v>
      </c>
    </row>
    <row r="234" spans="1:2" x14ac:dyDescent="0.3">
      <c r="A234" t="s">
        <v>233</v>
      </c>
      <c r="B234" t="str">
        <f>HYPERLINK("https://talan.bank.gov.ua/get-user-certificate/ktodAkibaw-Zl2ZFFnEx","Завантажити сертифікат")</f>
        <v>Завантажити сертифікат</v>
      </c>
    </row>
    <row r="235" spans="1:2" x14ac:dyDescent="0.3">
      <c r="A235" t="s">
        <v>234</v>
      </c>
      <c r="B235" t="str">
        <f>HYPERLINK("https://talan.bank.gov.ua/get-user-certificate/ktodAVlrStKDHgTNt2-Z","Завантажити сертифікат")</f>
        <v>Завантажити сертифікат</v>
      </c>
    </row>
    <row r="236" spans="1:2" x14ac:dyDescent="0.3">
      <c r="A236" t="s">
        <v>235</v>
      </c>
      <c r="B236" t="str">
        <f>HYPERLINK("https://talan.bank.gov.ua/get-user-certificate/ktodANyEUl-X72WI9L7z","Завантажити сертифікат")</f>
        <v>Завантажити сертифікат</v>
      </c>
    </row>
    <row r="237" spans="1:2" x14ac:dyDescent="0.3">
      <c r="A237" t="s">
        <v>236</v>
      </c>
      <c r="B237" t="str">
        <f>HYPERLINK("https://talan.bank.gov.ua/get-user-certificate/ktodAA_kdZ3L9QsAsIf7","Завантажити сертифікат")</f>
        <v>Завантажити сертифікат</v>
      </c>
    </row>
    <row r="238" spans="1:2" x14ac:dyDescent="0.3">
      <c r="A238" t="s">
        <v>237</v>
      </c>
      <c r="B238" t="str">
        <f>HYPERLINK("https://talan.bank.gov.ua/get-user-certificate/ktodA6VzhvNCQyNRoQrl","Завантажити сертифікат")</f>
        <v>Завантажити сертифікат</v>
      </c>
    </row>
    <row r="239" spans="1:2" x14ac:dyDescent="0.3">
      <c r="A239" t="s">
        <v>238</v>
      </c>
      <c r="B239" t="str">
        <f>HYPERLINK("https://talan.bank.gov.ua/get-user-certificate/ktodA3AtZ0mThVKij2f0","Завантажити сертифікат")</f>
        <v>Завантажити сертифікат</v>
      </c>
    </row>
    <row r="240" spans="1:2" x14ac:dyDescent="0.3">
      <c r="A240" t="s">
        <v>239</v>
      </c>
      <c r="B240" t="str">
        <f>HYPERLINK("https://talan.bank.gov.ua/get-user-certificate/ktodAcGOvf5RrFZzA6uO","Завантажити сертифікат")</f>
        <v>Завантажити сертифікат</v>
      </c>
    </row>
    <row r="241" spans="1:2" x14ac:dyDescent="0.3">
      <c r="A241" t="s">
        <v>240</v>
      </c>
      <c r="B241" t="str">
        <f>HYPERLINK("https://talan.bank.gov.ua/get-user-certificate/ktodAuVHTXPJZ0ir1_16","Завантажити сертифікат")</f>
        <v>Завантажити сертифікат</v>
      </c>
    </row>
    <row r="242" spans="1:2" x14ac:dyDescent="0.3">
      <c r="A242" t="s">
        <v>241</v>
      </c>
      <c r="B242" t="str">
        <f>HYPERLINK("https://talan.bank.gov.ua/get-user-certificate/ktodA_gFvmzrGcuyIIeK","Завантажити сертифікат")</f>
        <v>Завантажити сертифікат</v>
      </c>
    </row>
    <row r="243" spans="1:2" x14ac:dyDescent="0.3">
      <c r="A243" t="s">
        <v>242</v>
      </c>
      <c r="B243" t="str">
        <f>HYPERLINK("https://talan.bank.gov.ua/get-user-certificate/ktodA9pQJByjOacb_5qD","Завантажити сертифікат")</f>
        <v>Завантажити сертифікат</v>
      </c>
    </row>
    <row r="244" spans="1:2" x14ac:dyDescent="0.3">
      <c r="A244" t="s">
        <v>243</v>
      </c>
      <c r="B244" t="str">
        <f>HYPERLINK("https://talan.bank.gov.ua/get-user-certificate/ktodAeARuU2HGIvbXs8g","Завантажити сертифікат")</f>
        <v>Завантажити сертифікат</v>
      </c>
    </row>
    <row r="245" spans="1:2" x14ac:dyDescent="0.3">
      <c r="A245" t="s">
        <v>244</v>
      </c>
      <c r="B245" t="str">
        <f>HYPERLINK("https://talan.bank.gov.ua/get-user-certificate/ktodANqCYa4GIWx7vUvp","Завантажити сертифікат")</f>
        <v>Завантажити сертифікат</v>
      </c>
    </row>
    <row r="246" spans="1:2" x14ac:dyDescent="0.3">
      <c r="A246" t="s">
        <v>245</v>
      </c>
      <c r="B246" t="str">
        <f>HYPERLINK("https://talan.bank.gov.ua/get-user-certificate/ktodAxly7IX8aHM16pl5","Завантажити сертифікат")</f>
        <v>Завантажити сертифікат</v>
      </c>
    </row>
    <row r="247" spans="1:2" x14ac:dyDescent="0.3">
      <c r="A247" t="s">
        <v>246</v>
      </c>
      <c r="B247" t="str">
        <f>HYPERLINK("https://talan.bank.gov.ua/get-user-certificate/ktodAOfi9cKL9mVy13C7","Завантажити сертифікат")</f>
        <v>Завантажити сертифікат</v>
      </c>
    </row>
    <row r="248" spans="1:2" x14ac:dyDescent="0.3">
      <c r="A248" t="s">
        <v>247</v>
      </c>
      <c r="B248" t="str">
        <f>HYPERLINK("https://talan.bank.gov.ua/get-user-certificate/ktodAWBYc3pAKl806FN3","Завантажити сертифікат")</f>
        <v>Завантажити сертифікат</v>
      </c>
    </row>
    <row r="249" spans="1:2" x14ac:dyDescent="0.3">
      <c r="A249" t="s">
        <v>248</v>
      </c>
      <c r="B249" t="str">
        <f>HYPERLINK("https://talan.bank.gov.ua/get-user-certificate/ktodACwauuy-PFS319Ml","Завантажити сертифікат")</f>
        <v>Завантажити сертифікат</v>
      </c>
    </row>
    <row r="250" spans="1:2" x14ac:dyDescent="0.3">
      <c r="A250" t="s">
        <v>249</v>
      </c>
      <c r="B250" t="str">
        <f>HYPERLINK("https://talan.bank.gov.ua/get-user-certificate/ktodAiq-4XT5nBI1OplW","Завантажити сертифікат")</f>
        <v>Завантажити сертифікат</v>
      </c>
    </row>
    <row r="251" spans="1:2" x14ac:dyDescent="0.3">
      <c r="A251" t="s">
        <v>250</v>
      </c>
      <c r="B251" t="str">
        <f>HYPERLINK("https://talan.bank.gov.ua/get-user-certificate/ktodAiQz63pTz5JM7Ghl","Завантажити сертифікат")</f>
        <v>Завантажити сертифікат</v>
      </c>
    </row>
    <row r="252" spans="1:2" x14ac:dyDescent="0.3">
      <c r="A252" t="s">
        <v>251</v>
      </c>
      <c r="B252" t="str">
        <f>HYPERLINK("https://talan.bank.gov.ua/get-user-certificate/ktodA9UhxjSaqbjgC8a1","Завантажити сертифікат")</f>
        <v>Завантажити сертифікат</v>
      </c>
    </row>
    <row r="253" spans="1:2" x14ac:dyDescent="0.3">
      <c r="A253" t="s">
        <v>252</v>
      </c>
      <c r="B253" t="str">
        <f>HYPERLINK("https://talan.bank.gov.ua/get-user-certificate/ktodAsF09Pvl3f3AeSFn","Завантажити сертифікат")</f>
        <v>Завантажити сертифікат</v>
      </c>
    </row>
    <row r="254" spans="1:2" x14ac:dyDescent="0.3">
      <c r="A254" t="s">
        <v>253</v>
      </c>
      <c r="B254" t="str">
        <f>HYPERLINK("https://talan.bank.gov.ua/get-user-certificate/ktodAGDlooVeq7xjtuCi","Завантажити сертифікат")</f>
        <v>Завантажити сертифікат</v>
      </c>
    </row>
    <row r="255" spans="1:2" x14ac:dyDescent="0.3">
      <c r="A255" t="s">
        <v>254</v>
      </c>
      <c r="B255" t="str">
        <f>HYPERLINK("https://talan.bank.gov.ua/get-user-certificate/ktodADvKpYj9vXLFAzoB","Завантажити сертифікат")</f>
        <v>Завантажити сертифікат</v>
      </c>
    </row>
    <row r="256" spans="1:2" x14ac:dyDescent="0.3">
      <c r="A256" t="s">
        <v>255</v>
      </c>
      <c r="B256" t="str">
        <f>HYPERLINK("https://talan.bank.gov.ua/get-user-certificate/ktodATb01MD2kygaEePq","Завантажити сертифікат")</f>
        <v>Завантажити сертифікат</v>
      </c>
    </row>
    <row r="257" spans="1:2" x14ac:dyDescent="0.3">
      <c r="A257" t="s">
        <v>256</v>
      </c>
      <c r="B257" t="str">
        <f>HYPERLINK("https://talan.bank.gov.ua/get-user-certificate/ktodAyQwA7PbVE3e0MNm","Завантажити сертифікат")</f>
        <v>Завантажити сертифікат</v>
      </c>
    </row>
    <row r="258" spans="1:2" x14ac:dyDescent="0.3">
      <c r="A258" t="s">
        <v>257</v>
      </c>
      <c r="B258" t="str">
        <f>HYPERLINK("https://talan.bank.gov.ua/get-user-certificate/ktodAR3Os7WyE_6wiIO7","Завантажити сертифікат")</f>
        <v>Завантажити сертифікат</v>
      </c>
    </row>
    <row r="259" spans="1:2" x14ac:dyDescent="0.3">
      <c r="A259" t="s">
        <v>258</v>
      </c>
      <c r="B259" t="str">
        <f>HYPERLINK("https://talan.bank.gov.ua/get-user-certificate/ktodAmVlmOzbBQKnLJ6n","Завантажити сертифікат")</f>
        <v>Завантажити сертифікат</v>
      </c>
    </row>
    <row r="260" spans="1:2" x14ac:dyDescent="0.3">
      <c r="A260" t="s">
        <v>259</v>
      </c>
      <c r="B260" t="str">
        <f>HYPERLINK("https://talan.bank.gov.ua/get-user-certificate/ktodA042MSYetOhRU6ff","Завантажити сертифікат")</f>
        <v>Завантажити сертифікат</v>
      </c>
    </row>
    <row r="261" spans="1:2" x14ac:dyDescent="0.3">
      <c r="A261" t="s">
        <v>260</v>
      </c>
      <c r="B261" t="str">
        <f>HYPERLINK("https://talan.bank.gov.ua/get-user-certificate/ktodAmi5Is9e1O6PzmhO","Завантажити сертифікат")</f>
        <v>Завантажити сертифікат</v>
      </c>
    </row>
    <row r="262" spans="1:2" x14ac:dyDescent="0.3">
      <c r="A262" t="s">
        <v>261</v>
      </c>
      <c r="B262" t="str">
        <f>HYPERLINK("https://talan.bank.gov.ua/get-user-certificate/ktodAEWNElesbkOeWKii","Завантажити сертифікат")</f>
        <v>Завантажити сертифікат</v>
      </c>
    </row>
    <row r="263" spans="1:2" x14ac:dyDescent="0.3">
      <c r="A263" t="s">
        <v>262</v>
      </c>
      <c r="B263" t="str">
        <f>HYPERLINK("https://talan.bank.gov.ua/get-user-certificate/ktodAUOHLXEON0AwPwZw","Завантажити сертифікат")</f>
        <v>Завантажити сертифікат</v>
      </c>
    </row>
    <row r="264" spans="1:2" x14ac:dyDescent="0.3">
      <c r="A264" t="s">
        <v>263</v>
      </c>
      <c r="B264" t="str">
        <f>HYPERLINK("https://talan.bank.gov.ua/get-user-certificate/ktodAAbMJNuKfzpZR8ww","Завантажити сертифікат")</f>
        <v>Завантажити сертифікат</v>
      </c>
    </row>
    <row r="265" spans="1:2" x14ac:dyDescent="0.3">
      <c r="A265" t="s">
        <v>264</v>
      </c>
      <c r="B265" t="str">
        <f>HYPERLINK("https://talan.bank.gov.ua/get-user-certificate/ktodAnvQk55EhxcBUrDY","Завантажити сертифікат")</f>
        <v>Завантажити сертифікат</v>
      </c>
    </row>
    <row r="266" spans="1:2" x14ac:dyDescent="0.3">
      <c r="A266" t="s">
        <v>265</v>
      </c>
      <c r="B266" t="str">
        <f>HYPERLINK("https://talan.bank.gov.ua/get-user-certificate/ktodAXzNuI9AuwnjBHhZ","Завантажити сертифікат")</f>
        <v>Завантажити сертифікат</v>
      </c>
    </row>
    <row r="267" spans="1:2" x14ac:dyDescent="0.3">
      <c r="A267" t="s">
        <v>266</v>
      </c>
      <c r="B267" t="str">
        <f>HYPERLINK("https://talan.bank.gov.ua/get-user-certificate/ktodAKahBcIrO5Vxewiq","Завантажити сертифікат")</f>
        <v>Завантажити сертифікат</v>
      </c>
    </row>
    <row r="268" spans="1:2" x14ac:dyDescent="0.3">
      <c r="A268" t="s">
        <v>267</v>
      </c>
      <c r="B268" t="str">
        <f>HYPERLINK("https://talan.bank.gov.ua/get-user-certificate/ktodAXfIuHZfjw6D67ji","Завантажити сертифікат")</f>
        <v>Завантажити сертифікат</v>
      </c>
    </row>
    <row r="269" spans="1:2" x14ac:dyDescent="0.3">
      <c r="A269" t="s">
        <v>268</v>
      </c>
      <c r="B269" t="str">
        <f>HYPERLINK("https://talan.bank.gov.ua/get-user-certificate/ktodAJ_l8eudCP3CtH0A","Завантажити сертифікат")</f>
        <v>Завантажити сертифікат</v>
      </c>
    </row>
    <row r="270" spans="1:2" x14ac:dyDescent="0.3">
      <c r="A270" t="s">
        <v>269</v>
      </c>
      <c r="B270" t="str">
        <f>HYPERLINK("https://talan.bank.gov.ua/get-user-certificate/ktodAORFXs-tS90u2Jvf","Завантажити сертифікат")</f>
        <v>Завантажити сертифікат</v>
      </c>
    </row>
    <row r="271" spans="1:2" x14ac:dyDescent="0.3">
      <c r="A271" t="s">
        <v>270</v>
      </c>
      <c r="B271" t="str">
        <f>HYPERLINK("https://talan.bank.gov.ua/get-user-certificate/ktodAyU0nXG1zUb57_QC","Завантажити сертифікат")</f>
        <v>Завантажити сертифікат</v>
      </c>
    </row>
    <row r="272" spans="1:2" x14ac:dyDescent="0.3">
      <c r="A272" t="s">
        <v>271</v>
      </c>
      <c r="B272" t="str">
        <f>HYPERLINK("https://talan.bank.gov.ua/get-user-certificate/ktodAC-RiYil3J2AHXjw","Завантажити сертифікат")</f>
        <v>Завантажити сертифікат</v>
      </c>
    </row>
    <row r="273" spans="1:2" x14ac:dyDescent="0.3">
      <c r="A273" t="s">
        <v>272</v>
      </c>
      <c r="B273" t="str">
        <f>HYPERLINK("https://talan.bank.gov.ua/get-user-certificate/ktodAh8bt5cJ8f1dfjOB","Завантажити сертифікат")</f>
        <v>Завантажити сертифікат</v>
      </c>
    </row>
    <row r="274" spans="1:2" x14ac:dyDescent="0.3">
      <c r="A274" t="s">
        <v>273</v>
      </c>
      <c r="B274" t="str">
        <f>HYPERLINK("https://talan.bank.gov.ua/get-user-certificate/ktodA8xe1ZluxJlS8okQ","Завантажити сертифікат")</f>
        <v>Завантажити сертифікат</v>
      </c>
    </row>
    <row r="275" spans="1:2" x14ac:dyDescent="0.3">
      <c r="A275" t="s">
        <v>274</v>
      </c>
      <c r="B275" t="str">
        <f>HYPERLINK("https://talan.bank.gov.ua/get-user-certificate/ktodASRwNiHtDkyT8vhS","Завантажити сертифікат")</f>
        <v>Завантажити сертифікат</v>
      </c>
    </row>
    <row r="276" spans="1:2" x14ac:dyDescent="0.3">
      <c r="A276" t="s">
        <v>275</v>
      </c>
      <c r="B276" t="str">
        <f>HYPERLINK("https://talan.bank.gov.ua/get-user-certificate/ktodAf6QPnu-1E0Zwl6x","Завантажити сертифікат")</f>
        <v>Завантажити сертифікат</v>
      </c>
    </row>
    <row r="277" spans="1:2" x14ac:dyDescent="0.3">
      <c r="A277" t="s">
        <v>276</v>
      </c>
      <c r="B277" t="str">
        <f>HYPERLINK("https://talan.bank.gov.ua/get-user-certificate/ktodA_7nbScee0LehgfX","Завантажити сертифікат")</f>
        <v>Завантажити сертифікат</v>
      </c>
    </row>
    <row r="278" spans="1:2" x14ac:dyDescent="0.3">
      <c r="A278" t="s">
        <v>277</v>
      </c>
      <c r="B278" t="str">
        <f>HYPERLINK("https://talan.bank.gov.ua/get-user-certificate/ktodATRFAXk4RCZNov6S","Завантажити сертифікат")</f>
        <v>Завантажити сертифікат</v>
      </c>
    </row>
    <row r="279" spans="1:2" x14ac:dyDescent="0.3">
      <c r="A279" t="s">
        <v>278</v>
      </c>
      <c r="B279" t="str">
        <f>HYPERLINK("https://talan.bank.gov.ua/get-user-certificate/ktodAb5TqP8rlIMPmqks","Завантажити сертифікат")</f>
        <v>Завантажити сертифікат</v>
      </c>
    </row>
    <row r="280" spans="1:2" x14ac:dyDescent="0.3">
      <c r="A280" t="s">
        <v>279</v>
      </c>
      <c r="B280" t="str">
        <f>HYPERLINK("https://talan.bank.gov.ua/get-user-certificate/ktodA6Jn4JCk4gt9wA8z","Завантажити сертифікат")</f>
        <v>Завантажити сертифікат</v>
      </c>
    </row>
    <row r="281" spans="1:2" x14ac:dyDescent="0.3">
      <c r="A281" t="s">
        <v>280</v>
      </c>
      <c r="B281" t="str">
        <f>HYPERLINK("https://talan.bank.gov.ua/get-user-certificate/ktodARxQmU47oNC5Kt0A","Завантажити сертифікат")</f>
        <v>Завантажити сертифікат</v>
      </c>
    </row>
    <row r="282" spans="1:2" x14ac:dyDescent="0.3">
      <c r="A282" t="s">
        <v>281</v>
      </c>
      <c r="B282" t="str">
        <f>HYPERLINK("https://talan.bank.gov.ua/get-user-certificate/ktodATJXJqIxFgNIZHpj","Завантажити сертифікат")</f>
        <v>Завантажити сертифікат</v>
      </c>
    </row>
    <row r="283" spans="1:2" x14ac:dyDescent="0.3">
      <c r="A283" t="s">
        <v>282</v>
      </c>
      <c r="B283" t="str">
        <f>HYPERLINK("https://talan.bank.gov.ua/get-user-certificate/ktodAdIOBWX8dAVaRUbz","Завантажити сертифікат")</f>
        <v>Завантажити сертифікат</v>
      </c>
    </row>
    <row r="284" spans="1:2" x14ac:dyDescent="0.3">
      <c r="A284" t="s">
        <v>283</v>
      </c>
      <c r="B284" t="str">
        <f>HYPERLINK("https://talan.bank.gov.ua/get-user-certificate/ktodA9D_O9lyZ_T2g570","Завантажити сертифікат")</f>
        <v>Завантажити сертифікат</v>
      </c>
    </row>
    <row r="285" spans="1:2" x14ac:dyDescent="0.3">
      <c r="A285" t="s">
        <v>284</v>
      </c>
      <c r="B285" t="str">
        <f>HYPERLINK("https://talan.bank.gov.ua/get-user-certificate/ktodAykdACe-npJlZ2Wv","Завантажити сертифікат")</f>
        <v>Завантажити сертифікат</v>
      </c>
    </row>
    <row r="286" spans="1:2" x14ac:dyDescent="0.3">
      <c r="A286" t="s">
        <v>285</v>
      </c>
      <c r="B286" t="str">
        <f>HYPERLINK("https://talan.bank.gov.ua/get-user-certificate/ktodAxrkhy0oTu-St11N","Завантажити сертифікат")</f>
        <v>Завантажити сертифікат</v>
      </c>
    </row>
    <row r="287" spans="1:2" x14ac:dyDescent="0.3">
      <c r="A287" t="s">
        <v>286</v>
      </c>
      <c r="B287" t="str">
        <f>HYPERLINK("https://talan.bank.gov.ua/get-user-certificate/ktodAaJN8_lC_h8O6NK8","Завантажити сертифікат")</f>
        <v>Завантажити сертифікат</v>
      </c>
    </row>
    <row r="288" spans="1:2" x14ac:dyDescent="0.3">
      <c r="A288" t="s">
        <v>287</v>
      </c>
      <c r="B288" t="str">
        <f>HYPERLINK("https://talan.bank.gov.ua/get-user-certificate/ktodALZLuT7A2fRVhBUZ","Завантажити сертифікат")</f>
        <v>Завантажити сертифікат</v>
      </c>
    </row>
    <row r="289" spans="1:2" x14ac:dyDescent="0.3">
      <c r="A289" t="s">
        <v>288</v>
      </c>
      <c r="B289" t="str">
        <f>HYPERLINK("https://talan.bank.gov.ua/get-user-certificate/ktodAMLrDFM_UWbt1VgG","Завантажити сертифікат")</f>
        <v>Завантажити сертифікат</v>
      </c>
    </row>
    <row r="290" spans="1:2" x14ac:dyDescent="0.3">
      <c r="A290" t="s">
        <v>289</v>
      </c>
      <c r="B290" t="str">
        <f>HYPERLINK("https://talan.bank.gov.ua/get-user-certificate/ktodAPQJLvPNqxPw2JOc","Завантажити сертифікат")</f>
        <v>Завантажити сертифікат</v>
      </c>
    </row>
    <row r="291" spans="1:2" x14ac:dyDescent="0.3">
      <c r="A291" t="s">
        <v>290</v>
      </c>
      <c r="B291" t="str">
        <f>HYPERLINK("https://talan.bank.gov.ua/get-user-certificate/ktodAR92UHkYVmGpB1yL","Завантажити сертифікат")</f>
        <v>Завантажити сертифікат</v>
      </c>
    </row>
    <row r="292" spans="1:2" x14ac:dyDescent="0.3">
      <c r="A292" t="s">
        <v>291</v>
      </c>
      <c r="B292" t="str">
        <f>HYPERLINK("https://talan.bank.gov.ua/get-user-certificate/ktodAP3fkKX7IiemychC","Завантажити сертифікат")</f>
        <v>Завантажити сертифікат</v>
      </c>
    </row>
    <row r="293" spans="1:2" x14ac:dyDescent="0.3">
      <c r="A293" t="s">
        <v>292</v>
      </c>
      <c r="B293" t="str">
        <f>HYPERLINK("https://talan.bank.gov.ua/get-user-certificate/ktodAMs3Al2wj6iMMlb2","Завантажити сертифікат")</f>
        <v>Завантажити сертифікат</v>
      </c>
    </row>
    <row r="294" spans="1:2" x14ac:dyDescent="0.3">
      <c r="A294" t="s">
        <v>293</v>
      </c>
      <c r="B294" t="str">
        <f>HYPERLINK("https://talan.bank.gov.ua/get-user-certificate/ktodA-ryp6RNYNsJznea","Завантажити сертифікат")</f>
        <v>Завантажити сертифікат</v>
      </c>
    </row>
    <row r="295" spans="1:2" x14ac:dyDescent="0.3">
      <c r="A295" t="s">
        <v>294</v>
      </c>
      <c r="B295" t="str">
        <f>HYPERLINK("https://talan.bank.gov.ua/get-user-certificate/ktodAeJuaSHiPqW5CpWs","Завантажити сертифікат")</f>
        <v>Завантажити сертифікат</v>
      </c>
    </row>
    <row r="296" spans="1:2" x14ac:dyDescent="0.3">
      <c r="A296" t="s">
        <v>295</v>
      </c>
      <c r="B296" t="str">
        <f>HYPERLINK("https://talan.bank.gov.ua/get-user-certificate/ktodAvX1HuHge73oTPhL","Завантажити сертифікат")</f>
        <v>Завантажити сертифікат</v>
      </c>
    </row>
    <row r="297" spans="1:2" x14ac:dyDescent="0.3">
      <c r="A297" t="s">
        <v>296</v>
      </c>
      <c r="B297" t="str">
        <f>HYPERLINK("https://talan.bank.gov.ua/get-user-certificate/ktodAi-Z1ZPiLIJHTW_V","Завантажити сертифікат")</f>
        <v>Завантажити сертифікат</v>
      </c>
    </row>
    <row r="298" spans="1:2" x14ac:dyDescent="0.3">
      <c r="A298" t="s">
        <v>297</v>
      </c>
      <c r="B298" t="str">
        <f>HYPERLINK("https://talan.bank.gov.ua/get-user-certificate/ktodAExDROUFP6fnNiRN","Завантажити сертифікат")</f>
        <v>Завантажити сертифікат</v>
      </c>
    </row>
    <row r="299" spans="1:2" x14ac:dyDescent="0.3">
      <c r="A299" t="s">
        <v>298</v>
      </c>
      <c r="B299" t="str">
        <f>HYPERLINK("https://talan.bank.gov.ua/get-user-certificate/ktodAGqIorAqSMGledn7","Завантажити сертифікат")</f>
        <v>Завантажити сертифікат</v>
      </c>
    </row>
    <row r="300" spans="1:2" x14ac:dyDescent="0.3">
      <c r="A300" t="s">
        <v>299</v>
      </c>
      <c r="B300" t="str">
        <f>HYPERLINK("https://talan.bank.gov.ua/get-user-certificate/ktodA0mIPcs1QoRBkd5J","Завантажити сертифікат")</f>
        <v>Завантажити сертифікат</v>
      </c>
    </row>
    <row r="301" spans="1:2" x14ac:dyDescent="0.3">
      <c r="A301" t="s">
        <v>300</v>
      </c>
      <c r="B301" t="str">
        <f>HYPERLINK("https://talan.bank.gov.ua/get-user-certificate/ktodAOVXJa4cBtg_Yl3p","Завантажити сертифікат")</f>
        <v>Завантажити сертифікат</v>
      </c>
    </row>
    <row r="302" spans="1:2" x14ac:dyDescent="0.3">
      <c r="A302" t="s">
        <v>301</v>
      </c>
      <c r="B302" t="str">
        <f>HYPERLINK("https://talan.bank.gov.ua/get-user-certificate/ktodA4AmnpsZpFZLSWB7","Завантажити сертифікат")</f>
        <v>Завантажити сертифікат</v>
      </c>
    </row>
    <row r="303" spans="1:2" x14ac:dyDescent="0.3">
      <c r="A303" t="s">
        <v>302</v>
      </c>
      <c r="B303" t="str">
        <f>HYPERLINK("https://talan.bank.gov.ua/get-user-certificate/ktodAkGKlSDBrWqqQQab","Завантажити сертифікат")</f>
        <v>Завантажити сертифікат</v>
      </c>
    </row>
    <row r="304" spans="1:2" x14ac:dyDescent="0.3">
      <c r="A304" t="s">
        <v>303</v>
      </c>
      <c r="B304" t="str">
        <f>HYPERLINK("https://talan.bank.gov.ua/get-user-certificate/ktodAkGBUaiJ3lTiaJz7","Завантажити сертифікат")</f>
        <v>Завантажити сертифікат</v>
      </c>
    </row>
    <row r="305" spans="1:2" x14ac:dyDescent="0.3">
      <c r="A305" t="s">
        <v>304</v>
      </c>
      <c r="B305" t="str">
        <f>HYPERLINK("https://talan.bank.gov.ua/get-user-certificate/ktodAZemomTd4ut2lAmR","Завантажити сертифікат")</f>
        <v>Завантажити сертифікат</v>
      </c>
    </row>
    <row r="306" spans="1:2" x14ac:dyDescent="0.3">
      <c r="A306" t="s">
        <v>305</v>
      </c>
      <c r="B306" t="str">
        <f>HYPERLINK("https://talan.bank.gov.ua/get-user-certificate/ktodAYQNfh-qMP8-NWlj","Завантажити сертифікат")</f>
        <v>Завантажити сертифікат</v>
      </c>
    </row>
    <row r="307" spans="1:2" x14ac:dyDescent="0.3">
      <c r="A307" t="s">
        <v>306</v>
      </c>
      <c r="B307" t="str">
        <f>HYPERLINK("https://talan.bank.gov.ua/get-user-certificate/ktodAcqM0amx25rgOY1Z","Завантажити сертифікат")</f>
        <v>Завантажити сертифікат</v>
      </c>
    </row>
    <row r="308" spans="1:2" x14ac:dyDescent="0.3">
      <c r="A308" t="s">
        <v>307</v>
      </c>
      <c r="B308" t="str">
        <f>HYPERLINK("https://talan.bank.gov.ua/get-user-certificate/ktodA1K8gSB8ndEgJ_yh","Завантажити сертифікат")</f>
        <v>Завантажити сертифікат</v>
      </c>
    </row>
    <row r="309" spans="1:2" x14ac:dyDescent="0.3">
      <c r="A309" t="s">
        <v>308</v>
      </c>
      <c r="B309" t="str">
        <f>HYPERLINK("https://talan.bank.gov.ua/get-user-certificate/ktodAncRI0olu5fjbyVO","Завантажити сертифікат")</f>
        <v>Завантажити сертифікат</v>
      </c>
    </row>
    <row r="310" spans="1:2" x14ac:dyDescent="0.3">
      <c r="A310" t="s">
        <v>309</v>
      </c>
      <c r="B310" t="str">
        <f>HYPERLINK("https://talan.bank.gov.ua/get-user-certificate/ktodAOpaUOq30FENZLiA","Завантажити сертифікат")</f>
        <v>Завантажити сертифікат</v>
      </c>
    </row>
    <row r="311" spans="1:2" x14ac:dyDescent="0.3">
      <c r="A311" t="s">
        <v>310</v>
      </c>
      <c r="B311" t="str">
        <f>HYPERLINK("https://talan.bank.gov.ua/get-user-certificate/ktodAvje3uza8zBNnLUG","Завантажити сертифікат")</f>
        <v>Завантажити сертифікат</v>
      </c>
    </row>
    <row r="312" spans="1:2" x14ac:dyDescent="0.3">
      <c r="A312" t="s">
        <v>311</v>
      </c>
      <c r="B312" t="str">
        <f>HYPERLINK("https://talan.bank.gov.ua/get-user-certificate/ktodAGOZN82zx4PF1Lw7","Завантажити сертифікат")</f>
        <v>Завантажити сертифікат</v>
      </c>
    </row>
    <row r="313" spans="1:2" x14ac:dyDescent="0.3">
      <c r="A313" t="s">
        <v>312</v>
      </c>
      <c r="B313" t="str">
        <f>HYPERLINK("https://talan.bank.gov.ua/get-user-certificate/ktodAXSK8XpE8M7nf7LX","Завантажити сертифікат")</f>
        <v>Завантажити сертифікат</v>
      </c>
    </row>
    <row r="314" spans="1:2" x14ac:dyDescent="0.3">
      <c r="A314" t="s">
        <v>313</v>
      </c>
      <c r="B314" t="str">
        <f>HYPERLINK("https://talan.bank.gov.ua/get-user-certificate/ktodADS4eaE4TOIQLPf8","Завантажити сертифікат")</f>
        <v>Завантажити сертифікат</v>
      </c>
    </row>
    <row r="315" spans="1:2" x14ac:dyDescent="0.3">
      <c r="A315" t="s">
        <v>314</v>
      </c>
      <c r="B315" t="str">
        <f>HYPERLINK("https://talan.bank.gov.ua/get-user-certificate/ktodAEz6WDqUkqpVxZtG","Завантажити сертифікат")</f>
        <v>Завантажити сертифікат</v>
      </c>
    </row>
    <row r="316" spans="1:2" x14ac:dyDescent="0.3">
      <c r="A316" t="s">
        <v>315</v>
      </c>
      <c r="B316" t="str">
        <f>HYPERLINK("https://talan.bank.gov.ua/get-user-certificate/ktodAA7NAPKq1D75yz1p","Завантажити сертифікат")</f>
        <v>Завантажити сертифікат</v>
      </c>
    </row>
    <row r="317" spans="1:2" x14ac:dyDescent="0.3">
      <c r="A317" t="s">
        <v>316</v>
      </c>
      <c r="B317" t="str">
        <f>HYPERLINK("https://talan.bank.gov.ua/get-user-certificate/ktodA7d8yaMPZVqmNuhI","Завантажити сертифікат")</f>
        <v>Завантажити сертифікат</v>
      </c>
    </row>
    <row r="318" spans="1:2" x14ac:dyDescent="0.3">
      <c r="A318" t="s">
        <v>317</v>
      </c>
      <c r="B318" t="str">
        <f>HYPERLINK("https://talan.bank.gov.ua/get-user-certificate/ktodAE8-XW4u_TebblLF","Завантажити сертифікат")</f>
        <v>Завантажити сертифікат</v>
      </c>
    </row>
    <row r="319" spans="1:2" x14ac:dyDescent="0.3">
      <c r="A319" t="s">
        <v>318</v>
      </c>
      <c r="B319" t="str">
        <f>HYPERLINK("https://talan.bank.gov.ua/get-user-certificate/ktodAWvUm3JvEFmJ88lF","Завантажити сертифікат")</f>
        <v>Завантажити сертифікат</v>
      </c>
    </row>
    <row r="320" spans="1:2" x14ac:dyDescent="0.3">
      <c r="A320" t="s">
        <v>319</v>
      </c>
      <c r="B320" t="str">
        <f>HYPERLINK("https://talan.bank.gov.ua/get-user-certificate/ktodAf_bCtFoufg8YkzD","Завантажити сертифікат")</f>
        <v>Завантажити сертифікат</v>
      </c>
    </row>
    <row r="321" spans="1:2" x14ac:dyDescent="0.3">
      <c r="A321" t="s">
        <v>320</v>
      </c>
      <c r="B321" t="str">
        <f>HYPERLINK("https://talan.bank.gov.ua/get-user-certificate/ktodAq7VdsjDHhcYdRnr","Завантажити сертифікат")</f>
        <v>Завантажити сертифікат</v>
      </c>
    </row>
    <row r="322" spans="1:2" x14ac:dyDescent="0.3">
      <c r="A322" t="s">
        <v>321</v>
      </c>
      <c r="B322" t="str">
        <f>HYPERLINK("https://talan.bank.gov.ua/get-user-certificate/ktodAitvAp1oDOJ8lv5l","Завантажити сертифікат")</f>
        <v>Завантажити сертифікат</v>
      </c>
    </row>
    <row r="323" spans="1:2" x14ac:dyDescent="0.3">
      <c r="A323" t="s">
        <v>322</v>
      </c>
      <c r="B323" t="str">
        <f>HYPERLINK("https://talan.bank.gov.ua/get-user-certificate/ktodASdllBZcFddDnI3K","Завантажити сертифікат")</f>
        <v>Завантажити сертифікат</v>
      </c>
    </row>
    <row r="324" spans="1:2" x14ac:dyDescent="0.3">
      <c r="A324" t="s">
        <v>323</v>
      </c>
      <c r="B324" t="str">
        <f>HYPERLINK("https://talan.bank.gov.ua/get-user-certificate/ktodArpJ0jzp_UH51Jbp","Завантажити сертифікат")</f>
        <v>Завантажити сертифікат</v>
      </c>
    </row>
    <row r="325" spans="1:2" x14ac:dyDescent="0.3">
      <c r="A325" t="s">
        <v>324</v>
      </c>
      <c r="B325" t="str">
        <f>HYPERLINK("https://talan.bank.gov.ua/get-user-certificate/ktodAO-2IoInFAnmzCuW","Завантажити сертифікат")</f>
        <v>Завантажити сертифікат</v>
      </c>
    </row>
    <row r="326" spans="1:2" x14ac:dyDescent="0.3">
      <c r="A326" t="s">
        <v>325</v>
      </c>
      <c r="B326" t="str">
        <f>HYPERLINK("https://talan.bank.gov.ua/get-user-certificate/ktodA9Ru0L2FCXyYmhFs","Завантажити сертифікат")</f>
        <v>Завантажити сертифікат</v>
      </c>
    </row>
    <row r="327" spans="1:2" x14ac:dyDescent="0.3">
      <c r="A327" t="s">
        <v>326</v>
      </c>
      <c r="B327" t="str">
        <f>HYPERLINK("https://talan.bank.gov.ua/get-user-certificate/ktodAAgAXXbVY9gZoQ2V","Завантажити сертифікат")</f>
        <v>Завантажити сертифікат</v>
      </c>
    </row>
    <row r="328" spans="1:2" x14ac:dyDescent="0.3">
      <c r="A328" t="s">
        <v>327</v>
      </c>
      <c r="B328" t="str">
        <f>HYPERLINK("https://talan.bank.gov.ua/get-user-certificate/ktodA1ai2DR8PzE2wAIZ","Завантажити сертифікат")</f>
        <v>Завантажити сертифікат</v>
      </c>
    </row>
    <row r="329" spans="1:2" x14ac:dyDescent="0.3">
      <c r="A329" t="s">
        <v>328</v>
      </c>
      <c r="B329" t="str">
        <f>HYPERLINK("https://talan.bank.gov.ua/get-user-certificate/ktodAGIyBnlUsCmhzaJK","Завантажити сертифікат")</f>
        <v>Завантажити сертифікат</v>
      </c>
    </row>
    <row r="330" spans="1:2" x14ac:dyDescent="0.3">
      <c r="A330" t="s">
        <v>329</v>
      </c>
      <c r="B330" t="str">
        <f>HYPERLINK("https://talan.bank.gov.ua/get-user-certificate/ktodAhmVLYnnCBJ1gH92","Завантажити сертифікат")</f>
        <v>Завантажити сертифікат</v>
      </c>
    </row>
    <row r="331" spans="1:2" x14ac:dyDescent="0.3">
      <c r="A331" t="s">
        <v>330</v>
      </c>
      <c r="B331" t="str">
        <f>HYPERLINK("https://talan.bank.gov.ua/get-user-certificate/ktodAmjFIpLpwO_C-IEv","Завантажити сертифікат")</f>
        <v>Завантажити сертифікат</v>
      </c>
    </row>
    <row r="332" spans="1:2" x14ac:dyDescent="0.3">
      <c r="A332" t="s">
        <v>331</v>
      </c>
      <c r="B332" t="str">
        <f>HYPERLINK("https://talan.bank.gov.ua/get-user-certificate/ktodAsrDYoujhAKByhfh","Завантажити сертифікат")</f>
        <v>Завантажити сертифікат</v>
      </c>
    </row>
    <row r="333" spans="1:2" x14ac:dyDescent="0.3">
      <c r="A333" t="s">
        <v>332</v>
      </c>
      <c r="B333" t="str">
        <f>HYPERLINK("https://talan.bank.gov.ua/get-user-certificate/ktodAQPfy-PY-_Ih4aKn","Завантажити сертифікат")</f>
        <v>Завантажити сертифікат</v>
      </c>
    </row>
    <row r="334" spans="1:2" x14ac:dyDescent="0.3">
      <c r="A334" t="s">
        <v>333</v>
      </c>
      <c r="B334" t="str">
        <f>HYPERLINK("https://talan.bank.gov.ua/get-user-certificate/ktodA8aOwVVynXQY0MUl","Завантажити сертифікат")</f>
        <v>Завантажити сертифікат</v>
      </c>
    </row>
    <row r="335" spans="1:2" x14ac:dyDescent="0.3">
      <c r="A335" t="s">
        <v>334</v>
      </c>
      <c r="B335" t="str">
        <f>HYPERLINK("https://talan.bank.gov.ua/get-user-certificate/ktodA8C-_tsEbnheRtwm","Завантажити сертифікат")</f>
        <v>Завантажити сертифікат</v>
      </c>
    </row>
    <row r="336" spans="1:2" x14ac:dyDescent="0.3">
      <c r="A336" t="s">
        <v>335</v>
      </c>
      <c r="B336" t="str">
        <f>HYPERLINK("https://talan.bank.gov.ua/get-user-certificate/ktodAnP-g8RRvwshZUPC","Завантажити сертифікат")</f>
        <v>Завантажити сертифікат</v>
      </c>
    </row>
    <row r="337" spans="1:2" x14ac:dyDescent="0.3">
      <c r="A337" t="s">
        <v>336</v>
      </c>
      <c r="B337" t="str">
        <f>HYPERLINK("https://talan.bank.gov.ua/get-user-certificate/ktodAD7h517jvmzlJrhZ","Завантажити сертифікат")</f>
        <v>Завантажити сертифікат</v>
      </c>
    </row>
    <row r="338" spans="1:2" x14ac:dyDescent="0.3">
      <c r="A338" t="s">
        <v>337</v>
      </c>
      <c r="B338" t="str">
        <f>HYPERLINK("https://talan.bank.gov.ua/get-user-certificate/ktodA2afgy-6eFABjbf6","Завантажити сертифікат")</f>
        <v>Завантажити сертифікат</v>
      </c>
    </row>
    <row r="339" spans="1:2" x14ac:dyDescent="0.3">
      <c r="A339" t="s">
        <v>338</v>
      </c>
      <c r="B339" t="str">
        <f>HYPERLINK("https://talan.bank.gov.ua/get-user-certificate/ktodAapRbbk7_F1gjCV9","Завантажити сертифікат")</f>
        <v>Завантажити сертифікат</v>
      </c>
    </row>
    <row r="340" spans="1:2" x14ac:dyDescent="0.3">
      <c r="A340" t="s">
        <v>339</v>
      </c>
      <c r="B340" t="str">
        <f>HYPERLINK("https://talan.bank.gov.ua/get-user-certificate/ktodAaS_vIFNOczOk8wr","Завантажити сертифікат")</f>
        <v>Завантажити сертифікат</v>
      </c>
    </row>
    <row r="341" spans="1:2" x14ac:dyDescent="0.3">
      <c r="A341" t="s">
        <v>340</v>
      </c>
      <c r="B341" t="str">
        <f>HYPERLINK("https://talan.bank.gov.ua/get-user-certificate/ktodACjkyuNJGITD3Wzl","Завантажити сертифікат")</f>
        <v>Завантажити сертифікат</v>
      </c>
    </row>
    <row r="342" spans="1:2" x14ac:dyDescent="0.3">
      <c r="A342" t="s">
        <v>341</v>
      </c>
      <c r="B342" t="str">
        <f>HYPERLINK("https://talan.bank.gov.ua/get-user-certificate/ktodAHnqSqpq1IWsgnB5","Завантажити сертифікат")</f>
        <v>Завантажити сертифікат</v>
      </c>
    </row>
    <row r="343" spans="1:2" x14ac:dyDescent="0.3">
      <c r="A343" t="s">
        <v>342</v>
      </c>
      <c r="B343" t="str">
        <f>HYPERLINK("https://talan.bank.gov.ua/get-user-certificate/ktodAa-ih8ivb1kayRsk","Завантажити сертифікат")</f>
        <v>Завантажити сертифікат</v>
      </c>
    </row>
    <row r="344" spans="1:2" x14ac:dyDescent="0.3">
      <c r="A344" t="s">
        <v>343</v>
      </c>
      <c r="B344" t="str">
        <f>HYPERLINK("https://talan.bank.gov.ua/get-user-certificate/ktodA06LAJq4hFaYcib0","Завантажити сертифікат")</f>
        <v>Завантажити сертифікат</v>
      </c>
    </row>
    <row r="345" spans="1:2" x14ac:dyDescent="0.3">
      <c r="A345" t="s">
        <v>344</v>
      </c>
      <c r="B345" t="str">
        <f>HYPERLINK("https://talan.bank.gov.ua/get-user-certificate/ktodA6t0QGNDMdSFDi3c","Завантажити сертифікат")</f>
        <v>Завантажити сертифікат</v>
      </c>
    </row>
    <row r="346" spans="1:2" x14ac:dyDescent="0.3">
      <c r="A346" t="s">
        <v>345</v>
      </c>
      <c r="B346" t="str">
        <f>HYPERLINK("https://talan.bank.gov.ua/get-user-certificate/ktodAHg96VBeuMjd6FC9","Завантажити сертифікат")</f>
        <v>Завантажити сертифікат</v>
      </c>
    </row>
    <row r="347" spans="1:2" x14ac:dyDescent="0.3">
      <c r="A347" t="s">
        <v>346</v>
      </c>
      <c r="B347" t="str">
        <f>HYPERLINK("https://talan.bank.gov.ua/get-user-certificate/ktodANBuqUnaUE5oFl0T","Завантажити сертифікат")</f>
        <v>Завантажити сертифікат</v>
      </c>
    </row>
    <row r="348" spans="1:2" x14ac:dyDescent="0.3">
      <c r="A348" t="s">
        <v>347</v>
      </c>
      <c r="B348" t="str">
        <f>HYPERLINK("https://talan.bank.gov.ua/get-user-certificate/ktodAeLBBYHlcbW6NuZ5","Завантажити сертифікат")</f>
        <v>Завантажити сертифікат</v>
      </c>
    </row>
    <row r="349" spans="1:2" x14ac:dyDescent="0.3">
      <c r="A349" t="s">
        <v>348</v>
      </c>
      <c r="B349" t="str">
        <f>HYPERLINK("https://talan.bank.gov.ua/get-user-certificate/ktodAMANFKlPdPNlIIxq","Завантажити сертифікат")</f>
        <v>Завантажити сертифікат</v>
      </c>
    </row>
    <row r="350" spans="1:2" x14ac:dyDescent="0.3">
      <c r="A350" t="s">
        <v>349</v>
      </c>
      <c r="B350" t="str">
        <f>HYPERLINK("https://talan.bank.gov.ua/get-user-certificate/ktodAF8yj3HxcRBmGdRj","Завантажити сертифікат")</f>
        <v>Завантажити сертифікат</v>
      </c>
    </row>
    <row r="351" spans="1:2" x14ac:dyDescent="0.3">
      <c r="A351" t="s">
        <v>350</v>
      </c>
      <c r="B351" t="str">
        <f>HYPERLINK("https://talan.bank.gov.ua/get-user-certificate/ktodAR5bM5MNafNK8oda","Завантажити сертифікат")</f>
        <v>Завантажити сертифікат</v>
      </c>
    </row>
    <row r="352" spans="1:2" x14ac:dyDescent="0.3">
      <c r="A352" t="s">
        <v>351</v>
      </c>
      <c r="B352" t="str">
        <f>HYPERLINK("https://talan.bank.gov.ua/get-user-certificate/ktodA9oQpQuXaTXHe6d_","Завантажити сертифікат")</f>
        <v>Завантажити сертифікат</v>
      </c>
    </row>
    <row r="353" spans="1:2" x14ac:dyDescent="0.3">
      <c r="A353" t="s">
        <v>352</v>
      </c>
      <c r="B353" t="str">
        <f>HYPERLINK("https://talan.bank.gov.ua/get-user-certificate/ktodAzSsk1lyZzgZFThr","Завантажити сертифікат")</f>
        <v>Завантажити сертифікат</v>
      </c>
    </row>
    <row r="354" spans="1:2" x14ac:dyDescent="0.3">
      <c r="A354" t="s">
        <v>353</v>
      </c>
      <c r="B354" t="str">
        <f>HYPERLINK("https://talan.bank.gov.ua/get-user-certificate/ktodAzcY_yALFKhAvKCE","Завантажити сертифікат")</f>
        <v>Завантажити сертифікат</v>
      </c>
    </row>
    <row r="355" spans="1:2" x14ac:dyDescent="0.3">
      <c r="A355" t="s">
        <v>354</v>
      </c>
      <c r="B355" t="str">
        <f>HYPERLINK("https://talan.bank.gov.ua/get-user-certificate/ktodAhnEZ0tCpFQIi3kW","Завантажити сертифікат")</f>
        <v>Завантажити сертифікат</v>
      </c>
    </row>
    <row r="356" spans="1:2" x14ac:dyDescent="0.3">
      <c r="A356" t="s">
        <v>355</v>
      </c>
      <c r="B356" t="str">
        <f>HYPERLINK("https://talan.bank.gov.ua/get-user-certificate/ktodAXmbEIv0roHdBPbH","Завантажити сертифікат")</f>
        <v>Завантажити сертифікат</v>
      </c>
    </row>
    <row r="357" spans="1:2" x14ac:dyDescent="0.3">
      <c r="A357" t="s">
        <v>356</v>
      </c>
      <c r="B357" t="str">
        <f>HYPERLINK("https://talan.bank.gov.ua/get-user-certificate/ktodAEZGv-v2ZQg-Yvuw","Завантажити сертифікат")</f>
        <v>Завантажити сертифікат</v>
      </c>
    </row>
    <row r="358" spans="1:2" x14ac:dyDescent="0.3">
      <c r="A358" t="s">
        <v>357</v>
      </c>
      <c r="B358" t="str">
        <f>HYPERLINK("https://talan.bank.gov.ua/get-user-certificate/ktodAFzWTSKXl2Tv32Xr","Завантажити сертифікат")</f>
        <v>Завантажити сертифікат</v>
      </c>
    </row>
    <row r="359" spans="1:2" x14ac:dyDescent="0.3">
      <c r="A359" t="s">
        <v>358</v>
      </c>
      <c r="B359" t="str">
        <f>HYPERLINK("https://talan.bank.gov.ua/get-user-certificate/ktodAThYoTgDI3YA4WJA","Завантажити сертифікат")</f>
        <v>Завантажити сертифікат</v>
      </c>
    </row>
    <row r="360" spans="1:2" x14ac:dyDescent="0.3">
      <c r="A360" t="s">
        <v>359</v>
      </c>
      <c r="B360" t="str">
        <f>HYPERLINK("https://talan.bank.gov.ua/get-user-certificate/ktodAzfCxtZlEtOIxZ95","Завантажити сертифікат")</f>
        <v>Завантажити сертифікат</v>
      </c>
    </row>
    <row r="361" spans="1:2" x14ac:dyDescent="0.3">
      <c r="A361" t="s">
        <v>360</v>
      </c>
      <c r="B361" t="str">
        <f>HYPERLINK("https://talan.bank.gov.ua/get-user-certificate/ktodAUvXvmR7SriXy-Id","Завантажити сертифікат")</f>
        <v>Завантажити сертифікат</v>
      </c>
    </row>
    <row r="362" spans="1:2" x14ac:dyDescent="0.3">
      <c r="A362" t="s">
        <v>361</v>
      </c>
      <c r="B362" t="str">
        <f>HYPERLINK("https://talan.bank.gov.ua/get-user-certificate/ktodA4-BpOP3Qtx_u1QS","Завантажити сертифікат")</f>
        <v>Завантажити сертифікат</v>
      </c>
    </row>
    <row r="363" spans="1:2" x14ac:dyDescent="0.3">
      <c r="A363" t="s">
        <v>362</v>
      </c>
      <c r="B363" t="str">
        <f>HYPERLINK("https://talan.bank.gov.ua/get-user-certificate/ktodAFg1WoRjc084fc3Z","Завантажити сертифікат")</f>
        <v>Завантажити сертифікат</v>
      </c>
    </row>
    <row r="364" spans="1:2" x14ac:dyDescent="0.3">
      <c r="A364" t="s">
        <v>363</v>
      </c>
      <c r="B364" t="str">
        <f>HYPERLINK("https://talan.bank.gov.ua/get-user-certificate/ktodAbyMk7qPVeKFfySH","Завантажити сертифікат")</f>
        <v>Завантажити сертифікат</v>
      </c>
    </row>
    <row r="365" spans="1:2" x14ac:dyDescent="0.3">
      <c r="A365" t="s">
        <v>364</v>
      </c>
      <c r="B365" t="str">
        <f>HYPERLINK("https://talan.bank.gov.ua/get-user-certificate/ktodA5-ZAy_1W1lMP04A","Завантажити сертифікат")</f>
        <v>Завантажити сертифікат</v>
      </c>
    </row>
    <row r="366" spans="1:2" x14ac:dyDescent="0.3">
      <c r="A366" t="s">
        <v>365</v>
      </c>
      <c r="B366" t="str">
        <f>HYPERLINK("https://talan.bank.gov.ua/get-user-certificate/ktodA1ANOlTbsmg0DCDu","Завантажити сертифікат")</f>
        <v>Завантажити сертифікат</v>
      </c>
    </row>
    <row r="367" spans="1:2" x14ac:dyDescent="0.3">
      <c r="A367" t="s">
        <v>366</v>
      </c>
      <c r="B367" t="str">
        <f>HYPERLINK("https://talan.bank.gov.ua/get-user-certificate/ktodAoYw9hiAAF7rDn_Q","Завантажити сертифікат")</f>
        <v>Завантажити сертифікат</v>
      </c>
    </row>
    <row r="368" spans="1:2" x14ac:dyDescent="0.3">
      <c r="A368" t="s">
        <v>367</v>
      </c>
      <c r="B368" t="str">
        <f>HYPERLINK("https://talan.bank.gov.ua/get-user-certificate/ktodAGU1mxyCu1yvLecx","Завантажити сертифікат")</f>
        <v>Завантажити сертифікат</v>
      </c>
    </row>
    <row r="369" spans="1:2" x14ac:dyDescent="0.3">
      <c r="A369" t="s">
        <v>368</v>
      </c>
      <c r="B369" t="str">
        <f>HYPERLINK("https://talan.bank.gov.ua/get-user-certificate/ktodAsj4e37w833T3gRQ","Завантажити сертифікат")</f>
        <v>Завантажити сертифікат</v>
      </c>
    </row>
    <row r="370" spans="1:2" x14ac:dyDescent="0.3">
      <c r="A370" t="s">
        <v>369</v>
      </c>
      <c r="B370" t="str">
        <f>HYPERLINK("https://talan.bank.gov.ua/get-user-certificate/ktodAUvCLC5C_8VrHVEw","Завантажити сертифікат")</f>
        <v>Завантажити сертифікат</v>
      </c>
    </row>
    <row r="371" spans="1:2" x14ac:dyDescent="0.3">
      <c r="A371" t="s">
        <v>370</v>
      </c>
      <c r="B371" t="str">
        <f>HYPERLINK("https://talan.bank.gov.ua/get-user-certificate/ktodAOKp2k29viy7J58m","Завантажити сертифікат")</f>
        <v>Завантажити сертифікат</v>
      </c>
    </row>
    <row r="372" spans="1:2" x14ac:dyDescent="0.3">
      <c r="A372" t="s">
        <v>371</v>
      </c>
      <c r="B372" t="str">
        <f>HYPERLINK("https://talan.bank.gov.ua/get-user-certificate/ktodA0jh998LzNNzaaD1","Завантажити сертифікат")</f>
        <v>Завантажити сертифікат</v>
      </c>
    </row>
    <row r="373" spans="1:2" x14ac:dyDescent="0.3">
      <c r="A373" t="s">
        <v>372</v>
      </c>
      <c r="B373" t="str">
        <f>HYPERLINK("https://talan.bank.gov.ua/get-user-certificate/ktodAbBnENDItTcBno4p","Завантажити сертифікат")</f>
        <v>Завантажити сертифікат</v>
      </c>
    </row>
    <row r="374" spans="1:2" x14ac:dyDescent="0.3">
      <c r="A374" t="s">
        <v>373</v>
      </c>
      <c r="B374" t="str">
        <f>HYPERLINK("https://talan.bank.gov.ua/get-user-certificate/ktodAazAB4cjHn435eKY","Завантажити сертифікат")</f>
        <v>Завантажити сертифікат</v>
      </c>
    </row>
    <row r="375" spans="1:2" x14ac:dyDescent="0.3">
      <c r="A375" t="s">
        <v>374</v>
      </c>
      <c r="B375" t="str">
        <f>HYPERLINK("https://talan.bank.gov.ua/get-user-certificate/ktodAwaw3rmEGTbkKJWw","Завантажити сертифікат")</f>
        <v>Завантажити сертифікат</v>
      </c>
    </row>
    <row r="376" spans="1:2" x14ac:dyDescent="0.3">
      <c r="A376" t="s">
        <v>375</v>
      </c>
      <c r="B376" t="str">
        <f>HYPERLINK("https://talan.bank.gov.ua/get-user-certificate/ktodA9_Jb6EwpayeVeqi","Завантажити сертифікат")</f>
        <v>Завантажити сертифікат</v>
      </c>
    </row>
    <row r="377" spans="1:2" x14ac:dyDescent="0.3">
      <c r="A377" t="s">
        <v>376</v>
      </c>
      <c r="B377" t="str">
        <f>HYPERLINK("https://talan.bank.gov.ua/get-user-certificate/ktodAeoSeJ3vdYUrAwgR","Завантажити сертифікат")</f>
        <v>Завантажити сертифікат</v>
      </c>
    </row>
    <row r="378" spans="1:2" x14ac:dyDescent="0.3">
      <c r="A378" t="s">
        <v>377</v>
      </c>
      <c r="B378" t="str">
        <f>HYPERLINK("https://talan.bank.gov.ua/get-user-certificate/ktodA1jbVStWWGuZXEMi","Завантажити сертифікат")</f>
        <v>Завантажити сертифікат</v>
      </c>
    </row>
    <row r="379" spans="1:2" x14ac:dyDescent="0.3">
      <c r="A379" t="s">
        <v>378</v>
      </c>
      <c r="B379" t="str">
        <f>HYPERLINK("https://talan.bank.gov.ua/get-user-certificate/ktodAewo55Xv4v8ylw7H","Завантажити сертифікат")</f>
        <v>Завантажити сертифікат</v>
      </c>
    </row>
    <row r="380" spans="1:2" x14ac:dyDescent="0.3">
      <c r="A380" t="s">
        <v>379</v>
      </c>
      <c r="B380" t="str">
        <f>HYPERLINK("https://talan.bank.gov.ua/get-user-certificate/ktodAkkiqEXlmJhSeU8l","Завантажити сертифікат")</f>
        <v>Завантажити сертифікат</v>
      </c>
    </row>
    <row r="381" spans="1:2" x14ac:dyDescent="0.3">
      <c r="A381" t="s">
        <v>380</v>
      </c>
      <c r="B381" t="str">
        <f>HYPERLINK("https://talan.bank.gov.ua/get-user-certificate/ktodAZV_xzHjQAAcqcWj","Завантажити сертифікат")</f>
        <v>Завантажити сертифікат</v>
      </c>
    </row>
    <row r="382" spans="1:2" x14ac:dyDescent="0.3">
      <c r="A382" t="s">
        <v>381</v>
      </c>
      <c r="B382" t="str">
        <f>HYPERLINK("https://talan.bank.gov.ua/get-user-certificate/ktodAdDF8evtn9RTNnVZ","Завантажити сертифікат")</f>
        <v>Завантажити сертифікат</v>
      </c>
    </row>
    <row r="383" spans="1:2" x14ac:dyDescent="0.3">
      <c r="A383" t="s">
        <v>382</v>
      </c>
      <c r="B383" t="str">
        <f>HYPERLINK("https://talan.bank.gov.ua/get-user-certificate/ktodA2CODaDguej__eXZ","Завантажити сертифікат")</f>
        <v>Завантажити сертифікат</v>
      </c>
    </row>
    <row r="384" spans="1:2" x14ac:dyDescent="0.3">
      <c r="A384" t="s">
        <v>383</v>
      </c>
      <c r="B384" t="str">
        <f>HYPERLINK("https://talan.bank.gov.ua/get-user-certificate/ktodAFkyU0ahsh_3tuTK","Завантажити сертифікат")</f>
        <v>Завантажити сертифікат</v>
      </c>
    </row>
    <row r="385" spans="1:2" x14ac:dyDescent="0.3">
      <c r="A385" t="s">
        <v>384</v>
      </c>
      <c r="B385" t="str">
        <f>HYPERLINK("https://talan.bank.gov.ua/get-user-certificate/ktodAG_08HdV9cnPYj21","Завантажити сертифікат")</f>
        <v>Завантажити сертифікат</v>
      </c>
    </row>
    <row r="386" spans="1:2" x14ac:dyDescent="0.3">
      <c r="A386" t="s">
        <v>385</v>
      </c>
      <c r="B386" t="str">
        <f>HYPERLINK("https://talan.bank.gov.ua/get-user-certificate/ktodAVv6CIF9r4-ks1pu","Завантажити сертифікат")</f>
        <v>Завантажити сертифікат</v>
      </c>
    </row>
    <row r="387" spans="1:2" x14ac:dyDescent="0.3">
      <c r="A387" t="s">
        <v>386</v>
      </c>
      <c r="B387" t="str">
        <f>HYPERLINK("https://talan.bank.gov.ua/get-user-certificate/ktodAQJw_M6TDKIF5kEk","Завантажити сертифікат")</f>
        <v>Завантажити сертифікат</v>
      </c>
    </row>
    <row r="388" spans="1:2" x14ac:dyDescent="0.3">
      <c r="A388" t="s">
        <v>387</v>
      </c>
      <c r="B388" t="str">
        <f>HYPERLINK("https://talan.bank.gov.ua/get-user-certificate/ktodAB9Vhd5r8fG5L7KU","Завантажити сертифікат")</f>
        <v>Завантажити сертифікат</v>
      </c>
    </row>
    <row r="389" spans="1:2" x14ac:dyDescent="0.3">
      <c r="A389" t="s">
        <v>388</v>
      </c>
      <c r="B389" t="str">
        <f>HYPERLINK("https://talan.bank.gov.ua/get-user-certificate/ktodA8v8JsuW29znH9P0","Завантажити сертифікат")</f>
        <v>Завантажити сертифікат</v>
      </c>
    </row>
    <row r="390" spans="1:2" x14ac:dyDescent="0.3">
      <c r="A390" t="s">
        <v>389</v>
      </c>
      <c r="B390" t="str">
        <f>HYPERLINK("https://talan.bank.gov.ua/get-user-certificate/ktodAUTQVWwM1cUYqABJ","Завантажити сертифікат")</f>
        <v>Завантажити сертифікат</v>
      </c>
    </row>
    <row r="391" spans="1:2" x14ac:dyDescent="0.3">
      <c r="A391" t="s">
        <v>390</v>
      </c>
      <c r="B391" t="str">
        <f>HYPERLINK("https://talan.bank.gov.ua/get-user-certificate/ktodAvPCS5yLkH0du79U","Завантажити сертифікат")</f>
        <v>Завантажити сертифікат</v>
      </c>
    </row>
    <row r="392" spans="1:2" x14ac:dyDescent="0.3">
      <c r="A392" t="s">
        <v>391</v>
      </c>
      <c r="B392" t="str">
        <f>HYPERLINK("https://talan.bank.gov.ua/get-user-certificate/ktodAvRasm1NsBc6gUCM","Завантажити сертифікат")</f>
        <v>Завантажити сертифікат</v>
      </c>
    </row>
    <row r="393" spans="1:2" x14ac:dyDescent="0.3">
      <c r="A393" t="s">
        <v>392</v>
      </c>
      <c r="B393" t="str">
        <f>HYPERLINK("https://talan.bank.gov.ua/get-user-certificate/ktodAywCJptITSGBm9By","Завантажити сертифікат")</f>
        <v>Завантажити сертифікат</v>
      </c>
    </row>
    <row r="394" spans="1:2" x14ac:dyDescent="0.3">
      <c r="A394" t="s">
        <v>393</v>
      </c>
      <c r="B394" t="str">
        <f>HYPERLINK("https://talan.bank.gov.ua/get-user-certificate/ktodASUJ-m8E6ZFKwYGU","Завантажити сертифікат")</f>
        <v>Завантажити сертифікат</v>
      </c>
    </row>
    <row r="395" spans="1:2" x14ac:dyDescent="0.3">
      <c r="A395" t="s">
        <v>394</v>
      </c>
      <c r="B395" t="str">
        <f>HYPERLINK("https://talan.bank.gov.ua/get-user-certificate/ktodA4zVQ5ZmeOwspqCk","Завантажити сертифікат")</f>
        <v>Завантажити сертифікат</v>
      </c>
    </row>
    <row r="396" spans="1:2" x14ac:dyDescent="0.3">
      <c r="A396" t="s">
        <v>395</v>
      </c>
      <c r="B396" t="str">
        <f>HYPERLINK("https://talan.bank.gov.ua/get-user-certificate/ktodAPd8bPfWYA2iH08d","Завантажити сертифікат")</f>
        <v>Завантажити сертифікат</v>
      </c>
    </row>
    <row r="397" spans="1:2" x14ac:dyDescent="0.3">
      <c r="A397" t="s">
        <v>396</v>
      </c>
      <c r="B397" t="str">
        <f>HYPERLINK("https://talan.bank.gov.ua/get-user-certificate/ktodAqpe_iywEQkhCT8r","Завантажити сертифікат")</f>
        <v>Завантажити сертифікат</v>
      </c>
    </row>
    <row r="398" spans="1:2" x14ac:dyDescent="0.3">
      <c r="A398" t="s">
        <v>397</v>
      </c>
      <c r="B398" t="str">
        <f>HYPERLINK("https://talan.bank.gov.ua/get-user-certificate/ktodA-xs8juYTXTdBCP_","Завантажити сертифікат")</f>
        <v>Завантажити сертифікат</v>
      </c>
    </row>
    <row r="399" spans="1:2" x14ac:dyDescent="0.3">
      <c r="A399" t="s">
        <v>398</v>
      </c>
      <c r="B399" t="str">
        <f>HYPERLINK("https://talan.bank.gov.ua/get-user-certificate/ktodAmrG4yciHRn3hQ54","Завантажити сертифікат")</f>
        <v>Завантажити сертифікат</v>
      </c>
    </row>
    <row r="400" spans="1:2" x14ac:dyDescent="0.3">
      <c r="A400" t="s">
        <v>399</v>
      </c>
      <c r="B400" t="str">
        <f>HYPERLINK("https://talan.bank.gov.ua/get-user-certificate/ktodABhf06dxP7MY65LJ","Завантажити сертифікат")</f>
        <v>Завантажити сертифікат</v>
      </c>
    </row>
    <row r="401" spans="1:2" x14ac:dyDescent="0.3">
      <c r="A401" t="s">
        <v>400</v>
      </c>
      <c r="B401" t="str">
        <f>HYPERLINK("https://talan.bank.gov.ua/get-user-certificate/ktodAy2Ub0zTtM__Yz17","Завантажити сертифікат")</f>
        <v>Завантажити сертифікат</v>
      </c>
    </row>
    <row r="402" spans="1:2" x14ac:dyDescent="0.3">
      <c r="A402" t="s">
        <v>401</v>
      </c>
      <c r="B402" t="str">
        <f>HYPERLINK("https://talan.bank.gov.ua/get-user-certificate/ktodAgHhnhQmp6ugKIbz","Завантажити сертифікат")</f>
        <v>Завантажити сертифікат</v>
      </c>
    </row>
    <row r="403" spans="1:2" x14ac:dyDescent="0.3">
      <c r="A403" t="s">
        <v>402</v>
      </c>
      <c r="B403" t="str">
        <f>HYPERLINK("https://talan.bank.gov.ua/get-user-certificate/ktodA5aLo8B5i3jHuQDN","Завантажити сертифікат")</f>
        <v>Завантажити сертифікат</v>
      </c>
    </row>
    <row r="404" spans="1:2" x14ac:dyDescent="0.3">
      <c r="A404" t="s">
        <v>403</v>
      </c>
      <c r="B404" t="str">
        <f>HYPERLINK("https://talan.bank.gov.ua/get-user-certificate/ktodAxezutMhVmBonWw-","Завантажити сертифікат")</f>
        <v>Завантажити сертифікат</v>
      </c>
    </row>
    <row r="405" spans="1:2" x14ac:dyDescent="0.3">
      <c r="A405" t="s">
        <v>404</v>
      </c>
      <c r="B405" t="str">
        <f>HYPERLINK("https://talan.bank.gov.ua/get-user-certificate/ktodAALP_kFVgopwXjiG","Завантажити сертифікат")</f>
        <v>Завантажити сертифікат</v>
      </c>
    </row>
    <row r="406" spans="1:2" x14ac:dyDescent="0.3">
      <c r="A406" t="s">
        <v>405</v>
      </c>
      <c r="B406" t="str">
        <f>HYPERLINK("https://talan.bank.gov.ua/get-user-certificate/ktodA8HSUMuNDHolT6dJ","Завантажити сертифікат")</f>
        <v>Завантажити сертифікат</v>
      </c>
    </row>
    <row r="407" spans="1:2" x14ac:dyDescent="0.3">
      <c r="A407" t="s">
        <v>406</v>
      </c>
      <c r="B407" t="str">
        <f>HYPERLINK("https://talan.bank.gov.ua/get-user-certificate/ktodA_yy-3K4Sukt1i1e","Завантажити сертифікат")</f>
        <v>Завантажити сертифікат</v>
      </c>
    </row>
    <row r="408" spans="1:2" x14ac:dyDescent="0.3">
      <c r="A408" t="s">
        <v>407</v>
      </c>
      <c r="B408" t="str">
        <f>HYPERLINK("https://talan.bank.gov.ua/get-user-certificate/ktodAJxW8pqKPfjV2FT2","Завантажити сертифікат")</f>
        <v>Завантажити сертифікат</v>
      </c>
    </row>
    <row r="409" spans="1:2" x14ac:dyDescent="0.3">
      <c r="A409" t="s">
        <v>408</v>
      </c>
      <c r="B409" t="str">
        <f>HYPERLINK("https://talan.bank.gov.ua/get-user-certificate/ktodAvJwib0SLgry77-8","Завантажити сертифікат")</f>
        <v>Завантажити сертифікат</v>
      </c>
    </row>
    <row r="410" spans="1:2" x14ac:dyDescent="0.3">
      <c r="A410" t="s">
        <v>409</v>
      </c>
      <c r="B410" t="str">
        <f>HYPERLINK("https://talan.bank.gov.ua/get-user-certificate/ktodAZjQDXbxTn85k6pn","Завантажити сертифікат")</f>
        <v>Завантажити сертифікат</v>
      </c>
    </row>
    <row r="411" spans="1:2" x14ac:dyDescent="0.3">
      <c r="A411" t="s">
        <v>410</v>
      </c>
      <c r="B411" t="str">
        <f>HYPERLINK("https://talan.bank.gov.ua/get-user-certificate/ktodACP2tKvus3GJRC9C","Завантажити сертифікат")</f>
        <v>Завантажити сертифікат</v>
      </c>
    </row>
    <row r="412" spans="1:2" x14ac:dyDescent="0.3">
      <c r="A412" t="s">
        <v>411</v>
      </c>
      <c r="B412" t="str">
        <f>HYPERLINK("https://talan.bank.gov.ua/get-user-certificate/ktodA8ZZtwZH5qJbeBD8","Завантажити сертифікат")</f>
        <v>Завантажити сертифікат</v>
      </c>
    </row>
    <row r="413" spans="1:2" x14ac:dyDescent="0.3">
      <c r="A413" t="s">
        <v>412</v>
      </c>
      <c r="B413" t="str">
        <f>HYPERLINK("https://talan.bank.gov.ua/get-user-certificate/ktodAQfhqq4LK5rOsTpy","Завантажити сертифікат")</f>
        <v>Завантажити сертифікат</v>
      </c>
    </row>
    <row r="414" spans="1:2" x14ac:dyDescent="0.3">
      <c r="A414" t="s">
        <v>413</v>
      </c>
      <c r="B414" t="str">
        <f>HYPERLINK("https://talan.bank.gov.ua/get-user-certificate/ktodAAKwCwgqaLWFfyLs","Завантажити сертифікат")</f>
        <v>Завантажити сертифікат</v>
      </c>
    </row>
    <row r="415" spans="1:2" x14ac:dyDescent="0.3">
      <c r="A415" t="s">
        <v>414</v>
      </c>
      <c r="B415" t="str">
        <f>HYPERLINK("https://talan.bank.gov.ua/get-user-certificate/ktodALb3cramAigNbAty","Завантажити сертифікат")</f>
        <v>Завантажити сертифікат</v>
      </c>
    </row>
    <row r="416" spans="1:2" x14ac:dyDescent="0.3">
      <c r="A416" t="s">
        <v>415</v>
      </c>
      <c r="B416" t="str">
        <f>HYPERLINK("https://talan.bank.gov.ua/get-user-certificate/ktodA-BHjyfSzFZg4DIc","Завантажити сертифікат")</f>
        <v>Завантажити сертифікат</v>
      </c>
    </row>
    <row r="417" spans="1:2" x14ac:dyDescent="0.3">
      <c r="A417" t="s">
        <v>416</v>
      </c>
      <c r="B417" t="str">
        <f>HYPERLINK("https://talan.bank.gov.ua/get-user-certificate/ktodAHPjgy2dq9XqOC6C","Завантажити сертифікат")</f>
        <v>Завантажити сертифікат</v>
      </c>
    </row>
    <row r="418" spans="1:2" x14ac:dyDescent="0.3">
      <c r="A418" t="s">
        <v>417</v>
      </c>
      <c r="B418" t="str">
        <f>HYPERLINK("https://talan.bank.gov.ua/get-user-certificate/ktodANqzr5Kj5KiCE58y","Завантажити сертифікат")</f>
        <v>Завантажити сертифікат</v>
      </c>
    </row>
    <row r="419" spans="1:2" x14ac:dyDescent="0.3">
      <c r="A419" t="s">
        <v>418</v>
      </c>
      <c r="B419" t="str">
        <f>HYPERLINK("https://talan.bank.gov.ua/get-user-certificate/ktodA4zKxV1Af7-KFs5d","Завантажити сертифікат")</f>
        <v>Завантажити сертифікат</v>
      </c>
    </row>
    <row r="420" spans="1:2" x14ac:dyDescent="0.3">
      <c r="A420" t="s">
        <v>419</v>
      </c>
      <c r="B420" t="str">
        <f>HYPERLINK("https://talan.bank.gov.ua/get-user-certificate/ktodAoNvfXGiLrAiI7MF","Завантажити сертифікат")</f>
        <v>Завантажити сертифікат</v>
      </c>
    </row>
    <row r="421" spans="1:2" x14ac:dyDescent="0.3">
      <c r="A421" t="s">
        <v>420</v>
      </c>
      <c r="B421" t="str">
        <f>HYPERLINK("https://talan.bank.gov.ua/get-user-certificate/ktodAbTOn7_4izxuTeqt","Завантажити сертифікат")</f>
        <v>Завантажити сертифікат</v>
      </c>
    </row>
    <row r="422" spans="1:2" x14ac:dyDescent="0.3">
      <c r="A422" t="s">
        <v>421</v>
      </c>
      <c r="B422" t="str">
        <f>HYPERLINK("https://talan.bank.gov.ua/get-user-certificate/ktodAd_1fFJDZWdvBBCH","Завантажити сертифікат")</f>
        <v>Завантажити сертифікат</v>
      </c>
    </row>
    <row r="423" spans="1:2" x14ac:dyDescent="0.3">
      <c r="A423" t="s">
        <v>422</v>
      </c>
      <c r="B423" t="str">
        <f>HYPERLINK("https://talan.bank.gov.ua/get-user-certificate/ktodAxhqFK3FIgZXNY7U","Завантажити сертифікат")</f>
        <v>Завантажити сертифікат</v>
      </c>
    </row>
    <row r="424" spans="1:2" x14ac:dyDescent="0.3">
      <c r="A424" t="s">
        <v>423</v>
      </c>
      <c r="B424" t="str">
        <f>HYPERLINK("https://talan.bank.gov.ua/get-user-certificate/ktodAkKUs7vKjnhIxq_G","Завантажити сертифікат")</f>
        <v>Завантажити сертифікат</v>
      </c>
    </row>
    <row r="425" spans="1:2" x14ac:dyDescent="0.3">
      <c r="A425" t="s">
        <v>424</v>
      </c>
      <c r="B425" t="str">
        <f>HYPERLINK("https://talan.bank.gov.ua/get-user-certificate/ktodAHLneg6lelz63i27","Завантажити сертифікат")</f>
        <v>Завантажити сертифікат</v>
      </c>
    </row>
    <row r="426" spans="1:2" x14ac:dyDescent="0.3">
      <c r="A426" t="s">
        <v>425</v>
      </c>
      <c r="B426" t="str">
        <f>HYPERLINK("https://talan.bank.gov.ua/get-user-certificate/ktodAPH6n97d-TNeMRYj","Завантажити сертифікат")</f>
        <v>Завантажити сертифікат</v>
      </c>
    </row>
    <row r="427" spans="1:2" x14ac:dyDescent="0.3">
      <c r="A427" t="s">
        <v>426</v>
      </c>
      <c r="B427" t="str">
        <f>HYPERLINK("https://talan.bank.gov.ua/get-user-certificate/ktodA5pvAH7I35pd1AdU","Завантажити сертифікат")</f>
        <v>Завантажити сертифікат</v>
      </c>
    </row>
    <row r="428" spans="1:2" x14ac:dyDescent="0.3">
      <c r="A428" t="s">
        <v>427</v>
      </c>
      <c r="B428" t="str">
        <f>HYPERLINK("https://talan.bank.gov.ua/get-user-certificate/ktodA-pcRBO_0_casxye","Завантажити сертифікат")</f>
        <v>Завантажити сертифікат</v>
      </c>
    </row>
    <row r="429" spans="1:2" x14ac:dyDescent="0.3">
      <c r="A429" t="s">
        <v>428</v>
      </c>
      <c r="B429" t="str">
        <f>HYPERLINK("https://talan.bank.gov.ua/get-user-certificate/ktodAQ0b9extSLv_M2nn","Завантажити сертифікат")</f>
        <v>Завантажити сертифікат</v>
      </c>
    </row>
    <row r="430" spans="1:2" x14ac:dyDescent="0.3">
      <c r="A430" t="s">
        <v>429</v>
      </c>
      <c r="B430" t="str">
        <f>HYPERLINK("https://talan.bank.gov.ua/get-user-certificate/ktodA-PW_c1GHL7eELHR","Завантажити сертифікат")</f>
        <v>Завантажити сертифікат</v>
      </c>
    </row>
    <row r="431" spans="1:2" x14ac:dyDescent="0.3">
      <c r="A431" t="s">
        <v>430</v>
      </c>
      <c r="B431" t="str">
        <f>HYPERLINK("https://talan.bank.gov.ua/get-user-certificate/ktodAFLZYXPgAGSWM54h","Завантажити сертифікат")</f>
        <v>Завантажити сертифікат</v>
      </c>
    </row>
    <row r="432" spans="1:2" x14ac:dyDescent="0.3">
      <c r="A432" t="s">
        <v>431</v>
      </c>
      <c r="B432" t="str">
        <f>HYPERLINK("https://talan.bank.gov.ua/get-user-certificate/ktodAuaVWJFENMIhEA6h","Завантажити сертифікат")</f>
        <v>Завантажити сертифікат</v>
      </c>
    </row>
    <row r="433" spans="1:2" x14ac:dyDescent="0.3">
      <c r="A433" t="s">
        <v>432</v>
      </c>
      <c r="B433" t="str">
        <f>HYPERLINK("https://talan.bank.gov.ua/get-user-certificate/ktodAjszuKjLCG6zWxkd","Завантажити сертифікат")</f>
        <v>Завантажити сертифікат</v>
      </c>
    </row>
    <row r="434" spans="1:2" x14ac:dyDescent="0.3">
      <c r="A434" t="s">
        <v>433</v>
      </c>
      <c r="B434" t="str">
        <f>HYPERLINK("https://talan.bank.gov.ua/get-user-certificate/ktodAj6v8XflaVII6Ovw","Завантажити сертифікат")</f>
        <v>Завантажити сертифікат</v>
      </c>
    </row>
    <row r="435" spans="1:2" x14ac:dyDescent="0.3">
      <c r="A435" t="s">
        <v>434</v>
      </c>
      <c r="B435" t="str">
        <f>HYPERLINK("https://talan.bank.gov.ua/get-user-certificate/ktodABLV7FvwI4tmtxLu","Завантажити сертифікат")</f>
        <v>Завантажити сертифікат</v>
      </c>
    </row>
    <row r="436" spans="1:2" x14ac:dyDescent="0.3">
      <c r="A436" t="s">
        <v>435</v>
      </c>
      <c r="B436" t="str">
        <f>HYPERLINK("https://talan.bank.gov.ua/get-user-certificate/ktodAZohHvcYxQLGHijK","Завантажити сертифікат")</f>
        <v>Завантажити сертифікат</v>
      </c>
    </row>
    <row r="437" spans="1:2" x14ac:dyDescent="0.3">
      <c r="A437" t="s">
        <v>436</v>
      </c>
      <c r="B437" t="str">
        <f>HYPERLINK("https://talan.bank.gov.ua/get-user-certificate/ktodA-Zi1981it20Y7IU","Завантажити сертифікат")</f>
        <v>Завантажити сертифікат</v>
      </c>
    </row>
    <row r="438" spans="1:2" x14ac:dyDescent="0.3">
      <c r="A438" t="s">
        <v>437</v>
      </c>
      <c r="B438" t="str">
        <f>HYPERLINK("https://talan.bank.gov.ua/get-user-certificate/ktodA7gFpm7z_mi6UeUf","Завантажити сертифікат")</f>
        <v>Завантажити сертифікат</v>
      </c>
    </row>
    <row r="439" spans="1:2" x14ac:dyDescent="0.3">
      <c r="A439" t="s">
        <v>437</v>
      </c>
      <c r="B439" t="str">
        <f>HYPERLINK("https://talan.bank.gov.ua/get-user-certificate/ktodAdIGwzLrcaIQ0xqr","Завантажити сертифікат")</f>
        <v>Завантажити сертифікат</v>
      </c>
    </row>
    <row r="440" spans="1:2" x14ac:dyDescent="0.3">
      <c r="A440" t="s">
        <v>438</v>
      </c>
      <c r="B440" t="str">
        <f>HYPERLINK("https://talan.bank.gov.ua/get-user-certificate/ktodAJihSByixQOTHLs-","Завантажити сертифікат")</f>
        <v>Завантажити сертифікат</v>
      </c>
    </row>
    <row r="441" spans="1:2" x14ac:dyDescent="0.3">
      <c r="A441" t="s">
        <v>439</v>
      </c>
      <c r="B441" t="str">
        <f>HYPERLINK("https://talan.bank.gov.ua/get-user-certificate/ktodAUcRblO5MmH8WM3y","Завантажити сертифікат")</f>
        <v>Завантажити сертифікат</v>
      </c>
    </row>
    <row r="442" spans="1:2" x14ac:dyDescent="0.3">
      <c r="A442" t="s">
        <v>440</v>
      </c>
      <c r="B442" t="str">
        <f>HYPERLINK("https://talan.bank.gov.ua/get-user-certificate/ktodA5MBaBzv62ca-jbC","Завантажити сертифікат")</f>
        <v>Завантажити сертифікат</v>
      </c>
    </row>
    <row r="443" spans="1:2" x14ac:dyDescent="0.3">
      <c r="A443" t="s">
        <v>441</v>
      </c>
      <c r="B443" t="str">
        <f>HYPERLINK("https://talan.bank.gov.ua/get-user-certificate/ktodAPr-IJcJcV_dVRUJ","Завантажити сертифікат")</f>
        <v>Завантажити сертифікат</v>
      </c>
    </row>
    <row r="444" spans="1:2" x14ac:dyDescent="0.3">
      <c r="A444" t="s">
        <v>442</v>
      </c>
      <c r="B444" t="str">
        <f>HYPERLINK("https://talan.bank.gov.ua/get-user-certificate/ktodAg_TcDBkEufbi90V","Завантажити сертифікат")</f>
        <v>Завантажити сертифікат</v>
      </c>
    </row>
    <row r="445" spans="1:2" x14ac:dyDescent="0.3">
      <c r="A445" t="s">
        <v>443</v>
      </c>
      <c r="B445" t="str">
        <f>HYPERLINK("https://talan.bank.gov.ua/get-user-certificate/ktodANN9PxLcpMw9WF4K","Завантажити сертифікат")</f>
        <v>Завантажити сертифікат</v>
      </c>
    </row>
    <row r="446" spans="1:2" x14ac:dyDescent="0.3">
      <c r="A446" t="s">
        <v>444</v>
      </c>
      <c r="B446" t="str">
        <f>HYPERLINK("https://talan.bank.gov.ua/get-user-certificate/ktodA5kw_gjRn5h6bss1","Завантажити сертифікат")</f>
        <v>Завантажити сертифікат</v>
      </c>
    </row>
    <row r="447" spans="1:2" x14ac:dyDescent="0.3">
      <c r="A447" t="s">
        <v>445</v>
      </c>
      <c r="B447" t="str">
        <f>HYPERLINK("https://talan.bank.gov.ua/get-user-certificate/ktodA_wfCTw9kGpLFFZV","Завантажити сертифікат")</f>
        <v>Завантажити сертифікат</v>
      </c>
    </row>
    <row r="448" spans="1:2" x14ac:dyDescent="0.3">
      <c r="A448" t="s">
        <v>446</v>
      </c>
      <c r="B448" t="str">
        <f>HYPERLINK("https://talan.bank.gov.ua/get-user-certificate/ktodADp5BG7gLJ5Asg_n","Завантажити сертифікат")</f>
        <v>Завантажити сертифікат</v>
      </c>
    </row>
    <row r="449" spans="1:2" x14ac:dyDescent="0.3">
      <c r="A449" t="s">
        <v>447</v>
      </c>
      <c r="B449" t="str">
        <f>HYPERLINK("https://talan.bank.gov.ua/get-user-certificate/ktodAt4oSrtuxf-5szfo","Завантажити сертифікат")</f>
        <v>Завантажити сертифікат</v>
      </c>
    </row>
    <row r="450" spans="1:2" x14ac:dyDescent="0.3">
      <c r="A450" t="s">
        <v>448</v>
      </c>
      <c r="B450" t="str">
        <f>HYPERLINK("https://talan.bank.gov.ua/get-user-certificate/ktodASjSePIWf7rlS6cY","Завантажити сертифікат")</f>
        <v>Завантажити сертифікат</v>
      </c>
    </row>
    <row r="451" spans="1:2" x14ac:dyDescent="0.3">
      <c r="A451" t="s">
        <v>449</v>
      </c>
      <c r="B451" t="str">
        <f>HYPERLINK("https://talan.bank.gov.ua/get-user-certificate/ktodApmxkIunPQ-bl2b4","Завантажити сертифікат")</f>
        <v>Завантажити сертифікат</v>
      </c>
    </row>
    <row r="452" spans="1:2" x14ac:dyDescent="0.3">
      <c r="A452" t="s">
        <v>450</v>
      </c>
      <c r="B452" t="str">
        <f>HYPERLINK("https://talan.bank.gov.ua/get-user-certificate/ktodAAkS10IQYzpixwyN","Завантажити сертифікат")</f>
        <v>Завантажити сертифікат</v>
      </c>
    </row>
    <row r="453" spans="1:2" x14ac:dyDescent="0.3">
      <c r="A453" t="s">
        <v>451</v>
      </c>
      <c r="B453" t="str">
        <f>HYPERLINK("https://talan.bank.gov.ua/get-user-certificate/ktodA7em9j4FP-pv0WZz","Завантажити сертифікат")</f>
        <v>Завантажити сертифікат</v>
      </c>
    </row>
    <row r="454" spans="1:2" x14ac:dyDescent="0.3">
      <c r="A454" t="s">
        <v>452</v>
      </c>
      <c r="B454" t="str">
        <f>HYPERLINK("https://talan.bank.gov.ua/get-user-certificate/ktodAdx537ynKQrYC5l4","Завантажити сертифікат")</f>
        <v>Завантажити сертифікат</v>
      </c>
    </row>
    <row r="455" spans="1:2" x14ac:dyDescent="0.3">
      <c r="A455" t="s">
        <v>453</v>
      </c>
      <c r="B455" t="str">
        <f>HYPERLINK("https://talan.bank.gov.ua/get-user-certificate/ktodAL3j5_1XKNREz52Y","Завантажити сертифікат")</f>
        <v>Завантажити сертифікат</v>
      </c>
    </row>
    <row r="456" spans="1:2" x14ac:dyDescent="0.3">
      <c r="A456" t="s">
        <v>454</v>
      </c>
      <c r="B456" t="str">
        <f>HYPERLINK("https://talan.bank.gov.ua/get-user-certificate/ktodAZ1z8o-StKFybMeM","Завантажити сертифікат")</f>
        <v>Завантажити сертифікат</v>
      </c>
    </row>
    <row r="457" spans="1:2" x14ac:dyDescent="0.3">
      <c r="A457" t="s">
        <v>455</v>
      </c>
      <c r="B457" t="str">
        <f>HYPERLINK("https://talan.bank.gov.ua/get-user-certificate/ktodAXE64ZXWSO5xLCI6","Завантажити сертифікат")</f>
        <v>Завантажити сертифікат</v>
      </c>
    </row>
    <row r="458" spans="1:2" x14ac:dyDescent="0.3">
      <c r="A458" t="s">
        <v>456</v>
      </c>
      <c r="B458" t="str">
        <f>HYPERLINK("https://talan.bank.gov.ua/get-user-certificate/ktodAMC7ypAnivQ-ZrKK","Завантажити сертифікат")</f>
        <v>Завантажити сертифікат</v>
      </c>
    </row>
    <row r="459" spans="1:2" x14ac:dyDescent="0.3">
      <c r="A459" t="s">
        <v>457</v>
      </c>
      <c r="B459" t="str">
        <f>HYPERLINK("https://talan.bank.gov.ua/get-user-certificate/ktodAOjsf9R9-89X77uO","Завантажити сертифікат")</f>
        <v>Завантажити сертифікат</v>
      </c>
    </row>
    <row r="460" spans="1:2" x14ac:dyDescent="0.3">
      <c r="A460" t="s">
        <v>458</v>
      </c>
      <c r="B460" t="str">
        <f>HYPERLINK("https://talan.bank.gov.ua/get-user-certificate/ktodAmvwJzBpNE-qlr8v","Завантажити сертифікат")</f>
        <v>Завантажити сертифікат</v>
      </c>
    </row>
    <row r="461" spans="1:2" x14ac:dyDescent="0.3">
      <c r="A461" t="s">
        <v>459</v>
      </c>
      <c r="B461" t="str">
        <f>HYPERLINK("https://talan.bank.gov.ua/get-user-certificate/ktodAly5GQKTshU3vdMw","Завантажити сертифікат")</f>
        <v>Завантажити сертифікат</v>
      </c>
    </row>
    <row r="462" spans="1:2" x14ac:dyDescent="0.3">
      <c r="A462" t="s">
        <v>460</v>
      </c>
      <c r="B462" t="str">
        <f>HYPERLINK("https://talan.bank.gov.ua/get-user-certificate/ktodAQiF-533qWNh64SR","Завантажити сертифікат")</f>
        <v>Завантажити сертифікат</v>
      </c>
    </row>
    <row r="463" spans="1:2" x14ac:dyDescent="0.3">
      <c r="A463" t="s">
        <v>461</v>
      </c>
      <c r="B463" t="str">
        <f>HYPERLINK("https://talan.bank.gov.ua/get-user-certificate/ktodA9HgUM2XQXFKoaK5","Завантажити сертифікат")</f>
        <v>Завантажити сертифікат</v>
      </c>
    </row>
    <row r="464" spans="1:2" x14ac:dyDescent="0.3">
      <c r="A464" t="s">
        <v>462</v>
      </c>
      <c r="B464" t="str">
        <f>HYPERLINK("https://talan.bank.gov.ua/get-user-certificate/ktodA8HJD0F-3t-IeP1n","Завантажити сертифікат")</f>
        <v>Завантажити сертифікат</v>
      </c>
    </row>
    <row r="465" spans="1:2" x14ac:dyDescent="0.3">
      <c r="A465" t="s">
        <v>463</v>
      </c>
      <c r="B465" t="str">
        <f>HYPERLINK("https://talan.bank.gov.ua/get-user-certificate/ktodAD6rpIU769El5zr1","Завантажити сертифікат")</f>
        <v>Завантажити сертифікат</v>
      </c>
    </row>
    <row r="466" spans="1:2" x14ac:dyDescent="0.3">
      <c r="A466" t="s">
        <v>464</v>
      </c>
      <c r="B466" t="str">
        <f>HYPERLINK("https://talan.bank.gov.ua/get-user-certificate/ktodA_m1yN3KpD3APfIs","Завантажити сертифікат")</f>
        <v>Завантажити сертифікат</v>
      </c>
    </row>
    <row r="467" spans="1:2" x14ac:dyDescent="0.3">
      <c r="A467" t="s">
        <v>465</v>
      </c>
      <c r="B467" t="str">
        <f>HYPERLINK("https://talan.bank.gov.ua/get-user-certificate/ktodAI68q7FS9mx45Rn9","Завантажити сертифікат")</f>
        <v>Завантажити сертифікат</v>
      </c>
    </row>
    <row r="468" spans="1:2" x14ac:dyDescent="0.3">
      <c r="A468" t="s">
        <v>466</v>
      </c>
      <c r="B468" t="str">
        <f>HYPERLINK("https://talan.bank.gov.ua/get-user-certificate/ktodAqJRB9jhHkVxEGKJ","Завантажити сертифікат")</f>
        <v>Завантажити сертифікат</v>
      </c>
    </row>
    <row r="469" spans="1:2" x14ac:dyDescent="0.3">
      <c r="A469" t="s">
        <v>467</v>
      </c>
      <c r="B469" t="str">
        <f>HYPERLINK("https://talan.bank.gov.ua/get-user-certificate/ktodAKmeby3rVdXLhgvg","Завантажити сертифікат")</f>
        <v>Завантажити сертифікат</v>
      </c>
    </row>
    <row r="470" spans="1:2" x14ac:dyDescent="0.3">
      <c r="A470" t="s">
        <v>468</v>
      </c>
      <c r="B470" t="str">
        <f>HYPERLINK("https://talan.bank.gov.ua/get-user-certificate/ktodAucd-_F59eF8fPGL","Завантажити сертифікат")</f>
        <v>Завантажити сертифікат</v>
      </c>
    </row>
    <row r="471" spans="1:2" x14ac:dyDescent="0.3">
      <c r="A471" t="s">
        <v>469</v>
      </c>
      <c r="B471" t="str">
        <f>HYPERLINK("https://talan.bank.gov.ua/get-user-certificate/ktodALdAG8g5Oo4WMpXl","Завантажити сертифікат")</f>
        <v>Завантажити сертифікат</v>
      </c>
    </row>
    <row r="472" spans="1:2" x14ac:dyDescent="0.3">
      <c r="A472" t="s">
        <v>470</v>
      </c>
      <c r="B472" t="str">
        <f>HYPERLINK("https://talan.bank.gov.ua/get-user-certificate/ktodAR8tAkypema7lvp1","Завантажити сертифікат")</f>
        <v>Завантажити сертифікат</v>
      </c>
    </row>
    <row r="473" spans="1:2" x14ac:dyDescent="0.3">
      <c r="A473" t="s">
        <v>471</v>
      </c>
      <c r="B473" t="str">
        <f>HYPERLINK("https://talan.bank.gov.ua/get-user-certificate/ktodAB5VHHTunYeDSd0F","Завантажити сертифікат")</f>
        <v>Завантажити сертифікат</v>
      </c>
    </row>
    <row r="474" spans="1:2" x14ac:dyDescent="0.3">
      <c r="A474" t="s">
        <v>472</v>
      </c>
      <c r="B474" t="str">
        <f>HYPERLINK("https://talan.bank.gov.ua/get-user-certificate/ktodAVhXRdNLaBtVlXKl","Завантажити сертифікат")</f>
        <v>Завантажити сертифікат</v>
      </c>
    </row>
    <row r="475" spans="1:2" x14ac:dyDescent="0.3">
      <c r="A475" t="s">
        <v>473</v>
      </c>
      <c r="B475" t="str">
        <f>HYPERLINK("https://talan.bank.gov.ua/get-user-certificate/ktodA0yA0WwAkplnTl-d","Завантажити сертифікат")</f>
        <v>Завантажити сертифікат</v>
      </c>
    </row>
    <row r="476" spans="1:2" x14ac:dyDescent="0.3">
      <c r="A476" t="s">
        <v>474</v>
      </c>
      <c r="B476" t="str">
        <f>HYPERLINK("https://talan.bank.gov.ua/get-user-certificate/ktodA9uP3KZirLSj2D32","Завантажити сертифікат")</f>
        <v>Завантажити сертифікат</v>
      </c>
    </row>
    <row r="477" spans="1:2" x14ac:dyDescent="0.3">
      <c r="A477" t="s">
        <v>475</v>
      </c>
      <c r="B477" t="str">
        <f>HYPERLINK("https://talan.bank.gov.ua/get-user-certificate/ktodAOHtb1gahR4ILL9j","Завантажити сертифікат")</f>
        <v>Завантажити сертифікат</v>
      </c>
    </row>
    <row r="478" spans="1:2" x14ac:dyDescent="0.3">
      <c r="A478" t="s">
        <v>476</v>
      </c>
      <c r="B478" t="str">
        <f>HYPERLINK("https://talan.bank.gov.ua/get-user-certificate/ktodAgLr59h1H8bPrJ-l","Завантажити сертифікат")</f>
        <v>Завантажити сертифікат</v>
      </c>
    </row>
    <row r="479" spans="1:2" x14ac:dyDescent="0.3">
      <c r="A479" t="s">
        <v>477</v>
      </c>
      <c r="B479" t="str">
        <f>HYPERLINK("https://talan.bank.gov.ua/get-user-certificate/ktodA4fweQQX3JTpJVOd","Завантажити сертифікат")</f>
        <v>Завантажити сертифікат</v>
      </c>
    </row>
    <row r="480" spans="1:2" x14ac:dyDescent="0.3">
      <c r="A480" t="s">
        <v>478</v>
      </c>
      <c r="B480" t="str">
        <f>HYPERLINK("https://talan.bank.gov.ua/get-user-certificate/ktodA8pJci9PsZybUOz5","Завантажити сертифікат")</f>
        <v>Завантажити сертифікат</v>
      </c>
    </row>
    <row r="481" spans="1:2" x14ac:dyDescent="0.3">
      <c r="A481" t="s">
        <v>479</v>
      </c>
      <c r="B481" t="str">
        <f>HYPERLINK("https://talan.bank.gov.ua/get-user-certificate/ktodAUY7daJ7OVndsIuz","Завантажити сертифікат")</f>
        <v>Завантажити сертифікат</v>
      </c>
    </row>
    <row r="482" spans="1:2" x14ac:dyDescent="0.3">
      <c r="A482" t="s">
        <v>480</v>
      </c>
      <c r="B482" t="str">
        <f>HYPERLINK("https://talan.bank.gov.ua/get-user-certificate/ktodAYu2hybcrHBmHAOA","Завантажити сертифікат")</f>
        <v>Завантажити сертифікат</v>
      </c>
    </row>
    <row r="483" spans="1:2" x14ac:dyDescent="0.3">
      <c r="A483" t="s">
        <v>481</v>
      </c>
      <c r="B483" t="str">
        <f>HYPERLINK("https://talan.bank.gov.ua/get-user-certificate/ktodAmktKaCRRN3nAmCF","Завантажити сертифікат")</f>
        <v>Завантажити сертифікат</v>
      </c>
    </row>
    <row r="484" spans="1:2" x14ac:dyDescent="0.3">
      <c r="A484" t="s">
        <v>482</v>
      </c>
      <c r="B484" t="str">
        <f>HYPERLINK("https://talan.bank.gov.ua/get-user-certificate/ktodAft4hhOVrb23TbNF","Завантажити сертифікат")</f>
        <v>Завантажити сертифікат</v>
      </c>
    </row>
    <row r="485" spans="1:2" x14ac:dyDescent="0.3">
      <c r="A485" t="s">
        <v>483</v>
      </c>
      <c r="B485" t="str">
        <f>HYPERLINK("https://talan.bank.gov.ua/get-user-certificate/ktodAnlzYCOvS_B7azjV","Завантажити сертифікат")</f>
        <v>Завантажити сертифікат</v>
      </c>
    </row>
    <row r="486" spans="1:2" x14ac:dyDescent="0.3">
      <c r="A486" t="s">
        <v>484</v>
      </c>
      <c r="B486" t="str">
        <f>HYPERLINK("https://talan.bank.gov.ua/get-user-certificate/ktodAfkn6BaI6xdc3WmY","Завантажити сертифікат")</f>
        <v>Завантажити сертифікат</v>
      </c>
    </row>
    <row r="487" spans="1:2" x14ac:dyDescent="0.3">
      <c r="A487" t="s">
        <v>485</v>
      </c>
      <c r="B487" t="str">
        <f>HYPERLINK("https://talan.bank.gov.ua/get-user-certificate/ktodAALHjVK1IQZz8DWj","Завантажити сертифікат")</f>
        <v>Завантажити сертифікат</v>
      </c>
    </row>
    <row r="488" spans="1:2" x14ac:dyDescent="0.3">
      <c r="A488" t="s">
        <v>486</v>
      </c>
      <c r="B488" t="str">
        <f>HYPERLINK("https://talan.bank.gov.ua/get-user-certificate/ktodAKMLSIVCNP0nxOfq","Завантажити сертифікат")</f>
        <v>Завантажити сертифікат</v>
      </c>
    </row>
    <row r="489" spans="1:2" x14ac:dyDescent="0.3">
      <c r="A489" t="s">
        <v>487</v>
      </c>
      <c r="B489" t="str">
        <f>HYPERLINK("https://talan.bank.gov.ua/get-user-certificate/ktodAymCJ9OAdWwDD6z3","Завантажити сертифікат")</f>
        <v>Завантажити сертифікат</v>
      </c>
    </row>
    <row r="490" spans="1:2" x14ac:dyDescent="0.3">
      <c r="A490" t="s">
        <v>488</v>
      </c>
      <c r="B490" t="str">
        <f>HYPERLINK("https://talan.bank.gov.ua/get-user-certificate/ktodAudiGtauvh4H0HCm","Завантажити сертифікат")</f>
        <v>Завантажити сертифікат</v>
      </c>
    </row>
    <row r="491" spans="1:2" x14ac:dyDescent="0.3">
      <c r="A491" t="s">
        <v>489</v>
      </c>
      <c r="B491" t="str">
        <f>HYPERLINK("https://talan.bank.gov.ua/get-user-certificate/ktodARbtHWHlAiiS4jE7","Завантажити сертифікат")</f>
        <v>Завантажити сертифікат</v>
      </c>
    </row>
    <row r="492" spans="1:2" x14ac:dyDescent="0.3">
      <c r="A492" t="s">
        <v>490</v>
      </c>
      <c r="B492" t="str">
        <f>HYPERLINK("https://talan.bank.gov.ua/get-user-certificate/ktodA1YFDBWGkCH3ye24","Завантажити сертифікат")</f>
        <v>Завантажити сертифікат</v>
      </c>
    </row>
    <row r="493" spans="1:2" x14ac:dyDescent="0.3">
      <c r="A493" t="s">
        <v>491</v>
      </c>
      <c r="B493" t="str">
        <f>HYPERLINK("https://talan.bank.gov.ua/get-user-certificate/ktodANmkooaC2QzAZDkT","Завантажити сертифікат")</f>
        <v>Завантажити сертифікат</v>
      </c>
    </row>
    <row r="494" spans="1:2" x14ac:dyDescent="0.3">
      <c r="A494" t="s">
        <v>492</v>
      </c>
      <c r="B494" t="str">
        <f>HYPERLINK("https://talan.bank.gov.ua/get-user-certificate/ktodAE8TtY0NMNzVbuCA","Завантажити сертифікат")</f>
        <v>Завантажити сертифікат</v>
      </c>
    </row>
    <row r="495" spans="1:2" x14ac:dyDescent="0.3">
      <c r="A495" t="s">
        <v>493</v>
      </c>
      <c r="B495" t="str">
        <f>HYPERLINK("https://talan.bank.gov.ua/get-user-certificate/ktodAGvmV9pyxKNG2J2Q","Завантажити сертифікат")</f>
        <v>Завантажити сертифікат</v>
      </c>
    </row>
    <row r="496" spans="1:2" x14ac:dyDescent="0.3">
      <c r="A496" t="s">
        <v>494</v>
      </c>
      <c r="B496" t="str">
        <f>HYPERLINK("https://talan.bank.gov.ua/get-user-certificate/ktodAG0h-yCv6lPfq-Jc","Завантажити сертифікат")</f>
        <v>Завантажити сертифікат</v>
      </c>
    </row>
    <row r="497" spans="1:2" x14ac:dyDescent="0.3">
      <c r="A497" t="s">
        <v>495</v>
      </c>
      <c r="B497" t="str">
        <f>HYPERLINK("https://talan.bank.gov.ua/get-user-certificate/ktodABzXnVZin65aOymX","Завантажити сертифікат")</f>
        <v>Завантажити сертифікат</v>
      </c>
    </row>
    <row r="498" spans="1:2" x14ac:dyDescent="0.3">
      <c r="A498" t="s">
        <v>496</v>
      </c>
      <c r="B498" t="str">
        <f>HYPERLINK("https://talan.bank.gov.ua/get-user-certificate/ktodAP2c6uNVtUmYydQh","Завантажити сертифікат")</f>
        <v>Завантажити сертифікат</v>
      </c>
    </row>
    <row r="499" spans="1:2" x14ac:dyDescent="0.3">
      <c r="A499" t="s">
        <v>497</v>
      </c>
      <c r="B499" t="str">
        <f>HYPERLINK("https://talan.bank.gov.ua/get-user-certificate/ktodA3KQIMuypfwzGWxj","Завантажити сертифікат")</f>
        <v>Завантажити сертифікат</v>
      </c>
    </row>
    <row r="500" spans="1:2" x14ac:dyDescent="0.3">
      <c r="A500" t="s">
        <v>498</v>
      </c>
      <c r="B500" t="str">
        <f>HYPERLINK("https://talan.bank.gov.ua/get-user-certificate/ktodAeF_O2u6HQfVRDPa","Завантажити сертифікат")</f>
        <v>Завантажити сертифікат</v>
      </c>
    </row>
    <row r="501" spans="1:2" x14ac:dyDescent="0.3">
      <c r="A501" t="s">
        <v>499</v>
      </c>
      <c r="B501" t="str">
        <f>HYPERLINK("https://talan.bank.gov.ua/get-user-certificate/ktodAkpv5JzmE_z05hns","Завантажити сертифікат")</f>
        <v>Завантажити сертифікат</v>
      </c>
    </row>
    <row r="502" spans="1:2" x14ac:dyDescent="0.3">
      <c r="A502" t="s">
        <v>500</v>
      </c>
      <c r="B502" t="str">
        <f>HYPERLINK("https://talan.bank.gov.ua/get-user-certificate/ktodA5aoES1J7A72kQnt","Завантажити сертифікат")</f>
        <v>Завантажити сертифікат</v>
      </c>
    </row>
    <row r="503" spans="1:2" x14ac:dyDescent="0.3">
      <c r="A503" t="s">
        <v>501</v>
      </c>
      <c r="B503" t="str">
        <f>HYPERLINK("https://talan.bank.gov.ua/get-user-certificate/ktodAJ3b5BQ-sCi5qlWo","Завантажити сертифікат")</f>
        <v>Завантажити сертифікат</v>
      </c>
    </row>
    <row r="504" spans="1:2" x14ac:dyDescent="0.3">
      <c r="A504" t="s">
        <v>502</v>
      </c>
      <c r="B504" t="str">
        <f>HYPERLINK("https://talan.bank.gov.ua/get-user-certificate/ktodADtniP8vsn7MEOZD","Завантажити сертифікат")</f>
        <v>Завантажити сертифікат</v>
      </c>
    </row>
    <row r="505" spans="1:2" x14ac:dyDescent="0.3">
      <c r="A505" t="s">
        <v>503</v>
      </c>
      <c r="B505" t="str">
        <f>HYPERLINK("https://talan.bank.gov.ua/get-user-certificate/ktodA72ETA12I8PSo8yI","Завантажити сертифікат")</f>
        <v>Завантажити сертифікат</v>
      </c>
    </row>
    <row r="506" spans="1:2" x14ac:dyDescent="0.3">
      <c r="A506" t="s">
        <v>504</v>
      </c>
      <c r="B506" t="str">
        <f>HYPERLINK("https://talan.bank.gov.ua/get-user-certificate/ktodAoh3_5LbfITAIawB","Завантажити сертифікат")</f>
        <v>Завантажити сертифікат</v>
      </c>
    </row>
    <row r="507" spans="1:2" x14ac:dyDescent="0.3">
      <c r="A507" t="s">
        <v>505</v>
      </c>
      <c r="B507" t="str">
        <f>HYPERLINK("https://talan.bank.gov.ua/get-user-certificate/ktodAikgFr-O8VBmld6y","Завантажити сертифікат")</f>
        <v>Завантажити сертифікат</v>
      </c>
    </row>
    <row r="508" spans="1:2" x14ac:dyDescent="0.3">
      <c r="A508" t="s">
        <v>506</v>
      </c>
      <c r="B508" t="str">
        <f>HYPERLINK("https://talan.bank.gov.ua/get-user-certificate/ktodA09abBKCZhr25SWm","Завантажити сертифікат")</f>
        <v>Завантажити сертифікат</v>
      </c>
    </row>
    <row r="509" spans="1:2" x14ac:dyDescent="0.3">
      <c r="A509" t="s">
        <v>507</v>
      </c>
      <c r="B509" t="str">
        <f>HYPERLINK("https://talan.bank.gov.ua/get-user-certificate/ktodAaE9nfItVohtCGmm","Завантажити сертифікат")</f>
        <v>Завантажити сертифікат</v>
      </c>
    </row>
    <row r="510" spans="1:2" x14ac:dyDescent="0.3">
      <c r="A510" t="s">
        <v>508</v>
      </c>
      <c r="B510" t="str">
        <f>HYPERLINK("https://talan.bank.gov.ua/get-user-certificate/ktodAb7UBSCs_-bWG5Xd","Завантажити сертифікат")</f>
        <v>Завантажити сертифікат</v>
      </c>
    </row>
    <row r="511" spans="1:2" x14ac:dyDescent="0.3">
      <c r="A511" t="s">
        <v>509</v>
      </c>
      <c r="B511" t="str">
        <f>HYPERLINK("https://talan.bank.gov.ua/get-user-certificate/ktodAj3iSuKGbtY0WwJC","Завантажити сертифікат")</f>
        <v>Завантажити сертифікат</v>
      </c>
    </row>
    <row r="512" spans="1:2" x14ac:dyDescent="0.3">
      <c r="A512" t="s">
        <v>510</v>
      </c>
      <c r="B512" t="str">
        <f>HYPERLINK("https://talan.bank.gov.ua/get-user-certificate/ktodAa54jKv502_wNRK1","Завантажити сертифікат")</f>
        <v>Завантажити сертифікат</v>
      </c>
    </row>
    <row r="513" spans="1:2" x14ac:dyDescent="0.3">
      <c r="A513" t="s">
        <v>511</v>
      </c>
      <c r="B513" t="str">
        <f>HYPERLINK("https://talan.bank.gov.ua/get-user-certificate/ktodAlGMTfwvwHz4yYSy","Завантажити сертифікат")</f>
        <v>Завантажити сертифікат</v>
      </c>
    </row>
    <row r="514" spans="1:2" x14ac:dyDescent="0.3">
      <c r="A514" t="s">
        <v>512</v>
      </c>
      <c r="B514" t="str">
        <f>HYPERLINK("https://talan.bank.gov.ua/get-user-certificate/ktodALecD43oSQhGNP1B","Завантажити сертифікат")</f>
        <v>Завантажити сертифікат</v>
      </c>
    </row>
    <row r="515" spans="1:2" x14ac:dyDescent="0.3">
      <c r="A515" t="s">
        <v>513</v>
      </c>
      <c r="B515" t="str">
        <f>HYPERLINK("https://talan.bank.gov.ua/get-user-certificate/ktodAyLXMrnNEKn77FqL","Завантажити сертифікат")</f>
        <v>Завантажити сертифікат</v>
      </c>
    </row>
    <row r="516" spans="1:2" x14ac:dyDescent="0.3">
      <c r="A516" t="s">
        <v>514</v>
      </c>
      <c r="B516" t="str">
        <f>HYPERLINK("https://talan.bank.gov.ua/get-user-certificate/ktodAHS0FAhrZ07navju","Завантажити сертифікат")</f>
        <v>Завантажити сертифікат</v>
      </c>
    </row>
    <row r="517" spans="1:2" x14ac:dyDescent="0.3">
      <c r="A517" t="s">
        <v>515</v>
      </c>
      <c r="B517" t="str">
        <f>HYPERLINK("https://talan.bank.gov.ua/get-user-certificate/ktodAyZak6B6mSm6rVTe","Завантажити сертифікат")</f>
        <v>Завантажити сертифікат</v>
      </c>
    </row>
    <row r="518" spans="1:2" x14ac:dyDescent="0.3">
      <c r="A518" t="s">
        <v>516</v>
      </c>
      <c r="B518" t="str">
        <f>HYPERLINK("https://talan.bank.gov.ua/get-user-certificate/ktodAAX7oxethqn5c1I9","Завантажити сертифікат")</f>
        <v>Завантажити сертифікат</v>
      </c>
    </row>
    <row r="519" spans="1:2" x14ac:dyDescent="0.3">
      <c r="A519" t="s">
        <v>517</v>
      </c>
      <c r="B519" t="str">
        <f>HYPERLINK("https://talan.bank.gov.ua/get-user-certificate/ktodAoefaO82bTKrWKMv","Завантажити сертифікат")</f>
        <v>Завантажити сертифікат</v>
      </c>
    </row>
    <row r="520" spans="1:2" x14ac:dyDescent="0.3">
      <c r="A520" t="s">
        <v>518</v>
      </c>
      <c r="B520" t="str">
        <f>HYPERLINK("https://talan.bank.gov.ua/get-user-certificate/ktodAL6z4tZC1v8q0GJf","Завантажити сертифікат")</f>
        <v>Завантажити сертифікат</v>
      </c>
    </row>
    <row r="521" spans="1:2" x14ac:dyDescent="0.3">
      <c r="A521" t="s">
        <v>519</v>
      </c>
      <c r="B521" t="str">
        <f>HYPERLINK("https://talan.bank.gov.ua/get-user-certificate/ktodAXGzJivTd9OnS8eM","Завантажити сертифікат")</f>
        <v>Завантажити сертифікат</v>
      </c>
    </row>
    <row r="522" spans="1:2" x14ac:dyDescent="0.3">
      <c r="A522" t="s">
        <v>520</v>
      </c>
      <c r="B522" t="str">
        <f>HYPERLINK("https://talan.bank.gov.ua/get-user-certificate/ktodAZmRm0C1rg7Nf5JK","Завантажити сертифікат")</f>
        <v>Завантажити сертифікат</v>
      </c>
    </row>
    <row r="523" spans="1:2" x14ac:dyDescent="0.3">
      <c r="A523" t="s">
        <v>521</v>
      </c>
      <c r="B523" t="str">
        <f>HYPERLINK("https://talan.bank.gov.ua/get-user-certificate/ktodA1Ps2CcIOG_de4pu","Завантажити сертифікат")</f>
        <v>Завантажити сертифікат</v>
      </c>
    </row>
    <row r="524" spans="1:2" x14ac:dyDescent="0.3">
      <c r="A524" t="s">
        <v>522</v>
      </c>
      <c r="B524" t="str">
        <f>HYPERLINK("https://talan.bank.gov.ua/get-user-certificate/ktodAM0JbctIXebTXRkm","Завантажити сертифікат")</f>
        <v>Завантажити сертифікат</v>
      </c>
    </row>
    <row r="525" spans="1:2" x14ac:dyDescent="0.3">
      <c r="A525" t="s">
        <v>523</v>
      </c>
      <c r="B525" t="str">
        <f>HYPERLINK("https://talan.bank.gov.ua/get-user-certificate/ktodAzFSD8hEYlFwbpAM","Завантажити сертифікат")</f>
        <v>Завантажити сертифікат</v>
      </c>
    </row>
    <row r="526" spans="1:2" x14ac:dyDescent="0.3">
      <c r="A526" t="s">
        <v>524</v>
      </c>
      <c r="B526" t="str">
        <f>HYPERLINK("https://talan.bank.gov.ua/get-user-certificate/ktodA4zRgoSLZMZmJHc-","Завантажити сертифікат")</f>
        <v>Завантажити сертифікат</v>
      </c>
    </row>
    <row r="527" spans="1:2" x14ac:dyDescent="0.3">
      <c r="A527" t="s">
        <v>525</v>
      </c>
      <c r="B527" t="str">
        <f>HYPERLINK("https://talan.bank.gov.ua/get-user-certificate/ktodA5TBdcyHKlWUgFN3","Завантажити сертифікат")</f>
        <v>Завантажити сертифікат</v>
      </c>
    </row>
    <row r="528" spans="1:2" x14ac:dyDescent="0.3">
      <c r="A528" t="s">
        <v>526</v>
      </c>
      <c r="B528" t="str">
        <f>HYPERLINK("https://talan.bank.gov.ua/get-user-certificate/ktodAhSr7R5rhQRQIZ7g","Завантажити сертифікат")</f>
        <v>Завантажити сертифікат</v>
      </c>
    </row>
    <row r="529" spans="1:2" x14ac:dyDescent="0.3">
      <c r="A529" t="s">
        <v>527</v>
      </c>
      <c r="B529" t="str">
        <f>HYPERLINK("https://talan.bank.gov.ua/get-user-certificate/ktodAw2EYejVV5xdn3M0","Завантажити сертифікат")</f>
        <v>Завантажити сертифікат</v>
      </c>
    </row>
    <row r="530" spans="1:2" x14ac:dyDescent="0.3">
      <c r="A530" t="s">
        <v>528</v>
      </c>
      <c r="B530" t="str">
        <f>HYPERLINK("https://talan.bank.gov.ua/get-user-certificate/ktodAm8mHk125f4DGcH_","Завантажити сертифікат")</f>
        <v>Завантажити сертифікат</v>
      </c>
    </row>
    <row r="531" spans="1:2" x14ac:dyDescent="0.3">
      <c r="A531" t="s">
        <v>529</v>
      </c>
      <c r="B531" t="str">
        <f>HYPERLINK("https://talan.bank.gov.ua/get-user-certificate/ktodAjc8krZUoQEcRHhJ","Завантажити сертифікат")</f>
        <v>Завантажити сертифікат</v>
      </c>
    </row>
    <row r="532" spans="1:2" x14ac:dyDescent="0.3">
      <c r="A532" t="s">
        <v>530</v>
      </c>
      <c r="B532" t="str">
        <f>HYPERLINK("https://talan.bank.gov.ua/get-user-certificate/ktodAcrrgClLzPqINmzq","Завантажити сертифікат")</f>
        <v>Завантажити сертифікат</v>
      </c>
    </row>
    <row r="533" spans="1:2" x14ac:dyDescent="0.3">
      <c r="A533" t="s">
        <v>531</v>
      </c>
      <c r="B533" t="str">
        <f>HYPERLINK("https://talan.bank.gov.ua/get-user-certificate/ktodAsE5TzG4427PBzU6","Завантажити сертифікат")</f>
        <v>Завантажити сертифікат</v>
      </c>
    </row>
    <row r="534" spans="1:2" x14ac:dyDescent="0.3">
      <c r="A534" t="s">
        <v>532</v>
      </c>
      <c r="B534" t="str">
        <f>HYPERLINK("https://talan.bank.gov.ua/get-user-certificate/ktodASaJZyXX29OdJ4rK","Завантажити сертифікат")</f>
        <v>Завантажити сертифікат</v>
      </c>
    </row>
    <row r="535" spans="1:2" x14ac:dyDescent="0.3">
      <c r="A535" t="s">
        <v>533</v>
      </c>
      <c r="B535" t="str">
        <f>HYPERLINK("https://talan.bank.gov.ua/get-user-certificate/ktodAGZCScRPY7EA7ZPd","Завантажити сертифікат")</f>
        <v>Завантажити сертифікат</v>
      </c>
    </row>
    <row r="536" spans="1:2" x14ac:dyDescent="0.3">
      <c r="A536" t="s">
        <v>534</v>
      </c>
      <c r="B536" t="str">
        <f>HYPERLINK("https://talan.bank.gov.ua/get-user-certificate/ktodAV74tbxf6T3ZgHIG","Завантажити сертифікат")</f>
        <v>Завантажити сертифікат</v>
      </c>
    </row>
    <row r="537" spans="1:2" x14ac:dyDescent="0.3">
      <c r="A537" t="s">
        <v>535</v>
      </c>
      <c r="B537" t="str">
        <f>HYPERLINK("https://talan.bank.gov.ua/get-user-certificate/ktodAr1bb8T76TdVw94P","Завантажити сертифікат")</f>
        <v>Завантажити сертифікат</v>
      </c>
    </row>
    <row r="538" spans="1:2" x14ac:dyDescent="0.3">
      <c r="A538" t="s">
        <v>536</v>
      </c>
      <c r="B538" t="str">
        <f>HYPERLINK("https://talan.bank.gov.ua/get-user-certificate/ktodA2yuvR9TLHKLwvhV","Завантажити сертифікат")</f>
        <v>Завантажити сертифікат</v>
      </c>
    </row>
    <row r="539" spans="1:2" x14ac:dyDescent="0.3">
      <c r="A539" t="s">
        <v>537</v>
      </c>
      <c r="B539" t="str">
        <f>HYPERLINK("https://talan.bank.gov.ua/get-user-certificate/ktodA1YZdsqCMNvO5eCo","Завантажити сертифікат")</f>
        <v>Завантажити сертифікат</v>
      </c>
    </row>
    <row r="540" spans="1:2" x14ac:dyDescent="0.3">
      <c r="A540" t="s">
        <v>538</v>
      </c>
      <c r="B540" t="str">
        <f>HYPERLINK("https://talan.bank.gov.ua/get-user-certificate/ktodAszfFjCQ_FmDK8LF","Завантажити сертифікат")</f>
        <v>Завантажити сертифікат</v>
      </c>
    </row>
    <row r="541" spans="1:2" x14ac:dyDescent="0.3">
      <c r="A541" t="s">
        <v>539</v>
      </c>
      <c r="B541" t="str">
        <f>HYPERLINK("https://talan.bank.gov.ua/get-user-certificate/ktodAylxh5OSF3LPS7Y7","Завантажити сертифікат")</f>
        <v>Завантажити сертифікат</v>
      </c>
    </row>
    <row r="542" spans="1:2" x14ac:dyDescent="0.3">
      <c r="A542" t="s">
        <v>540</v>
      </c>
      <c r="B542" t="str">
        <f>HYPERLINK("https://talan.bank.gov.ua/get-user-certificate/ktodAAbbZ5G1BtexgHeY","Завантажити сертифікат")</f>
        <v>Завантажити сертифікат</v>
      </c>
    </row>
    <row r="543" spans="1:2" x14ac:dyDescent="0.3">
      <c r="A543" t="s">
        <v>541</v>
      </c>
      <c r="B543" t="str">
        <f>HYPERLINK("https://talan.bank.gov.ua/get-user-certificate/ktodAWZtDSycC6ioScYG","Завантажити сертифікат")</f>
        <v>Завантажити сертифікат</v>
      </c>
    </row>
    <row r="544" spans="1:2" x14ac:dyDescent="0.3">
      <c r="A544" t="s">
        <v>542</v>
      </c>
      <c r="B544" t="str">
        <f>HYPERLINK("https://talan.bank.gov.ua/get-user-certificate/ktodAbBCmzxfZqhFHZjG","Завантажити сертифікат")</f>
        <v>Завантажити сертифікат</v>
      </c>
    </row>
    <row r="545" spans="1:2" x14ac:dyDescent="0.3">
      <c r="A545" t="s">
        <v>543</v>
      </c>
      <c r="B545" t="str">
        <f>HYPERLINK("https://talan.bank.gov.ua/get-user-certificate/ktodAtDZeLtLl6bkZGmm","Завантажити сертифікат")</f>
        <v>Завантажити сертифікат</v>
      </c>
    </row>
    <row r="546" spans="1:2" x14ac:dyDescent="0.3">
      <c r="A546" t="s">
        <v>544</v>
      </c>
      <c r="B546" t="str">
        <f>HYPERLINK("https://talan.bank.gov.ua/get-user-certificate/ktodAT6B27ohn9JKsJi1","Завантажити сертифікат")</f>
        <v>Завантажити сертифікат</v>
      </c>
    </row>
    <row r="547" spans="1:2" x14ac:dyDescent="0.3">
      <c r="A547" t="s">
        <v>545</v>
      </c>
      <c r="B547" t="str">
        <f>HYPERLINK("https://talan.bank.gov.ua/get-user-certificate/ktodAiwvyZ7Lye0EUckh","Завантажити сертифікат")</f>
        <v>Завантажити сертифікат</v>
      </c>
    </row>
    <row r="548" spans="1:2" x14ac:dyDescent="0.3">
      <c r="A548" t="s">
        <v>546</v>
      </c>
      <c r="B548" t="str">
        <f>HYPERLINK("https://talan.bank.gov.ua/get-user-certificate/ktodAhmA1GjYMSyFCdoC","Завантажити сертифікат")</f>
        <v>Завантажити сертифікат</v>
      </c>
    </row>
    <row r="549" spans="1:2" x14ac:dyDescent="0.3">
      <c r="A549" t="s">
        <v>547</v>
      </c>
      <c r="B549" t="str">
        <f>HYPERLINK("https://talan.bank.gov.ua/get-user-certificate/ktodAdDNnrcKsPqcfddf","Завантажити сертифікат")</f>
        <v>Завантажити сертифікат</v>
      </c>
    </row>
    <row r="550" spans="1:2" x14ac:dyDescent="0.3">
      <c r="A550" t="s">
        <v>548</v>
      </c>
      <c r="B550" t="str">
        <f>HYPERLINK("https://talan.bank.gov.ua/get-user-certificate/ktodAN0p7cEx86pfZ_Gg","Завантажити сертифікат")</f>
        <v>Завантажити сертифікат</v>
      </c>
    </row>
    <row r="551" spans="1:2" x14ac:dyDescent="0.3">
      <c r="A551" t="s">
        <v>549</v>
      </c>
      <c r="B551" t="str">
        <f>HYPERLINK("https://talan.bank.gov.ua/get-user-certificate/ktodA5bBJuB9hK6ACYeD","Завантажити сертифікат")</f>
        <v>Завантажити сертифікат</v>
      </c>
    </row>
    <row r="552" spans="1:2" x14ac:dyDescent="0.3">
      <c r="A552" t="s">
        <v>550</v>
      </c>
      <c r="B552" t="str">
        <f>HYPERLINK("https://talan.bank.gov.ua/get-user-certificate/ktodAAZ8lufBktl8xGcm","Завантажити сертифікат")</f>
        <v>Завантажити сертифікат</v>
      </c>
    </row>
    <row r="553" spans="1:2" x14ac:dyDescent="0.3">
      <c r="A553" t="s">
        <v>551</v>
      </c>
      <c r="B553" t="str">
        <f>HYPERLINK("https://talan.bank.gov.ua/get-user-certificate/ktodAARxNjhheVl6AYnm","Завантажити сертифікат")</f>
        <v>Завантажити сертифікат</v>
      </c>
    </row>
    <row r="554" spans="1:2" x14ac:dyDescent="0.3">
      <c r="A554" t="s">
        <v>552</v>
      </c>
      <c r="B554" t="str">
        <f>HYPERLINK("https://talan.bank.gov.ua/get-user-certificate/ktodAgwUsNPEk3Wtklcy","Завантажити сертифікат")</f>
        <v>Завантажити сертифікат</v>
      </c>
    </row>
    <row r="555" spans="1:2" x14ac:dyDescent="0.3">
      <c r="A555" t="s">
        <v>553</v>
      </c>
      <c r="B555" t="str">
        <f>HYPERLINK("https://talan.bank.gov.ua/get-user-certificate/ktodANmyuCfE7ryGNBY-","Завантажити сертифікат")</f>
        <v>Завантажити сертифікат</v>
      </c>
    </row>
    <row r="556" spans="1:2" x14ac:dyDescent="0.3">
      <c r="A556" t="s">
        <v>554</v>
      </c>
      <c r="B556" t="str">
        <f>HYPERLINK("https://talan.bank.gov.ua/get-user-certificate/ktodAZ9mLVh2w0OYsFxS","Завантажити сертифікат")</f>
        <v>Завантажити сертифікат</v>
      </c>
    </row>
    <row r="557" spans="1:2" x14ac:dyDescent="0.3">
      <c r="A557" t="s">
        <v>555</v>
      </c>
      <c r="B557" t="str">
        <f>HYPERLINK("https://talan.bank.gov.ua/get-user-certificate/ktodAY9ouQZWM2y8xKRy","Завантажити сертифікат")</f>
        <v>Завантажити сертифікат</v>
      </c>
    </row>
    <row r="558" spans="1:2" x14ac:dyDescent="0.3">
      <c r="A558" t="s">
        <v>556</v>
      </c>
      <c r="B558" t="str">
        <f>HYPERLINK("https://talan.bank.gov.ua/get-user-certificate/ktodA50sQUw98Ijsmwyt","Завантажити сертифікат")</f>
        <v>Завантажити сертифікат</v>
      </c>
    </row>
    <row r="559" spans="1:2" x14ac:dyDescent="0.3">
      <c r="A559" t="s">
        <v>557</v>
      </c>
      <c r="B559" t="str">
        <f>HYPERLINK("https://talan.bank.gov.ua/get-user-certificate/ktodABIyIXMwhmrcnYth","Завантажити сертифікат")</f>
        <v>Завантажити сертифікат</v>
      </c>
    </row>
    <row r="560" spans="1:2" x14ac:dyDescent="0.3">
      <c r="A560" t="s">
        <v>558</v>
      </c>
      <c r="B560" t="str">
        <f>HYPERLINK("https://talan.bank.gov.ua/get-user-certificate/ktodADv36hbJCgYnHxxa","Завантажити сертифікат")</f>
        <v>Завантажити сертифікат</v>
      </c>
    </row>
    <row r="561" spans="1:2" x14ac:dyDescent="0.3">
      <c r="A561" t="s">
        <v>559</v>
      </c>
      <c r="B561" t="str">
        <f>HYPERLINK("https://talan.bank.gov.ua/get-user-certificate/ktodAQGRcHemlwjMfKy1","Завантажити сертифікат")</f>
        <v>Завантажити сертифікат</v>
      </c>
    </row>
    <row r="562" spans="1:2" x14ac:dyDescent="0.3">
      <c r="A562" t="s">
        <v>560</v>
      </c>
      <c r="B562" t="str">
        <f>HYPERLINK("https://talan.bank.gov.ua/get-user-certificate/ktodAIwHTG_BinSXv3yW","Завантажити сертифікат")</f>
        <v>Завантажити сертифікат</v>
      </c>
    </row>
    <row r="563" spans="1:2" x14ac:dyDescent="0.3">
      <c r="A563" t="s">
        <v>561</v>
      </c>
      <c r="B563" t="str">
        <f>HYPERLINK("https://talan.bank.gov.ua/get-user-certificate/ktodAhOiuD-fQm8Or6Tl","Завантажити сертифікат")</f>
        <v>Завантажити сертифікат</v>
      </c>
    </row>
    <row r="564" spans="1:2" x14ac:dyDescent="0.3">
      <c r="A564" t="s">
        <v>562</v>
      </c>
      <c r="B564" t="str">
        <f>HYPERLINK("https://talan.bank.gov.ua/get-user-certificate/ktodARB0p22939hsFQ_5","Завантажити сертифікат")</f>
        <v>Завантажити сертифікат</v>
      </c>
    </row>
    <row r="565" spans="1:2" x14ac:dyDescent="0.3">
      <c r="A565" t="s">
        <v>563</v>
      </c>
      <c r="B565" t="str">
        <f>HYPERLINK("https://talan.bank.gov.ua/get-user-certificate/ktodAtDYxSCQhQtzlKQm","Завантажити сертифікат")</f>
        <v>Завантажити сертифікат</v>
      </c>
    </row>
    <row r="566" spans="1:2" x14ac:dyDescent="0.3">
      <c r="A566" t="s">
        <v>564</v>
      </c>
      <c r="B566" t="str">
        <f>HYPERLINK("https://talan.bank.gov.ua/get-user-certificate/ktodAJtxwZLwPm8Oj1fo","Завантажити сертифікат")</f>
        <v>Завантажити сертифікат</v>
      </c>
    </row>
    <row r="567" spans="1:2" x14ac:dyDescent="0.3">
      <c r="A567" t="s">
        <v>565</v>
      </c>
      <c r="B567" t="str">
        <f>HYPERLINK("https://talan.bank.gov.ua/get-user-certificate/ktodAa8v3-A8fhJCd8dr","Завантажити сертифікат")</f>
        <v>Завантажити сертифікат</v>
      </c>
    </row>
    <row r="568" spans="1:2" x14ac:dyDescent="0.3">
      <c r="A568" t="s">
        <v>566</v>
      </c>
      <c r="B568" t="str">
        <f>HYPERLINK("https://talan.bank.gov.ua/get-user-certificate/ktodA1puj15BRamKy6uj","Завантажити сертифікат")</f>
        <v>Завантажити сертифікат</v>
      </c>
    </row>
    <row r="569" spans="1:2" x14ac:dyDescent="0.3">
      <c r="A569" t="s">
        <v>567</v>
      </c>
      <c r="B569" t="str">
        <f>HYPERLINK("https://talan.bank.gov.ua/get-user-certificate/ktodAn4O6EgSAbYhxGte","Завантажити сертифікат")</f>
        <v>Завантажити сертифікат</v>
      </c>
    </row>
    <row r="570" spans="1:2" x14ac:dyDescent="0.3">
      <c r="A570" t="s">
        <v>568</v>
      </c>
      <c r="B570" t="str">
        <f>HYPERLINK("https://talan.bank.gov.ua/get-user-certificate/ktodAMT0E3dDyd__JGEB","Завантажити сертифікат")</f>
        <v>Завантажити сертифікат</v>
      </c>
    </row>
    <row r="571" spans="1:2" x14ac:dyDescent="0.3">
      <c r="A571" t="s">
        <v>569</v>
      </c>
      <c r="B571" t="str">
        <f>HYPERLINK("https://talan.bank.gov.ua/get-user-certificate/ktodAcUPrQvShynBLmM5","Завантажити сертифікат")</f>
        <v>Завантажити сертифікат</v>
      </c>
    </row>
    <row r="572" spans="1:2" x14ac:dyDescent="0.3">
      <c r="A572" t="s">
        <v>570</v>
      </c>
      <c r="B572" t="str">
        <f>HYPERLINK("https://talan.bank.gov.ua/get-user-certificate/ktodA2ySIDz-fqHto6kz","Завантажити сертифікат")</f>
        <v>Завантажити сертифікат</v>
      </c>
    </row>
    <row r="573" spans="1:2" x14ac:dyDescent="0.3">
      <c r="A573" t="s">
        <v>571</v>
      </c>
      <c r="B573" t="str">
        <f>HYPERLINK("https://talan.bank.gov.ua/get-user-certificate/ktodArR_ce1kabyqcXK4","Завантажити сертифікат")</f>
        <v>Завантажити сертифікат</v>
      </c>
    </row>
    <row r="574" spans="1:2" x14ac:dyDescent="0.3">
      <c r="A574" t="s">
        <v>572</v>
      </c>
      <c r="B574" t="str">
        <f>HYPERLINK("https://talan.bank.gov.ua/get-user-certificate/ktodAZLjD7BdWx4F5K9u","Завантажити сертифікат")</f>
        <v>Завантажити сертифікат</v>
      </c>
    </row>
    <row r="575" spans="1:2" x14ac:dyDescent="0.3">
      <c r="A575" t="s">
        <v>573</v>
      </c>
      <c r="B575" t="str">
        <f>HYPERLINK("https://talan.bank.gov.ua/get-user-certificate/ktodANfWD0mCXztLwidS","Завантажити сертифікат")</f>
        <v>Завантажити сертифікат</v>
      </c>
    </row>
    <row r="576" spans="1:2" x14ac:dyDescent="0.3">
      <c r="A576" t="s">
        <v>574</v>
      </c>
      <c r="B576" t="str">
        <f>HYPERLINK("https://talan.bank.gov.ua/get-user-certificate/ktodAoXFvkBxfz1JerP9","Завантажити сертифікат")</f>
        <v>Завантажити сертифікат</v>
      </c>
    </row>
    <row r="577" spans="1:2" x14ac:dyDescent="0.3">
      <c r="A577" t="s">
        <v>575</v>
      </c>
      <c r="B577" t="str">
        <f>HYPERLINK("https://talan.bank.gov.ua/get-user-certificate/ktodATzyZnXDz0q3tBSm","Завантажити сертифікат")</f>
        <v>Завантажити сертифікат</v>
      </c>
    </row>
    <row r="578" spans="1:2" x14ac:dyDescent="0.3">
      <c r="A578" t="s">
        <v>576</v>
      </c>
      <c r="B578" t="str">
        <f>HYPERLINK("https://talan.bank.gov.ua/get-user-certificate/ktodAIHhT_p1LVelzxgi","Завантажити сертифікат")</f>
        <v>Завантажити сертифікат</v>
      </c>
    </row>
    <row r="579" spans="1:2" x14ac:dyDescent="0.3">
      <c r="A579" t="s">
        <v>577</v>
      </c>
      <c r="B579" t="str">
        <f>HYPERLINK("https://talan.bank.gov.ua/get-user-certificate/ktodAHuhAODEhbnm8-hs","Завантажити сертифікат")</f>
        <v>Завантажити сертифікат</v>
      </c>
    </row>
    <row r="580" spans="1:2" x14ac:dyDescent="0.3">
      <c r="A580" t="s">
        <v>578</v>
      </c>
      <c r="B580" t="str">
        <f>HYPERLINK("https://talan.bank.gov.ua/get-user-certificate/ktodAZ4zR44IzxjO7suQ","Завантажити сертифікат")</f>
        <v>Завантажити сертифікат</v>
      </c>
    </row>
    <row r="581" spans="1:2" x14ac:dyDescent="0.3">
      <c r="A581" t="s">
        <v>579</v>
      </c>
      <c r="B581" t="str">
        <f>HYPERLINK("https://talan.bank.gov.ua/get-user-certificate/ktodAI33_M9LKi5TwVOJ","Завантажити сертифікат")</f>
        <v>Завантажити сертифікат</v>
      </c>
    </row>
    <row r="582" spans="1:2" x14ac:dyDescent="0.3">
      <c r="A582" t="s">
        <v>580</v>
      </c>
      <c r="B582" t="str">
        <f>HYPERLINK("https://talan.bank.gov.ua/get-user-certificate/ktodA4cSUMi6LRKPzV-P","Завантажити сертифікат")</f>
        <v>Завантажити сертифікат</v>
      </c>
    </row>
    <row r="583" spans="1:2" x14ac:dyDescent="0.3">
      <c r="A583" t="s">
        <v>581</v>
      </c>
      <c r="B583" t="str">
        <f>HYPERLINK("https://talan.bank.gov.ua/get-user-certificate/ktodAYFDdVsq4D6XzIJn","Завантажити сертифікат")</f>
        <v>Завантажити сертифікат</v>
      </c>
    </row>
    <row r="584" spans="1:2" x14ac:dyDescent="0.3">
      <c r="A584" t="s">
        <v>582</v>
      </c>
      <c r="B584" t="str">
        <f>HYPERLINK("https://talan.bank.gov.ua/get-user-certificate/ktodAxEzp3rMK92UQRFK","Завантажити сертифікат")</f>
        <v>Завантажити сертифікат</v>
      </c>
    </row>
    <row r="585" spans="1:2" x14ac:dyDescent="0.3">
      <c r="A585" t="s">
        <v>583</v>
      </c>
      <c r="B585" t="str">
        <f>HYPERLINK("https://talan.bank.gov.ua/get-user-certificate/ktodAokovMFnmxaad7O9","Завантажити сертифікат")</f>
        <v>Завантажити сертифікат</v>
      </c>
    </row>
    <row r="586" spans="1:2" x14ac:dyDescent="0.3">
      <c r="A586" t="s">
        <v>584</v>
      </c>
      <c r="B586" t="str">
        <f>HYPERLINK("https://talan.bank.gov.ua/get-user-certificate/ktodAYk0XmxYlz-j8wrd","Завантажити сертифікат")</f>
        <v>Завантажити сертифікат</v>
      </c>
    </row>
    <row r="587" spans="1:2" x14ac:dyDescent="0.3">
      <c r="A587" t="s">
        <v>585</v>
      </c>
      <c r="B587" t="str">
        <f>HYPERLINK("https://talan.bank.gov.ua/get-user-certificate/ktodAIjgcvBcz6tp7XaQ","Завантажити сертифікат")</f>
        <v>Завантажити сертифікат</v>
      </c>
    </row>
    <row r="588" spans="1:2" x14ac:dyDescent="0.3">
      <c r="A588" t="s">
        <v>586</v>
      </c>
      <c r="B588" t="str">
        <f>HYPERLINK("https://talan.bank.gov.ua/get-user-certificate/ktodA9BseB3oVQRfqOeT","Завантажити сертифікат")</f>
        <v>Завантажити сертифікат</v>
      </c>
    </row>
    <row r="589" spans="1:2" x14ac:dyDescent="0.3">
      <c r="A589" t="s">
        <v>587</v>
      </c>
      <c r="B589" t="str">
        <f>HYPERLINK("https://talan.bank.gov.ua/get-user-certificate/ktodA3JLgVEBeCzlwrPr","Завантажити сертифікат")</f>
        <v>Завантажити сертифікат</v>
      </c>
    </row>
    <row r="590" spans="1:2" x14ac:dyDescent="0.3">
      <c r="A590" t="s">
        <v>588</v>
      </c>
      <c r="B590" t="str">
        <f>HYPERLINK("https://talan.bank.gov.ua/get-user-certificate/ktodAW3e9S95H5Gq8Jid","Завантажити сертифікат")</f>
        <v>Завантажити сертифікат</v>
      </c>
    </row>
    <row r="591" spans="1:2" x14ac:dyDescent="0.3">
      <c r="A591" t="s">
        <v>589</v>
      </c>
      <c r="B591" t="str">
        <f>HYPERLINK("https://talan.bank.gov.ua/get-user-certificate/ktodAZ16VtNvP6tBosYG","Завантажити сертифікат")</f>
        <v>Завантажити сертифікат</v>
      </c>
    </row>
    <row r="592" spans="1:2" x14ac:dyDescent="0.3">
      <c r="A592" t="s">
        <v>590</v>
      </c>
      <c r="B592" t="str">
        <f>HYPERLINK("https://talan.bank.gov.ua/get-user-certificate/ktodA85KTxw7VlHgwCWd","Завантажити сертифікат")</f>
        <v>Завантажити сертифікат</v>
      </c>
    </row>
    <row r="593" spans="1:2" x14ac:dyDescent="0.3">
      <c r="A593" t="s">
        <v>591</v>
      </c>
      <c r="B593" t="str">
        <f>HYPERLINK("https://talan.bank.gov.ua/get-user-certificate/ktodA8AwAWBx41YjmESW","Завантажити сертифікат")</f>
        <v>Завантажити сертифікат</v>
      </c>
    </row>
    <row r="594" spans="1:2" x14ac:dyDescent="0.3">
      <c r="A594" t="s">
        <v>592</v>
      </c>
      <c r="B594" t="str">
        <f>HYPERLINK("https://talan.bank.gov.ua/get-user-certificate/ktodAGewnhlOCyzOBvoM","Завантажити сертифікат")</f>
        <v>Завантажити сертифікат</v>
      </c>
    </row>
    <row r="595" spans="1:2" x14ac:dyDescent="0.3">
      <c r="A595" t="s">
        <v>593</v>
      </c>
      <c r="B595" t="str">
        <f>HYPERLINK("https://talan.bank.gov.ua/get-user-certificate/ktodAkXyMJitS6Ih26XO","Завантажити сертифікат")</f>
        <v>Завантажити сертифікат</v>
      </c>
    </row>
    <row r="596" spans="1:2" x14ac:dyDescent="0.3">
      <c r="A596" t="s">
        <v>594</v>
      </c>
      <c r="B596" t="str">
        <f>HYPERLINK("https://talan.bank.gov.ua/get-user-certificate/ktodAOYEiZPDGzUKz7_K","Завантажити сертифікат")</f>
        <v>Завантажити сертифікат</v>
      </c>
    </row>
    <row r="597" spans="1:2" x14ac:dyDescent="0.3">
      <c r="A597" t="s">
        <v>595</v>
      </c>
      <c r="B597" t="str">
        <f>HYPERLINK("https://talan.bank.gov.ua/get-user-certificate/ktodA5N1DSbBso1FnzdZ","Завантажити сертифікат")</f>
        <v>Завантажити сертифікат</v>
      </c>
    </row>
    <row r="598" spans="1:2" x14ac:dyDescent="0.3">
      <c r="A598" t="s">
        <v>596</v>
      </c>
      <c r="B598" t="str">
        <f>HYPERLINK("https://talan.bank.gov.ua/get-user-certificate/ktodAU7tuI-S9xQdt01x","Завантажити сертифікат")</f>
        <v>Завантажити сертифікат</v>
      </c>
    </row>
    <row r="599" spans="1:2" x14ac:dyDescent="0.3">
      <c r="A599" t="s">
        <v>597</v>
      </c>
      <c r="B599" t="str">
        <f>HYPERLINK("https://talan.bank.gov.ua/get-user-certificate/ktodAujEeYJqT6uxla2p","Завантажити сертифікат")</f>
        <v>Завантажити сертифікат</v>
      </c>
    </row>
    <row r="600" spans="1:2" x14ac:dyDescent="0.3">
      <c r="A600" t="s">
        <v>598</v>
      </c>
      <c r="B600" t="str">
        <f>HYPERLINK("https://talan.bank.gov.ua/get-user-certificate/ktodA-HFk_CMoxTFtXsk","Завантажити сертифікат")</f>
        <v>Завантажити сертифікат</v>
      </c>
    </row>
    <row r="601" spans="1:2" x14ac:dyDescent="0.3">
      <c r="A601" t="s">
        <v>599</v>
      </c>
      <c r="B601" t="str">
        <f>HYPERLINK("https://talan.bank.gov.ua/get-user-certificate/ktodAhehL_jomj00gzMk","Завантажити сертифікат")</f>
        <v>Завантажити сертифікат</v>
      </c>
    </row>
    <row r="602" spans="1:2" x14ac:dyDescent="0.3">
      <c r="A602" t="s">
        <v>600</v>
      </c>
      <c r="B602" t="str">
        <f>HYPERLINK("https://talan.bank.gov.ua/get-user-certificate/ktodADoeNj9HyykZ40TA","Завантажити сертифікат")</f>
        <v>Завантажити сертифікат</v>
      </c>
    </row>
    <row r="603" spans="1:2" x14ac:dyDescent="0.3">
      <c r="A603" t="s">
        <v>601</v>
      </c>
      <c r="B603" t="str">
        <f>HYPERLINK("https://talan.bank.gov.ua/get-user-certificate/ktodAOamysioho8YQmZH","Завантажити сертифікат")</f>
        <v>Завантажити сертифікат</v>
      </c>
    </row>
    <row r="604" spans="1:2" x14ac:dyDescent="0.3">
      <c r="A604" t="s">
        <v>602</v>
      </c>
      <c r="B604" t="str">
        <f>HYPERLINK("https://talan.bank.gov.ua/get-user-certificate/ktodAVI0RCNe_rMPG5Zw","Завантажити сертифікат")</f>
        <v>Завантажити сертифікат</v>
      </c>
    </row>
    <row r="605" spans="1:2" x14ac:dyDescent="0.3">
      <c r="A605" t="s">
        <v>603</v>
      </c>
      <c r="B605" t="str">
        <f>HYPERLINK("https://talan.bank.gov.ua/get-user-certificate/ktodAd26knm7CVhTaojW","Завантажити сертифікат")</f>
        <v>Завантажити сертифікат</v>
      </c>
    </row>
    <row r="606" spans="1:2" x14ac:dyDescent="0.3">
      <c r="A606" t="s">
        <v>604</v>
      </c>
      <c r="B606" t="str">
        <f>HYPERLINK("https://talan.bank.gov.ua/get-user-certificate/ktodAwwm6Jr6oeAh-WgJ","Завантажити сертифікат")</f>
        <v>Завантажити сертифікат</v>
      </c>
    </row>
    <row r="607" spans="1:2" x14ac:dyDescent="0.3">
      <c r="A607" t="s">
        <v>605</v>
      </c>
      <c r="B607" t="str">
        <f>HYPERLINK("https://talan.bank.gov.ua/get-user-certificate/ktodAzNT4_QZPIib-11Y","Завантажити сертифікат")</f>
        <v>Завантажити сертифікат</v>
      </c>
    </row>
    <row r="608" spans="1:2" x14ac:dyDescent="0.3">
      <c r="A608" t="s">
        <v>606</v>
      </c>
      <c r="B608" t="str">
        <f>HYPERLINK("https://talan.bank.gov.ua/get-user-certificate/ktodAfMfhzv4NHftOGH2","Завантажити сертифікат")</f>
        <v>Завантажити сертифікат</v>
      </c>
    </row>
    <row r="609" spans="1:2" x14ac:dyDescent="0.3">
      <c r="A609" t="s">
        <v>607</v>
      </c>
      <c r="B609" t="str">
        <f>HYPERLINK("https://talan.bank.gov.ua/get-user-certificate/ktodAM2b43pyPSu7qV0l","Завантажити сертифікат")</f>
        <v>Завантажити сертифікат</v>
      </c>
    </row>
    <row r="610" spans="1:2" x14ac:dyDescent="0.3">
      <c r="A610" t="s">
        <v>608</v>
      </c>
      <c r="B610" t="str">
        <f>HYPERLINK("https://talan.bank.gov.ua/get-user-certificate/ktodAuH9AcvHfXCZIIs5","Завантажити сертифікат")</f>
        <v>Завантажити сертифікат</v>
      </c>
    </row>
    <row r="611" spans="1:2" x14ac:dyDescent="0.3">
      <c r="A611" t="s">
        <v>609</v>
      </c>
      <c r="B611" t="str">
        <f>HYPERLINK("https://talan.bank.gov.ua/get-user-certificate/ktodAhF9Uh2UocUTmbQh","Завантажити сертифікат")</f>
        <v>Завантажити сертифікат</v>
      </c>
    </row>
    <row r="612" spans="1:2" x14ac:dyDescent="0.3">
      <c r="A612" t="s">
        <v>610</v>
      </c>
      <c r="B612" t="str">
        <f>HYPERLINK("https://talan.bank.gov.ua/get-user-certificate/ktodANLDg4HeVC8YHDfx","Завантажити сертифікат")</f>
        <v>Завантажити сертифікат</v>
      </c>
    </row>
    <row r="613" spans="1:2" x14ac:dyDescent="0.3">
      <c r="A613" t="s">
        <v>611</v>
      </c>
      <c r="B613" t="str">
        <f>HYPERLINK("https://talan.bank.gov.ua/get-user-certificate/ktodA5fIKDMgZI8qpwB6","Завантажити сертифікат")</f>
        <v>Завантажити сертифікат</v>
      </c>
    </row>
    <row r="614" spans="1:2" x14ac:dyDescent="0.3">
      <c r="A614" t="s">
        <v>612</v>
      </c>
      <c r="B614" t="str">
        <f>HYPERLINK("https://talan.bank.gov.ua/get-user-certificate/ktodAF0gakq1leKuPPFg","Завантажити сертифікат")</f>
        <v>Завантажити сертифікат</v>
      </c>
    </row>
    <row r="615" spans="1:2" x14ac:dyDescent="0.3">
      <c r="A615" t="s">
        <v>613</v>
      </c>
      <c r="B615" t="str">
        <f>HYPERLINK("https://talan.bank.gov.ua/get-user-certificate/ktodAqAcfdIY6LXTSdxo","Завантажити сертифікат")</f>
        <v>Завантажити сертифікат</v>
      </c>
    </row>
    <row r="616" spans="1:2" x14ac:dyDescent="0.3">
      <c r="A616" t="s">
        <v>614</v>
      </c>
      <c r="B616" t="str">
        <f>HYPERLINK("https://talan.bank.gov.ua/get-user-certificate/ktodAjl6IOL-F7j1zyNZ","Завантажити сертифікат")</f>
        <v>Завантажити сертифікат</v>
      </c>
    </row>
    <row r="617" spans="1:2" x14ac:dyDescent="0.3">
      <c r="A617" t="s">
        <v>615</v>
      </c>
      <c r="B617" t="str">
        <f>HYPERLINK("https://talan.bank.gov.ua/get-user-certificate/ktodAZg2B244bUfMVXOn","Завантажити сертифікат")</f>
        <v>Завантажити сертифікат</v>
      </c>
    </row>
    <row r="618" spans="1:2" x14ac:dyDescent="0.3">
      <c r="A618" t="s">
        <v>616</v>
      </c>
      <c r="B618" t="str">
        <f>HYPERLINK("https://talan.bank.gov.ua/get-user-certificate/ktodAddB5Mwq0pPrPj2d","Завантажити сертифікат")</f>
        <v>Завантажити сертифікат</v>
      </c>
    </row>
    <row r="619" spans="1:2" x14ac:dyDescent="0.3">
      <c r="A619" t="s">
        <v>617</v>
      </c>
      <c r="B619" t="str">
        <f>HYPERLINK("https://talan.bank.gov.ua/get-user-certificate/ktodAoXjePdMmrFVQu_p","Завантажити сертифікат")</f>
        <v>Завантажити сертифікат</v>
      </c>
    </row>
    <row r="620" spans="1:2" x14ac:dyDescent="0.3">
      <c r="A620" t="s">
        <v>618</v>
      </c>
      <c r="B620" t="str">
        <f>HYPERLINK("https://talan.bank.gov.ua/get-user-certificate/ktodA3sp7uNgbnH6DLYb","Завантажити сертифікат")</f>
        <v>Завантажити сертифікат</v>
      </c>
    </row>
    <row r="621" spans="1:2" x14ac:dyDescent="0.3">
      <c r="A621" t="s">
        <v>619</v>
      </c>
      <c r="B621" t="str">
        <f>HYPERLINK("https://talan.bank.gov.ua/get-user-certificate/ktodAimY5YudCh_c7PUz","Завантажити сертифікат")</f>
        <v>Завантажити сертифікат</v>
      </c>
    </row>
    <row r="622" spans="1:2" x14ac:dyDescent="0.3">
      <c r="A622" t="s">
        <v>620</v>
      </c>
      <c r="B622" t="str">
        <f>HYPERLINK("https://talan.bank.gov.ua/get-user-certificate/ktodAWDkaW7SFUBV0_OA","Завантажити сертифікат")</f>
        <v>Завантажити сертифікат</v>
      </c>
    </row>
    <row r="623" spans="1:2" x14ac:dyDescent="0.3">
      <c r="A623" t="s">
        <v>621</v>
      </c>
      <c r="B623" t="str">
        <f>HYPERLINK("https://talan.bank.gov.ua/get-user-certificate/ktodAuA3TMOsVtANn_an","Завантажити сертифікат")</f>
        <v>Завантажити сертифікат</v>
      </c>
    </row>
    <row r="624" spans="1:2" x14ac:dyDescent="0.3">
      <c r="A624" t="s">
        <v>622</v>
      </c>
      <c r="B624" t="str">
        <f>HYPERLINK("https://talan.bank.gov.ua/get-user-certificate/ktodADuR2KEEnYEy_Zpg","Завантажити сертифікат")</f>
        <v>Завантажити сертифікат</v>
      </c>
    </row>
    <row r="625" spans="1:2" x14ac:dyDescent="0.3">
      <c r="A625" t="s">
        <v>623</v>
      </c>
      <c r="B625" t="str">
        <f>HYPERLINK("https://talan.bank.gov.ua/get-user-certificate/ktodA_Qemu2XEyNVwnE4","Завантажити сертифікат")</f>
        <v>Завантажити сертифікат</v>
      </c>
    </row>
    <row r="626" spans="1:2" x14ac:dyDescent="0.3">
      <c r="A626" t="s">
        <v>624</v>
      </c>
      <c r="B626" t="str">
        <f>HYPERLINK("https://talan.bank.gov.ua/get-user-certificate/ktodALKqqytY9jajtIge","Завантажити сертифікат")</f>
        <v>Завантажити сертифікат</v>
      </c>
    </row>
    <row r="627" spans="1:2" x14ac:dyDescent="0.3">
      <c r="A627" t="s">
        <v>625</v>
      </c>
      <c r="B627" t="str">
        <f>HYPERLINK("https://talan.bank.gov.ua/get-user-certificate/ktodA62Mq1jYKtIo27v1","Завантажити сертифікат")</f>
        <v>Завантажити сертифікат</v>
      </c>
    </row>
    <row r="628" spans="1:2" x14ac:dyDescent="0.3">
      <c r="A628" t="s">
        <v>626</v>
      </c>
      <c r="B628" t="str">
        <f>HYPERLINK("https://talan.bank.gov.ua/get-user-certificate/ktodAjZTTRyiYzIZZkb4","Завантажити сертифікат")</f>
        <v>Завантажити сертифікат</v>
      </c>
    </row>
    <row r="629" spans="1:2" x14ac:dyDescent="0.3">
      <c r="A629" t="s">
        <v>627</v>
      </c>
      <c r="B629" t="str">
        <f>HYPERLINK("https://talan.bank.gov.ua/get-user-certificate/ktodAd_FeLL_xOe0G0ep","Завантажити сертифікат")</f>
        <v>Завантажити сертифікат</v>
      </c>
    </row>
    <row r="630" spans="1:2" x14ac:dyDescent="0.3">
      <c r="A630" t="s">
        <v>628</v>
      </c>
      <c r="B630" t="str">
        <f>HYPERLINK("https://talan.bank.gov.ua/get-user-certificate/ktodA3m_awfGDFsuYu2m","Завантажити сертифікат")</f>
        <v>Завантажити сертифікат</v>
      </c>
    </row>
    <row r="631" spans="1:2" x14ac:dyDescent="0.3">
      <c r="A631" t="s">
        <v>629</v>
      </c>
      <c r="B631" t="str">
        <f>HYPERLINK("https://talan.bank.gov.ua/get-user-certificate/ktodAVr6JOefRejYk6D4","Завантажити сертифікат")</f>
        <v>Завантажити сертифікат</v>
      </c>
    </row>
    <row r="632" spans="1:2" x14ac:dyDescent="0.3">
      <c r="A632" t="s">
        <v>630</v>
      </c>
      <c r="B632" t="str">
        <f>HYPERLINK("https://talan.bank.gov.ua/get-user-certificate/ktodAkdVxfV1Gr9eHLeU","Завантажити сертифікат")</f>
        <v>Завантажити сертифікат</v>
      </c>
    </row>
    <row r="633" spans="1:2" x14ac:dyDescent="0.3">
      <c r="A633" t="s">
        <v>631</v>
      </c>
      <c r="B633" t="str">
        <f>HYPERLINK("https://talan.bank.gov.ua/get-user-certificate/ktodAPWMQxvNNPlUUyZV","Завантажити сертифікат")</f>
        <v>Завантажити сертифікат</v>
      </c>
    </row>
    <row r="634" spans="1:2" x14ac:dyDescent="0.3">
      <c r="A634" t="s">
        <v>632</v>
      </c>
      <c r="B634" t="str">
        <f>HYPERLINK("https://talan.bank.gov.ua/get-user-certificate/ktodAk_jrAegowPqfkly","Завантажити сертифікат")</f>
        <v>Завантажити сертифікат</v>
      </c>
    </row>
    <row r="635" spans="1:2" x14ac:dyDescent="0.3">
      <c r="A635" t="s">
        <v>633</v>
      </c>
      <c r="B635" t="str">
        <f>HYPERLINK("https://talan.bank.gov.ua/get-user-certificate/ktodA3oi7YXa7II8d7Yr","Завантажити сертифікат")</f>
        <v>Завантажити сертифікат</v>
      </c>
    </row>
    <row r="636" spans="1:2" x14ac:dyDescent="0.3">
      <c r="A636" t="s">
        <v>634</v>
      </c>
      <c r="B636" t="str">
        <f>HYPERLINK("https://talan.bank.gov.ua/get-user-certificate/ktodAIl9XRGxCkmzVYAM","Завантажити сертифікат")</f>
        <v>Завантажити сертифікат</v>
      </c>
    </row>
    <row r="637" spans="1:2" x14ac:dyDescent="0.3">
      <c r="A637" t="s">
        <v>635</v>
      </c>
      <c r="B637" t="str">
        <f>HYPERLINK("https://talan.bank.gov.ua/get-user-certificate/ktodANLewZMV2z3VJcLe","Завантажити сертифікат")</f>
        <v>Завантажити сертифікат</v>
      </c>
    </row>
    <row r="638" spans="1:2" x14ac:dyDescent="0.3">
      <c r="A638" t="s">
        <v>636</v>
      </c>
      <c r="B638" t="str">
        <f>HYPERLINK("https://talan.bank.gov.ua/get-user-certificate/ktodAzVuyySnXPlEMaVL","Завантажити сертифікат")</f>
        <v>Завантажити сертифікат</v>
      </c>
    </row>
    <row r="639" spans="1:2" x14ac:dyDescent="0.3">
      <c r="A639" t="s">
        <v>637</v>
      </c>
      <c r="B639" t="str">
        <f>HYPERLINK("https://talan.bank.gov.ua/get-user-certificate/ktodAkGyish-QoImQP9_","Завантажити сертифікат")</f>
        <v>Завантажити сертифікат</v>
      </c>
    </row>
    <row r="640" spans="1:2" x14ac:dyDescent="0.3">
      <c r="A640" t="s">
        <v>638</v>
      </c>
      <c r="B640" t="str">
        <f>HYPERLINK("https://talan.bank.gov.ua/get-user-certificate/ktodALOOfva4-BWkvK7h","Завантажити сертифікат")</f>
        <v>Завантажити сертифікат</v>
      </c>
    </row>
    <row r="641" spans="1:2" x14ac:dyDescent="0.3">
      <c r="A641" t="s">
        <v>639</v>
      </c>
      <c r="B641" t="str">
        <f>HYPERLINK("https://talan.bank.gov.ua/get-user-certificate/ktodAromjJKJ95myk85v","Завантажити сертифікат")</f>
        <v>Завантажити сертифікат</v>
      </c>
    </row>
    <row r="642" spans="1:2" x14ac:dyDescent="0.3">
      <c r="A642" t="s">
        <v>640</v>
      </c>
      <c r="B642" t="str">
        <f>HYPERLINK("https://talan.bank.gov.ua/get-user-certificate/ktodArGM3dgqO7dTd8gs","Завантажити сертифікат")</f>
        <v>Завантажити сертифікат</v>
      </c>
    </row>
    <row r="643" spans="1:2" x14ac:dyDescent="0.3">
      <c r="A643" t="s">
        <v>641</v>
      </c>
      <c r="B643" t="str">
        <f>HYPERLINK("https://talan.bank.gov.ua/get-user-certificate/ktodAbDC4u1CqR7ukkjX","Завантажити сертифікат")</f>
        <v>Завантажити сертифікат</v>
      </c>
    </row>
    <row r="644" spans="1:2" x14ac:dyDescent="0.3">
      <c r="A644" t="s">
        <v>642</v>
      </c>
      <c r="B644" t="str">
        <f>HYPERLINK("https://talan.bank.gov.ua/get-user-certificate/ktodAxVbqRgKVg_npX5S","Завантажити сертифікат")</f>
        <v>Завантажити сертифікат</v>
      </c>
    </row>
    <row r="645" spans="1:2" x14ac:dyDescent="0.3">
      <c r="A645" t="s">
        <v>643</v>
      </c>
      <c r="B645" t="str">
        <f>HYPERLINK("https://talan.bank.gov.ua/get-user-certificate/ktodAsTKFVT9QVjHYLNt","Завантажити сертифікат")</f>
        <v>Завантажити сертифікат</v>
      </c>
    </row>
    <row r="646" spans="1:2" x14ac:dyDescent="0.3">
      <c r="A646" t="s">
        <v>644</v>
      </c>
      <c r="B646" t="str">
        <f>HYPERLINK("https://talan.bank.gov.ua/get-user-certificate/ktodAarDjCE_DOJqVYzd","Завантажити сертифікат")</f>
        <v>Завантажити сертифікат</v>
      </c>
    </row>
    <row r="647" spans="1:2" x14ac:dyDescent="0.3">
      <c r="A647" t="s">
        <v>645</v>
      </c>
      <c r="B647" t="str">
        <f>HYPERLINK("https://talan.bank.gov.ua/get-user-certificate/ktodAA9ja5-wOOWZa2fE","Завантажити сертифікат")</f>
        <v>Завантажити сертифікат</v>
      </c>
    </row>
    <row r="648" spans="1:2" x14ac:dyDescent="0.3">
      <c r="A648" t="s">
        <v>646</v>
      </c>
      <c r="B648" t="str">
        <f>HYPERLINK("https://talan.bank.gov.ua/get-user-certificate/ktodAYDK9QZNEXwLv_a_","Завантажити сертифікат")</f>
        <v>Завантажити сертифікат</v>
      </c>
    </row>
    <row r="649" spans="1:2" x14ac:dyDescent="0.3">
      <c r="A649" t="s">
        <v>647</v>
      </c>
      <c r="B649" t="str">
        <f>HYPERLINK("https://talan.bank.gov.ua/get-user-certificate/ktodAjZNvMgXRNZeE_Mh","Завантажити сертифікат")</f>
        <v>Завантажити сертифікат</v>
      </c>
    </row>
    <row r="650" spans="1:2" x14ac:dyDescent="0.3">
      <c r="A650" t="s">
        <v>648</v>
      </c>
      <c r="B650" t="str">
        <f>HYPERLINK("https://talan.bank.gov.ua/get-user-certificate/ktodAbzRZkXNTcU4vDYS","Завантажити сертифікат")</f>
        <v>Завантажити сертифікат</v>
      </c>
    </row>
    <row r="651" spans="1:2" x14ac:dyDescent="0.3">
      <c r="A651" t="s">
        <v>649</v>
      </c>
      <c r="B651" t="str">
        <f>HYPERLINK("https://talan.bank.gov.ua/get-user-certificate/ktodAQOJgr5HndFq_hWx","Завантажити сертифікат")</f>
        <v>Завантажити сертифікат</v>
      </c>
    </row>
    <row r="652" spans="1:2" x14ac:dyDescent="0.3">
      <c r="A652" t="s">
        <v>650</v>
      </c>
      <c r="B652" t="str">
        <f>HYPERLINK("https://talan.bank.gov.ua/get-user-certificate/ktodAnIUFlccGiLqVb6n","Завантажити сертифікат")</f>
        <v>Завантажити сертифікат</v>
      </c>
    </row>
    <row r="653" spans="1:2" x14ac:dyDescent="0.3">
      <c r="A653" t="s">
        <v>651</v>
      </c>
      <c r="B653" t="str">
        <f>HYPERLINK("https://talan.bank.gov.ua/get-user-certificate/ktodAtWdkl-tvOuByp8i","Завантажити сертифікат")</f>
        <v>Завантажити сертифікат</v>
      </c>
    </row>
    <row r="654" spans="1:2" x14ac:dyDescent="0.3">
      <c r="A654" t="s">
        <v>652</v>
      </c>
      <c r="B654" t="str">
        <f>HYPERLINK("https://talan.bank.gov.ua/get-user-certificate/ktodABX2WVLtfnOVpmqr","Завантажити сертифікат")</f>
        <v>Завантажити сертифікат</v>
      </c>
    </row>
    <row r="655" spans="1:2" x14ac:dyDescent="0.3">
      <c r="A655" t="s">
        <v>653</v>
      </c>
      <c r="B655" t="str">
        <f>HYPERLINK("https://talan.bank.gov.ua/get-user-certificate/ktodAeCNr5LdFWSuPPbG","Завантажити сертифікат")</f>
        <v>Завантажити сертифікат</v>
      </c>
    </row>
    <row r="656" spans="1:2" x14ac:dyDescent="0.3">
      <c r="A656" t="s">
        <v>654</v>
      </c>
      <c r="B656" t="str">
        <f>HYPERLINK("https://talan.bank.gov.ua/get-user-certificate/ktodAyjEEQ2P0mwasYWZ","Завантажити сертифікат")</f>
        <v>Завантажити сертифікат</v>
      </c>
    </row>
    <row r="657" spans="1:2" x14ac:dyDescent="0.3">
      <c r="A657" t="s">
        <v>655</v>
      </c>
      <c r="B657" t="str">
        <f>HYPERLINK("https://talan.bank.gov.ua/get-user-certificate/ktodAbhrcYc6ge-lSiiM","Завантажити сертифікат")</f>
        <v>Завантажити сертифікат</v>
      </c>
    </row>
    <row r="658" spans="1:2" x14ac:dyDescent="0.3">
      <c r="A658" t="s">
        <v>656</v>
      </c>
      <c r="B658" t="str">
        <f>HYPERLINK("https://talan.bank.gov.ua/get-user-certificate/ktodASHtw-uQizOTtaq7","Завантажити сертифікат")</f>
        <v>Завантажити сертифікат</v>
      </c>
    </row>
    <row r="659" spans="1:2" x14ac:dyDescent="0.3">
      <c r="A659" t="s">
        <v>657</v>
      </c>
      <c r="B659" t="str">
        <f>HYPERLINK("https://talan.bank.gov.ua/get-user-certificate/ktodAfSILvbs7dlILlzj","Завантажити сертифікат")</f>
        <v>Завантажити сертифікат</v>
      </c>
    </row>
    <row r="660" spans="1:2" x14ac:dyDescent="0.3">
      <c r="A660" t="s">
        <v>658</v>
      </c>
      <c r="B660" t="str">
        <f>HYPERLINK("https://talan.bank.gov.ua/get-user-certificate/ktodAA4UkQT9b7zUp8rB","Завантажити сертифікат")</f>
        <v>Завантажити сертифікат</v>
      </c>
    </row>
    <row r="661" spans="1:2" x14ac:dyDescent="0.3">
      <c r="A661" t="s">
        <v>659</v>
      </c>
      <c r="B661" t="str">
        <f>HYPERLINK("https://talan.bank.gov.ua/get-user-certificate/ktodA49TmRejh_QEGh2K","Завантажити сертифікат")</f>
        <v>Завантажити сертифікат</v>
      </c>
    </row>
    <row r="662" spans="1:2" x14ac:dyDescent="0.3">
      <c r="A662" t="s">
        <v>660</v>
      </c>
      <c r="B662" t="str">
        <f>HYPERLINK("https://talan.bank.gov.ua/get-user-certificate/ktodA-v8zpATGLvvEhJU","Завантажити сертифікат")</f>
        <v>Завантажити сертифікат</v>
      </c>
    </row>
    <row r="663" spans="1:2" x14ac:dyDescent="0.3">
      <c r="A663" t="s">
        <v>661</v>
      </c>
      <c r="B663" t="str">
        <f>HYPERLINK("https://talan.bank.gov.ua/get-user-certificate/ktodAKMFFTmXjRvm6zXZ","Завантажити сертифікат")</f>
        <v>Завантажити сертифікат</v>
      </c>
    </row>
    <row r="664" spans="1:2" x14ac:dyDescent="0.3">
      <c r="A664" t="s">
        <v>662</v>
      </c>
      <c r="B664" t="str">
        <f>HYPERLINK("https://talan.bank.gov.ua/get-user-certificate/ktodAxo72fnqNIIjSGMZ","Завантажити сертифікат")</f>
        <v>Завантажити сертифікат</v>
      </c>
    </row>
    <row r="665" spans="1:2" x14ac:dyDescent="0.3">
      <c r="A665" t="s">
        <v>663</v>
      </c>
      <c r="B665" t="str">
        <f>HYPERLINK("https://talan.bank.gov.ua/get-user-certificate/ktodAYeddgciYMXPzvhg","Завантажити сертифікат")</f>
        <v>Завантажити сертифікат</v>
      </c>
    </row>
    <row r="666" spans="1:2" x14ac:dyDescent="0.3">
      <c r="A666" t="s">
        <v>664</v>
      </c>
      <c r="B666" t="str">
        <f>HYPERLINK("https://talan.bank.gov.ua/get-user-certificate/ktodA28Mq75AiU0cqR7r","Завантажити сертифікат")</f>
        <v>Завантажити сертифікат</v>
      </c>
    </row>
    <row r="667" spans="1:2" x14ac:dyDescent="0.3">
      <c r="A667" t="s">
        <v>665</v>
      </c>
      <c r="B667" t="str">
        <f>HYPERLINK("https://talan.bank.gov.ua/get-user-certificate/ktodAwMcN2Ki8VBwJqZI","Завантажити сертифікат")</f>
        <v>Завантажити сертифікат</v>
      </c>
    </row>
    <row r="668" spans="1:2" x14ac:dyDescent="0.3">
      <c r="A668" t="s">
        <v>666</v>
      </c>
      <c r="B668" t="str">
        <f>HYPERLINK("https://talan.bank.gov.ua/get-user-certificate/ktodABP_x4hEoaafFLuf","Завантажити сертифікат")</f>
        <v>Завантажити сертифікат</v>
      </c>
    </row>
    <row r="669" spans="1:2" x14ac:dyDescent="0.3">
      <c r="A669" t="s">
        <v>667</v>
      </c>
      <c r="B669" t="str">
        <f>HYPERLINK("https://talan.bank.gov.ua/get-user-certificate/ktodAzByW0YZQzD6KMff","Завантажити сертифікат")</f>
        <v>Завантажити сертифікат</v>
      </c>
    </row>
    <row r="670" spans="1:2" x14ac:dyDescent="0.3">
      <c r="A670" t="s">
        <v>668</v>
      </c>
      <c r="B670" t="str">
        <f>HYPERLINK("https://talan.bank.gov.ua/get-user-certificate/ktodAxx9bv7H50_L_3Wt","Завантажити сертифікат")</f>
        <v>Завантажити сертифікат</v>
      </c>
    </row>
    <row r="671" spans="1:2" x14ac:dyDescent="0.3">
      <c r="A671" t="s">
        <v>669</v>
      </c>
      <c r="B671" t="str">
        <f>HYPERLINK("https://talan.bank.gov.ua/get-user-certificate/ktodAGEQbItwDcbBMt7k","Завантажити сертифікат")</f>
        <v>Завантажити сертифікат</v>
      </c>
    </row>
    <row r="672" spans="1:2" x14ac:dyDescent="0.3">
      <c r="A672" t="s">
        <v>670</v>
      </c>
      <c r="B672" t="str">
        <f>HYPERLINK("https://talan.bank.gov.ua/get-user-certificate/ktodAzy6gpFB6dzicthG","Завантажити сертифікат")</f>
        <v>Завантажити сертифікат</v>
      </c>
    </row>
    <row r="673" spans="1:2" x14ac:dyDescent="0.3">
      <c r="A673" t="s">
        <v>671</v>
      </c>
      <c r="B673" t="str">
        <f>HYPERLINK("https://talan.bank.gov.ua/get-user-certificate/ktodAGCCoCWu9qkb9801","Завантажити сертифікат")</f>
        <v>Завантажити сертифікат</v>
      </c>
    </row>
    <row r="674" spans="1:2" x14ac:dyDescent="0.3">
      <c r="A674" t="s">
        <v>672</v>
      </c>
      <c r="B674" t="str">
        <f>HYPERLINK("https://talan.bank.gov.ua/get-user-certificate/ktodAKmvXOd3iJM64m3J","Завантажити сертифікат")</f>
        <v>Завантажити сертифікат</v>
      </c>
    </row>
    <row r="675" spans="1:2" x14ac:dyDescent="0.3">
      <c r="A675" t="s">
        <v>673</v>
      </c>
      <c r="B675" t="str">
        <f>HYPERLINK("https://talan.bank.gov.ua/get-user-certificate/ktodAMPzrIjMme21YWlF","Завантажити сертифікат")</f>
        <v>Завантажити сертифікат</v>
      </c>
    </row>
    <row r="676" spans="1:2" x14ac:dyDescent="0.3">
      <c r="A676" t="s">
        <v>674</v>
      </c>
      <c r="B676" t="str">
        <f>HYPERLINK("https://talan.bank.gov.ua/get-user-certificate/ktodA3pyh-l6uBPcT7De","Завантажити сертифікат")</f>
        <v>Завантажити сертифікат</v>
      </c>
    </row>
    <row r="677" spans="1:2" x14ac:dyDescent="0.3">
      <c r="A677" t="s">
        <v>675</v>
      </c>
      <c r="B677" t="str">
        <f>HYPERLINK("https://talan.bank.gov.ua/get-user-certificate/ktodA3MzD7z8XlheAbFr","Завантажити сертифікат")</f>
        <v>Завантажити сертифікат</v>
      </c>
    </row>
    <row r="678" spans="1:2" x14ac:dyDescent="0.3">
      <c r="A678" t="s">
        <v>676</v>
      </c>
      <c r="B678" t="str">
        <f>HYPERLINK("https://talan.bank.gov.ua/get-user-certificate/ktodAXiEHewjpYDcs7Q2","Завантажити сертифікат")</f>
        <v>Завантажити сертифікат</v>
      </c>
    </row>
    <row r="679" spans="1:2" x14ac:dyDescent="0.3">
      <c r="A679" t="s">
        <v>677</v>
      </c>
      <c r="B679" t="str">
        <f>HYPERLINK("https://talan.bank.gov.ua/get-user-certificate/ktodA7Y-mFYnp4BGGrTN","Завантажити сертифікат")</f>
        <v>Завантажити сертифікат</v>
      </c>
    </row>
    <row r="680" spans="1:2" x14ac:dyDescent="0.3">
      <c r="A680" t="s">
        <v>678</v>
      </c>
      <c r="B680" t="str">
        <f>HYPERLINK("https://talan.bank.gov.ua/get-user-certificate/ktodA401-bNgsfw4XbzO","Завантажити сертифікат")</f>
        <v>Завантажити сертифікат</v>
      </c>
    </row>
    <row r="681" spans="1:2" x14ac:dyDescent="0.3">
      <c r="A681" t="s">
        <v>679</v>
      </c>
      <c r="B681" t="str">
        <f>HYPERLINK("https://talan.bank.gov.ua/get-user-certificate/ktodAoZOfv32cAE8WgzR","Завантажити сертифікат")</f>
        <v>Завантажити сертифікат</v>
      </c>
    </row>
    <row r="682" spans="1:2" x14ac:dyDescent="0.3">
      <c r="A682" t="s">
        <v>680</v>
      </c>
      <c r="B682" t="str">
        <f>HYPERLINK("https://talan.bank.gov.ua/get-user-certificate/ktodAep3TKHcLGnwAvuI","Завантажити сертифікат")</f>
        <v>Завантажити сертифікат</v>
      </c>
    </row>
    <row r="683" spans="1:2" x14ac:dyDescent="0.3">
      <c r="A683" t="s">
        <v>681</v>
      </c>
      <c r="B683" t="str">
        <f>HYPERLINK("https://talan.bank.gov.ua/get-user-certificate/ktodA3CZXCkwslADhDGe","Завантажити сертифікат")</f>
        <v>Завантажити сертифікат</v>
      </c>
    </row>
    <row r="684" spans="1:2" x14ac:dyDescent="0.3">
      <c r="A684" t="s">
        <v>682</v>
      </c>
      <c r="B684" t="str">
        <f>HYPERLINK("https://talan.bank.gov.ua/get-user-certificate/ktodAtd1Nzkn4lY4-23g","Завантажити сертифікат")</f>
        <v>Завантажити сертифікат</v>
      </c>
    </row>
    <row r="685" spans="1:2" x14ac:dyDescent="0.3">
      <c r="A685" t="s">
        <v>683</v>
      </c>
      <c r="B685" t="str">
        <f>HYPERLINK("https://talan.bank.gov.ua/get-user-certificate/ktodAjXiATmOUgpSu4hp","Завантажити сертифікат")</f>
        <v>Завантажити сертифікат</v>
      </c>
    </row>
    <row r="686" spans="1:2" x14ac:dyDescent="0.3">
      <c r="A686" t="s">
        <v>684</v>
      </c>
      <c r="B686" t="str">
        <f>HYPERLINK("https://talan.bank.gov.ua/get-user-certificate/ktodAAj01mLeI1AU70c0","Завантажити сертифікат")</f>
        <v>Завантажити сертифікат</v>
      </c>
    </row>
    <row r="687" spans="1:2" x14ac:dyDescent="0.3">
      <c r="A687" t="s">
        <v>685</v>
      </c>
      <c r="B687" t="str">
        <f>HYPERLINK("https://talan.bank.gov.ua/get-user-certificate/ktodA4Q1qoC-nMCh1r81","Завантажити сертифікат")</f>
        <v>Завантажити сертифікат</v>
      </c>
    </row>
    <row r="688" spans="1:2" x14ac:dyDescent="0.3">
      <c r="A688" t="s">
        <v>686</v>
      </c>
      <c r="B688" t="str">
        <f>HYPERLINK("https://talan.bank.gov.ua/get-user-certificate/ktodAQl3m1yji75oEyOo","Завантажити сертифікат")</f>
        <v>Завантажити сертифікат</v>
      </c>
    </row>
    <row r="689" spans="1:2" x14ac:dyDescent="0.3">
      <c r="A689" t="s">
        <v>687</v>
      </c>
      <c r="B689" t="str">
        <f>HYPERLINK("https://talan.bank.gov.ua/get-user-certificate/ktodAXXqbH2uLarO1qX0","Завантажити сертифікат")</f>
        <v>Завантажити сертифікат</v>
      </c>
    </row>
    <row r="690" spans="1:2" x14ac:dyDescent="0.3">
      <c r="A690" t="s">
        <v>688</v>
      </c>
      <c r="B690" t="str">
        <f>HYPERLINK("https://talan.bank.gov.ua/get-user-certificate/ktodA2H_LUKu3CLjC0yI","Завантажити сертифікат")</f>
        <v>Завантажити сертифікат</v>
      </c>
    </row>
    <row r="691" spans="1:2" x14ac:dyDescent="0.3">
      <c r="A691" t="s">
        <v>689</v>
      </c>
      <c r="B691" t="str">
        <f>HYPERLINK("https://talan.bank.gov.ua/get-user-certificate/ktodAOsXf12NkP-s4hGX","Завантажити сертифікат")</f>
        <v>Завантажити сертифікат</v>
      </c>
    </row>
    <row r="692" spans="1:2" x14ac:dyDescent="0.3">
      <c r="A692" t="s">
        <v>690</v>
      </c>
      <c r="B692" t="str">
        <f>HYPERLINK("https://talan.bank.gov.ua/get-user-certificate/ktodAjwZ0m-7sO3lEimz","Завантажити сертифікат")</f>
        <v>Завантажити сертифікат</v>
      </c>
    </row>
    <row r="693" spans="1:2" x14ac:dyDescent="0.3">
      <c r="A693" t="s">
        <v>691</v>
      </c>
      <c r="B693" t="str">
        <f>HYPERLINK("https://talan.bank.gov.ua/get-user-certificate/ktodAq8j0g85WeOs33C0","Завантажити сертифікат")</f>
        <v>Завантажити сертифікат</v>
      </c>
    </row>
    <row r="694" spans="1:2" x14ac:dyDescent="0.3">
      <c r="A694" t="s">
        <v>692</v>
      </c>
      <c r="B694" t="str">
        <f>HYPERLINK("https://talan.bank.gov.ua/get-user-certificate/ktodAbsuTygWeFwPS0eS","Завантажити сертифікат")</f>
        <v>Завантажити сертифікат</v>
      </c>
    </row>
    <row r="695" spans="1:2" x14ac:dyDescent="0.3">
      <c r="A695" t="s">
        <v>693</v>
      </c>
      <c r="B695" t="str">
        <f>HYPERLINK("https://talan.bank.gov.ua/get-user-certificate/ktodAx0i873dzguJk_Tu","Завантажити сертифікат")</f>
        <v>Завантажити сертифікат</v>
      </c>
    </row>
    <row r="696" spans="1:2" x14ac:dyDescent="0.3">
      <c r="A696" t="s">
        <v>694</v>
      </c>
      <c r="B696" t="str">
        <f>HYPERLINK("https://talan.bank.gov.ua/get-user-certificate/ktodAsQO-xSqMjLokL5R","Завантажити сертифікат")</f>
        <v>Завантажити сертифікат</v>
      </c>
    </row>
    <row r="697" spans="1:2" x14ac:dyDescent="0.3">
      <c r="A697" t="s">
        <v>695</v>
      </c>
      <c r="B697" t="str">
        <f>HYPERLINK("https://talan.bank.gov.ua/get-user-certificate/ktodAMrOIynRycuKzMKG","Завантажити сертифікат")</f>
        <v>Завантажити сертифікат</v>
      </c>
    </row>
    <row r="698" spans="1:2" x14ac:dyDescent="0.3">
      <c r="A698" t="s">
        <v>696</v>
      </c>
      <c r="B698" t="str">
        <f>HYPERLINK("https://talan.bank.gov.ua/get-user-certificate/ktodAQGaiDEPQwLMgPOz","Завантажити сертифікат")</f>
        <v>Завантажити сертифікат</v>
      </c>
    </row>
    <row r="699" spans="1:2" x14ac:dyDescent="0.3">
      <c r="A699" t="s">
        <v>697</v>
      </c>
      <c r="B699" t="str">
        <f>HYPERLINK("https://talan.bank.gov.ua/get-user-certificate/ktodAg6Px4QSJ-uohR0v","Завантажити сертифікат")</f>
        <v>Завантажити сертифікат</v>
      </c>
    </row>
    <row r="700" spans="1:2" x14ac:dyDescent="0.3">
      <c r="A700" t="s">
        <v>698</v>
      </c>
      <c r="B700" t="str">
        <f>HYPERLINK("https://talan.bank.gov.ua/get-user-certificate/ktodAkgL1zSdFma_OD89","Завантажити сертифікат")</f>
        <v>Завантажити сертифікат</v>
      </c>
    </row>
    <row r="701" spans="1:2" x14ac:dyDescent="0.3">
      <c r="A701" t="s">
        <v>699</v>
      </c>
      <c r="B701" t="str">
        <f>HYPERLINK("https://talan.bank.gov.ua/get-user-certificate/ktodAoSju_SAMrdlzTjX","Завантажити сертифікат")</f>
        <v>Завантажити сертифікат</v>
      </c>
    </row>
    <row r="702" spans="1:2" x14ac:dyDescent="0.3">
      <c r="A702" t="s">
        <v>700</v>
      </c>
      <c r="B702" t="str">
        <f>HYPERLINK("https://talan.bank.gov.ua/get-user-certificate/ktodAmoVT2hwQ5s28Y6e","Завантажити сертифікат")</f>
        <v>Завантажити сертифікат</v>
      </c>
    </row>
    <row r="703" spans="1:2" x14ac:dyDescent="0.3">
      <c r="A703" t="s">
        <v>701</v>
      </c>
      <c r="B703" t="str">
        <f>HYPERLINK("https://talan.bank.gov.ua/get-user-certificate/ktodAf0qpXH7hk0rPcVN","Завантажити сертифікат")</f>
        <v>Завантажити сертифікат</v>
      </c>
    </row>
    <row r="704" spans="1:2" x14ac:dyDescent="0.3">
      <c r="A704" t="s">
        <v>702</v>
      </c>
      <c r="B704" t="str">
        <f>HYPERLINK("https://talan.bank.gov.ua/get-user-certificate/ktodAyc4H9ygvKPFAWOF","Завантажити сертифікат")</f>
        <v>Завантажити сертифікат</v>
      </c>
    </row>
    <row r="705" spans="1:2" x14ac:dyDescent="0.3">
      <c r="A705" t="s">
        <v>703</v>
      </c>
      <c r="B705" t="str">
        <f>HYPERLINK("https://talan.bank.gov.ua/get-user-certificate/ktodAqImssS-f5IZzaKY","Завантажити сертифікат")</f>
        <v>Завантажити сертифікат</v>
      </c>
    </row>
    <row r="706" spans="1:2" x14ac:dyDescent="0.3">
      <c r="A706" t="s">
        <v>704</v>
      </c>
      <c r="B706" t="str">
        <f>HYPERLINK("https://talan.bank.gov.ua/get-user-certificate/ktodAXqFe6zI1Vl0VKqx","Завантажити сертифікат")</f>
        <v>Завантажити сертифікат</v>
      </c>
    </row>
    <row r="707" spans="1:2" x14ac:dyDescent="0.3">
      <c r="A707" t="s">
        <v>705</v>
      </c>
      <c r="B707" t="str">
        <f>HYPERLINK("https://talan.bank.gov.ua/get-user-certificate/ktodA1yOnxZDpUa9H6u6","Завантажити сертифікат")</f>
        <v>Завантажити сертифікат</v>
      </c>
    </row>
    <row r="708" spans="1:2" x14ac:dyDescent="0.3">
      <c r="A708" t="s">
        <v>706</v>
      </c>
      <c r="B708" t="str">
        <f>HYPERLINK("https://talan.bank.gov.ua/get-user-certificate/ktodAC3ix_TFNN2GgacF","Завантажити сертифікат")</f>
        <v>Завантажити сертифікат</v>
      </c>
    </row>
    <row r="709" spans="1:2" x14ac:dyDescent="0.3">
      <c r="A709" t="s">
        <v>707</v>
      </c>
      <c r="B709" t="str">
        <f>HYPERLINK("https://talan.bank.gov.ua/get-user-certificate/ktodACFT6UXdOBLba_xK","Завантажити сертифікат")</f>
        <v>Завантажити сертифікат</v>
      </c>
    </row>
    <row r="710" spans="1:2" x14ac:dyDescent="0.3">
      <c r="A710" t="s">
        <v>708</v>
      </c>
      <c r="B710" t="str">
        <f>HYPERLINK("https://talan.bank.gov.ua/get-user-certificate/ktodA8nuW8mc9tT3wRqM","Завантажити сертифікат")</f>
        <v>Завантажити сертифікат</v>
      </c>
    </row>
    <row r="711" spans="1:2" x14ac:dyDescent="0.3">
      <c r="A711" t="s">
        <v>709</v>
      </c>
      <c r="B711" t="str">
        <f>HYPERLINK("https://talan.bank.gov.ua/get-user-certificate/ktodA98tfomqJGaIHewX","Завантажити сертифікат")</f>
        <v>Завантажити сертифікат</v>
      </c>
    </row>
    <row r="712" spans="1:2" x14ac:dyDescent="0.3">
      <c r="A712" t="s">
        <v>710</v>
      </c>
      <c r="B712" t="str">
        <f>HYPERLINK("https://talan.bank.gov.ua/get-user-certificate/ktodAe92nl_9CcdgwQPn","Завантажити сертифікат")</f>
        <v>Завантажити сертифікат</v>
      </c>
    </row>
    <row r="713" spans="1:2" x14ac:dyDescent="0.3">
      <c r="A713" t="s">
        <v>711</v>
      </c>
      <c r="B713" t="str">
        <f>HYPERLINK("https://talan.bank.gov.ua/get-user-certificate/ktodAPcPbRsYAMfalUkK","Завантажити сертифікат")</f>
        <v>Завантажити сертифікат</v>
      </c>
    </row>
    <row r="714" spans="1:2" x14ac:dyDescent="0.3">
      <c r="A714" t="s">
        <v>712</v>
      </c>
      <c r="B714" t="str">
        <f>HYPERLINK("https://talan.bank.gov.ua/get-user-certificate/ktodAqTUcGf1AjhzoTqi","Завантажити сертифікат")</f>
        <v>Завантажити сертифікат</v>
      </c>
    </row>
    <row r="715" spans="1:2" x14ac:dyDescent="0.3">
      <c r="A715" t="s">
        <v>713</v>
      </c>
      <c r="B715" t="str">
        <f>HYPERLINK("https://talan.bank.gov.ua/get-user-certificate/ktodA_M48xFEkFBZp_F2","Завантажити сертифікат")</f>
        <v>Завантажити сертифікат</v>
      </c>
    </row>
    <row r="716" spans="1:2" x14ac:dyDescent="0.3">
      <c r="A716" t="s">
        <v>714</v>
      </c>
      <c r="B716" t="str">
        <f>HYPERLINK("https://talan.bank.gov.ua/get-user-certificate/ktodAt3BB9aQ3PamR01C","Завантажити сертифікат")</f>
        <v>Завантажити сертифікат</v>
      </c>
    </row>
    <row r="717" spans="1:2" x14ac:dyDescent="0.3">
      <c r="A717" t="s">
        <v>715</v>
      </c>
      <c r="B717" t="str">
        <f>HYPERLINK("https://talan.bank.gov.ua/get-user-certificate/ktodAWzdv2Vmh0HgdxTx","Завантажити сертифікат")</f>
        <v>Завантажити сертифікат</v>
      </c>
    </row>
    <row r="718" spans="1:2" x14ac:dyDescent="0.3">
      <c r="A718" t="s">
        <v>716</v>
      </c>
      <c r="B718" t="str">
        <f>HYPERLINK("https://talan.bank.gov.ua/get-user-certificate/ktodA_uSP-mR_HxTCzNG","Завантажити сертифікат")</f>
        <v>Завантажити сертифікат</v>
      </c>
    </row>
    <row r="719" spans="1:2" x14ac:dyDescent="0.3">
      <c r="A719" t="s">
        <v>717</v>
      </c>
      <c r="B719" t="str">
        <f>HYPERLINK("https://talan.bank.gov.ua/get-user-certificate/ktodAttF1m6cEgvJnkt1","Завантажити сертифікат")</f>
        <v>Завантажити сертифікат</v>
      </c>
    </row>
    <row r="720" spans="1:2" x14ac:dyDescent="0.3">
      <c r="A720" t="s">
        <v>718</v>
      </c>
      <c r="B720" t="str">
        <f>HYPERLINK("https://talan.bank.gov.ua/get-user-certificate/ktodAmbbPqE3tfz-xvDO","Завантажити сертифікат")</f>
        <v>Завантажити сертифікат</v>
      </c>
    </row>
    <row r="721" spans="1:2" x14ac:dyDescent="0.3">
      <c r="A721" t="s">
        <v>719</v>
      </c>
      <c r="B721" t="str">
        <f>HYPERLINK("https://talan.bank.gov.ua/get-user-certificate/ktodAwsN_46KFtxLhxos","Завантажити сертифікат")</f>
        <v>Завантажити сертифікат</v>
      </c>
    </row>
    <row r="722" spans="1:2" x14ac:dyDescent="0.3">
      <c r="A722" t="s">
        <v>720</v>
      </c>
      <c r="B722" t="str">
        <f>HYPERLINK("https://talan.bank.gov.ua/get-user-certificate/ktodAwOMn54XnN_mQR9U","Завантажити сертифікат")</f>
        <v>Завантажити сертифікат</v>
      </c>
    </row>
    <row r="723" spans="1:2" x14ac:dyDescent="0.3">
      <c r="A723" t="s">
        <v>721</v>
      </c>
      <c r="B723" t="str">
        <f>HYPERLINK("https://talan.bank.gov.ua/get-user-certificate/ktodA24U8Rr0d5jgoYq-","Завантажити сертифікат")</f>
        <v>Завантажити сертифікат</v>
      </c>
    </row>
    <row r="724" spans="1:2" x14ac:dyDescent="0.3">
      <c r="A724" t="s">
        <v>722</v>
      </c>
      <c r="B724" t="str">
        <f>HYPERLINK("https://talan.bank.gov.ua/get-user-certificate/ktodAAkwBFh0H5lVY26q","Завантажити сертифікат")</f>
        <v>Завантажити сертифікат</v>
      </c>
    </row>
    <row r="725" spans="1:2" x14ac:dyDescent="0.3">
      <c r="A725" t="s">
        <v>723</v>
      </c>
      <c r="B725" t="str">
        <f>HYPERLINK("https://talan.bank.gov.ua/get-user-certificate/ktodAiHU71sn5tsANfcj","Завантажити сертифікат")</f>
        <v>Завантажити сертифікат</v>
      </c>
    </row>
    <row r="726" spans="1:2" x14ac:dyDescent="0.3">
      <c r="A726" t="s">
        <v>724</v>
      </c>
      <c r="B726" t="str">
        <f>HYPERLINK("https://talan.bank.gov.ua/get-user-certificate/ktodAQkxLVfiI2CJycrR","Завантажити сертифікат")</f>
        <v>Завантажити сертифікат</v>
      </c>
    </row>
    <row r="727" spans="1:2" x14ac:dyDescent="0.3">
      <c r="A727" t="s">
        <v>725</v>
      </c>
      <c r="B727" t="str">
        <f>HYPERLINK("https://talan.bank.gov.ua/get-user-certificate/ktodA8UJDeh57-xmM64J","Завантажити сертифікат")</f>
        <v>Завантажити сертифікат</v>
      </c>
    </row>
    <row r="728" spans="1:2" x14ac:dyDescent="0.3">
      <c r="A728" t="s">
        <v>726</v>
      </c>
      <c r="B728" t="str">
        <f>HYPERLINK("https://talan.bank.gov.ua/get-user-certificate/ktodAX2DkJ-rdEunLImg","Завантажити сертифікат")</f>
        <v>Завантажити сертифікат</v>
      </c>
    </row>
    <row r="729" spans="1:2" x14ac:dyDescent="0.3">
      <c r="A729" t="s">
        <v>727</v>
      </c>
      <c r="B729" t="str">
        <f>HYPERLINK("https://talan.bank.gov.ua/get-user-certificate/ktodAGt_HbmHekp2K-Gq","Завантажити сертифікат")</f>
        <v>Завантажити сертифікат</v>
      </c>
    </row>
    <row r="730" spans="1:2" x14ac:dyDescent="0.3">
      <c r="A730" t="s">
        <v>728</v>
      </c>
      <c r="B730" t="str">
        <f>HYPERLINK("https://talan.bank.gov.ua/get-user-certificate/ktodAScKxjaUxJ85gX5d","Завантажити сертифікат")</f>
        <v>Завантажити сертифікат</v>
      </c>
    </row>
    <row r="731" spans="1:2" x14ac:dyDescent="0.3">
      <c r="A731" t="s">
        <v>729</v>
      </c>
      <c r="B731" t="str">
        <f>HYPERLINK("https://talan.bank.gov.ua/get-user-certificate/ktodAoco-TapLXURFILB","Завантажити сертифікат")</f>
        <v>Завантажити сертифікат</v>
      </c>
    </row>
    <row r="732" spans="1:2" x14ac:dyDescent="0.3">
      <c r="A732" t="s">
        <v>730</v>
      </c>
      <c r="B732" t="str">
        <f>HYPERLINK("https://talan.bank.gov.ua/get-user-certificate/ktodART9uqcbvI_sNark","Завантажити сертифікат")</f>
        <v>Завантажити сертифікат</v>
      </c>
    </row>
    <row r="733" spans="1:2" x14ac:dyDescent="0.3">
      <c r="A733" t="s">
        <v>731</v>
      </c>
      <c r="B733" t="str">
        <f>HYPERLINK("https://talan.bank.gov.ua/get-user-certificate/ktodAhKVMYvLM3qICAP5","Завантажити сертифікат")</f>
        <v>Завантажити сертифікат</v>
      </c>
    </row>
    <row r="734" spans="1:2" x14ac:dyDescent="0.3">
      <c r="A734" t="s">
        <v>732</v>
      </c>
      <c r="B734" t="str">
        <f>HYPERLINK("https://talan.bank.gov.ua/get-user-certificate/ktodABY595wplTc8nFXF","Завантажити сертифікат")</f>
        <v>Завантажити сертифікат</v>
      </c>
    </row>
    <row r="735" spans="1:2" x14ac:dyDescent="0.3">
      <c r="A735" t="s">
        <v>733</v>
      </c>
      <c r="B735" t="str">
        <f>HYPERLINK("https://talan.bank.gov.ua/get-user-certificate/ktodAPiXQL2FpgqOfUvX","Завантажити сертифікат")</f>
        <v>Завантажити сертифікат</v>
      </c>
    </row>
    <row r="736" spans="1:2" x14ac:dyDescent="0.3">
      <c r="A736" t="s">
        <v>734</v>
      </c>
      <c r="B736" t="str">
        <f>HYPERLINK("https://talan.bank.gov.ua/get-user-certificate/ktodApvV-GMJvfnxl9uU","Завантажити сертифікат")</f>
        <v>Завантажити сертифікат</v>
      </c>
    </row>
    <row r="737" spans="1:2" x14ac:dyDescent="0.3">
      <c r="A737" t="s">
        <v>735</v>
      </c>
      <c r="B737" t="str">
        <f>HYPERLINK("https://talan.bank.gov.ua/get-user-certificate/ktodAPstbKGKFu8rd7M5","Завантажити сертифікат")</f>
        <v>Завантажити сертифікат</v>
      </c>
    </row>
    <row r="738" spans="1:2" x14ac:dyDescent="0.3">
      <c r="A738" t="s">
        <v>736</v>
      </c>
      <c r="B738" t="str">
        <f>HYPERLINK("https://talan.bank.gov.ua/get-user-certificate/ktodATNxLaHcOfgVmuYH","Завантажити сертифікат")</f>
        <v>Завантажити сертифікат</v>
      </c>
    </row>
    <row r="739" spans="1:2" x14ac:dyDescent="0.3">
      <c r="A739" t="s">
        <v>737</v>
      </c>
      <c r="B739" t="str">
        <f>HYPERLINK("https://talan.bank.gov.ua/get-user-certificate/ktodA9_Kku8GYcCCtRRm","Завантажити сертифікат")</f>
        <v>Завантажити сертифікат</v>
      </c>
    </row>
    <row r="740" spans="1:2" x14ac:dyDescent="0.3">
      <c r="A740" t="s">
        <v>738</v>
      </c>
      <c r="B740" t="str">
        <f>HYPERLINK("https://talan.bank.gov.ua/get-user-certificate/ktodAPZmZivGPLoDAN9X","Завантажити сертифікат")</f>
        <v>Завантажити сертифікат</v>
      </c>
    </row>
    <row r="741" spans="1:2" x14ac:dyDescent="0.3">
      <c r="A741" t="s">
        <v>739</v>
      </c>
      <c r="B741" t="str">
        <f>HYPERLINK("https://talan.bank.gov.ua/get-user-certificate/ktodAymnbW_KSDNEUXgu","Завантажити сертифікат")</f>
        <v>Завантажити сертифікат</v>
      </c>
    </row>
    <row r="742" spans="1:2" x14ac:dyDescent="0.3">
      <c r="A742" t="s">
        <v>740</v>
      </c>
      <c r="B742" t="str">
        <f>HYPERLINK("https://talan.bank.gov.ua/get-user-certificate/ktodA1Fx555dP2Boh6uZ","Завантажити сертифікат")</f>
        <v>Завантажити сертифікат</v>
      </c>
    </row>
    <row r="743" spans="1:2" x14ac:dyDescent="0.3">
      <c r="A743" t="s">
        <v>741</v>
      </c>
      <c r="B743" t="str">
        <f>HYPERLINK("https://talan.bank.gov.ua/get-user-certificate/ktodAP8x8E_NVeK9oOvE","Завантажити сертифікат")</f>
        <v>Завантажити сертифікат</v>
      </c>
    </row>
    <row r="744" spans="1:2" x14ac:dyDescent="0.3">
      <c r="A744" t="s">
        <v>742</v>
      </c>
      <c r="B744" t="str">
        <f>HYPERLINK("https://talan.bank.gov.ua/get-user-certificate/ktodAXKD-PXTuUIuHH6j","Завантажити сертифікат")</f>
        <v>Завантажити сертифікат</v>
      </c>
    </row>
    <row r="745" spans="1:2" x14ac:dyDescent="0.3">
      <c r="A745" t="s">
        <v>743</v>
      </c>
      <c r="B745" t="str">
        <f>HYPERLINK("https://talan.bank.gov.ua/get-user-certificate/ktodAllo9Kq9M2bdJWUZ","Завантажити сертифікат")</f>
        <v>Завантажити сертифікат</v>
      </c>
    </row>
    <row r="746" spans="1:2" x14ac:dyDescent="0.3">
      <c r="A746" t="s">
        <v>744</v>
      </c>
      <c r="B746" t="str">
        <f>HYPERLINK("https://talan.bank.gov.ua/get-user-certificate/ktodAQH7T9kD8Gcx9MA6","Завантажити сертифікат")</f>
        <v>Завантажити сертифікат</v>
      </c>
    </row>
    <row r="747" spans="1:2" x14ac:dyDescent="0.3">
      <c r="A747" t="s">
        <v>745</v>
      </c>
      <c r="B747" t="str">
        <f>HYPERLINK("https://talan.bank.gov.ua/get-user-certificate/ktodAzxNj6CKm7kjhX3R","Завантажити сертифікат")</f>
        <v>Завантажити сертифікат</v>
      </c>
    </row>
    <row r="748" spans="1:2" x14ac:dyDescent="0.3">
      <c r="A748" t="s">
        <v>746</v>
      </c>
      <c r="B748" t="str">
        <f>HYPERLINK("https://talan.bank.gov.ua/get-user-certificate/ktodAd6Pt768QAbUBS-M","Завантажити сертифікат")</f>
        <v>Завантажити сертифікат</v>
      </c>
    </row>
    <row r="749" spans="1:2" x14ac:dyDescent="0.3">
      <c r="A749" t="s">
        <v>747</v>
      </c>
      <c r="B749" t="str">
        <f>HYPERLINK("https://talan.bank.gov.ua/get-user-certificate/ktodAZ5sGWPkYtyzpQ9t","Завантажити сертифікат")</f>
        <v>Завантажити сертифікат</v>
      </c>
    </row>
    <row r="750" spans="1:2" x14ac:dyDescent="0.3">
      <c r="A750" t="s">
        <v>748</v>
      </c>
      <c r="B750" t="str">
        <f>HYPERLINK("https://talan.bank.gov.ua/get-user-certificate/ktodAU3lMlspRk3Qqfld","Завантажити сертифікат")</f>
        <v>Завантажити сертифікат</v>
      </c>
    </row>
    <row r="751" spans="1:2" x14ac:dyDescent="0.3">
      <c r="A751" t="s">
        <v>749</v>
      </c>
      <c r="B751" t="str">
        <f>HYPERLINK("https://talan.bank.gov.ua/get-user-certificate/ktodA3QBguVK5dgPzTKi","Завантажити сертифікат")</f>
        <v>Завантажити сертифікат</v>
      </c>
    </row>
    <row r="752" spans="1:2" x14ac:dyDescent="0.3">
      <c r="A752" t="s">
        <v>750</v>
      </c>
      <c r="B752" t="str">
        <f>HYPERLINK("https://talan.bank.gov.ua/get-user-certificate/ktodARKugr7ZyzrBlBqX","Завантажити сертифікат")</f>
        <v>Завантажити сертифікат</v>
      </c>
    </row>
    <row r="753" spans="1:2" x14ac:dyDescent="0.3">
      <c r="A753" t="s">
        <v>751</v>
      </c>
      <c r="B753" t="str">
        <f>HYPERLINK("https://talan.bank.gov.ua/get-user-certificate/ktodAEsRGxdVVJD-mpWF","Завантажити сертифікат")</f>
        <v>Завантажити сертифікат</v>
      </c>
    </row>
    <row r="754" spans="1:2" x14ac:dyDescent="0.3">
      <c r="A754" t="s">
        <v>752</v>
      </c>
      <c r="B754" t="str">
        <f>HYPERLINK("https://talan.bank.gov.ua/get-user-certificate/ktodAb4HoqLdtt-hzMcZ","Завантажити сертифікат")</f>
        <v>Завантажити сертифікат</v>
      </c>
    </row>
    <row r="755" spans="1:2" x14ac:dyDescent="0.3">
      <c r="A755" t="s">
        <v>753</v>
      </c>
      <c r="B755" t="str">
        <f>HYPERLINK("https://talan.bank.gov.ua/get-user-certificate/ktodAc3Z9WFZMA1Q1JW2","Завантажити сертифікат")</f>
        <v>Завантажити сертифікат</v>
      </c>
    </row>
    <row r="756" spans="1:2" x14ac:dyDescent="0.3">
      <c r="A756" t="s">
        <v>754</v>
      </c>
      <c r="B756" t="str">
        <f>HYPERLINK("https://talan.bank.gov.ua/get-user-certificate/ktodAz8PUaFvQAU3tASx","Завантажити сертифікат")</f>
        <v>Завантажити сертифікат</v>
      </c>
    </row>
    <row r="757" spans="1:2" x14ac:dyDescent="0.3">
      <c r="A757" t="s">
        <v>755</v>
      </c>
      <c r="B757" t="str">
        <f>HYPERLINK("https://talan.bank.gov.ua/get-user-certificate/ktodAgSLzmnlbFJiOgSZ","Завантажити сертифікат")</f>
        <v>Завантажити сертифікат</v>
      </c>
    </row>
    <row r="758" spans="1:2" x14ac:dyDescent="0.3">
      <c r="A758" t="s">
        <v>756</v>
      </c>
      <c r="B758" t="str">
        <f>HYPERLINK("https://talan.bank.gov.ua/get-user-certificate/ktodAqN8PBPNrqaWkWoB","Завантажити сертифікат")</f>
        <v>Завантажити сертифікат</v>
      </c>
    </row>
    <row r="759" spans="1:2" x14ac:dyDescent="0.3">
      <c r="A759" t="s">
        <v>757</v>
      </c>
      <c r="B759" t="str">
        <f>HYPERLINK("https://talan.bank.gov.ua/get-user-certificate/ktodAN6DX8Bn815NLxpY","Завантажити сертифікат")</f>
        <v>Завантажити сертифікат</v>
      </c>
    </row>
    <row r="760" spans="1:2" x14ac:dyDescent="0.3">
      <c r="A760" t="s">
        <v>758</v>
      </c>
      <c r="B760" t="str">
        <f>HYPERLINK("https://talan.bank.gov.ua/get-user-certificate/ktodAjwprWhn703HDnHS","Завантажити сертифікат")</f>
        <v>Завантажити сертифікат</v>
      </c>
    </row>
    <row r="761" spans="1:2" x14ac:dyDescent="0.3">
      <c r="A761" t="s">
        <v>759</v>
      </c>
      <c r="B761" t="str">
        <f>HYPERLINK("https://talan.bank.gov.ua/get-user-certificate/ktodAjaylAxkG9ws76Mg","Завантажити сертифікат")</f>
        <v>Завантажити сертифікат</v>
      </c>
    </row>
    <row r="762" spans="1:2" x14ac:dyDescent="0.3">
      <c r="A762" t="s">
        <v>760</v>
      </c>
      <c r="B762" t="str">
        <f>HYPERLINK("https://talan.bank.gov.ua/get-user-certificate/ktodA1h5COlz2JsWsH6l","Завантажити сертифікат")</f>
        <v>Завантажити сертифікат</v>
      </c>
    </row>
    <row r="763" spans="1:2" x14ac:dyDescent="0.3">
      <c r="A763" t="s">
        <v>761</v>
      </c>
      <c r="B763" t="str">
        <f>HYPERLINK("https://talan.bank.gov.ua/get-user-certificate/ktodA24RQPTeE7mFHQDB","Завантажити сертифікат")</f>
        <v>Завантажити сертифікат</v>
      </c>
    </row>
    <row r="764" spans="1:2" x14ac:dyDescent="0.3">
      <c r="A764" t="s">
        <v>762</v>
      </c>
      <c r="B764" t="str">
        <f>HYPERLINK("https://talan.bank.gov.ua/get-user-certificate/ktodAFYjAYOuPxHwuTQb","Завантажити сертифікат")</f>
        <v>Завантажити сертифікат</v>
      </c>
    </row>
    <row r="765" spans="1:2" x14ac:dyDescent="0.3">
      <c r="A765" t="s">
        <v>763</v>
      </c>
      <c r="B765" t="str">
        <f>HYPERLINK("https://talan.bank.gov.ua/get-user-certificate/ktodAohhhEM8B_nlj4FU","Завантажити сертифікат")</f>
        <v>Завантажити сертифікат</v>
      </c>
    </row>
    <row r="766" spans="1:2" x14ac:dyDescent="0.3">
      <c r="A766" t="s">
        <v>764</v>
      </c>
      <c r="B766" t="str">
        <f>HYPERLINK("https://talan.bank.gov.ua/get-user-certificate/ktodAeTLf_HbvHwv1tpt","Завантажити сертифікат")</f>
        <v>Завантажити сертифікат</v>
      </c>
    </row>
    <row r="767" spans="1:2" x14ac:dyDescent="0.3">
      <c r="A767" t="s">
        <v>765</v>
      </c>
      <c r="B767" t="str">
        <f>HYPERLINK("https://talan.bank.gov.ua/get-user-certificate/ktodApfRv0JQyqlJKECU","Завантажити сертифікат")</f>
        <v>Завантажити сертифікат</v>
      </c>
    </row>
    <row r="768" spans="1:2" x14ac:dyDescent="0.3">
      <c r="A768" t="s">
        <v>766</v>
      </c>
      <c r="B768" t="str">
        <f>HYPERLINK("https://talan.bank.gov.ua/get-user-certificate/ktodAQh4oh_goELsSPN8","Завантажити сертифікат")</f>
        <v>Завантажити сертифікат</v>
      </c>
    </row>
    <row r="769" spans="1:2" x14ac:dyDescent="0.3">
      <c r="A769" t="s">
        <v>767</v>
      </c>
      <c r="B769" t="str">
        <f>HYPERLINK("https://talan.bank.gov.ua/get-user-certificate/ktodAevjmOkBCjMNKE-0","Завантажити сертифікат")</f>
        <v>Завантажити сертифікат</v>
      </c>
    </row>
    <row r="770" spans="1:2" x14ac:dyDescent="0.3">
      <c r="A770" t="s">
        <v>768</v>
      </c>
      <c r="B770" t="str">
        <f>HYPERLINK("https://talan.bank.gov.ua/get-user-certificate/ktodABmi1bqjFSbHBFr8","Завантажити сертифікат")</f>
        <v>Завантажити сертифікат</v>
      </c>
    </row>
    <row r="771" spans="1:2" x14ac:dyDescent="0.3">
      <c r="A771" t="s">
        <v>769</v>
      </c>
      <c r="B771" t="str">
        <f>HYPERLINK("https://talan.bank.gov.ua/get-user-certificate/ktodAK4iywOjWH8zk84u","Завантажити сертифікат")</f>
        <v>Завантажити сертифікат</v>
      </c>
    </row>
    <row r="772" spans="1:2" x14ac:dyDescent="0.3">
      <c r="A772" t="s">
        <v>770</v>
      </c>
      <c r="B772" t="str">
        <f>HYPERLINK("https://talan.bank.gov.ua/get-user-certificate/ktodAbt-tapK-ObxfHFn","Завантажити сертифікат")</f>
        <v>Завантажити сертифікат</v>
      </c>
    </row>
    <row r="773" spans="1:2" x14ac:dyDescent="0.3">
      <c r="A773" t="s">
        <v>771</v>
      </c>
      <c r="B773" t="str">
        <f>HYPERLINK("https://talan.bank.gov.ua/get-user-certificate/ktodAt1gHrOsGMBheDsk","Завантажити сертифікат")</f>
        <v>Завантажити сертифікат</v>
      </c>
    </row>
    <row r="774" spans="1:2" x14ac:dyDescent="0.3">
      <c r="A774" t="s">
        <v>772</v>
      </c>
      <c r="B774" t="str">
        <f>HYPERLINK("https://talan.bank.gov.ua/get-user-certificate/ktodAUGsUFzk1AWXrVhB","Завантажити сертифікат")</f>
        <v>Завантажити сертифікат</v>
      </c>
    </row>
    <row r="775" spans="1:2" x14ac:dyDescent="0.3">
      <c r="A775" t="s">
        <v>773</v>
      </c>
      <c r="B775" t="str">
        <f>HYPERLINK("https://talan.bank.gov.ua/get-user-certificate/ktodAx5HpDemUO4bLVvE","Завантажити сертифікат")</f>
        <v>Завантажити сертифікат</v>
      </c>
    </row>
    <row r="776" spans="1:2" x14ac:dyDescent="0.3">
      <c r="A776" t="s">
        <v>774</v>
      </c>
      <c r="B776" t="str">
        <f>HYPERLINK("https://talan.bank.gov.ua/get-user-certificate/ktodAqhgLUwbV_dWjvpl","Завантажити сертифікат")</f>
        <v>Завантажити сертифікат</v>
      </c>
    </row>
    <row r="777" spans="1:2" x14ac:dyDescent="0.3">
      <c r="A777" t="s">
        <v>775</v>
      </c>
      <c r="B777" t="str">
        <f>HYPERLINK("https://talan.bank.gov.ua/get-user-certificate/ktodA1UqQQ00AdeLmiw7","Завантажити сертифікат")</f>
        <v>Завантажити сертифікат</v>
      </c>
    </row>
    <row r="778" spans="1:2" x14ac:dyDescent="0.3">
      <c r="A778" t="s">
        <v>776</v>
      </c>
      <c r="B778" t="str">
        <f>HYPERLINK("https://talan.bank.gov.ua/get-user-certificate/ktodAsNVwrzjJfhx5lqA","Завантажити сертифікат")</f>
        <v>Завантажити сертифікат</v>
      </c>
    </row>
    <row r="779" spans="1:2" x14ac:dyDescent="0.3">
      <c r="A779" t="s">
        <v>777</v>
      </c>
      <c r="B779" t="str">
        <f>HYPERLINK("https://talan.bank.gov.ua/get-user-certificate/ktodAWNg7Lon4dvv4aXY","Завантажити сертифікат")</f>
        <v>Завантажити сертифікат</v>
      </c>
    </row>
    <row r="780" spans="1:2" x14ac:dyDescent="0.3">
      <c r="A780" t="s">
        <v>778</v>
      </c>
      <c r="B780" t="str">
        <f>HYPERLINK("https://talan.bank.gov.ua/get-user-certificate/ktodAtSRH7fsz_Lx2zGX","Завантажити сертифікат")</f>
        <v>Завантажити сертифікат</v>
      </c>
    </row>
    <row r="781" spans="1:2" x14ac:dyDescent="0.3">
      <c r="A781" t="s">
        <v>779</v>
      </c>
      <c r="B781" t="str">
        <f>HYPERLINK("https://talan.bank.gov.ua/get-user-certificate/ktodAZigmPFpT-G371zK","Завантажити сертифікат")</f>
        <v>Завантажити сертифікат</v>
      </c>
    </row>
    <row r="782" spans="1:2" x14ac:dyDescent="0.3">
      <c r="A782" t="s">
        <v>780</v>
      </c>
      <c r="B782" t="str">
        <f>HYPERLINK("https://talan.bank.gov.ua/get-user-certificate/ktodAy_Op_TPe7qEa7yE","Завантажити сертифікат")</f>
        <v>Завантажити сертифікат</v>
      </c>
    </row>
    <row r="783" spans="1:2" x14ac:dyDescent="0.3">
      <c r="A783" t="s">
        <v>781</v>
      </c>
      <c r="B783" t="str">
        <f>HYPERLINK("https://talan.bank.gov.ua/get-user-certificate/ktodAyLJ1w8WG1WDWAY0","Завантажити сертифікат")</f>
        <v>Завантажити сертифікат</v>
      </c>
    </row>
    <row r="784" spans="1:2" x14ac:dyDescent="0.3">
      <c r="A784" t="s">
        <v>782</v>
      </c>
      <c r="B784" t="str">
        <f>HYPERLINK("https://talan.bank.gov.ua/get-user-certificate/ktodAgdLky01WFQkrC_O","Завантажити сертифікат")</f>
        <v>Завантажити сертифікат</v>
      </c>
    </row>
    <row r="785" spans="1:2" x14ac:dyDescent="0.3">
      <c r="A785" t="s">
        <v>783</v>
      </c>
      <c r="B785" t="str">
        <f>HYPERLINK("https://talan.bank.gov.ua/get-user-certificate/ktodAoPs3f-1xXwRxEO8","Завантажити сертифікат")</f>
        <v>Завантажити сертифікат</v>
      </c>
    </row>
    <row r="786" spans="1:2" x14ac:dyDescent="0.3">
      <c r="A786" t="s">
        <v>784</v>
      </c>
      <c r="B786" t="str">
        <f>HYPERLINK("https://talan.bank.gov.ua/get-user-certificate/ktodAFTVMQEjeKdtZomF","Завантажити сертифікат")</f>
        <v>Завантажити сертифікат</v>
      </c>
    </row>
    <row r="787" spans="1:2" x14ac:dyDescent="0.3">
      <c r="A787" t="s">
        <v>785</v>
      </c>
      <c r="B787" t="str">
        <f>HYPERLINK("https://talan.bank.gov.ua/get-user-certificate/ktodAZY7KrPsF-m4MRm9","Завантажити сертифікат")</f>
        <v>Завантажити сертифікат</v>
      </c>
    </row>
    <row r="788" spans="1:2" x14ac:dyDescent="0.3">
      <c r="A788" t="s">
        <v>786</v>
      </c>
      <c r="B788" t="str">
        <f>HYPERLINK("https://talan.bank.gov.ua/get-user-certificate/ktodACPaTQ606TcUkro7","Завантажити сертифікат")</f>
        <v>Завантажити сертифікат</v>
      </c>
    </row>
    <row r="789" spans="1:2" x14ac:dyDescent="0.3">
      <c r="A789" t="s">
        <v>787</v>
      </c>
      <c r="B789" t="str">
        <f>HYPERLINK("https://talan.bank.gov.ua/get-user-certificate/ktodAZyyxn8FDWF0_1bX","Завантажити сертифікат")</f>
        <v>Завантажити сертифікат</v>
      </c>
    </row>
    <row r="790" spans="1:2" x14ac:dyDescent="0.3">
      <c r="A790" t="s">
        <v>788</v>
      </c>
      <c r="B790" t="str">
        <f>HYPERLINK("https://talan.bank.gov.ua/get-user-certificate/ktodAj7_mdWYm69xHgmr","Завантажити сертифікат")</f>
        <v>Завантажити сертифікат</v>
      </c>
    </row>
    <row r="791" spans="1:2" x14ac:dyDescent="0.3">
      <c r="A791" t="s">
        <v>789</v>
      </c>
      <c r="B791" t="str">
        <f>HYPERLINK("https://talan.bank.gov.ua/get-user-certificate/ktodA9M3I8uMogwd0Tej","Завантажити сертифікат")</f>
        <v>Завантажити сертифікат</v>
      </c>
    </row>
    <row r="792" spans="1:2" x14ac:dyDescent="0.3">
      <c r="A792" t="s">
        <v>790</v>
      </c>
      <c r="B792" t="str">
        <f>HYPERLINK("https://talan.bank.gov.ua/get-user-certificate/ktodA7WVvV2Mgc8LITBB","Завантажити сертифікат")</f>
        <v>Завантажити сертифікат</v>
      </c>
    </row>
    <row r="793" spans="1:2" x14ac:dyDescent="0.3">
      <c r="A793" t="s">
        <v>791</v>
      </c>
      <c r="B793" t="str">
        <f>HYPERLINK("https://talan.bank.gov.ua/get-user-certificate/ktodAWTto0sjH4tb9zKs","Завантажити сертифікат")</f>
        <v>Завантажити сертифікат</v>
      </c>
    </row>
    <row r="794" spans="1:2" x14ac:dyDescent="0.3">
      <c r="A794" t="s">
        <v>792</v>
      </c>
      <c r="B794" t="str">
        <f>HYPERLINK("https://talan.bank.gov.ua/get-user-certificate/ktodA-TcxUu0exvOyyIG","Завантажити сертифікат")</f>
        <v>Завантажити сертифікат</v>
      </c>
    </row>
    <row r="795" spans="1:2" x14ac:dyDescent="0.3">
      <c r="A795" t="s">
        <v>793</v>
      </c>
      <c r="B795" t="str">
        <f>HYPERLINK("https://talan.bank.gov.ua/get-user-certificate/ktodAo0FSVLpw8vKNXOX","Завантажити сертифікат")</f>
        <v>Завантажити сертифікат</v>
      </c>
    </row>
    <row r="796" spans="1:2" x14ac:dyDescent="0.3">
      <c r="A796" t="s">
        <v>794</v>
      </c>
      <c r="B796" t="str">
        <f>HYPERLINK("https://talan.bank.gov.ua/get-user-certificate/ktodApOOcVs_xKp8HKAk","Завантажити сертифікат")</f>
        <v>Завантажити сертифікат</v>
      </c>
    </row>
    <row r="797" spans="1:2" x14ac:dyDescent="0.3">
      <c r="A797" t="s">
        <v>795</v>
      </c>
      <c r="B797" t="str">
        <f>HYPERLINK("https://talan.bank.gov.ua/get-user-certificate/ktodALNU7QJe-O1LJx16","Завантажити сертифікат")</f>
        <v>Завантажити сертифікат</v>
      </c>
    </row>
    <row r="798" spans="1:2" x14ac:dyDescent="0.3">
      <c r="A798" t="s">
        <v>796</v>
      </c>
      <c r="B798" t="str">
        <f>HYPERLINK("https://talan.bank.gov.ua/get-user-certificate/ktodAhZ8UC9DounRKvIK","Завантажити сертифікат")</f>
        <v>Завантажити сертифікат</v>
      </c>
    </row>
    <row r="799" spans="1:2" x14ac:dyDescent="0.3">
      <c r="A799" t="s">
        <v>797</v>
      </c>
      <c r="B799" t="str">
        <f>HYPERLINK("https://talan.bank.gov.ua/get-user-certificate/ktodA-CxPItTrH79HGP3","Завантажити сертифікат")</f>
        <v>Завантажити сертифікат</v>
      </c>
    </row>
    <row r="800" spans="1:2" x14ac:dyDescent="0.3">
      <c r="A800" t="s">
        <v>798</v>
      </c>
      <c r="B800" t="str">
        <f>HYPERLINK("https://talan.bank.gov.ua/get-user-certificate/ktodAF_sxJHYqVRv66tD","Завантажити сертифікат")</f>
        <v>Завантажити сертифікат</v>
      </c>
    </row>
    <row r="801" spans="1:2" x14ac:dyDescent="0.3">
      <c r="A801" t="s">
        <v>799</v>
      </c>
      <c r="B801" t="str">
        <f>HYPERLINK("https://talan.bank.gov.ua/get-user-certificate/ktodAAoOnhQ0KfuGyYgh","Завантажити сертифікат")</f>
        <v>Завантажити сертифікат</v>
      </c>
    </row>
    <row r="802" spans="1:2" x14ac:dyDescent="0.3">
      <c r="A802" t="s">
        <v>800</v>
      </c>
      <c r="B802" t="str">
        <f>HYPERLINK("https://talan.bank.gov.ua/get-user-certificate/ktodAa6Rg3Wb6eSU4Tqu","Завантажити сертифікат")</f>
        <v>Завантажити сертифікат</v>
      </c>
    </row>
    <row r="803" spans="1:2" x14ac:dyDescent="0.3">
      <c r="A803" t="s">
        <v>801</v>
      </c>
      <c r="B803" t="str">
        <f>HYPERLINK("https://talan.bank.gov.ua/get-user-certificate/ktodAJ6DG4CZ-D_t6go8","Завантажити сертифікат")</f>
        <v>Завантажити сертифікат</v>
      </c>
    </row>
    <row r="804" spans="1:2" x14ac:dyDescent="0.3">
      <c r="A804" t="s">
        <v>802</v>
      </c>
      <c r="B804" t="str">
        <f>HYPERLINK("https://talan.bank.gov.ua/get-user-certificate/ktodA9Xrntb3FD35LE6k","Завантажити сертифікат")</f>
        <v>Завантажити сертифікат</v>
      </c>
    </row>
    <row r="805" spans="1:2" x14ac:dyDescent="0.3">
      <c r="A805" t="s">
        <v>803</v>
      </c>
      <c r="B805" t="str">
        <f>HYPERLINK("https://talan.bank.gov.ua/get-user-certificate/ktodAPwb5v0CdKKXSfkq","Завантажити сертифікат")</f>
        <v>Завантажити сертифікат</v>
      </c>
    </row>
    <row r="806" spans="1:2" x14ac:dyDescent="0.3">
      <c r="A806" t="s">
        <v>804</v>
      </c>
      <c r="B806" t="str">
        <f>HYPERLINK("https://talan.bank.gov.ua/get-user-certificate/ktodAcbmOE7vhME5ftXQ","Завантажити сертифікат")</f>
        <v>Завантажити сертифікат</v>
      </c>
    </row>
    <row r="807" spans="1:2" x14ac:dyDescent="0.3">
      <c r="A807" t="s">
        <v>805</v>
      </c>
      <c r="B807" t="str">
        <f>HYPERLINK("https://talan.bank.gov.ua/get-user-certificate/ktodAYOdrlPcYmOUfFqH","Завантажити сертифікат")</f>
        <v>Завантажити сертифікат</v>
      </c>
    </row>
    <row r="808" spans="1:2" x14ac:dyDescent="0.3">
      <c r="A808" t="s">
        <v>806</v>
      </c>
      <c r="B808" t="str">
        <f>HYPERLINK("https://talan.bank.gov.ua/get-user-certificate/ktodAgaAPDFgdSqKBH-q","Завантажити сертифікат")</f>
        <v>Завантажити сертифікат</v>
      </c>
    </row>
    <row r="809" spans="1:2" x14ac:dyDescent="0.3">
      <c r="A809" t="s">
        <v>807</v>
      </c>
      <c r="B809" t="str">
        <f>HYPERLINK("https://talan.bank.gov.ua/get-user-certificate/ktodAexsHyTt5t0b9cnf","Завантажити сертифікат")</f>
        <v>Завантажити сертифікат</v>
      </c>
    </row>
    <row r="810" spans="1:2" x14ac:dyDescent="0.3">
      <c r="A810" t="s">
        <v>808</v>
      </c>
      <c r="B810" t="str">
        <f>HYPERLINK("https://talan.bank.gov.ua/get-user-certificate/ktodAFmJKv_6avak_bX2","Завантажити сертифікат")</f>
        <v>Завантажити сертифікат</v>
      </c>
    </row>
    <row r="811" spans="1:2" x14ac:dyDescent="0.3">
      <c r="A811" t="s">
        <v>809</v>
      </c>
      <c r="B811" t="str">
        <f>HYPERLINK("https://talan.bank.gov.ua/get-user-certificate/ktodAPH2U_v50moGgQcy","Завантажити сертифікат")</f>
        <v>Завантажити сертифікат</v>
      </c>
    </row>
    <row r="812" spans="1:2" x14ac:dyDescent="0.3">
      <c r="A812" t="s">
        <v>810</v>
      </c>
      <c r="B812" t="str">
        <f>HYPERLINK("https://talan.bank.gov.ua/get-user-certificate/ktodAuQO1zynVtoJ9gqF","Завантажити сертифікат")</f>
        <v>Завантажити сертифікат</v>
      </c>
    </row>
    <row r="813" spans="1:2" x14ac:dyDescent="0.3">
      <c r="A813" t="s">
        <v>811</v>
      </c>
      <c r="B813" t="str">
        <f>HYPERLINK("https://talan.bank.gov.ua/get-user-certificate/ktodACS9j-cuwClx4kwT","Завантажити сертифікат")</f>
        <v>Завантажити сертифікат</v>
      </c>
    </row>
    <row r="814" spans="1:2" x14ac:dyDescent="0.3">
      <c r="A814" t="s">
        <v>812</v>
      </c>
      <c r="B814" t="str">
        <f>HYPERLINK("https://talan.bank.gov.ua/get-user-certificate/ktodAlsRSQSYRuQf4YEM","Завантажити сертифікат")</f>
        <v>Завантажити сертифікат</v>
      </c>
    </row>
    <row r="815" spans="1:2" x14ac:dyDescent="0.3">
      <c r="A815" t="s">
        <v>813</v>
      </c>
      <c r="B815" t="str">
        <f>HYPERLINK("https://talan.bank.gov.ua/get-user-certificate/ktodASA2nFCxLydFBN8o","Завантажити сертифікат")</f>
        <v>Завантажити сертифікат</v>
      </c>
    </row>
    <row r="816" spans="1:2" x14ac:dyDescent="0.3">
      <c r="A816" t="s">
        <v>814</v>
      </c>
      <c r="B816" t="str">
        <f>HYPERLINK("https://talan.bank.gov.ua/get-user-certificate/ktodA60aQKoclDQ6Es5r","Завантажити сертифікат")</f>
        <v>Завантажити сертифікат</v>
      </c>
    </row>
    <row r="817" spans="1:2" x14ac:dyDescent="0.3">
      <c r="A817" t="s">
        <v>815</v>
      </c>
      <c r="B817" t="str">
        <f>HYPERLINK("https://talan.bank.gov.ua/get-user-certificate/ktodARTThoxxfyRB4QRe","Завантажити сертифікат")</f>
        <v>Завантажити сертифікат</v>
      </c>
    </row>
    <row r="818" spans="1:2" x14ac:dyDescent="0.3">
      <c r="A818" t="s">
        <v>816</v>
      </c>
      <c r="B818" t="str">
        <f>HYPERLINK("https://talan.bank.gov.ua/get-user-certificate/ktodAt1G5xEnzSQWLLfl","Завантажити сертифікат")</f>
        <v>Завантажити сертифікат</v>
      </c>
    </row>
    <row r="819" spans="1:2" x14ac:dyDescent="0.3">
      <c r="A819" t="s">
        <v>817</v>
      </c>
      <c r="B819" t="str">
        <f>HYPERLINK("https://talan.bank.gov.ua/get-user-certificate/ktodAbMlgbfmuertXXDJ","Завантажити сертифікат")</f>
        <v>Завантажити сертифікат</v>
      </c>
    </row>
    <row r="820" spans="1:2" x14ac:dyDescent="0.3">
      <c r="A820" t="s">
        <v>818</v>
      </c>
      <c r="B820" t="str">
        <f>HYPERLINK("https://talan.bank.gov.ua/get-user-certificate/ktodAsYHIVKuFCEFAEMj","Завантажити сертифікат")</f>
        <v>Завантажити сертифікат</v>
      </c>
    </row>
    <row r="821" spans="1:2" x14ac:dyDescent="0.3">
      <c r="A821" t="s">
        <v>819</v>
      </c>
      <c r="B821" t="str">
        <f>HYPERLINK("https://talan.bank.gov.ua/get-user-certificate/ktodAEOJ9nziSR0ZqrOL","Завантажити сертифікат")</f>
        <v>Завантажити сертифікат</v>
      </c>
    </row>
    <row r="822" spans="1:2" x14ac:dyDescent="0.3">
      <c r="A822" t="s">
        <v>820</v>
      </c>
      <c r="B822" t="str">
        <f>HYPERLINK("https://talan.bank.gov.ua/get-user-certificate/ktodApV_PFk_I65_mSGq","Завантажити сертифікат")</f>
        <v>Завантажити сертифікат</v>
      </c>
    </row>
    <row r="823" spans="1:2" x14ac:dyDescent="0.3">
      <c r="A823" t="s">
        <v>821</v>
      </c>
      <c r="B823" t="str">
        <f>HYPERLINK("https://talan.bank.gov.ua/get-user-certificate/ktodAzQrPE0gpHt5siBZ","Завантажити сертифікат")</f>
        <v>Завантажити сертифікат</v>
      </c>
    </row>
    <row r="824" spans="1:2" x14ac:dyDescent="0.3">
      <c r="A824" t="s">
        <v>822</v>
      </c>
      <c r="B824" t="str">
        <f>HYPERLINK("https://talan.bank.gov.ua/get-user-certificate/ktodAPTns_CoB8wSsxlx","Завантажити сертифікат")</f>
        <v>Завантажити сертифікат</v>
      </c>
    </row>
    <row r="825" spans="1:2" x14ac:dyDescent="0.3">
      <c r="A825" t="s">
        <v>823</v>
      </c>
      <c r="B825" t="str">
        <f>HYPERLINK("https://talan.bank.gov.ua/get-user-certificate/ktodAGllf9p3u2p6cem6","Завантажити сертифікат")</f>
        <v>Завантажити сертифікат</v>
      </c>
    </row>
    <row r="826" spans="1:2" x14ac:dyDescent="0.3">
      <c r="A826" t="s">
        <v>824</v>
      </c>
      <c r="B826" t="str">
        <f>HYPERLINK("https://talan.bank.gov.ua/get-user-certificate/ktodAI9qJ88go47Dsuot","Завантажити сертифікат")</f>
        <v>Завантажити сертифікат</v>
      </c>
    </row>
    <row r="827" spans="1:2" x14ac:dyDescent="0.3">
      <c r="A827" t="s">
        <v>825</v>
      </c>
      <c r="B827" t="str">
        <f>HYPERLINK("https://talan.bank.gov.ua/get-user-certificate/ktodAT4OrpZrZ99BHBff","Завантажити сертифікат")</f>
        <v>Завантажити сертифікат</v>
      </c>
    </row>
    <row r="828" spans="1:2" x14ac:dyDescent="0.3">
      <c r="A828" t="s">
        <v>826</v>
      </c>
      <c r="B828" t="str">
        <f>HYPERLINK("https://talan.bank.gov.ua/get-user-certificate/ktodAkbSAWmy5pIIsa8X","Завантажити сертифікат")</f>
        <v>Завантажити сертифікат</v>
      </c>
    </row>
    <row r="829" spans="1:2" x14ac:dyDescent="0.3">
      <c r="A829" t="s">
        <v>827</v>
      </c>
      <c r="B829" t="str">
        <f>HYPERLINK("https://talan.bank.gov.ua/get-user-certificate/ktodAwERzXqwq1BGwINA","Завантажити сертифікат")</f>
        <v>Завантажити сертифікат</v>
      </c>
    </row>
    <row r="830" spans="1:2" x14ac:dyDescent="0.3">
      <c r="A830" t="s">
        <v>828</v>
      </c>
      <c r="B830" t="str">
        <f>HYPERLINK("https://talan.bank.gov.ua/get-user-certificate/ktodAKyTQ8dHEO5r-lLJ","Завантажити сертифікат")</f>
        <v>Завантажити сертифікат</v>
      </c>
    </row>
    <row r="831" spans="1:2" x14ac:dyDescent="0.3">
      <c r="A831" t="s">
        <v>829</v>
      </c>
      <c r="B831" t="str">
        <f>HYPERLINK("https://talan.bank.gov.ua/get-user-certificate/ktodAzLtkzF8gBvMe8R6","Завантажити сертифікат")</f>
        <v>Завантажити сертифікат</v>
      </c>
    </row>
    <row r="832" spans="1:2" x14ac:dyDescent="0.3">
      <c r="A832" t="s">
        <v>830</v>
      </c>
      <c r="B832" t="str">
        <f>HYPERLINK("https://talan.bank.gov.ua/get-user-certificate/ktodAjA3dSNPssNIgFEH","Завантажити сертифікат")</f>
        <v>Завантажити сертифікат</v>
      </c>
    </row>
    <row r="833" spans="1:2" x14ac:dyDescent="0.3">
      <c r="A833" t="s">
        <v>831</v>
      </c>
      <c r="B833" t="str">
        <f>HYPERLINK("https://talan.bank.gov.ua/get-user-certificate/ktodAYMXxMX8j4EJgDyu","Завантажити сертифікат")</f>
        <v>Завантажити сертифікат</v>
      </c>
    </row>
    <row r="834" spans="1:2" x14ac:dyDescent="0.3">
      <c r="A834" t="s">
        <v>832</v>
      </c>
      <c r="B834" t="str">
        <f>HYPERLINK("https://talan.bank.gov.ua/get-user-certificate/ktodAf60AnwhA2Pp9IwH","Завантажити сертифікат")</f>
        <v>Завантажити сертифікат</v>
      </c>
    </row>
    <row r="835" spans="1:2" x14ac:dyDescent="0.3">
      <c r="A835" t="s">
        <v>833</v>
      </c>
      <c r="B835" t="str">
        <f>HYPERLINK("https://talan.bank.gov.ua/get-user-certificate/ktodAWRdiYYDqLppgjTj","Завантажити сертифікат")</f>
        <v>Завантажити сертифікат</v>
      </c>
    </row>
    <row r="836" spans="1:2" x14ac:dyDescent="0.3">
      <c r="A836" t="s">
        <v>834</v>
      </c>
      <c r="B836" t="str">
        <f>HYPERLINK("https://talan.bank.gov.ua/get-user-certificate/ktodATMHvWdU0X9NJkT7","Завантажити сертифікат")</f>
        <v>Завантажити сертифікат</v>
      </c>
    </row>
    <row r="837" spans="1:2" x14ac:dyDescent="0.3">
      <c r="A837" t="s">
        <v>835</v>
      </c>
      <c r="B837" t="str">
        <f>HYPERLINK("https://talan.bank.gov.ua/get-user-certificate/ktodAGodD-R4X-LYr7xl","Завантажити сертифікат")</f>
        <v>Завантажити сертифікат</v>
      </c>
    </row>
    <row r="838" spans="1:2" x14ac:dyDescent="0.3">
      <c r="A838" t="s">
        <v>836</v>
      </c>
      <c r="B838" t="str">
        <f>HYPERLINK("https://talan.bank.gov.ua/get-user-certificate/ktodAGnwe5SG3vyQ8vjQ","Завантажити сертифікат")</f>
        <v>Завантажити сертифікат</v>
      </c>
    </row>
    <row r="839" spans="1:2" x14ac:dyDescent="0.3">
      <c r="A839" t="s">
        <v>837</v>
      </c>
      <c r="B839" t="str">
        <f>HYPERLINK("https://talan.bank.gov.ua/get-user-certificate/ktodA5VVry87fZdJuCLK","Завантажити сертифікат")</f>
        <v>Завантажити сертифікат</v>
      </c>
    </row>
    <row r="840" spans="1:2" x14ac:dyDescent="0.3">
      <c r="A840" t="s">
        <v>838</v>
      </c>
      <c r="B840" t="str">
        <f>HYPERLINK("https://talan.bank.gov.ua/get-user-certificate/ktodATkLeu8d_8iZS0UI","Завантажити сертифікат")</f>
        <v>Завантажити сертифікат</v>
      </c>
    </row>
    <row r="841" spans="1:2" x14ac:dyDescent="0.3">
      <c r="A841" t="s">
        <v>839</v>
      </c>
      <c r="B841" t="str">
        <f>HYPERLINK("https://talan.bank.gov.ua/get-user-certificate/ktodA6p4zRZmKJenAeht","Завантажити сертифікат")</f>
        <v>Завантажити сертифікат</v>
      </c>
    </row>
    <row r="842" spans="1:2" x14ac:dyDescent="0.3">
      <c r="A842" t="s">
        <v>840</v>
      </c>
      <c r="B842" t="str">
        <f>HYPERLINK("https://talan.bank.gov.ua/get-user-certificate/ktodAkeQO8mvmwnsjmuT","Завантажити сертифікат")</f>
        <v>Завантажити сертифікат</v>
      </c>
    </row>
    <row r="843" spans="1:2" x14ac:dyDescent="0.3">
      <c r="A843" t="s">
        <v>841</v>
      </c>
      <c r="B843" t="str">
        <f>HYPERLINK("https://talan.bank.gov.ua/get-user-certificate/ktodA016aEOTCCjrlA6i","Завантажити сертифікат")</f>
        <v>Завантажити сертифікат</v>
      </c>
    </row>
    <row r="844" spans="1:2" x14ac:dyDescent="0.3">
      <c r="A844" t="s">
        <v>842</v>
      </c>
      <c r="B844" t="str">
        <f>HYPERLINK("https://talan.bank.gov.ua/get-user-certificate/ktodAL2TlDlnqHMMeuPs","Завантажити сертифікат")</f>
        <v>Завантажити сертифікат</v>
      </c>
    </row>
    <row r="845" spans="1:2" x14ac:dyDescent="0.3">
      <c r="A845" t="s">
        <v>843</v>
      </c>
      <c r="B845" t="str">
        <f>HYPERLINK("https://talan.bank.gov.ua/get-user-certificate/ktodALj8NsdFpt4J66gR","Завантажити сертифікат")</f>
        <v>Завантажити сертифікат</v>
      </c>
    </row>
    <row r="846" spans="1:2" x14ac:dyDescent="0.3">
      <c r="A846" t="s">
        <v>844</v>
      </c>
      <c r="B846" t="str">
        <f>HYPERLINK("https://talan.bank.gov.ua/get-user-certificate/ktodA0m_S7RT6KEjJ6OF","Завантажити сертифікат")</f>
        <v>Завантажити сертифікат</v>
      </c>
    </row>
    <row r="847" spans="1:2" x14ac:dyDescent="0.3">
      <c r="A847" t="s">
        <v>845</v>
      </c>
      <c r="B847" t="str">
        <f>HYPERLINK("https://talan.bank.gov.ua/get-user-certificate/ktodA06JTHfFdKRqp45s","Завантажити сертифікат")</f>
        <v>Завантажити сертифікат</v>
      </c>
    </row>
    <row r="848" spans="1:2" x14ac:dyDescent="0.3">
      <c r="A848" t="s">
        <v>846</v>
      </c>
      <c r="B848" t="str">
        <f>HYPERLINK("https://talan.bank.gov.ua/get-user-certificate/ktodA0sritXo-pZfad28","Завантажити сертифікат")</f>
        <v>Завантажити сертифікат</v>
      </c>
    </row>
    <row r="849" spans="1:2" x14ac:dyDescent="0.3">
      <c r="A849" t="s">
        <v>847</v>
      </c>
      <c r="B849" t="str">
        <f>HYPERLINK("https://talan.bank.gov.ua/get-user-certificate/ktodAePcb7_2HD6B8Ubt","Завантажити сертифікат")</f>
        <v>Завантажити сертифікат</v>
      </c>
    </row>
    <row r="850" spans="1:2" x14ac:dyDescent="0.3">
      <c r="A850" t="s">
        <v>848</v>
      </c>
      <c r="B850" t="str">
        <f>HYPERLINK("https://talan.bank.gov.ua/get-user-certificate/ktodAP9aRusbg9j0L5kx","Завантажити сертифікат")</f>
        <v>Завантажити сертифікат</v>
      </c>
    </row>
    <row r="851" spans="1:2" x14ac:dyDescent="0.3">
      <c r="A851" t="s">
        <v>849</v>
      </c>
      <c r="B851" t="str">
        <f>HYPERLINK("https://talan.bank.gov.ua/get-user-certificate/ktodAq25pX4GccdGmtkv","Завантажити сертифікат")</f>
        <v>Завантажити сертифікат</v>
      </c>
    </row>
    <row r="852" spans="1:2" x14ac:dyDescent="0.3">
      <c r="A852" t="s">
        <v>850</v>
      </c>
      <c r="B852" t="str">
        <f>HYPERLINK("https://talan.bank.gov.ua/get-user-certificate/ktodAoFefrVDI_Q7y631","Завантажити сертифікат")</f>
        <v>Завантажити сертифікат</v>
      </c>
    </row>
    <row r="853" spans="1:2" x14ac:dyDescent="0.3">
      <c r="A853" t="s">
        <v>851</v>
      </c>
      <c r="B853" t="str">
        <f>HYPERLINK("https://talan.bank.gov.ua/get-user-certificate/ktodA8ppHRva6-e1SSq-","Завантажити сертифікат")</f>
        <v>Завантажити сертифікат</v>
      </c>
    </row>
    <row r="854" spans="1:2" x14ac:dyDescent="0.3">
      <c r="A854" t="s">
        <v>852</v>
      </c>
      <c r="B854" t="str">
        <f>HYPERLINK("https://talan.bank.gov.ua/get-user-certificate/ktodAVxjoyJ84nVU35I7","Завантажити сертифікат")</f>
        <v>Завантажити сертифікат</v>
      </c>
    </row>
    <row r="855" spans="1:2" x14ac:dyDescent="0.3">
      <c r="A855" t="s">
        <v>853</v>
      </c>
      <c r="B855" t="str">
        <f>HYPERLINK("https://talan.bank.gov.ua/get-user-certificate/ktodAME4yiebVkk3sry4","Завантажити сертифікат")</f>
        <v>Завантажити сертифікат</v>
      </c>
    </row>
    <row r="856" spans="1:2" x14ac:dyDescent="0.3">
      <c r="A856" t="s">
        <v>854</v>
      </c>
      <c r="B856" t="str">
        <f>HYPERLINK("https://talan.bank.gov.ua/get-user-certificate/ktodAfwDkT20LkZd7xd0","Завантажити сертифікат")</f>
        <v>Завантажити сертифікат</v>
      </c>
    </row>
    <row r="857" spans="1:2" x14ac:dyDescent="0.3">
      <c r="A857" t="s">
        <v>855</v>
      </c>
      <c r="B857" t="str">
        <f>HYPERLINK("https://talan.bank.gov.ua/get-user-certificate/ktodAwPyK6vxsqRJjhcf","Завантажити сертифікат")</f>
        <v>Завантажити сертифікат</v>
      </c>
    </row>
    <row r="858" spans="1:2" x14ac:dyDescent="0.3">
      <c r="A858" t="s">
        <v>856</v>
      </c>
      <c r="B858" t="str">
        <f>HYPERLINK("https://talan.bank.gov.ua/get-user-certificate/ktodAwFWh8vnxRpiCjIW","Завантажити сертифікат")</f>
        <v>Завантажити сертифікат</v>
      </c>
    </row>
    <row r="859" spans="1:2" x14ac:dyDescent="0.3">
      <c r="A859" t="s">
        <v>857</v>
      </c>
      <c r="B859" t="str">
        <f>HYPERLINK("https://talan.bank.gov.ua/get-user-certificate/ktodAUwpNHJnDSVE2-YQ","Завантажити сертифікат")</f>
        <v>Завантажити сертифікат</v>
      </c>
    </row>
    <row r="860" spans="1:2" x14ac:dyDescent="0.3">
      <c r="A860" t="s">
        <v>858</v>
      </c>
      <c r="B860" t="str">
        <f>HYPERLINK("https://talan.bank.gov.ua/get-user-certificate/ktodAg4RmMqVcGf4eFqp","Завантажити сертифікат")</f>
        <v>Завантажити сертифікат</v>
      </c>
    </row>
    <row r="861" spans="1:2" x14ac:dyDescent="0.3">
      <c r="A861" t="s">
        <v>859</v>
      </c>
      <c r="B861" t="str">
        <f>HYPERLINK("https://talan.bank.gov.ua/get-user-certificate/ktodAHYUQuf0vkw9fmOB","Завантажити сертифікат")</f>
        <v>Завантажити сертифікат</v>
      </c>
    </row>
    <row r="862" spans="1:2" x14ac:dyDescent="0.3">
      <c r="A862" t="s">
        <v>860</v>
      </c>
      <c r="B862" t="str">
        <f>HYPERLINK("https://talan.bank.gov.ua/get-user-certificate/ktodAcRj-8QmQTU7JMUw","Завантажити сертифікат")</f>
        <v>Завантажити сертифікат</v>
      </c>
    </row>
    <row r="863" spans="1:2" x14ac:dyDescent="0.3">
      <c r="A863" t="s">
        <v>861</v>
      </c>
      <c r="B863" t="str">
        <f>HYPERLINK("https://talan.bank.gov.ua/get-user-certificate/ktodAdJyZ4ANFKWuPOJB","Завантажити сертифікат")</f>
        <v>Завантажити сертифікат</v>
      </c>
    </row>
    <row r="864" spans="1:2" x14ac:dyDescent="0.3">
      <c r="A864" t="s">
        <v>862</v>
      </c>
      <c r="B864" t="str">
        <f>HYPERLINK("https://talan.bank.gov.ua/get-user-certificate/ktodAv_imOKz4RXr1MTO","Завантажити сертифікат")</f>
        <v>Завантажити сертифікат</v>
      </c>
    </row>
    <row r="865" spans="1:2" x14ac:dyDescent="0.3">
      <c r="A865" t="s">
        <v>863</v>
      </c>
      <c r="B865" t="str">
        <f>HYPERLINK("https://talan.bank.gov.ua/get-user-certificate/ktodAkSBEAqIh8HXZgyo","Завантажити сертифікат")</f>
        <v>Завантажити сертифікат</v>
      </c>
    </row>
    <row r="866" spans="1:2" x14ac:dyDescent="0.3">
      <c r="A866" t="s">
        <v>864</v>
      </c>
      <c r="B866" t="str">
        <f>HYPERLINK("https://talan.bank.gov.ua/get-user-certificate/ktodAlY0IPe9ADAF9RrO","Завантажити сертифікат")</f>
        <v>Завантажити сертифікат</v>
      </c>
    </row>
    <row r="867" spans="1:2" x14ac:dyDescent="0.3">
      <c r="A867" t="s">
        <v>865</v>
      </c>
      <c r="B867" t="str">
        <f>HYPERLINK("https://talan.bank.gov.ua/get-user-certificate/ktodAVKDmbyhozB0v1hb","Завантажити сертифікат")</f>
        <v>Завантажити сертифікат</v>
      </c>
    </row>
    <row r="868" spans="1:2" x14ac:dyDescent="0.3">
      <c r="A868" t="s">
        <v>866</v>
      </c>
      <c r="B868" t="str">
        <f>HYPERLINK("https://talan.bank.gov.ua/get-user-certificate/ktodANY25QOPo6wIo1dZ","Завантажити сертифікат")</f>
        <v>Завантажити сертифікат</v>
      </c>
    </row>
    <row r="869" spans="1:2" x14ac:dyDescent="0.3">
      <c r="A869" t="s">
        <v>867</v>
      </c>
      <c r="B869" t="str">
        <f>HYPERLINK("https://talan.bank.gov.ua/get-user-certificate/ktodAlfAmATWjevCDw8x","Завантажити сертифікат")</f>
        <v>Завантажити сертифікат</v>
      </c>
    </row>
    <row r="870" spans="1:2" x14ac:dyDescent="0.3">
      <c r="A870" t="s">
        <v>868</v>
      </c>
      <c r="B870" t="str">
        <f>HYPERLINK("https://talan.bank.gov.ua/get-user-certificate/ktodAinaVQi8_m4BUhpa","Завантажити сертифікат")</f>
        <v>Завантажити сертифікат</v>
      </c>
    </row>
    <row r="871" spans="1:2" x14ac:dyDescent="0.3">
      <c r="A871" t="s">
        <v>869</v>
      </c>
      <c r="B871" t="str">
        <f>HYPERLINK("https://talan.bank.gov.ua/get-user-certificate/ktodAShgxfzxBrbQwcaW","Завантажити сертифікат")</f>
        <v>Завантажити сертифікат</v>
      </c>
    </row>
    <row r="872" spans="1:2" x14ac:dyDescent="0.3">
      <c r="A872" t="s">
        <v>870</v>
      </c>
      <c r="B872" t="str">
        <f>HYPERLINK("https://talan.bank.gov.ua/get-user-certificate/ktodAXWjm2PuvhcOLe-T","Завантажити сертифікат")</f>
        <v>Завантажити сертифікат</v>
      </c>
    </row>
    <row r="873" spans="1:2" x14ac:dyDescent="0.3">
      <c r="A873" t="s">
        <v>871</v>
      </c>
      <c r="B873" t="str">
        <f>HYPERLINK("https://talan.bank.gov.ua/get-user-certificate/ktodAJHWdsZh37ytgjFv","Завантажити сертифікат")</f>
        <v>Завантажити сертифікат</v>
      </c>
    </row>
    <row r="874" spans="1:2" x14ac:dyDescent="0.3">
      <c r="A874" t="s">
        <v>872</v>
      </c>
      <c r="B874" t="str">
        <f>HYPERLINK("https://talan.bank.gov.ua/get-user-certificate/ktodA95PVTJeuIH7gYQT","Завантажити сертифікат")</f>
        <v>Завантажити сертифікат</v>
      </c>
    </row>
    <row r="875" spans="1:2" x14ac:dyDescent="0.3">
      <c r="A875" t="s">
        <v>873</v>
      </c>
      <c r="B875" t="str">
        <f>HYPERLINK("https://talan.bank.gov.ua/get-user-certificate/ktodAxrCWD0lv0R3GWVX","Завантажити сертифікат")</f>
        <v>Завантажити сертифікат</v>
      </c>
    </row>
    <row r="876" spans="1:2" x14ac:dyDescent="0.3">
      <c r="A876" t="s">
        <v>874</v>
      </c>
      <c r="B876" t="str">
        <f>HYPERLINK("https://talan.bank.gov.ua/get-user-certificate/ktodAaYFp4ZHkWZXX2En","Завантажити сертифікат")</f>
        <v>Завантажити сертифікат</v>
      </c>
    </row>
    <row r="877" spans="1:2" x14ac:dyDescent="0.3">
      <c r="A877" t="s">
        <v>875</v>
      </c>
      <c r="B877" t="str">
        <f>HYPERLINK("https://talan.bank.gov.ua/get-user-certificate/ktodAbaAPOA5-PsZvzch","Завантажити сертифікат")</f>
        <v>Завантажити сертифікат</v>
      </c>
    </row>
    <row r="878" spans="1:2" x14ac:dyDescent="0.3">
      <c r="A878" t="s">
        <v>876</v>
      </c>
      <c r="B878" t="str">
        <f>HYPERLINK("https://talan.bank.gov.ua/get-user-certificate/ktodAzlTw8g2zYpTF7_7","Завантажити сертифікат")</f>
        <v>Завантажити сертифікат</v>
      </c>
    </row>
    <row r="879" spans="1:2" x14ac:dyDescent="0.3">
      <c r="A879" t="s">
        <v>877</v>
      </c>
      <c r="B879" t="str">
        <f>HYPERLINK("https://talan.bank.gov.ua/get-user-certificate/ktodAXTMg22__4rRXSI2","Завантажити сертифікат")</f>
        <v>Завантажити сертифікат</v>
      </c>
    </row>
    <row r="880" spans="1:2" x14ac:dyDescent="0.3">
      <c r="A880" t="s">
        <v>878</v>
      </c>
      <c r="B880" t="str">
        <f>HYPERLINK("https://talan.bank.gov.ua/get-user-certificate/ktodAgWpR5bZziAyVrRX","Завантажити сертифікат")</f>
        <v>Завантажити сертифікат</v>
      </c>
    </row>
    <row r="881" spans="1:2" x14ac:dyDescent="0.3">
      <c r="A881" t="s">
        <v>879</v>
      </c>
      <c r="B881" t="str">
        <f>HYPERLINK("https://talan.bank.gov.ua/get-user-certificate/ktodAW2lU-gt9EqE8lid","Завантажити сертифікат")</f>
        <v>Завантажити сертифікат</v>
      </c>
    </row>
    <row r="882" spans="1:2" x14ac:dyDescent="0.3">
      <c r="A882" t="s">
        <v>880</v>
      </c>
      <c r="B882" t="str">
        <f>HYPERLINK("https://talan.bank.gov.ua/get-user-certificate/ktodAk_Rrb73EiIKdElH","Завантажити сертифікат")</f>
        <v>Завантажити сертифікат</v>
      </c>
    </row>
    <row r="883" spans="1:2" x14ac:dyDescent="0.3">
      <c r="A883" t="s">
        <v>881</v>
      </c>
      <c r="B883" t="str">
        <f>HYPERLINK("https://talan.bank.gov.ua/get-user-certificate/ktodADYqrCFGmMN_r4ty","Завантажити сертифікат")</f>
        <v>Завантажити сертифікат</v>
      </c>
    </row>
    <row r="884" spans="1:2" x14ac:dyDescent="0.3">
      <c r="A884" t="s">
        <v>882</v>
      </c>
      <c r="B884" t="str">
        <f>HYPERLINK("https://talan.bank.gov.ua/get-user-certificate/ktodABxCQVfeHDIgwjnB","Завантажити сертифікат")</f>
        <v>Завантажити сертифікат</v>
      </c>
    </row>
    <row r="885" spans="1:2" x14ac:dyDescent="0.3">
      <c r="A885" t="s">
        <v>883</v>
      </c>
      <c r="B885" t="str">
        <f>HYPERLINK("https://talan.bank.gov.ua/get-user-certificate/ktodAr72ng5vSvt7TzFP","Завантажити сертифікат")</f>
        <v>Завантажити сертифікат</v>
      </c>
    </row>
    <row r="886" spans="1:2" x14ac:dyDescent="0.3">
      <c r="A886" t="s">
        <v>884</v>
      </c>
      <c r="B886" t="str">
        <f>HYPERLINK("https://talan.bank.gov.ua/get-user-certificate/ktodAvLwJs06MO_JDcWa","Завантажити сертифікат")</f>
        <v>Завантажити сертифікат</v>
      </c>
    </row>
    <row r="887" spans="1:2" x14ac:dyDescent="0.3">
      <c r="A887" t="s">
        <v>885</v>
      </c>
      <c r="B887" t="str">
        <f>HYPERLINK("https://talan.bank.gov.ua/get-user-certificate/ktodAKRR7fxNqZhUoIIP","Завантажити сертифікат")</f>
        <v>Завантажити сертифікат</v>
      </c>
    </row>
    <row r="888" spans="1:2" x14ac:dyDescent="0.3">
      <c r="A888" t="s">
        <v>886</v>
      </c>
      <c r="B888" t="str">
        <f>HYPERLINK("https://talan.bank.gov.ua/get-user-certificate/ktodAPLQgLk-7TDa-2Pd","Завантажити сертифікат")</f>
        <v>Завантажити сертифікат</v>
      </c>
    </row>
    <row r="889" spans="1:2" x14ac:dyDescent="0.3">
      <c r="A889" t="s">
        <v>887</v>
      </c>
      <c r="B889" t="str">
        <f>HYPERLINK("https://talan.bank.gov.ua/get-user-certificate/ktodAPCFnLqChn1pQUh2","Завантажити сертифікат")</f>
        <v>Завантажити сертифікат</v>
      </c>
    </row>
    <row r="890" spans="1:2" x14ac:dyDescent="0.3">
      <c r="A890" t="s">
        <v>888</v>
      </c>
      <c r="B890" t="str">
        <f>HYPERLINK("https://talan.bank.gov.ua/get-user-certificate/ktodA5v1-O-dS1QZfHAa","Завантажити сертифікат")</f>
        <v>Завантажити сертифікат</v>
      </c>
    </row>
    <row r="891" spans="1:2" x14ac:dyDescent="0.3">
      <c r="A891" t="s">
        <v>889</v>
      </c>
      <c r="B891" t="str">
        <f>HYPERLINK("https://talan.bank.gov.ua/get-user-certificate/ktodAaAfKvBk_eYuKYVw","Завантажити сертифікат")</f>
        <v>Завантажити сертифікат</v>
      </c>
    </row>
    <row r="892" spans="1:2" x14ac:dyDescent="0.3">
      <c r="A892" t="s">
        <v>890</v>
      </c>
      <c r="B892" t="str">
        <f>HYPERLINK("https://talan.bank.gov.ua/get-user-certificate/ktodAVYUMZxNzJFREx3f","Завантажити сертифікат")</f>
        <v>Завантажити сертифікат</v>
      </c>
    </row>
    <row r="893" spans="1:2" x14ac:dyDescent="0.3">
      <c r="A893" t="s">
        <v>891</v>
      </c>
      <c r="B893" t="str">
        <f>HYPERLINK("https://talan.bank.gov.ua/get-user-certificate/ktodA-2r_KdMSQp9XvrC","Завантажити сертифікат")</f>
        <v>Завантажити сертифікат</v>
      </c>
    </row>
    <row r="894" spans="1:2" x14ac:dyDescent="0.3">
      <c r="A894" t="s">
        <v>892</v>
      </c>
      <c r="B894" t="str">
        <f>HYPERLINK("https://talan.bank.gov.ua/get-user-certificate/ktodAVDFN67b73lM6llM","Завантажити сертифікат")</f>
        <v>Завантажити сертифікат</v>
      </c>
    </row>
    <row r="895" spans="1:2" x14ac:dyDescent="0.3">
      <c r="A895" t="s">
        <v>893</v>
      </c>
      <c r="B895" t="str">
        <f>HYPERLINK("https://talan.bank.gov.ua/get-user-certificate/ktodANJvjZsYRNScR0UI","Завантажити сертифікат")</f>
        <v>Завантажити сертифікат</v>
      </c>
    </row>
    <row r="896" spans="1:2" x14ac:dyDescent="0.3">
      <c r="A896" t="s">
        <v>894</v>
      </c>
      <c r="B896" t="str">
        <f>HYPERLINK("https://talan.bank.gov.ua/get-user-certificate/ktodAMqRAIBqGQ-TEVZ6","Завантажити сертифікат")</f>
        <v>Завантажити сертифікат</v>
      </c>
    </row>
    <row r="897" spans="1:2" x14ac:dyDescent="0.3">
      <c r="A897" t="s">
        <v>895</v>
      </c>
      <c r="B897" t="str">
        <f>HYPERLINK("https://talan.bank.gov.ua/get-user-certificate/ktodAxJDTcVrlXsszKVX","Завантажити сертифікат")</f>
        <v>Завантажити сертифікат</v>
      </c>
    </row>
    <row r="898" spans="1:2" x14ac:dyDescent="0.3">
      <c r="A898" t="s">
        <v>896</v>
      </c>
      <c r="B898" t="str">
        <f>HYPERLINK("https://talan.bank.gov.ua/get-user-certificate/ktodArTD1fLX8h0k0vqE","Завантажити сертифікат")</f>
        <v>Завантажити сертифікат</v>
      </c>
    </row>
    <row r="899" spans="1:2" x14ac:dyDescent="0.3">
      <c r="A899" t="s">
        <v>897</v>
      </c>
      <c r="B899" t="str">
        <f>HYPERLINK("https://talan.bank.gov.ua/get-user-certificate/ktodA3Ae7TF5Z4c3Ct_5","Завантажити сертифікат")</f>
        <v>Завантажити сертифікат</v>
      </c>
    </row>
    <row r="900" spans="1:2" x14ac:dyDescent="0.3">
      <c r="A900" t="s">
        <v>898</v>
      </c>
      <c r="B900" t="str">
        <f>HYPERLINK("https://talan.bank.gov.ua/get-user-certificate/ktodAaF0nqWbg2_EKAXM","Завантажити сертифікат")</f>
        <v>Завантажити сертифікат</v>
      </c>
    </row>
    <row r="901" spans="1:2" x14ac:dyDescent="0.3">
      <c r="A901" t="s">
        <v>899</v>
      </c>
      <c r="B901" t="str">
        <f>HYPERLINK("https://talan.bank.gov.ua/get-user-certificate/ktodAn4ulIFINp3lCHW0","Завантажити сертифікат")</f>
        <v>Завантажити сертифікат</v>
      </c>
    </row>
    <row r="902" spans="1:2" x14ac:dyDescent="0.3">
      <c r="A902" t="s">
        <v>900</v>
      </c>
      <c r="B902" t="str">
        <f>HYPERLINK("https://talan.bank.gov.ua/get-user-certificate/ktodAhdCQ1Fgv7y_8-Nc","Завантажити сертифікат")</f>
        <v>Завантажити сертифікат</v>
      </c>
    </row>
    <row r="903" spans="1:2" x14ac:dyDescent="0.3">
      <c r="A903" t="s">
        <v>901</v>
      </c>
      <c r="B903" t="str">
        <f>HYPERLINK("https://talan.bank.gov.ua/get-user-certificate/ktodAKyBVf-9BewpfZPa","Завантажити сертифікат")</f>
        <v>Завантажити сертифікат</v>
      </c>
    </row>
    <row r="904" spans="1:2" x14ac:dyDescent="0.3">
      <c r="A904" t="s">
        <v>902</v>
      </c>
      <c r="B904" t="str">
        <f>HYPERLINK("https://talan.bank.gov.ua/get-user-certificate/ktodABE8Sk_IFqEKIAn7","Завантажити сертифікат")</f>
        <v>Завантажити сертифікат</v>
      </c>
    </row>
    <row r="905" spans="1:2" x14ac:dyDescent="0.3">
      <c r="A905" t="s">
        <v>903</v>
      </c>
      <c r="B905" t="str">
        <f>HYPERLINK("https://talan.bank.gov.ua/get-user-certificate/ktodA5WBps8WngV6oQqe","Завантажити сертифікат")</f>
        <v>Завантажити сертифікат</v>
      </c>
    </row>
    <row r="906" spans="1:2" x14ac:dyDescent="0.3">
      <c r="A906" t="s">
        <v>904</v>
      </c>
      <c r="B906" t="str">
        <f>HYPERLINK("https://talan.bank.gov.ua/get-user-certificate/ktodApyzYkzVL7qXZgvD","Завантажити сертифікат")</f>
        <v>Завантажити сертифікат</v>
      </c>
    </row>
    <row r="907" spans="1:2" x14ac:dyDescent="0.3">
      <c r="A907" t="s">
        <v>905</v>
      </c>
      <c r="B907" t="str">
        <f>HYPERLINK("https://talan.bank.gov.ua/get-user-certificate/ktodA7R0GTZJL6cnsQY1","Завантажити сертифікат")</f>
        <v>Завантажити сертифікат</v>
      </c>
    </row>
    <row r="908" spans="1:2" x14ac:dyDescent="0.3">
      <c r="A908" t="s">
        <v>906</v>
      </c>
      <c r="B908" t="str">
        <f>HYPERLINK("https://talan.bank.gov.ua/get-user-certificate/ktodAtD2VcLC-2ZoBe1D","Завантажити сертифікат")</f>
        <v>Завантажити сертифікат</v>
      </c>
    </row>
    <row r="909" spans="1:2" x14ac:dyDescent="0.3">
      <c r="A909" t="s">
        <v>907</v>
      </c>
      <c r="B909" t="str">
        <f>HYPERLINK("https://talan.bank.gov.ua/get-user-certificate/ktodAZ_v1ly4xZXMP24Y","Завантажити сертифікат")</f>
        <v>Завантажити сертифікат</v>
      </c>
    </row>
    <row r="910" spans="1:2" x14ac:dyDescent="0.3">
      <c r="A910" t="s">
        <v>908</v>
      </c>
      <c r="B910" t="str">
        <f>HYPERLINK("https://talan.bank.gov.ua/get-user-certificate/ktodArApoaeloT0E5Myi","Завантажити сертифікат")</f>
        <v>Завантажити сертифікат</v>
      </c>
    </row>
    <row r="911" spans="1:2" x14ac:dyDescent="0.3">
      <c r="A911" t="s">
        <v>909</v>
      </c>
      <c r="B911" t="str">
        <f>HYPERLINK("https://talan.bank.gov.ua/get-user-certificate/ktodArYk3hmaYAeWet3K","Завантажити сертифікат")</f>
        <v>Завантажити сертифікат</v>
      </c>
    </row>
    <row r="912" spans="1:2" x14ac:dyDescent="0.3">
      <c r="A912" t="s">
        <v>910</v>
      </c>
      <c r="B912" t="str">
        <f>HYPERLINK("https://talan.bank.gov.ua/get-user-certificate/ktodA0fEOiPR94TYMATu","Завантажити сертифікат")</f>
        <v>Завантажити сертифікат</v>
      </c>
    </row>
    <row r="913" spans="1:2" x14ac:dyDescent="0.3">
      <c r="A913" t="s">
        <v>911</v>
      </c>
      <c r="B913" t="str">
        <f>HYPERLINK("https://talan.bank.gov.ua/get-user-certificate/ktodA7V4t7fjHEy0Yad1","Завантажити сертифікат")</f>
        <v>Завантажити сертифікат</v>
      </c>
    </row>
    <row r="914" spans="1:2" x14ac:dyDescent="0.3">
      <c r="A914" t="s">
        <v>912</v>
      </c>
      <c r="B914" t="str">
        <f>HYPERLINK("https://talan.bank.gov.ua/get-user-certificate/ktodAJl5KOfCOfDJ38A6","Завантажити сертифікат")</f>
        <v>Завантажити сертифікат</v>
      </c>
    </row>
    <row r="915" spans="1:2" x14ac:dyDescent="0.3">
      <c r="A915" t="s">
        <v>913</v>
      </c>
      <c r="B915" t="str">
        <f>HYPERLINK("https://talan.bank.gov.ua/get-user-certificate/ktodAtfsLLaIsHD_DEX_","Завантажити сертифікат")</f>
        <v>Завантажити сертифікат</v>
      </c>
    </row>
    <row r="916" spans="1:2" x14ac:dyDescent="0.3">
      <c r="A916" t="s">
        <v>914</v>
      </c>
      <c r="B916" t="str">
        <f>HYPERLINK("https://talan.bank.gov.ua/get-user-certificate/ktodA2QQqOO-XX8uZf6O","Завантажити сертифікат")</f>
        <v>Завантажити сертифікат</v>
      </c>
    </row>
    <row r="917" spans="1:2" x14ac:dyDescent="0.3">
      <c r="A917" t="s">
        <v>915</v>
      </c>
      <c r="B917" t="str">
        <f>HYPERLINK("https://talan.bank.gov.ua/get-user-certificate/ktodA3788q8LvuAKtTXJ","Завантажити сертифікат")</f>
        <v>Завантажити сертифікат</v>
      </c>
    </row>
    <row r="918" spans="1:2" x14ac:dyDescent="0.3">
      <c r="A918" t="s">
        <v>916</v>
      </c>
      <c r="B918" t="str">
        <f>HYPERLINK("https://talan.bank.gov.ua/get-user-certificate/ktodAWAKE53BpR8J334Y","Завантажити сертифікат")</f>
        <v>Завантажити сертифікат</v>
      </c>
    </row>
    <row r="919" spans="1:2" x14ac:dyDescent="0.3">
      <c r="A919" t="s">
        <v>917</v>
      </c>
      <c r="B919" t="str">
        <f>HYPERLINK("https://talan.bank.gov.ua/get-user-certificate/ktodA4n6fi4SfEZ7Vkjq","Завантажити сертифікат")</f>
        <v>Завантажити сертифікат</v>
      </c>
    </row>
    <row r="920" spans="1:2" x14ac:dyDescent="0.3">
      <c r="A920" t="s">
        <v>918</v>
      </c>
      <c r="B920" t="str">
        <f>HYPERLINK("https://talan.bank.gov.ua/get-user-certificate/ktodAF2h9EcVAvg2bshw","Завантажити сертифікат")</f>
        <v>Завантажити сертифікат</v>
      </c>
    </row>
    <row r="921" spans="1:2" x14ac:dyDescent="0.3">
      <c r="A921" t="s">
        <v>919</v>
      </c>
      <c r="B921" t="str">
        <f>HYPERLINK("https://talan.bank.gov.ua/get-user-certificate/ktodAiOkBJoL2GGaLZXo","Завантажити сертифікат")</f>
        <v>Завантажити сертифікат</v>
      </c>
    </row>
    <row r="922" spans="1:2" x14ac:dyDescent="0.3">
      <c r="A922" t="s">
        <v>920</v>
      </c>
      <c r="B922" t="str">
        <f>HYPERLINK("https://talan.bank.gov.ua/get-user-certificate/ktodAOTXLFiD_4bIW81n","Завантажити сертифікат")</f>
        <v>Завантажити сертифікат</v>
      </c>
    </row>
    <row r="923" spans="1:2" x14ac:dyDescent="0.3">
      <c r="A923" t="s">
        <v>921</v>
      </c>
      <c r="B923" t="str">
        <f>HYPERLINK("https://talan.bank.gov.ua/get-user-certificate/ktodA6Mpo9qz2l2QGw4q","Завантажити сертифікат")</f>
        <v>Завантажити сертифікат</v>
      </c>
    </row>
    <row r="924" spans="1:2" x14ac:dyDescent="0.3">
      <c r="A924" t="s">
        <v>922</v>
      </c>
      <c r="B924" t="str">
        <f>HYPERLINK("https://talan.bank.gov.ua/get-user-certificate/ktodADQlwmD-3Xs2K2w9","Завантажити сертифікат")</f>
        <v>Завантажити сертифікат</v>
      </c>
    </row>
    <row r="925" spans="1:2" x14ac:dyDescent="0.3">
      <c r="A925" t="s">
        <v>923</v>
      </c>
      <c r="B925" t="str">
        <f>HYPERLINK("https://talan.bank.gov.ua/get-user-certificate/ktodAHJ-_4DbcTtPQiUv","Завантажити сертифікат")</f>
        <v>Завантажити сертифікат</v>
      </c>
    </row>
    <row r="926" spans="1:2" x14ac:dyDescent="0.3">
      <c r="A926" t="s">
        <v>924</v>
      </c>
      <c r="B926" t="str">
        <f>HYPERLINK("https://talan.bank.gov.ua/get-user-certificate/ktodAmPMlEzxk7P7JFg-","Завантажити сертифікат")</f>
        <v>Завантажити сертифікат</v>
      </c>
    </row>
    <row r="927" spans="1:2" x14ac:dyDescent="0.3">
      <c r="A927" t="s">
        <v>925</v>
      </c>
      <c r="B927" t="str">
        <f>HYPERLINK("https://talan.bank.gov.ua/get-user-certificate/ktodAxBVWWVkrAWS-cVS","Завантажити сертифікат")</f>
        <v>Завантажити сертифікат</v>
      </c>
    </row>
    <row r="928" spans="1:2" x14ac:dyDescent="0.3">
      <c r="A928" t="s">
        <v>926</v>
      </c>
      <c r="B928" t="str">
        <f>HYPERLINK("https://talan.bank.gov.ua/get-user-certificate/ktodAIbcdQQsXroefl6h","Завантажити сертифікат")</f>
        <v>Завантажити сертифікат</v>
      </c>
    </row>
    <row r="929" spans="1:2" x14ac:dyDescent="0.3">
      <c r="A929" t="s">
        <v>927</v>
      </c>
      <c r="B929" t="str">
        <f>HYPERLINK("https://talan.bank.gov.ua/get-user-certificate/ktodAAKi2hKDZb_QErcz","Завантажити сертифікат")</f>
        <v>Завантажити сертифікат</v>
      </c>
    </row>
    <row r="930" spans="1:2" x14ac:dyDescent="0.3">
      <c r="A930" t="s">
        <v>928</v>
      </c>
      <c r="B930" t="str">
        <f>HYPERLINK("https://talan.bank.gov.ua/get-user-certificate/ktodAPYtgSw_7pS9sg9-","Завантажити сертифікат")</f>
        <v>Завантажити сертифікат</v>
      </c>
    </row>
    <row r="931" spans="1:2" x14ac:dyDescent="0.3">
      <c r="A931" t="s">
        <v>929</v>
      </c>
      <c r="B931" t="str">
        <f>HYPERLINK("https://talan.bank.gov.ua/get-user-certificate/ktodAd30yE9k5s-TSzxl","Завантажити сертифікат")</f>
        <v>Завантажити сертифікат</v>
      </c>
    </row>
    <row r="932" spans="1:2" x14ac:dyDescent="0.3">
      <c r="A932" t="s">
        <v>930</v>
      </c>
      <c r="B932" t="str">
        <f>HYPERLINK("https://talan.bank.gov.ua/get-user-certificate/ktodA1VHrhkWbD4rjiad","Завантажити сертифікат")</f>
        <v>Завантажити сертифікат</v>
      </c>
    </row>
    <row r="933" spans="1:2" x14ac:dyDescent="0.3">
      <c r="A933" t="s">
        <v>931</v>
      </c>
      <c r="B933" t="str">
        <f>HYPERLINK("https://talan.bank.gov.ua/get-user-certificate/ktodACZ8-eBT61yNZsYz","Завантажити сертифікат")</f>
        <v>Завантажити сертифікат</v>
      </c>
    </row>
    <row r="934" spans="1:2" x14ac:dyDescent="0.3">
      <c r="A934" t="s">
        <v>932</v>
      </c>
      <c r="B934" t="str">
        <f>HYPERLINK("https://talan.bank.gov.ua/get-user-certificate/ktodAbPo6dH7vWBBDTYt","Завантажити сертифікат")</f>
        <v>Завантажити сертифікат</v>
      </c>
    </row>
    <row r="935" spans="1:2" x14ac:dyDescent="0.3">
      <c r="A935" t="s">
        <v>933</v>
      </c>
      <c r="B935" t="str">
        <f>HYPERLINK("https://talan.bank.gov.ua/get-user-certificate/ktodAVI_6huuYtgZ4gd7","Завантажити сертифікат")</f>
        <v>Завантажити сертифікат</v>
      </c>
    </row>
    <row r="936" spans="1:2" x14ac:dyDescent="0.3">
      <c r="A936" t="s">
        <v>934</v>
      </c>
      <c r="B936" t="str">
        <f>HYPERLINK("https://talan.bank.gov.ua/get-user-certificate/ktodASvrVGHmnkc4iCXB","Завантажити сертифікат")</f>
        <v>Завантажити сертифікат</v>
      </c>
    </row>
    <row r="937" spans="1:2" x14ac:dyDescent="0.3">
      <c r="A937" t="s">
        <v>935</v>
      </c>
      <c r="B937" t="str">
        <f>HYPERLINK("https://talan.bank.gov.ua/get-user-certificate/ktodA2Y_J0heD0n0l_kc","Завантажити сертифікат")</f>
        <v>Завантажити сертифікат</v>
      </c>
    </row>
    <row r="938" spans="1:2" x14ac:dyDescent="0.3">
      <c r="A938" t="s">
        <v>936</v>
      </c>
      <c r="B938" t="str">
        <f>HYPERLINK("https://talan.bank.gov.ua/get-user-certificate/ktodAa05wlPlLDmFXkLB","Завантажити сертифікат")</f>
        <v>Завантажити сертифікат</v>
      </c>
    </row>
    <row r="939" spans="1:2" x14ac:dyDescent="0.3">
      <c r="A939" t="s">
        <v>937</v>
      </c>
      <c r="B939" t="str">
        <f>HYPERLINK("https://talan.bank.gov.ua/get-user-certificate/ktodAUKlQ2_BpqA77SHQ","Завантажити сертифікат")</f>
        <v>Завантажити сертифікат</v>
      </c>
    </row>
    <row r="940" spans="1:2" x14ac:dyDescent="0.3">
      <c r="A940" t="s">
        <v>938</v>
      </c>
      <c r="B940" t="str">
        <f>HYPERLINK("https://talan.bank.gov.ua/get-user-certificate/ktodA1dhN1YymrGyTsAh","Завантажити сертифікат")</f>
        <v>Завантажити сертифікат</v>
      </c>
    </row>
    <row r="941" spans="1:2" x14ac:dyDescent="0.3">
      <c r="A941" t="s">
        <v>939</v>
      </c>
      <c r="B941" t="str">
        <f>HYPERLINK("https://talan.bank.gov.ua/get-user-certificate/ktodAzYONNHmEbOvHZYi","Завантажити сертифікат")</f>
        <v>Завантажити сертифікат</v>
      </c>
    </row>
    <row r="942" spans="1:2" x14ac:dyDescent="0.3">
      <c r="A942" t="s">
        <v>940</v>
      </c>
      <c r="B942" t="str">
        <f>HYPERLINK("https://talan.bank.gov.ua/get-user-certificate/ktodAamNFM6yA4GyJQWL","Завантажити сертифікат")</f>
        <v>Завантажити сертифікат</v>
      </c>
    </row>
    <row r="943" spans="1:2" x14ac:dyDescent="0.3">
      <c r="A943" t="s">
        <v>941</v>
      </c>
      <c r="B943" t="str">
        <f>HYPERLINK("https://talan.bank.gov.ua/get-user-certificate/ktodAuhAKsE7CUpRzfcm","Завантажити сертифікат")</f>
        <v>Завантажити сертифікат</v>
      </c>
    </row>
    <row r="944" spans="1:2" x14ac:dyDescent="0.3">
      <c r="A944" t="s">
        <v>942</v>
      </c>
      <c r="B944" t="str">
        <f>HYPERLINK("https://talan.bank.gov.ua/get-user-certificate/ktodAmHvAFm8a5sQtPAr","Завантажити сертифікат")</f>
        <v>Завантажити сертифікат</v>
      </c>
    </row>
    <row r="945" spans="1:2" x14ac:dyDescent="0.3">
      <c r="A945" t="s">
        <v>943</v>
      </c>
      <c r="B945" t="str">
        <f>HYPERLINK("https://talan.bank.gov.ua/get-user-certificate/ktodAT6lYBrsBRFCnDek","Завантажити сертифікат")</f>
        <v>Завантажити сертифікат</v>
      </c>
    </row>
    <row r="946" spans="1:2" x14ac:dyDescent="0.3">
      <c r="A946" t="s">
        <v>944</v>
      </c>
      <c r="B946" t="str">
        <f>HYPERLINK("https://talan.bank.gov.ua/get-user-certificate/ktodArJj97mf-h70PeUi","Завантажити сертифікат")</f>
        <v>Завантажити сертифікат</v>
      </c>
    </row>
    <row r="947" spans="1:2" x14ac:dyDescent="0.3">
      <c r="A947" t="s">
        <v>945</v>
      </c>
      <c r="B947" t="str">
        <f>HYPERLINK("https://talan.bank.gov.ua/get-user-certificate/ktodA7xRyfSM28b9DO-b","Завантажити сертифікат")</f>
        <v>Завантажити сертифікат</v>
      </c>
    </row>
    <row r="948" spans="1:2" x14ac:dyDescent="0.3">
      <c r="A948" t="s">
        <v>946</v>
      </c>
      <c r="B948" t="str">
        <f>HYPERLINK("https://talan.bank.gov.ua/get-user-certificate/ktodAIDAYWOSDgiLIRba","Завантажити сертифікат")</f>
        <v>Завантажити сертифікат</v>
      </c>
    </row>
    <row r="949" spans="1:2" x14ac:dyDescent="0.3">
      <c r="A949" t="s">
        <v>947</v>
      </c>
      <c r="B949" t="str">
        <f>HYPERLINK("https://talan.bank.gov.ua/get-user-certificate/ktodAqtl6Dje_izVV7_a","Завантажити сертифікат")</f>
        <v>Завантажити сертифікат</v>
      </c>
    </row>
    <row r="950" spans="1:2" x14ac:dyDescent="0.3">
      <c r="A950" t="s">
        <v>948</v>
      </c>
      <c r="B950" t="str">
        <f>HYPERLINK("https://talan.bank.gov.ua/get-user-certificate/ktodA3EIIiGnpOuALf0K","Завантажити сертифікат")</f>
        <v>Завантажити сертифікат</v>
      </c>
    </row>
    <row r="951" spans="1:2" x14ac:dyDescent="0.3">
      <c r="A951" t="s">
        <v>949</v>
      </c>
      <c r="B951" t="str">
        <f>HYPERLINK("https://talan.bank.gov.ua/get-user-certificate/ktodAVoHIEZS17mAQta_","Завантажити сертифікат")</f>
        <v>Завантажити сертифікат</v>
      </c>
    </row>
    <row r="952" spans="1:2" x14ac:dyDescent="0.3">
      <c r="A952" t="s">
        <v>950</v>
      </c>
      <c r="B952" t="str">
        <f>HYPERLINK("https://talan.bank.gov.ua/get-user-certificate/ktodA8pvSegt_zCR_TNX","Завантажити сертифікат")</f>
        <v>Завантажити сертифікат</v>
      </c>
    </row>
    <row r="953" spans="1:2" x14ac:dyDescent="0.3">
      <c r="A953" t="s">
        <v>951</v>
      </c>
      <c r="B953" t="str">
        <f>HYPERLINK("https://talan.bank.gov.ua/get-user-certificate/ktodA-ratsnBwNBFRvdI","Завантажити сертифікат")</f>
        <v>Завантажити сертифікат</v>
      </c>
    </row>
    <row r="954" spans="1:2" x14ac:dyDescent="0.3">
      <c r="A954" t="s">
        <v>952</v>
      </c>
      <c r="B954" t="str">
        <f>HYPERLINK("https://talan.bank.gov.ua/get-user-certificate/ktodAvPOSWQVuImhkFy8","Завантажити сертифікат")</f>
        <v>Завантажити сертифікат</v>
      </c>
    </row>
    <row r="955" spans="1:2" x14ac:dyDescent="0.3">
      <c r="A955" t="s">
        <v>953</v>
      </c>
      <c r="B955" t="str">
        <f>HYPERLINK("https://talan.bank.gov.ua/get-user-certificate/ktodAHyYfAslITmjIYO9","Завантажити сертифікат")</f>
        <v>Завантажити сертифікат</v>
      </c>
    </row>
    <row r="956" spans="1:2" x14ac:dyDescent="0.3">
      <c r="A956" t="s">
        <v>954</v>
      </c>
      <c r="B956" t="str">
        <f>HYPERLINK("https://talan.bank.gov.ua/get-user-certificate/ktodAfeysLJmcJ60nFkU","Завантажити сертифікат")</f>
        <v>Завантажити сертифікат</v>
      </c>
    </row>
    <row r="957" spans="1:2" x14ac:dyDescent="0.3">
      <c r="A957" t="s">
        <v>955</v>
      </c>
      <c r="B957" t="str">
        <f>HYPERLINK("https://talan.bank.gov.ua/get-user-certificate/ktodAwiPiU9wqB9gjt89","Завантажити сертифікат")</f>
        <v>Завантажити сертифікат</v>
      </c>
    </row>
    <row r="958" spans="1:2" x14ac:dyDescent="0.3">
      <c r="A958" t="s">
        <v>956</v>
      </c>
      <c r="B958" t="str">
        <f>HYPERLINK("https://talan.bank.gov.ua/get-user-certificate/ktodA3G5cQZWhcKlNPDO","Завантажити сертифікат")</f>
        <v>Завантажити сертифікат</v>
      </c>
    </row>
    <row r="959" spans="1:2" x14ac:dyDescent="0.3">
      <c r="A959" t="s">
        <v>957</v>
      </c>
      <c r="B959" t="str">
        <f>HYPERLINK("https://talan.bank.gov.ua/get-user-certificate/ktodAUvKH6KoNAcD4DdM","Завантажити сертифікат")</f>
        <v>Завантажити сертифікат</v>
      </c>
    </row>
    <row r="960" spans="1:2" x14ac:dyDescent="0.3">
      <c r="A960" t="s">
        <v>958</v>
      </c>
      <c r="B960" t="str">
        <f>HYPERLINK("https://talan.bank.gov.ua/get-user-certificate/ktodAVkff-zVO4yKCTi5","Завантажити сертифікат")</f>
        <v>Завантажити сертифікат</v>
      </c>
    </row>
    <row r="961" spans="1:2" x14ac:dyDescent="0.3">
      <c r="A961" t="s">
        <v>959</v>
      </c>
      <c r="B961" t="str">
        <f>HYPERLINK("https://talan.bank.gov.ua/get-user-certificate/ktodA40-jMdsPucvdrQW","Завантажити сертифікат")</f>
        <v>Завантажити сертифікат</v>
      </c>
    </row>
    <row r="962" spans="1:2" x14ac:dyDescent="0.3">
      <c r="A962" t="s">
        <v>960</v>
      </c>
      <c r="B962" t="str">
        <f>HYPERLINK("https://talan.bank.gov.ua/get-user-certificate/ktodASPpyhNDBL-se2HI","Завантажити сертифікат")</f>
        <v>Завантажити сертифікат</v>
      </c>
    </row>
    <row r="963" spans="1:2" x14ac:dyDescent="0.3">
      <c r="A963" t="s">
        <v>961</v>
      </c>
      <c r="B963" t="str">
        <f>HYPERLINK("https://talan.bank.gov.ua/get-user-certificate/ktodAWEqXzpckg27f6O3","Завантажити сертифікат")</f>
        <v>Завантажити сертифікат</v>
      </c>
    </row>
    <row r="964" spans="1:2" x14ac:dyDescent="0.3">
      <c r="A964" t="s">
        <v>962</v>
      </c>
      <c r="B964" t="str">
        <f>HYPERLINK("https://talan.bank.gov.ua/get-user-certificate/ktodA3S0wf2QOyTsuZ6l","Завантажити сертифікат")</f>
        <v>Завантажити сертифікат</v>
      </c>
    </row>
    <row r="965" spans="1:2" x14ac:dyDescent="0.3">
      <c r="A965" t="s">
        <v>963</v>
      </c>
      <c r="B965" t="str">
        <f>HYPERLINK("https://talan.bank.gov.ua/get-user-certificate/ktodAj5uSvkgLW1Kv6rU","Завантажити сертифікат")</f>
        <v>Завантажити сертифікат</v>
      </c>
    </row>
    <row r="966" spans="1:2" x14ac:dyDescent="0.3">
      <c r="A966" t="s">
        <v>964</v>
      </c>
      <c r="B966" t="str">
        <f>HYPERLINK("https://talan.bank.gov.ua/get-user-certificate/ktodAUUyPub_AQ_dHhuk","Завантажити сертифікат")</f>
        <v>Завантажити сертифікат</v>
      </c>
    </row>
    <row r="967" spans="1:2" x14ac:dyDescent="0.3">
      <c r="A967" t="s">
        <v>965</v>
      </c>
      <c r="B967" t="str">
        <f>HYPERLINK("https://talan.bank.gov.ua/get-user-certificate/ktodAMUvwPlQ3IEfgZe_","Завантажити сертифікат")</f>
        <v>Завантажити сертифікат</v>
      </c>
    </row>
    <row r="968" spans="1:2" x14ac:dyDescent="0.3">
      <c r="A968" t="s">
        <v>966</v>
      </c>
      <c r="B968" t="str">
        <f>HYPERLINK("https://talan.bank.gov.ua/get-user-certificate/ktodAxrqaToWlbPuA7Mj","Завантажити сертифікат")</f>
        <v>Завантажити сертифікат</v>
      </c>
    </row>
    <row r="969" spans="1:2" x14ac:dyDescent="0.3">
      <c r="A969" t="s">
        <v>967</v>
      </c>
      <c r="B969" t="str">
        <f>HYPERLINK("https://talan.bank.gov.ua/get-user-certificate/ktodAiZXEYCxbZ-Oyp4P","Завантажити сертифікат")</f>
        <v>Завантажити сертифікат</v>
      </c>
    </row>
    <row r="970" spans="1:2" x14ac:dyDescent="0.3">
      <c r="A970" t="s">
        <v>968</v>
      </c>
      <c r="B970" t="str">
        <f>HYPERLINK("https://talan.bank.gov.ua/get-user-certificate/ktodAQmuNmcJUuZAros7","Завантажити сертифікат")</f>
        <v>Завантажити сертифікат</v>
      </c>
    </row>
    <row r="971" spans="1:2" x14ac:dyDescent="0.3">
      <c r="A971" t="s">
        <v>969</v>
      </c>
      <c r="B971" t="str">
        <f>HYPERLINK("https://talan.bank.gov.ua/get-user-certificate/ktodAyiW67vutPZPrrST","Завантажити сертифікат")</f>
        <v>Завантажити сертифікат</v>
      </c>
    </row>
    <row r="972" spans="1:2" x14ac:dyDescent="0.3">
      <c r="A972" t="s">
        <v>970</v>
      </c>
      <c r="B972" t="str">
        <f>HYPERLINK("https://talan.bank.gov.ua/get-user-certificate/ktodAP9AGotnibnuZeJq","Завантажити сертифікат")</f>
        <v>Завантажити сертифікат</v>
      </c>
    </row>
    <row r="973" spans="1:2" x14ac:dyDescent="0.3">
      <c r="A973" t="s">
        <v>971</v>
      </c>
      <c r="B973" t="str">
        <f>HYPERLINK("https://talan.bank.gov.ua/get-user-certificate/ktodAtP2jdWIGu49WtEz","Завантажити сертифікат")</f>
        <v>Завантажити сертифікат</v>
      </c>
    </row>
    <row r="974" spans="1:2" x14ac:dyDescent="0.3">
      <c r="A974" t="s">
        <v>972</v>
      </c>
      <c r="B974" t="str">
        <f>HYPERLINK("https://talan.bank.gov.ua/get-user-certificate/ktodAUuKtokolW7fxiqN","Завантажити сертифікат")</f>
        <v>Завантажити сертифікат</v>
      </c>
    </row>
    <row r="975" spans="1:2" x14ac:dyDescent="0.3">
      <c r="A975" t="s">
        <v>973</v>
      </c>
      <c r="B975" t="str">
        <f>HYPERLINK("https://talan.bank.gov.ua/get-user-certificate/ktodAZGrv_VtMlZ0mgsa","Завантажити сертифікат")</f>
        <v>Завантажити сертифікат</v>
      </c>
    </row>
    <row r="976" spans="1:2" x14ac:dyDescent="0.3">
      <c r="A976" t="s">
        <v>974</v>
      </c>
      <c r="B976" t="str">
        <f>HYPERLINK("https://talan.bank.gov.ua/get-user-certificate/ktodAK0za1tvj-vFKk1c","Завантажити сертифікат")</f>
        <v>Завантажити сертифікат</v>
      </c>
    </row>
    <row r="977" spans="1:2" x14ac:dyDescent="0.3">
      <c r="A977" t="s">
        <v>975</v>
      </c>
      <c r="B977" t="str">
        <f>HYPERLINK("https://talan.bank.gov.ua/get-user-certificate/ktodA-q0FIULRdviN2Jf","Завантажити сертифікат")</f>
        <v>Завантажити сертифікат</v>
      </c>
    </row>
    <row r="978" spans="1:2" x14ac:dyDescent="0.3">
      <c r="A978" t="s">
        <v>976</v>
      </c>
      <c r="B978" t="str">
        <f>HYPERLINK("https://talan.bank.gov.ua/get-user-certificate/ktodAzix4jOoTziMitEY","Завантажити сертифікат")</f>
        <v>Завантажити сертифікат</v>
      </c>
    </row>
    <row r="979" spans="1:2" x14ac:dyDescent="0.3">
      <c r="A979" t="s">
        <v>977</v>
      </c>
      <c r="B979" t="str">
        <f>HYPERLINK("https://talan.bank.gov.ua/get-user-certificate/ktodA0NKOMBtnpcwUZKP","Завантажити сертифікат")</f>
        <v>Завантажити сертифікат</v>
      </c>
    </row>
    <row r="980" spans="1:2" x14ac:dyDescent="0.3">
      <c r="A980" t="s">
        <v>978</v>
      </c>
      <c r="B980" t="str">
        <f>HYPERLINK("https://talan.bank.gov.ua/get-user-certificate/ktodAHyWery7DW4AWCJo","Завантажити сертифікат")</f>
        <v>Завантажити сертифікат</v>
      </c>
    </row>
    <row r="981" spans="1:2" x14ac:dyDescent="0.3">
      <c r="A981" t="s">
        <v>979</v>
      </c>
      <c r="B981" t="str">
        <f>HYPERLINK("https://talan.bank.gov.ua/get-user-certificate/ktodAiDprwEGnvuLsfZa","Завантажити сертифікат")</f>
        <v>Завантажити сертифікат</v>
      </c>
    </row>
    <row r="982" spans="1:2" x14ac:dyDescent="0.3">
      <c r="A982" t="s">
        <v>980</v>
      </c>
      <c r="B982" t="str">
        <f>HYPERLINK("https://talan.bank.gov.ua/get-user-certificate/ktodA71TEeHZKZxhZ1qS","Завантажити сертифікат")</f>
        <v>Завантажити сертифікат</v>
      </c>
    </row>
    <row r="983" spans="1:2" x14ac:dyDescent="0.3">
      <c r="A983" t="s">
        <v>981</v>
      </c>
      <c r="B983" t="str">
        <f>HYPERLINK("https://talan.bank.gov.ua/get-user-certificate/ktodAFiL5d80wrwNzxBB","Завантажити сертифікат")</f>
        <v>Завантажити сертифікат</v>
      </c>
    </row>
    <row r="984" spans="1:2" x14ac:dyDescent="0.3">
      <c r="A984" t="s">
        <v>982</v>
      </c>
      <c r="B984" t="str">
        <f>HYPERLINK("https://talan.bank.gov.ua/get-user-certificate/ktodAypJlPKOi4ssLtDb","Завантажити сертифікат")</f>
        <v>Завантажити сертифікат</v>
      </c>
    </row>
    <row r="985" spans="1:2" x14ac:dyDescent="0.3">
      <c r="A985" t="s">
        <v>983</v>
      </c>
      <c r="B985" t="str">
        <f>HYPERLINK("https://talan.bank.gov.ua/get-user-certificate/ktodADtAqFJZmhAnG1JV","Завантажити сертифікат")</f>
        <v>Завантажити сертифікат</v>
      </c>
    </row>
    <row r="986" spans="1:2" x14ac:dyDescent="0.3">
      <c r="A986" t="s">
        <v>984</v>
      </c>
      <c r="B986" t="str">
        <f>HYPERLINK("https://talan.bank.gov.ua/get-user-certificate/ktodAW_vrYQURX1SL9Yt","Завантажити сертифікат")</f>
        <v>Завантажити сертифікат</v>
      </c>
    </row>
    <row r="987" spans="1:2" x14ac:dyDescent="0.3">
      <c r="A987" t="s">
        <v>985</v>
      </c>
      <c r="B987" t="str">
        <f>HYPERLINK("https://talan.bank.gov.ua/get-user-certificate/ktodAL4lg8axdB7FQHN3","Завантажити сертифікат")</f>
        <v>Завантажити сертифікат</v>
      </c>
    </row>
    <row r="988" spans="1:2" x14ac:dyDescent="0.3">
      <c r="A988" t="s">
        <v>986</v>
      </c>
      <c r="B988" t="str">
        <f>HYPERLINK("https://talan.bank.gov.ua/get-user-certificate/ktodANlugLRqhf2_RnVW","Завантажити сертифікат")</f>
        <v>Завантажити сертифікат</v>
      </c>
    </row>
    <row r="989" spans="1:2" x14ac:dyDescent="0.3">
      <c r="A989" t="s">
        <v>987</v>
      </c>
      <c r="B989" t="str">
        <f>HYPERLINK("https://talan.bank.gov.ua/get-user-certificate/ktodAtcqfcO4jSDqxj5F","Завантажити сертифікат")</f>
        <v>Завантажити сертифікат</v>
      </c>
    </row>
    <row r="990" spans="1:2" x14ac:dyDescent="0.3">
      <c r="A990" t="s">
        <v>987</v>
      </c>
      <c r="B990" t="str">
        <f>HYPERLINK("https://talan.bank.gov.ua/get-user-certificate/ktodAYP4BsA6A0XFWa0-","Завантажити сертифікат")</f>
        <v>Завантажити сертифікат</v>
      </c>
    </row>
    <row r="991" spans="1:2" x14ac:dyDescent="0.3">
      <c r="A991" t="s">
        <v>988</v>
      </c>
      <c r="B991" t="str">
        <f>HYPERLINK("https://talan.bank.gov.ua/get-user-certificate/ktodAMasZE1YleD8YI2Q","Завантажити сертифікат")</f>
        <v>Завантажити сертифікат</v>
      </c>
    </row>
    <row r="992" spans="1:2" x14ac:dyDescent="0.3">
      <c r="A992" t="s">
        <v>989</v>
      </c>
      <c r="B992" t="str">
        <f>HYPERLINK("https://talan.bank.gov.ua/get-user-certificate/ktodAFnPEUMqWj_n4G2_","Завантажити сертифікат")</f>
        <v>Завантажити сертифікат</v>
      </c>
    </row>
    <row r="993" spans="1:2" x14ac:dyDescent="0.3">
      <c r="A993" t="s">
        <v>990</v>
      </c>
      <c r="B993" t="str">
        <f>HYPERLINK("https://talan.bank.gov.ua/get-user-certificate/ktodA2EZaEOwyBQjKRuL","Завантажити сертифікат")</f>
        <v>Завантажити сертифікат</v>
      </c>
    </row>
    <row r="994" spans="1:2" x14ac:dyDescent="0.3">
      <c r="A994" t="s">
        <v>991</v>
      </c>
      <c r="B994" t="str">
        <f>HYPERLINK("https://talan.bank.gov.ua/get-user-certificate/ktodAIJhnr95_BCypwxU","Завантажити сертифікат")</f>
        <v>Завантажити сертифікат</v>
      </c>
    </row>
    <row r="995" spans="1:2" x14ac:dyDescent="0.3">
      <c r="A995" t="s">
        <v>992</v>
      </c>
      <c r="B995" t="str">
        <f>HYPERLINK("https://talan.bank.gov.ua/get-user-certificate/ktodAd3mZCQ4r_Dxqyb9","Завантажити сертифікат")</f>
        <v>Завантажити сертифікат</v>
      </c>
    </row>
    <row r="996" spans="1:2" x14ac:dyDescent="0.3">
      <c r="A996" t="s">
        <v>993</v>
      </c>
      <c r="B996" t="str">
        <f>HYPERLINK("https://talan.bank.gov.ua/get-user-certificate/ktodA4Ot26f-ZWSUY1tY","Завантажити сертифікат")</f>
        <v>Завантажити сертифікат</v>
      </c>
    </row>
    <row r="997" spans="1:2" x14ac:dyDescent="0.3">
      <c r="A997" t="s">
        <v>994</v>
      </c>
      <c r="B997" t="str">
        <f>HYPERLINK("https://talan.bank.gov.ua/get-user-certificate/ktodAwGA5Hd8uZBohSvd","Завантажити сертифікат")</f>
        <v>Завантажити сертифікат</v>
      </c>
    </row>
    <row r="998" spans="1:2" x14ac:dyDescent="0.3">
      <c r="A998" t="s">
        <v>995</v>
      </c>
      <c r="B998" t="str">
        <f>HYPERLINK("https://talan.bank.gov.ua/get-user-certificate/ktodAf1pIQpzP2l2G5K_","Завантажити сертифікат")</f>
        <v>Завантажити сертифікат</v>
      </c>
    </row>
    <row r="999" spans="1:2" x14ac:dyDescent="0.3">
      <c r="A999" t="s">
        <v>996</v>
      </c>
      <c r="B999" t="str">
        <f>HYPERLINK("https://talan.bank.gov.ua/get-user-certificate/ktodA32ohRST5Yf4_IHH","Завантажити сертифікат")</f>
        <v>Завантажити сертифікат</v>
      </c>
    </row>
    <row r="1000" spans="1:2" x14ac:dyDescent="0.3">
      <c r="A1000" t="s">
        <v>997</v>
      </c>
      <c r="B1000" t="str">
        <f>HYPERLINK("https://talan.bank.gov.ua/get-user-certificate/ktodAARcEfRkEbdw_hm4","Завантажити сертифікат")</f>
        <v>Завантажити сертифікат</v>
      </c>
    </row>
    <row r="1001" spans="1:2" x14ac:dyDescent="0.3">
      <c r="A1001" t="s">
        <v>998</v>
      </c>
      <c r="B1001" t="str">
        <f>HYPERLINK("https://talan.bank.gov.ua/get-user-certificate/ktodASeaLNu6Xtx_NcIs","Завантажити сертифікат")</f>
        <v>Завантажити сертифікат</v>
      </c>
    </row>
    <row r="1002" spans="1:2" x14ac:dyDescent="0.3">
      <c r="A1002" t="s">
        <v>999</v>
      </c>
      <c r="B1002" t="str">
        <f>HYPERLINK("https://talan.bank.gov.ua/get-user-certificate/ktodAqMnNfJES72JyMWQ","Завантажити сертифікат")</f>
        <v>Завантажити сертифікат</v>
      </c>
    </row>
    <row r="1003" spans="1:2" x14ac:dyDescent="0.3">
      <c r="A1003" t="s">
        <v>1000</v>
      </c>
      <c r="B1003" t="str">
        <f>HYPERLINK("https://talan.bank.gov.ua/get-user-certificate/ktodAXfVJpmpO1juekGy","Завантажити сертифікат")</f>
        <v>Завантажити сертифікат</v>
      </c>
    </row>
    <row r="1004" spans="1:2" x14ac:dyDescent="0.3">
      <c r="A1004" t="s">
        <v>1001</v>
      </c>
      <c r="B1004" t="str">
        <f>HYPERLINK("https://talan.bank.gov.ua/get-user-certificate/ktodAafshfk7FmyFzDpp","Завантажити сертифікат")</f>
        <v>Завантажити сертифікат</v>
      </c>
    </row>
    <row r="1005" spans="1:2" x14ac:dyDescent="0.3">
      <c r="A1005" t="s">
        <v>1002</v>
      </c>
      <c r="B1005" t="str">
        <f>HYPERLINK("https://talan.bank.gov.ua/get-user-certificate/ktodACQQ1stvmjuBsdGh","Завантажити сертифікат")</f>
        <v>Завантажити сертифікат</v>
      </c>
    </row>
    <row r="1006" spans="1:2" x14ac:dyDescent="0.3">
      <c r="A1006" t="s">
        <v>1003</v>
      </c>
      <c r="B1006" t="str">
        <f>HYPERLINK("https://talan.bank.gov.ua/get-user-certificate/ktodAkDdrrcJnRw_AFir","Завантажити сертифікат")</f>
        <v>Завантажити сертифікат</v>
      </c>
    </row>
    <row r="1007" spans="1:2" x14ac:dyDescent="0.3">
      <c r="A1007" t="s">
        <v>1004</v>
      </c>
      <c r="B1007" t="str">
        <f>HYPERLINK("https://talan.bank.gov.ua/get-user-certificate/ktodA9QST5TmLMUta0zm","Завантажити сертифікат")</f>
        <v>Завантажити сертифікат</v>
      </c>
    </row>
    <row r="1008" spans="1:2" x14ac:dyDescent="0.3">
      <c r="A1008" t="s">
        <v>1005</v>
      </c>
      <c r="B1008" t="str">
        <f>HYPERLINK("https://talan.bank.gov.ua/get-user-certificate/ktodAJWYAUWlrbr1f9Lb","Завантажити сертифікат")</f>
        <v>Завантажити сертифікат</v>
      </c>
    </row>
    <row r="1009" spans="1:2" x14ac:dyDescent="0.3">
      <c r="A1009" t="s">
        <v>1006</v>
      </c>
      <c r="B1009" t="str">
        <f>HYPERLINK("https://talan.bank.gov.ua/get-user-certificate/ktodALb1gf-h82vUxRvQ","Завантажити сертифікат")</f>
        <v>Завантажити сертифікат</v>
      </c>
    </row>
    <row r="1010" spans="1:2" x14ac:dyDescent="0.3">
      <c r="A1010" t="s">
        <v>1007</v>
      </c>
      <c r="B1010" t="str">
        <f>HYPERLINK("https://talan.bank.gov.ua/get-user-certificate/ktodAF-4RErMSHz-MU-B","Завантажити сертифікат")</f>
        <v>Завантажити сертифікат</v>
      </c>
    </row>
    <row r="1011" spans="1:2" x14ac:dyDescent="0.3">
      <c r="A1011" t="s">
        <v>1008</v>
      </c>
      <c r="B1011" t="str">
        <f>HYPERLINK("https://talan.bank.gov.ua/get-user-certificate/ktodAWZBmHbhuRKx4VtI","Завантажити сертифікат")</f>
        <v>Завантажити сертифікат</v>
      </c>
    </row>
    <row r="1012" spans="1:2" x14ac:dyDescent="0.3">
      <c r="A1012" t="s">
        <v>1009</v>
      </c>
      <c r="B1012" t="str">
        <f>HYPERLINK("https://talan.bank.gov.ua/get-user-certificate/ktodAJs0ca4beVwMLL_i","Завантажити сертифікат")</f>
        <v>Завантажити сертифікат</v>
      </c>
    </row>
    <row r="1013" spans="1:2" x14ac:dyDescent="0.3">
      <c r="A1013" t="s">
        <v>1010</v>
      </c>
      <c r="B1013" t="str">
        <f>HYPERLINK("https://talan.bank.gov.ua/get-user-certificate/ktodABbV24EPcYEdx81L","Завантажити сертифікат")</f>
        <v>Завантажити сертифікат</v>
      </c>
    </row>
    <row r="1014" spans="1:2" x14ac:dyDescent="0.3">
      <c r="A1014" t="s">
        <v>1011</v>
      </c>
      <c r="B1014" t="str">
        <f>HYPERLINK("https://talan.bank.gov.ua/get-user-certificate/ktodAW4tpREWf7IimtpK","Завантажити сертифікат")</f>
        <v>Завантажити сертифікат</v>
      </c>
    </row>
    <row r="1015" spans="1:2" x14ac:dyDescent="0.3">
      <c r="A1015" t="s">
        <v>1012</v>
      </c>
      <c r="B1015" t="str">
        <f>HYPERLINK("https://talan.bank.gov.ua/get-user-certificate/ktodAniTY-T2ZXw9j4b4","Завантажити сертифікат")</f>
        <v>Завантажити сертифікат</v>
      </c>
    </row>
    <row r="1016" spans="1:2" x14ac:dyDescent="0.3">
      <c r="A1016" t="s">
        <v>1013</v>
      </c>
      <c r="B1016" t="str">
        <f>HYPERLINK("https://talan.bank.gov.ua/get-user-certificate/ktodAsen0PcvLHn4i-GL","Завантажити сертифікат")</f>
        <v>Завантажити сертифікат</v>
      </c>
    </row>
    <row r="1017" spans="1:2" x14ac:dyDescent="0.3">
      <c r="A1017" t="s">
        <v>1014</v>
      </c>
      <c r="B1017" t="str">
        <f>HYPERLINK("https://talan.bank.gov.ua/get-user-certificate/ktodAWO74SEaXmYwIfSo","Завантажити сертифікат")</f>
        <v>Завантажити сертифікат</v>
      </c>
    </row>
    <row r="1018" spans="1:2" x14ac:dyDescent="0.3">
      <c r="A1018" t="s">
        <v>1015</v>
      </c>
      <c r="B1018" t="str">
        <f>HYPERLINK("https://talan.bank.gov.ua/get-user-certificate/ktodAxhBvkM6ObxJmdJX","Завантажити сертифікат")</f>
        <v>Завантажити сертифікат</v>
      </c>
    </row>
    <row r="1019" spans="1:2" x14ac:dyDescent="0.3">
      <c r="A1019" t="s">
        <v>1016</v>
      </c>
      <c r="B1019" t="str">
        <f>HYPERLINK("https://talan.bank.gov.ua/get-user-certificate/ktodAVdqVfewrpmQytnw","Завантажити сертифікат")</f>
        <v>Завантажити сертифікат</v>
      </c>
    </row>
    <row r="1020" spans="1:2" x14ac:dyDescent="0.3">
      <c r="A1020" t="s">
        <v>1017</v>
      </c>
      <c r="B1020" t="str">
        <f>HYPERLINK("https://talan.bank.gov.ua/get-user-certificate/ktodAEX_wC98Zr6SLu_p","Завантажити сертифікат")</f>
        <v>Завантажити сертифікат</v>
      </c>
    </row>
    <row r="1021" spans="1:2" x14ac:dyDescent="0.3">
      <c r="A1021" t="s">
        <v>1018</v>
      </c>
      <c r="B1021" t="str">
        <f>HYPERLINK("https://talan.bank.gov.ua/get-user-certificate/ktodAIlwRkIGMmjH-YXd","Завантажити сертифікат")</f>
        <v>Завантажити сертифікат</v>
      </c>
    </row>
    <row r="1022" spans="1:2" x14ac:dyDescent="0.3">
      <c r="A1022" t="s">
        <v>1019</v>
      </c>
      <c r="B1022" t="str">
        <f>HYPERLINK("https://talan.bank.gov.ua/get-user-certificate/ktodAs-xSymgsiFZzcl4","Завантажити сертифікат")</f>
        <v>Завантажити сертифікат</v>
      </c>
    </row>
    <row r="1023" spans="1:2" x14ac:dyDescent="0.3">
      <c r="A1023" t="s">
        <v>1020</v>
      </c>
      <c r="B1023" t="str">
        <f>HYPERLINK("https://talan.bank.gov.ua/get-user-certificate/ktodAoJVqXFcqFJKDhd5","Завантажити сертифікат")</f>
        <v>Завантажити сертифікат</v>
      </c>
    </row>
    <row r="1024" spans="1:2" x14ac:dyDescent="0.3">
      <c r="A1024" t="s">
        <v>1021</v>
      </c>
      <c r="B1024" t="str">
        <f>HYPERLINK("https://talan.bank.gov.ua/get-user-certificate/ktodAZBvXUpzVaj9wF3w","Завантажити сертифікат")</f>
        <v>Завантажити сертифікат</v>
      </c>
    </row>
    <row r="1025" spans="1:2" x14ac:dyDescent="0.3">
      <c r="A1025" t="s">
        <v>1022</v>
      </c>
      <c r="B1025" t="str">
        <f>HYPERLINK("https://talan.bank.gov.ua/get-user-certificate/ktodAoqPPgQhns1ITJ8p","Завантажити сертифікат")</f>
        <v>Завантажити сертифікат</v>
      </c>
    </row>
    <row r="1026" spans="1:2" x14ac:dyDescent="0.3">
      <c r="A1026" t="s">
        <v>1023</v>
      </c>
      <c r="B1026" t="str">
        <f>HYPERLINK("https://talan.bank.gov.ua/get-user-certificate/ktodAA8HnACusjuV12Jc","Завантажити сертифікат")</f>
        <v>Завантажити сертифікат</v>
      </c>
    </row>
    <row r="1027" spans="1:2" x14ac:dyDescent="0.3">
      <c r="A1027" t="s">
        <v>1024</v>
      </c>
      <c r="B1027" t="str">
        <f>HYPERLINK("https://talan.bank.gov.ua/get-user-certificate/ktodASd0ivMl9mmn62qz","Завантажити сертифікат")</f>
        <v>Завантажити сертифікат</v>
      </c>
    </row>
    <row r="1028" spans="1:2" x14ac:dyDescent="0.3">
      <c r="A1028" t="s">
        <v>1025</v>
      </c>
      <c r="B1028" t="str">
        <f>HYPERLINK("https://talan.bank.gov.ua/get-user-certificate/ktodAsxcrq1S7NHXK6c7","Завантажити сертифікат")</f>
        <v>Завантажити сертифікат</v>
      </c>
    </row>
    <row r="1029" spans="1:2" x14ac:dyDescent="0.3">
      <c r="A1029" t="s">
        <v>1026</v>
      </c>
      <c r="B1029" t="str">
        <f>HYPERLINK("https://talan.bank.gov.ua/get-user-certificate/ktodAs4i07vxkp526N0L","Завантажити сертифікат")</f>
        <v>Завантажити сертифікат</v>
      </c>
    </row>
    <row r="1030" spans="1:2" x14ac:dyDescent="0.3">
      <c r="A1030" t="s">
        <v>1027</v>
      </c>
      <c r="B1030" t="str">
        <f>HYPERLINK("https://talan.bank.gov.ua/get-user-certificate/ktodA2mJkKJqhmd3J_xi","Завантажити сертифікат")</f>
        <v>Завантажити сертифікат</v>
      </c>
    </row>
    <row r="1031" spans="1:2" x14ac:dyDescent="0.3">
      <c r="A1031" t="s">
        <v>1028</v>
      </c>
      <c r="B1031" t="str">
        <f>HYPERLINK("https://talan.bank.gov.ua/get-user-certificate/ktodA4pOhROeqpWuMunj","Завантажити сертифікат")</f>
        <v>Завантажити сертифікат</v>
      </c>
    </row>
    <row r="1032" spans="1:2" x14ac:dyDescent="0.3">
      <c r="A1032" t="s">
        <v>1029</v>
      </c>
      <c r="B1032" t="str">
        <f>HYPERLINK("https://talan.bank.gov.ua/get-user-certificate/ktodAZZKeXwzrbtjlU-x","Завантажити сертифікат")</f>
        <v>Завантажити сертифікат</v>
      </c>
    </row>
    <row r="1033" spans="1:2" x14ac:dyDescent="0.3">
      <c r="A1033" t="s">
        <v>1030</v>
      </c>
      <c r="B1033" t="str">
        <f>HYPERLINK("https://talan.bank.gov.ua/get-user-certificate/ktodA6Umbpk27Fj0u9Mq","Завантажити сертифікат")</f>
        <v>Завантажити сертифікат</v>
      </c>
    </row>
    <row r="1034" spans="1:2" x14ac:dyDescent="0.3">
      <c r="A1034" t="s">
        <v>1031</v>
      </c>
      <c r="B1034" t="str">
        <f>HYPERLINK("https://talan.bank.gov.ua/get-user-certificate/ktodAKLtvb_1NtqAwIiO","Завантажити сертифікат")</f>
        <v>Завантажити сертифікат</v>
      </c>
    </row>
    <row r="1035" spans="1:2" x14ac:dyDescent="0.3">
      <c r="A1035" t="s">
        <v>1032</v>
      </c>
      <c r="B1035" t="str">
        <f>HYPERLINK("https://talan.bank.gov.ua/get-user-certificate/ktodAKLXoOgGcAPk56NG","Завантажити сертифікат")</f>
        <v>Завантажити сертифікат</v>
      </c>
    </row>
    <row r="1036" spans="1:2" x14ac:dyDescent="0.3">
      <c r="A1036" t="s">
        <v>1033</v>
      </c>
      <c r="B1036" t="str">
        <f>HYPERLINK("https://talan.bank.gov.ua/get-user-certificate/ktodANl_yECJtTHK48Bd","Завантажити сертифікат")</f>
        <v>Завантажити сертифікат</v>
      </c>
    </row>
    <row r="1037" spans="1:2" x14ac:dyDescent="0.3">
      <c r="A1037" t="s">
        <v>1034</v>
      </c>
      <c r="B1037" t="str">
        <f>HYPERLINK("https://talan.bank.gov.ua/get-user-certificate/ktodA6Nqq_y2WxnS9wDh","Завантажити сертифікат")</f>
        <v>Завантажити сертифікат</v>
      </c>
    </row>
    <row r="1038" spans="1:2" x14ac:dyDescent="0.3">
      <c r="A1038" t="s">
        <v>1035</v>
      </c>
      <c r="B1038" t="str">
        <f>HYPERLINK("https://talan.bank.gov.ua/get-user-certificate/ktodAelM0I2kFrx1WfHn","Завантажити сертифікат")</f>
        <v>Завантажити сертифікат</v>
      </c>
    </row>
    <row r="1039" spans="1:2" x14ac:dyDescent="0.3">
      <c r="A1039" t="s">
        <v>1036</v>
      </c>
      <c r="B1039" t="str">
        <f>HYPERLINK("https://talan.bank.gov.ua/get-user-certificate/ktodA7dbz4MlyYQyKzhh","Завантажити сертифікат")</f>
        <v>Завантажити сертифікат</v>
      </c>
    </row>
    <row r="1040" spans="1:2" x14ac:dyDescent="0.3">
      <c r="A1040" t="s">
        <v>1037</v>
      </c>
      <c r="B1040" t="str">
        <f>HYPERLINK("https://talan.bank.gov.ua/get-user-certificate/ktodAOcCHWqVpIN3NH1o","Завантажити сертифікат")</f>
        <v>Завантажити сертифікат</v>
      </c>
    </row>
    <row r="1041" spans="1:2" x14ac:dyDescent="0.3">
      <c r="A1041" t="s">
        <v>1038</v>
      </c>
      <c r="B1041" t="str">
        <f>HYPERLINK("https://talan.bank.gov.ua/get-user-certificate/ktodAkq8hwv8hmO0ZdpL","Завантажити сертифікат")</f>
        <v>Завантажити сертифікат</v>
      </c>
    </row>
    <row r="1042" spans="1:2" x14ac:dyDescent="0.3">
      <c r="A1042" t="s">
        <v>1039</v>
      </c>
      <c r="B1042" t="str">
        <f>HYPERLINK("https://talan.bank.gov.ua/get-user-certificate/ktodAmnXpFZGO6iOFJTK","Завантажити сертифікат")</f>
        <v>Завантажити сертифікат</v>
      </c>
    </row>
    <row r="1043" spans="1:2" x14ac:dyDescent="0.3">
      <c r="A1043" t="s">
        <v>1040</v>
      </c>
      <c r="B1043" t="str">
        <f>HYPERLINK("https://talan.bank.gov.ua/get-user-certificate/ktodADMPCevwWXtDPosU","Завантажити сертифікат")</f>
        <v>Завантажити сертифікат</v>
      </c>
    </row>
    <row r="1044" spans="1:2" x14ac:dyDescent="0.3">
      <c r="A1044" t="s">
        <v>1041</v>
      </c>
      <c r="B1044" t="str">
        <f>HYPERLINK("https://talan.bank.gov.ua/get-user-certificate/ktodAbHDGG9a2_hDuAVq","Завантажити сертифікат")</f>
        <v>Завантажити сертифікат</v>
      </c>
    </row>
    <row r="1045" spans="1:2" x14ac:dyDescent="0.3">
      <c r="A1045" t="s">
        <v>1042</v>
      </c>
      <c r="B1045" t="str">
        <f>HYPERLINK("https://talan.bank.gov.ua/get-user-certificate/ktodAQtXeRZv8pnfQdxH","Завантажити сертифікат")</f>
        <v>Завантажити сертифікат</v>
      </c>
    </row>
    <row r="1046" spans="1:2" x14ac:dyDescent="0.3">
      <c r="A1046" t="s">
        <v>1043</v>
      </c>
      <c r="B1046" t="str">
        <f>HYPERLINK("https://talan.bank.gov.ua/get-user-certificate/ktodAKT1EfqCPOAGcCtD","Завантажити сертифікат")</f>
        <v>Завантажити сертифікат</v>
      </c>
    </row>
    <row r="1047" spans="1:2" x14ac:dyDescent="0.3">
      <c r="A1047" t="s">
        <v>1044</v>
      </c>
      <c r="B1047" t="str">
        <f>HYPERLINK("https://talan.bank.gov.ua/get-user-certificate/ktodAouL8P6MPBObKndx","Завантажити сертифікат")</f>
        <v>Завантажити сертифікат</v>
      </c>
    </row>
    <row r="1048" spans="1:2" x14ac:dyDescent="0.3">
      <c r="A1048" t="s">
        <v>1045</v>
      </c>
      <c r="B1048" t="str">
        <f>HYPERLINK("https://talan.bank.gov.ua/get-user-certificate/ktodAYBvDPLnniiVPQuf","Завантажити сертифікат")</f>
        <v>Завантажити сертифікат</v>
      </c>
    </row>
    <row r="1049" spans="1:2" x14ac:dyDescent="0.3">
      <c r="A1049" t="s">
        <v>1046</v>
      </c>
      <c r="B1049" t="str">
        <f>HYPERLINK("https://talan.bank.gov.ua/get-user-certificate/ktodA2_ug6cnScpNcupe","Завантажити сертифікат")</f>
        <v>Завантажити сертифікат</v>
      </c>
    </row>
    <row r="1050" spans="1:2" x14ac:dyDescent="0.3">
      <c r="A1050" t="s">
        <v>1047</v>
      </c>
      <c r="B1050" t="str">
        <f>HYPERLINK("https://talan.bank.gov.ua/get-user-certificate/ktodAsJofJXcjNWIrWcs","Завантажити сертифікат")</f>
        <v>Завантажити сертифікат</v>
      </c>
    </row>
    <row r="1051" spans="1:2" x14ac:dyDescent="0.3">
      <c r="A1051" t="s">
        <v>1048</v>
      </c>
      <c r="B1051" t="str">
        <f>HYPERLINK("https://talan.bank.gov.ua/get-user-certificate/ktodA_bFRMZNj8f1cWGn","Завантажити сертифікат")</f>
        <v>Завантажити сертифікат</v>
      </c>
    </row>
    <row r="1052" spans="1:2" x14ac:dyDescent="0.3">
      <c r="A1052" t="s">
        <v>1049</v>
      </c>
      <c r="B1052" t="str">
        <f>HYPERLINK("https://talan.bank.gov.ua/get-user-certificate/ktodAOj7JDQzlpiQdpN8","Завантажити сертифікат")</f>
        <v>Завантажити сертифікат</v>
      </c>
    </row>
    <row r="1053" spans="1:2" x14ac:dyDescent="0.3">
      <c r="A1053" t="s">
        <v>1050</v>
      </c>
      <c r="B1053" t="str">
        <f>HYPERLINK("https://talan.bank.gov.ua/get-user-certificate/ktodADeugxHhMXQN-AHg","Завантажити сертифікат")</f>
        <v>Завантажити сертифікат</v>
      </c>
    </row>
    <row r="1054" spans="1:2" x14ac:dyDescent="0.3">
      <c r="A1054" t="s">
        <v>1051</v>
      </c>
      <c r="B1054" t="str">
        <f>HYPERLINK("https://talan.bank.gov.ua/get-user-certificate/ktodAX5ZB8I6J1wulvQ0","Завантажити сертифікат")</f>
        <v>Завантажити сертифікат</v>
      </c>
    </row>
    <row r="1055" spans="1:2" x14ac:dyDescent="0.3">
      <c r="A1055" t="s">
        <v>1052</v>
      </c>
      <c r="B1055" t="str">
        <f>HYPERLINK("https://talan.bank.gov.ua/get-user-certificate/ktodA5NXEOQTyDcLmQii","Завантажити сертифікат")</f>
        <v>Завантажити сертифікат</v>
      </c>
    </row>
    <row r="1056" spans="1:2" x14ac:dyDescent="0.3">
      <c r="A1056" t="s">
        <v>1053</v>
      </c>
      <c r="B1056" t="str">
        <f>HYPERLINK("https://talan.bank.gov.ua/get-user-certificate/ktodAhAZVytZO_zWZfGk","Завантажити сертифікат")</f>
        <v>Завантажити сертифікат</v>
      </c>
    </row>
    <row r="1057" spans="1:2" x14ac:dyDescent="0.3">
      <c r="A1057" t="s">
        <v>1054</v>
      </c>
      <c r="B1057" t="str">
        <f>HYPERLINK("https://talan.bank.gov.ua/get-user-certificate/ktodAVXF3REJOk1Sbs8p","Завантажити сертифікат")</f>
        <v>Завантажити сертифікат</v>
      </c>
    </row>
    <row r="1058" spans="1:2" x14ac:dyDescent="0.3">
      <c r="A1058" t="s">
        <v>1055</v>
      </c>
      <c r="B1058" t="str">
        <f>HYPERLINK("https://talan.bank.gov.ua/get-user-certificate/ktodAd97TcJRByXj-7k_","Завантажити сертифікат")</f>
        <v>Завантажити сертифікат</v>
      </c>
    </row>
    <row r="1059" spans="1:2" x14ac:dyDescent="0.3">
      <c r="A1059" t="s">
        <v>1056</v>
      </c>
      <c r="B1059" t="str">
        <f>HYPERLINK("https://talan.bank.gov.ua/get-user-certificate/ktodAghjVhhRGrzNjbEp","Завантажити сертифікат")</f>
        <v>Завантажити сертифікат</v>
      </c>
    </row>
    <row r="1060" spans="1:2" x14ac:dyDescent="0.3">
      <c r="A1060" t="s">
        <v>1057</v>
      </c>
      <c r="B1060" t="str">
        <f>HYPERLINK("https://talan.bank.gov.ua/get-user-certificate/ktodAF5_Nr1RQkZJth6A","Завантажити сертифікат")</f>
        <v>Завантажити сертифікат</v>
      </c>
    </row>
    <row r="1061" spans="1:2" x14ac:dyDescent="0.3">
      <c r="A1061" t="s">
        <v>1058</v>
      </c>
      <c r="B1061" t="str">
        <f>HYPERLINK("https://talan.bank.gov.ua/get-user-certificate/ktodAt6uh_nRY5V92fje","Завантажити сертифікат")</f>
        <v>Завантажити сертифікат</v>
      </c>
    </row>
    <row r="1062" spans="1:2" x14ac:dyDescent="0.3">
      <c r="A1062" t="s">
        <v>1059</v>
      </c>
      <c r="B1062" t="str">
        <f>HYPERLINK("https://talan.bank.gov.ua/get-user-certificate/ktodATOBQWOko3eUdwTk","Завантажити сертифікат")</f>
        <v>Завантажити сертифікат</v>
      </c>
    </row>
    <row r="1063" spans="1:2" x14ac:dyDescent="0.3">
      <c r="A1063" t="s">
        <v>1060</v>
      </c>
      <c r="B1063" t="str">
        <f>HYPERLINK("https://talan.bank.gov.ua/get-user-certificate/ktodAKSvKjc8ZzyJIdMc","Завантажити сертифікат")</f>
        <v>Завантажити сертифікат</v>
      </c>
    </row>
    <row r="1064" spans="1:2" x14ac:dyDescent="0.3">
      <c r="A1064" t="s">
        <v>1061</v>
      </c>
      <c r="B1064" t="str">
        <f>HYPERLINK("https://talan.bank.gov.ua/get-user-certificate/ktodA6Trs3a8i6Rzmzpv","Завантажити сертифікат")</f>
        <v>Завантажити сертифікат</v>
      </c>
    </row>
    <row r="1065" spans="1:2" x14ac:dyDescent="0.3">
      <c r="A1065" t="s">
        <v>1062</v>
      </c>
      <c r="B1065" t="str">
        <f>HYPERLINK("https://talan.bank.gov.ua/get-user-certificate/ktodAuHBXaTqpq5jo92t","Завантажити сертифікат")</f>
        <v>Завантажити сертифікат</v>
      </c>
    </row>
    <row r="1066" spans="1:2" x14ac:dyDescent="0.3">
      <c r="A1066" t="s">
        <v>1063</v>
      </c>
      <c r="B1066" t="str">
        <f>HYPERLINK("https://talan.bank.gov.ua/get-user-certificate/ktodA46uHAmxrEqPeR1o","Завантажити сертифікат")</f>
        <v>Завантажити сертифікат</v>
      </c>
    </row>
    <row r="1067" spans="1:2" x14ac:dyDescent="0.3">
      <c r="A1067" t="s">
        <v>1064</v>
      </c>
      <c r="B1067" t="str">
        <f>HYPERLINK("https://talan.bank.gov.ua/get-user-certificate/ktodAv347RnI0BrBsqr3","Завантажити сертифікат")</f>
        <v>Завантажити сертифікат</v>
      </c>
    </row>
    <row r="1068" spans="1:2" x14ac:dyDescent="0.3">
      <c r="A1068" t="s">
        <v>1065</v>
      </c>
      <c r="B1068" t="str">
        <f>HYPERLINK("https://talan.bank.gov.ua/get-user-certificate/ktodAsQydnO3NM8o-uwi","Завантажити сертифікат")</f>
        <v>Завантажити сертифікат</v>
      </c>
    </row>
    <row r="1069" spans="1:2" x14ac:dyDescent="0.3">
      <c r="A1069" t="s">
        <v>1066</v>
      </c>
      <c r="B1069" t="str">
        <f>HYPERLINK("https://talan.bank.gov.ua/get-user-certificate/ktodAnKYv6dQS5TeX4bA","Завантажити сертифікат")</f>
        <v>Завантажити сертифікат</v>
      </c>
    </row>
    <row r="1070" spans="1:2" x14ac:dyDescent="0.3">
      <c r="A1070" t="s">
        <v>1067</v>
      </c>
      <c r="B1070" t="str">
        <f>HYPERLINK("https://talan.bank.gov.ua/get-user-certificate/ktodAItqmGKQW5uaUSFL","Завантажити сертифікат")</f>
        <v>Завантажити сертифікат</v>
      </c>
    </row>
    <row r="1071" spans="1:2" x14ac:dyDescent="0.3">
      <c r="A1071" t="s">
        <v>1068</v>
      </c>
      <c r="B1071" t="str">
        <f>HYPERLINK("https://talan.bank.gov.ua/get-user-certificate/ktodAmKTJEsN480W9UOv","Завантажити сертифікат")</f>
        <v>Завантажити сертифікат</v>
      </c>
    </row>
    <row r="1072" spans="1:2" x14ac:dyDescent="0.3">
      <c r="A1072" t="s">
        <v>1069</v>
      </c>
      <c r="B1072" t="str">
        <f>HYPERLINK("https://talan.bank.gov.ua/get-user-certificate/ktodAT_bNmtppN1JCA8C","Завантажити сертифікат")</f>
        <v>Завантажити сертифікат</v>
      </c>
    </row>
    <row r="1073" spans="1:2" x14ac:dyDescent="0.3">
      <c r="A1073" t="s">
        <v>1070</v>
      </c>
      <c r="B1073" t="str">
        <f>HYPERLINK("https://talan.bank.gov.ua/get-user-certificate/ktodAR1MOKflYGe5BMOs","Завантажити сертифікат")</f>
        <v>Завантажити сертифікат</v>
      </c>
    </row>
    <row r="1074" spans="1:2" x14ac:dyDescent="0.3">
      <c r="A1074" t="s">
        <v>1071</v>
      </c>
      <c r="B1074" t="str">
        <f>HYPERLINK("https://talan.bank.gov.ua/get-user-certificate/ktodAi_HbxQcXfa2Saxb","Завантажити сертифікат")</f>
        <v>Завантажити сертифікат</v>
      </c>
    </row>
    <row r="1075" spans="1:2" x14ac:dyDescent="0.3">
      <c r="A1075" t="s">
        <v>1072</v>
      </c>
      <c r="B1075" t="str">
        <f>HYPERLINK("https://talan.bank.gov.ua/get-user-certificate/ktodA7OQUWr5p7eub4XO","Завантажити сертифікат")</f>
        <v>Завантажити сертифікат</v>
      </c>
    </row>
    <row r="1076" spans="1:2" x14ac:dyDescent="0.3">
      <c r="A1076" t="s">
        <v>1073</v>
      </c>
      <c r="B1076" t="str">
        <f>HYPERLINK("https://talan.bank.gov.ua/get-user-certificate/ktodAQ37-9LGXQwvWZV-","Завантажити сертифікат")</f>
        <v>Завантажити сертифікат</v>
      </c>
    </row>
    <row r="1077" spans="1:2" x14ac:dyDescent="0.3">
      <c r="A1077" t="s">
        <v>1074</v>
      </c>
      <c r="B1077" t="str">
        <f>HYPERLINK("https://talan.bank.gov.ua/get-user-certificate/ktodAVcMcS7dhQp3vHvL","Завантажити сертифікат")</f>
        <v>Завантажити сертифікат</v>
      </c>
    </row>
    <row r="1078" spans="1:2" x14ac:dyDescent="0.3">
      <c r="A1078" t="s">
        <v>1075</v>
      </c>
      <c r="B1078" t="str">
        <f>HYPERLINK("https://talan.bank.gov.ua/get-user-certificate/ktodAx12ArPAimG0zIBU","Завантажити сертифікат")</f>
        <v>Завантажити сертифікат</v>
      </c>
    </row>
    <row r="1079" spans="1:2" x14ac:dyDescent="0.3">
      <c r="A1079" t="s">
        <v>1076</v>
      </c>
      <c r="B1079" t="str">
        <f>HYPERLINK("https://talan.bank.gov.ua/get-user-certificate/ktodAQ-Bi9HsT1YqNFuG","Завантажити сертифікат")</f>
        <v>Завантажити сертифікат</v>
      </c>
    </row>
    <row r="1080" spans="1:2" x14ac:dyDescent="0.3">
      <c r="A1080" t="s">
        <v>1077</v>
      </c>
      <c r="B1080" t="str">
        <f>HYPERLINK("https://talan.bank.gov.ua/get-user-certificate/ktodAes25zqzdrTvQs5x","Завантажити сертифікат")</f>
        <v>Завантажити сертифікат</v>
      </c>
    </row>
    <row r="1081" spans="1:2" x14ac:dyDescent="0.3">
      <c r="A1081" t="s">
        <v>1078</v>
      </c>
      <c r="B1081" t="str">
        <f>HYPERLINK("https://talan.bank.gov.ua/get-user-certificate/ktodAzLvHOKnS8WhCUPD","Завантажити сертифікат")</f>
        <v>Завантажити сертифікат</v>
      </c>
    </row>
    <row r="1082" spans="1:2" x14ac:dyDescent="0.3">
      <c r="A1082" t="s">
        <v>1079</v>
      </c>
      <c r="B1082" t="str">
        <f>HYPERLINK("https://talan.bank.gov.ua/get-user-certificate/ktodAirF1ja3i3hXtzFI","Завантажити сертифікат")</f>
        <v>Завантажити сертифікат</v>
      </c>
    </row>
    <row r="1083" spans="1:2" x14ac:dyDescent="0.3">
      <c r="A1083" t="s">
        <v>1080</v>
      </c>
      <c r="B1083" t="str">
        <f>HYPERLINK("https://talan.bank.gov.ua/get-user-certificate/ktodAz58ir_Wt2qh7FlF","Завантажити сертифікат")</f>
        <v>Завантажити сертифікат</v>
      </c>
    </row>
    <row r="1084" spans="1:2" x14ac:dyDescent="0.3">
      <c r="A1084" t="s">
        <v>1081</v>
      </c>
      <c r="B1084" t="str">
        <f>HYPERLINK("https://talan.bank.gov.ua/get-user-certificate/ktodAt17RpFk6jdqZKBh","Завантажити сертифікат")</f>
        <v>Завантажити сертифікат</v>
      </c>
    </row>
    <row r="1085" spans="1:2" x14ac:dyDescent="0.3">
      <c r="A1085" t="s">
        <v>1082</v>
      </c>
      <c r="B1085" t="str">
        <f>HYPERLINK("https://talan.bank.gov.ua/get-user-certificate/ktodAo0sshVQAdE6meBL","Завантажити сертифікат")</f>
        <v>Завантажити сертифікат</v>
      </c>
    </row>
    <row r="1086" spans="1:2" x14ac:dyDescent="0.3">
      <c r="A1086" t="s">
        <v>1083</v>
      </c>
      <c r="B1086" t="str">
        <f>HYPERLINK("https://talan.bank.gov.ua/get-user-certificate/ktodAZ7uKe78XC5LxFP-","Завантажити сертифікат")</f>
        <v>Завантажити сертифікат</v>
      </c>
    </row>
    <row r="1087" spans="1:2" x14ac:dyDescent="0.3">
      <c r="A1087" t="s">
        <v>1084</v>
      </c>
      <c r="B1087" t="str">
        <f>HYPERLINK("https://talan.bank.gov.ua/get-user-certificate/ktodANH9A3ZDq1fwLIBk","Завантажити сертифікат")</f>
        <v>Завантажити сертифікат</v>
      </c>
    </row>
    <row r="1088" spans="1:2" x14ac:dyDescent="0.3">
      <c r="A1088" t="s">
        <v>1085</v>
      </c>
      <c r="B1088" t="str">
        <f>HYPERLINK("https://talan.bank.gov.ua/get-user-certificate/ktodApbj4yZaaV7ouwHq","Завантажити сертифікат")</f>
        <v>Завантажити сертифікат</v>
      </c>
    </row>
    <row r="1089" spans="1:2" x14ac:dyDescent="0.3">
      <c r="A1089" t="s">
        <v>1086</v>
      </c>
      <c r="B1089" t="str">
        <f>HYPERLINK("https://talan.bank.gov.ua/get-user-certificate/ktodABc2fGjaRKImi0X3","Завантажити сертифікат")</f>
        <v>Завантажити сертифікат</v>
      </c>
    </row>
    <row r="1090" spans="1:2" x14ac:dyDescent="0.3">
      <c r="A1090" t="s">
        <v>1087</v>
      </c>
      <c r="B1090" t="str">
        <f>HYPERLINK("https://talan.bank.gov.ua/get-user-certificate/ktodAyzCVX41HM3apdwV","Завантажити сертифікат")</f>
        <v>Завантажити сертифікат</v>
      </c>
    </row>
    <row r="1091" spans="1:2" x14ac:dyDescent="0.3">
      <c r="A1091" t="s">
        <v>1088</v>
      </c>
      <c r="B1091" t="str">
        <f>HYPERLINK("https://talan.bank.gov.ua/get-user-certificate/ktodA9m0Ixn32CwHAN8Z","Завантажити сертифікат")</f>
        <v>Завантажити сертифікат</v>
      </c>
    </row>
    <row r="1092" spans="1:2" x14ac:dyDescent="0.3">
      <c r="A1092" t="s">
        <v>1089</v>
      </c>
      <c r="B1092" t="str">
        <f>HYPERLINK("https://talan.bank.gov.ua/get-user-certificate/ktodAIQ7a7jL_4LpHMw4","Завантажити сертифікат")</f>
        <v>Завантажити сертифікат</v>
      </c>
    </row>
    <row r="1093" spans="1:2" x14ac:dyDescent="0.3">
      <c r="A1093" t="s">
        <v>1090</v>
      </c>
      <c r="B1093" t="str">
        <f>HYPERLINK("https://talan.bank.gov.ua/get-user-certificate/ktodAt2Sy8h3PkIkwGLl","Завантажити сертифікат")</f>
        <v>Завантажити сертифікат</v>
      </c>
    </row>
    <row r="1094" spans="1:2" x14ac:dyDescent="0.3">
      <c r="A1094" t="s">
        <v>1091</v>
      </c>
      <c r="B1094" t="str">
        <f>HYPERLINK("https://talan.bank.gov.ua/get-user-certificate/ktodAQ_nG-6UmkboENSJ","Завантажити сертифікат")</f>
        <v>Завантажити сертифікат</v>
      </c>
    </row>
    <row r="1095" spans="1:2" x14ac:dyDescent="0.3">
      <c r="A1095" t="s">
        <v>1092</v>
      </c>
      <c r="B1095" t="str">
        <f>HYPERLINK("https://talan.bank.gov.ua/get-user-certificate/ktodAi5_8T8wGsx2Uwqv","Завантажити сертифікат")</f>
        <v>Завантажити сертифікат</v>
      </c>
    </row>
    <row r="1096" spans="1:2" x14ac:dyDescent="0.3">
      <c r="A1096" t="s">
        <v>1093</v>
      </c>
      <c r="B1096" t="str">
        <f>HYPERLINK("https://talan.bank.gov.ua/get-user-certificate/ktodAk2-W9AxD7EAJcLu","Завантажити сертифікат")</f>
        <v>Завантажити сертифікат</v>
      </c>
    </row>
    <row r="1097" spans="1:2" x14ac:dyDescent="0.3">
      <c r="A1097" t="s">
        <v>1094</v>
      </c>
      <c r="B1097" t="str">
        <f>HYPERLINK("https://talan.bank.gov.ua/get-user-certificate/ktodA9OHMmTps2qOYx5X","Завантажити сертифікат")</f>
        <v>Завантажити сертифікат</v>
      </c>
    </row>
    <row r="1098" spans="1:2" x14ac:dyDescent="0.3">
      <c r="A1098" t="s">
        <v>1095</v>
      </c>
      <c r="B1098" t="str">
        <f>HYPERLINK("https://talan.bank.gov.ua/get-user-certificate/ktodAfJPOArbsfrmAjxr","Завантажити сертифікат")</f>
        <v>Завантажити сертифікат</v>
      </c>
    </row>
    <row r="1099" spans="1:2" x14ac:dyDescent="0.3">
      <c r="A1099" t="s">
        <v>1096</v>
      </c>
      <c r="B1099" t="str">
        <f>HYPERLINK("https://talan.bank.gov.ua/get-user-certificate/ktodAeEL7ePJZi2xJy0i","Завантажити сертифікат")</f>
        <v>Завантажити сертифікат</v>
      </c>
    </row>
    <row r="1100" spans="1:2" x14ac:dyDescent="0.3">
      <c r="A1100" t="s">
        <v>1097</v>
      </c>
      <c r="B1100" t="str">
        <f>HYPERLINK("https://talan.bank.gov.ua/get-user-certificate/ktodAamexX0607unAZF1","Завантажити сертифікат")</f>
        <v>Завантажити сертифікат</v>
      </c>
    </row>
    <row r="1101" spans="1:2" x14ac:dyDescent="0.3">
      <c r="A1101" t="s">
        <v>1098</v>
      </c>
      <c r="B1101" t="str">
        <f>HYPERLINK("https://talan.bank.gov.ua/get-user-certificate/ktodAHPjt3iKHVZloWu1","Завантажити сертифікат")</f>
        <v>Завантажити сертифікат</v>
      </c>
    </row>
    <row r="1102" spans="1:2" x14ac:dyDescent="0.3">
      <c r="A1102" t="s">
        <v>1099</v>
      </c>
      <c r="B1102" t="str">
        <f>HYPERLINK("https://talan.bank.gov.ua/get-user-certificate/ktodAkliU7oSiFzUYVqY","Завантажити сертифікат")</f>
        <v>Завантажити сертифікат</v>
      </c>
    </row>
    <row r="1103" spans="1:2" x14ac:dyDescent="0.3">
      <c r="A1103" t="s">
        <v>1100</v>
      </c>
      <c r="B1103" t="str">
        <f>HYPERLINK("https://talan.bank.gov.ua/get-user-certificate/ktodAnyr-h5okR1D2OnG","Завантажити сертифікат")</f>
        <v>Завантажити сертифікат</v>
      </c>
    </row>
    <row r="1104" spans="1:2" x14ac:dyDescent="0.3">
      <c r="A1104" t="s">
        <v>1101</v>
      </c>
      <c r="B1104" t="str">
        <f>HYPERLINK("https://talan.bank.gov.ua/get-user-certificate/ktodAxtN-ePk2gQa3Vkh","Завантажити сертифікат")</f>
        <v>Завантажити сертифікат</v>
      </c>
    </row>
    <row r="1105" spans="1:2" x14ac:dyDescent="0.3">
      <c r="A1105" t="s">
        <v>1102</v>
      </c>
      <c r="B1105" t="str">
        <f>HYPERLINK("https://talan.bank.gov.ua/get-user-certificate/ktodAQs-yv2No-v4O2h6","Завантажити сертифікат")</f>
        <v>Завантажити сертифікат</v>
      </c>
    </row>
    <row r="1106" spans="1:2" x14ac:dyDescent="0.3">
      <c r="A1106" t="s">
        <v>1103</v>
      </c>
      <c r="B1106" t="str">
        <f>HYPERLINK("https://talan.bank.gov.ua/get-user-certificate/ktodAYQ_B6napcCGqa9S","Завантажити сертифікат")</f>
        <v>Завантажити сертифікат</v>
      </c>
    </row>
    <row r="1107" spans="1:2" x14ac:dyDescent="0.3">
      <c r="A1107" t="s">
        <v>1104</v>
      </c>
      <c r="B1107" t="str">
        <f>HYPERLINK("https://talan.bank.gov.ua/get-user-certificate/ktodASOxzYJ8-NFF-UwP","Завантажити сертифікат")</f>
        <v>Завантажити сертифікат</v>
      </c>
    </row>
    <row r="1108" spans="1:2" x14ac:dyDescent="0.3">
      <c r="A1108" t="s">
        <v>1105</v>
      </c>
      <c r="B1108" t="str">
        <f>HYPERLINK("https://talan.bank.gov.ua/get-user-certificate/ktodAhZYoGICbM6opbis","Завантажити сертифікат")</f>
        <v>Завантажити сертифікат</v>
      </c>
    </row>
    <row r="1109" spans="1:2" x14ac:dyDescent="0.3">
      <c r="A1109" t="s">
        <v>1106</v>
      </c>
      <c r="B1109" t="str">
        <f>HYPERLINK("https://talan.bank.gov.ua/get-user-certificate/ktodAK-rtRGFrAWOkh1W","Завантажити сертифікат")</f>
        <v>Завантажити сертифікат</v>
      </c>
    </row>
    <row r="1110" spans="1:2" x14ac:dyDescent="0.3">
      <c r="A1110" t="s">
        <v>1107</v>
      </c>
      <c r="B1110" t="str">
        <f>HYPERLINK("https://talan.bank.gov.ua/get-user-certificate/ktodAmpDhjAmCs0RIRYm","Завантажити сертифікат")</f>
        <v>Завантажити сертифікат</v>
      </c>
    </row>
    <row r="1111" spans="1:2" x14ac:dyDescent="0.3">
      <c r="A1111" t="s">
        <v>1108</v>
      </c>
      <c r="B1111" t="str">
        <f>HYPERLINK("https://talan.bank.gov.ua/get-user-certificate/ktodAxVPHJ8AMRdg2Gir","Завантажити сертифікат")</f>
        <v>Завантажити сертифікат</v>
      </c>
    </row>
    <row r="1112" spans="1:2" x14ac:dyDescent="0.3">
      <c r="A1112" t="s">
        <v>1109</v>
      </c>
      <c r="B1112" t="str">
        <f>HYPERLINK("https://talan.bank.gov.ua/get-user-certificate/ktodAdO_lz2vlU4cAytO","Завантажити сертифікат")</f>
        <v>Завантажити сертифікат</v>
      </c>
    </row>
    <row r="1113" spans="1:2" x14ac:dyDescent="0.3">
      <c r="A1113" t="s">
        <v>1110</v>
      </c>
      <c r="B1113" t="str">
        <f>HYPERLINK("https://talan.bank.gov.ua/get-user-certificate/ktodAEUrgPy7_QnA7toM","Завантажити сертифікат")</f>
        <v>Завантажити сертифікат</v>
      </c>
    </row>
    <row r="1114" spans="1:2" x14ac:dyDescent="0.3">
      <c r="A1114" t="s">
        <v>1111</v>
      </c>
      <c r="B1114" t="str">
        <f>HYPERLINK("https://talan.bank.gov.ua/get-user-certificate/ktodAfCirro_pGVIy83b","Завантажити сертифікат")</f>
        <v>Завантажити сертифікат</v>
      </c>
    </row>
    <row r="1115" spans="1:2" x14ac:dyDescent="0.3">
      <c r="A1115" t="s">
        <v>1112</v>
      </c>
      <c r="B1115" t="str">
        <f>HYPERLINK("https://talan.bank.gov.ua/get-user-certificate/ktodA0HywPDm_EHkyvXN","Завантажити сертифікат")</f>
        <v>Завантажити сертифікат</v>
      </c>
    </row>
    <row r="1116" spans="1:2" x14ac:dyDescent="0.3">
      <c r="A1116" t="s">
        <v>1113</v>
      </c>
      <c r="B1116" t="str">
        <f>HYPERLINK("https://talan.bank.gov.ua/get-user-certificate/ktodAMjPpj3IGvXsK4sd","Завантажити сертифікат")</f>
        <v>Завантажити сертифікат</v>
      </c>
    </row>
    <row r="1117" spans="1:2" x14ac:dyDescent="0.3">
      <c r="A1117" t="s">
        <v>1114</v>
      </c>
      <c r="B1117" t="str">
        <f>HYPERLINK("https://talan.bank.gov.ua/get-user-certificate/ktodAOJwGj864uYTk6Hf","Завантажити сертифікат")</f>
        <v>Завантажити сертифікат</v>
      </c>
    </row>
    <row r="1118" spans="1:2" x14ac:dyDescent="0.3">
      <c r="A1118" t="s">
        <v>1115</v>
      </c>
      <c r="B1118" t="str">
        <f>HYPERLINK("https://talan.bank.gov.ua/get-user-certificate/ktodA71uhZ1f0CUjsTkX","Завантажити сертифікат")</f>
        <v>Завантажити сертифікат</v>
      </c>
    </row>
    <row r="1119" spans="1:2" x14ac:dyDescent="0.3">
      <c r="A1119" t="s">
        <v>1116</v>
      </c>
      <c r="B1119" t="str">
        <f>HYPERLINK("https://talan.bank.gov.ua/get-user-certificate/ktodAP3I2XTdfzNu1YNU","Завантажити сертифікат")</f>
        <v>Завантажити сертифікат</v>
      </c>
    </row>
    <row r="1120" spans="1:2" x14ac:dyDescent="0.3">
      <c r="A1120" t="s">
        <v>1117</v>
      </c>
      <c r="B1120" t="str">
        <f>HYPERLINK("https://talan.bank.gov.ua/get-user-certificate/ktodAzJYmiSp5e37EJxZ","Завантажити сертифікат")</f>
        <v>Завантажити сертифікат</v>
      </c>
    </row>
    <row r="1121" spans="1:2" x14ac:dyDescent="0.3">
      <c r="A1121" t="s">
        <v>1118</v>
      </c>
      <c r="B1121" t="str">
        <f>HYPERLINK("https://talan.bank.gov.ua/get-user-certificate/ktodA6X0TV3syaW2dVHw","Завантажити сертифікат")</f>
        <v>Завантажити сертифікат</v>
      </c>
    </row>
    <row r="1122" spans="1:2" x14ac:dyDescent="0.3">
      <c r="A1122" t="s">
        <v>1119</v>
      </c>
      <c r="B1122" t="str">
        <f>HYPERLINK("https://talan.bank.gov.ua/get-user-certificate/ktodAVN68zaFc286OPfO","Завантажити сертифікат")</f>
        <v>Завантажити сертифікат</v>
      </c>
    </row>
    <row r="1123" spans="1:2" x14ac:dyDescent="0.3">
      <c r="A1123" t="s">
        <v>1120</v>
      </c>
      <c r="B1123" t="str">
        <f>HYPERLINK("https://talan.bank.gov.ua/get-user-certificate/ktodAOxmPdYK1L-RDrR3","Завантажити сертифікат")</f>
        <v>Завантажити сертифікат</v>
      </c>
    </row>
    <row r="1124" spans="1:2" x14ac:dyDescent="0.3">
      <c r="A1124" t="s">
        <v>1121</v>
      </c>
      <c r="B1124" t="str">
        <f>HYPERLINK("https://talan.bank.gov.ua/get-user-certificate/ktodAJFGyw3zrhjEgG0Q","Завантажити сертифікат")</f>
        <v>Завантажити сертифікат</v>
      </c>
    </row>
    <row r="1125" spans="1:2" x14ac:dyDescent="0.3">
      <c r="A1125" t="s">
        <v>1122</v>
      </c>
      <c r="B1125" t="str">
        <f>HYPERLINK("https://talan.bank.gov.ua/get-user-certificate/ktodAEtEM7Ry2du4Z2Eg","Завантажити сертифікат")</f>
        <v>Завантажити сертифікат</v>
      </c>
    </row>
    <row r="1126" spans="1:2" x14ac:dyDescent="0.3">
      <c r="A1126" t="s">
        <v>1123</v>
      </c>
      <c r="B1126" t="str">
        <f>HYPERLINK("https://talan.bank.gov.ua/get-user-certificate/ktodA53oL9avG4-lOIq7","Завантажити сертифікат")</f>
        <v>Завантажити сертифікат</v>
      </c>
    </row>
    <row r="1127" spans="1:2" x14ac:dyDescent="0.3">
      <c r="A1127" t="s">
        <v>1124</v>
      </c>
      <c r="B1127" t="str">
        <f>HYPERLINK("https://talan.bank.gov.ua/get-user-certificate/ktodAVtq5YVi69Kq-7B7","Завантажити сертифікат")</f>
        <v>Завантажити сертифікат</v>
      </c>
    </row>
    <row r="1128" spans="1:2" x14ac:dyDescent="0.3">
      <c r="A1128" t="s">
        <v>1125</v>
      </c>
      <c r="B1128" t="str">
        <f>HYPERLINK("https://talan.bank.gov.ua/get-user-certificate/ktodALluloIWvn4SVgGv","Завантажити сертифікат")</f>
        <v>Завантажити сертифікат</v>
      </c>
    </row>
    <row r="1129" spans="1:2" x14ac:dyDescent="0.3">
      <c r="A1129" t="s">
        <v>1126</v>
      </c>
      <c r="B1129" t="str">
        <f>HYPERLINK("https://talan.bank.gov.ua/get-user-certificate/ktodAWj986lwst3bVXwV","Завантажити сертифікат")</f>
        <v>Завантажити сертифікат</v>
      </c>
    </row>
    <row r="1130" spans="1:2" x14ac:dyDescent="0.3">
      <c r="A1130" t="s">
        <v>1127</v>
      </c>
      <c r="B1130" t="str">
        <f>HYPERLINK("https://talan.bank.gov.ua/get-user-certificate/ktodASrfgZlKnJTfbVgD","Завантажити сертифікат")</f>
        <v>Завантажити сертифікат</v>
      </c>
    </row>
    <row r="1131" spans="1:2" x14ac:dyDescent="0.3">
      <c r="A1131" t="s">
        <v>1128</v>
      </c>
      <c r="B1131" t="str">
        <f>HYPERLINK("https://talan.bank.gov.ua/get-user-certificate/ktodA8yOx0k5lasbD1j4","Завантажити сертифікат")</f>
        <v>Завантажити сертифікат</v>
      </c>
    </row>
    <row r="1132" spans="1:2" x14ac:dyDescent="0.3">
      <c r="A1132" t="s">
        <v>1129</v>
      </c>
      <c r="B1132" t="str">
        <f>HYPERLINK("https://talan.bank.gov.ua/get-user-certificate/ktodAoXr6AQTiCHnaZDg","Завантажити сертифікат")</f>
        <v>Завантажити сертифікат</v>
      </c>
    </row>
    <row r="1133" spans="1:2" x14ac:dyDescent="0.3">
      <c r="A1133" t="s">
        <v>1130</v>
      </c>
      <c r="B1133" t="str">
        <f>HYPERLINK("https://talan.bank.gov.ua/get-user-certificate/ktodAVZdpIgwjYKs8ZbL","Завантажити сертифікат")</f>
        <v>Завантажити сертифікат</v>
      </c>
    </row>
    <row r="1134" spans="1:2" x14ac:dyDescent="0.3">
      <c r="A1134" t="s">
        <v>1131</v>
      </c>
      <c r="B1134" t="str">
        <f>HYPERLINK("https://talan.bank.gov.ua/get-user-certificate/ktodAWSlp_Y52P9mc0Ja","Завантажити сертифікат")</f>
        <v>Завантажити сертифікат</v>
      </c>
    </row>
    <row r="1135" spans="1:2" x14ac:dyDescent="0.3">
      <c r="A1135" t="s">
        <v>1132</v>
      </c>
      <c r="B1135" t="str">
        <f>HYPERLINK("https://talan.bank.gov.ua/get-user-certificate/ktodAbyKKmexsrBLU_ti","Завантажити сертифікат")</f>
        <v>Завантажити сертифікат</v>
      </c>
    </row>
    <row r="1136" spans="1:2" x14ac:dyDescent="0.3">
      <c r="A1136" t="s">
        <v>1133</v>
      </c>
      <c r="B1136" t="str">
        <f>HYPERLINK("https://talan.bank.gov.ua/get-user-certificate/ktodAD-xi97BLRy2r4uK","Завантажити сертифікат")</f>
        <v>Завантажити сертифікат</v>
      </c>
    </row>
    <row r="1137" spans="1:2" x14ac:dyDescent="0.3">
      <c r="A1137" t="s">
        <v>1134</v>
      </c>
      <c r="B1137" t="str">
        <f>HYPERLINK("https://talan.bank.gov.ua/get-user-certificate/ktodATrsetMt7ForjmZo","Завантажити сертифікат")</f>
        <v>Завантажити сертифікат</v>
      </c>
    </row>
    <row r="1138" spans="1:2" x14ac:dyDescent="0.3">
      <c r="A1138" t="s">
        <v>1135</v>
      </c>
      <c r="B1138" t="str">
        <f>HYPERLINK("https://talan.bank.gov.ua/get-user-certificate/ktodAExJnANm2w00J5iK","Завантажити сертифікат")</f>
        <v>Завантажити сертифікат</v>
      </c>
    </row>
    <row r="1139" spans="1:2" x14ac:dyDescent="0.3">
      <c r="A1139" t="s">
        <v>1136</v>
      </c>
      <c r="B1139" t="str">
        <f>HYPERLINK("https://talan.bank.gov.ua/get-user-certificate/ktodAKGkRZ6CPAr0GzVi","Завантажити сертифікат")</f>
        <v>Завантажити сертифікат</v>
      </c>
    </row>
    <row r="1140" spans="1:2" x14ac:dyDescent="0.3">
      <c r="A1140" t="s">
        <v>1137</v>
      </c>
      <c r="B1140" t="str">
        <f>HYPERLINK("https://talan.bank.gov.ua/get-user-certificate/ktodA8b_mFMc3oXydDgD","Завантажити сертифікат")</f>
        <v>Завантажити сертифікат</v>
      </c>
    </row>
    <row r="1141" spans="1:2" x14ac:dyDescent="0.3">
      <c r="A1141" t="s">
        <v>1138</v>
      </c>
      <c r="B1141" t="str">
        <f>HYPERLINK("https://talan.bank.gov.ua/get-user-certificate/ktodAxyeBWaOsG_qMZ_I","Завантажити сертифікат")</f>
        <v>Завантажити сертифікат</v>
      </c>
    </row>
    <row r="1142" spans="1:2" x14ac:dyDescent="0.3">
      <c r="A1142" t="s">
        <v>1139</v>
      </c>
      <c r="B1142" t="str">
        <f>HYPERLINK("https://talan.bank.gov.ua/get-user-certificate/ktodAKQbhrrjP0r0tOP5","Завантажити сертифікат")</f>
        <v>Завантажити сертифікат</v>
      </c>
    </row>
    <row r="1143" spans="1:2" x14ac:dyDescent="0.3">
      <c r="A1143" t="s">
        <v>1140</v>
      </c>
      <c r="B1143" t="str">
        <f>HYPERLINK("https://talan.bank.gov.ua/get-user-certificate/ktodAQZ0VPRqv-9k_rwL","Завантажити сертифікат")</f>
        <v>Завантажити сертифікат</v>
      </c>
    </row>
    <row r="1144" spans="1:2" x14ac:dyDescent="0.3">
      <c r="A1144" t="s">
        <v>1141</v>
      </c>
      <c r="B1144" t="str">
        <f>HYPERLINK("https://talan.bank.gov.ua/get-user-certificate/ktodACmC57eY7L1bpZ2Q","Завантажити сертифікат")</f>
        <v>Завантажити сертифікат</v>
      </c>
    </row>
    <row r="1145" spans="1:2" x14ac:dyDescent="0.3">
      <c r="A1145" t="s">
        <v>1142</v>
      </c>
      <c r="B1145" t="str">
        <f>HYPERLINK("https://talan.bank.gov.ua/get-user-certificate/ktodAUubp0o3adnIhEeG","Завантажити сертифікат")</f>
        <v>Завантажити сертифікат</v>
      </c>
    </row>
    <row r="1146" spans="1:2" x14ac:dyDescent="0.3">
      <c r="A1146" t="s">
        <v>1143</v>
      </c>
      <c r="B1146" t="str">
        <f>HYPERLINK("https://talan.bank.gov.ua/get-user-certificate/ktodAZvFBckMDMVbINnn","Завантажити сертифікат")</f>
        <v>Завантажити сертифікат</v>
      </c>
    </row>
    <row r="1147" spans="1:2" x14ac:dyDescent="0.3">
      <c r="A1147" t="s">
        <v>1144</v>
      </c>
      <c r="B1147" t="str">
        <f>HYPERLINK("https://talan.bank.gov.ua/get-user-certificate/ktodAIAywNE5vmF-kewI","Завантажити сертифікат")</f>
        <v>Завантажити сертифікат</v>
      </c>
    </row>
    <row r="1148" spans="1:2" x14ac:dyDescent="0.3">
      <c r="A1148" t="s">
        <v>1145</v>
      </c>
      <c r="B1148" t="str">
        <f>HYPERLINK("https://talan.bank.gov.ua/get-user-certificate/ktodAGlSQoae90_wp2mU","Завантажити сертифікат")</f>
        <v>Завантажити сертифікат</v>
      </c>
    </row>
    <row r="1149" spans="1:2" x14ac:dyDescent="0.3">
      <c r="A1149" t="s">
        <v>1146</v>
      </c>
      <c r="B1149" t="str">
        <f>HYPERLINK("https://talan.bank.gov.ua/get-user-certificate/ktodAp7wkXC_8wyDt7Q6","Завантажити сертифікат")</f>
        <v>Завантажити сертифікат</v>
      </c>
    </row>
    <row r="1150" spans="1:2" x14ac:dyDescent="0.3">
      <c r="A1150" t="s">
        <v>1147</v>
      </c>
      <c r="B1150" t="str">
        <f>HYPERLINK("https://talan.bank.gov.ua/get-user-certificate/ktodAtvzvYuCJ_c-_Yjj","Завантажити сертифікат")</f>
        <v>Завантажити сертифікат</v>
      </c>
    </row>
    <row r="1151" spans="1:2" x14ac:dyDescent="0.3">
      <c r="A1151" t="s">
        <v>1148</v>
      </c>
      <c r="B1151" t="str">
        <f>HYPERLINK("https://talan.bank.gov.ua/get-user-certificate/ktodAbD5bNli2841nEl1","Завантажити сертифікат")</f>
        <v>Завантажити сертифікат</v>
      </c>
    </row>
    <row r="1152" spans="1:2" x14ac:dyDescent="0.3">
      <c r="A1152" t="s">
        <v>1149</v>
      </c>
      <c r="B1152" t="str">
        <f>HYPERLINK("https://talan.bank.gov.ua/get-user-certificate/ktodAtwSPxT3QsjBAWoj","Завантажити сертифікат")</f>
        <v>Завантажити сертифікат</v>
      </c>
    </row>
    <row r="1153" spans="1:2" x14ac:dyDescent="0.3">
      <c r="A1153" t="s">
        <v>1150</v>
      </c>
      <c r="B1153" t="str">
        <f>HYPERLINK("https://talan.bank.gov.ua/get-user-certificate/ktodAmSHU6G7rzpLHGx1","Завантажити сертифікат")</f>
        <v>Завантажити сертифікат</v>
      </c>
    </row>
    <row r="1154" spans="1:2" x14ac:dyDescent="0.3">
      <c r="A1154" t="s">
        <v>1151</v>
      </c>
      <c r="B1154" t="str">
        <f>HYPERLINK("https://talan.bank.gov.ua/get-user-certificate/ktodAG6XM0XEPOI9U4Z1","Завантажити сертифікат")</f>
        <v>Завантажити сертифікат</v>
      </c>
    </row>
    <row r="1155" spans="1:2" x14ac:dyDescent="0.3">
      <c r="A1155" t="s">
        <v>1152</v>
      </c>
      <c r="B1155" t="str">
        <f>HYPERLINK("https://talan.bank.gov.ua/get-user-certificate/ktodAkQfHof7DfP_EaAs","Завантажити сертифікат")</f>
        <v>Завантажити сертифікат</v>
      </c>
    </row>
    <row r="1156" spans="1:2" x14ac:dyDescent="0.3">
      <c r="A1156" t="s">
        <v>1153</v>
      </c>
      <c r="B1156" t="str">
        <f>HYPERLINK("https://talan.bank.gov.ua/get-user-certificate/ktodA_sCAusB2n8aanwz","Завантажити сертифікат")</f>
        <v>Завантажити сертифікат</v>
      </c>
    </row>
    <row r="1157" spans="1:2" x14ac:dyDescent="0.3">
      <c r="A1157" t="s">
        <v>1154</v>
      </c>
      <c r="B1157" t="str">
        <f>HYPERLINK("https://talan.bank.gov.ua/get-user-certificate/ktodAnHQ2cSmjTq9jjU7","Завантажити сертифікат")</f>
        <v>Завантажити сертифікат</v>
      </c>
    </row>
    <row r="1158" spans="1:2" x14ac:dyDescent="0.3">
      <c r="A1158" t="s">
        <v>1155</v>
      </c>
      <c r="B1158" t="str">
        <f>HYPERLINK("https://talan.bank.gov.ua/get-user-certificate/ktodAEBBhP0bGIHoJ0Xz","Завантажити сертифікат")</f>
        <v>Завантажити сертифікат</v>
      </c>
    </row>
    <row r="1159" spans="1:2" x14ac:dyDescent="0.3">
      <c r="A1159" t="s">
        <v>1156</v>
      </c>
      <c r="B1159" t="str">
        <f>HYPERLINK("https://talan.bank.gov.ua/get-user-certificate/ktodAVs9YMyMp7tDy9VT","Завантажити сертифікат")</f>
        <v>Завантажити сертифікат</v>
      </c>
    </row>
    <row r="1160" spans="1:2" x14ac:dyDescent="0.3">
      <c r="A1160" t="s">
        <v>1157</v>
      </c>
      <c r="B1160" t="str">
        <f>HYPERLINK("https://talan.bank.gov.ua/get-user-certificate/ktodAgbFTff2ExdvPlCV","Завантажити сертифікат")</f>
        <v>Завантажити сертифікат</v>
      </c>
    </row>
    <row r="1161" spans="1:2" x14ac:dyDescent="0.3">
      <c r="A1161" t="s">
        <v>1158</v>
      </c>
      <c r="B1161" t="str">
        <f>HYPERLINK("https://talan.bank.gov.ua/get-user-certificate/ktodA4UrwTR26bPcLXLG","Завантажити сертифікат")</f>
        <v>Завантажити сертифікат</v>
      </c>
    </row>
    <row r="1162" spans="1:2" x14ac:dyDescent="0.3">
      <c r="A1162" t="s">
        <v>1159</v>
      </c>
      <c r="B1162" t="str">
        <f>HYPERLINK("https://talan.bank.gov.ua/get-user-certificate/ktodAcFB8EjJCKxyoou-","Завантажити сертифікат")</f>
        <v>Завантажити сертифікат</v>
      </c>
    </row>
    <row r="1163" spans="1:2" x14ac:dyDescent="0.3">
      <c r="A1163" t="s">
        <v>1160</v>
      </c>
      <c r="B1163" t="str">
        <f>HYPERLINK("https://talan.bank.gov.ua/get-user-certificate/ktodA2SgMULsDk3dRj5o","Завантажити сертифікат")</f>
        <v>Завантажити сертифікат</v>
      </c>
    </row>
    <row r="1164" spans="1:2" x14ac:dyDescent="0.3">
      <c r="A1164" t="s">
        <v>1161</v>
      </c>
      <c r="B1164" t="str">
        <f>HYPERLINK("https://talan.bank.gov.ua/get-user-certificate/ktodAY4fXi-cI1MLOqbL","Завантажити сертифікат")</f>
        <v>Завантажити сертифікат</v>
      </c>
    </row>
    <row r="1165" spans="1:2" x14ac:dyDescent="0.3">
      <c r="A1165" t="s">
        <v>1162</v>
      </c>
      <c r="B1165" t="str">
        <f>HYPERLINK("https://talan.bank.gov.ua/get-user-certificate/ktodA-BMByrJni4z-mZB","Завантажити сертифікат")</f>
        <v>Завантажити сертифікат</v>
      </c>
    </row>
    <row r="1166" spans="1:2" x14ac:dyDescent="0.3">
      <c r="A1166" t="s">
        <v>1162</v>
      </c>
      <c r="B1166" t="str">
        <f>HYPERLINK("https://talan.bank.gov.ua/get-user-certificate/ktodARAPchlHVcvZfic7","Завантажити сертифікат")</f>
        <v>Завантажити сертифікат</v>
      </c>
    </row>
    <row r="1167" spans="1:2" x14ac:dyDescent="0.3">
      <c r="A1167" t="s">
        <v>1163</v>
      </c>
      <c r="B1167" t="str">
        <f>HYPERLINK("https://talan.bank.gov.ua/get-user-certificate/ktodA0CzvbuqFidajgMs","Завантажити сертифікат")</f>
        <v>Завантажити сертифікат</v>
      </c>
    </row>
    <row r="1168" spans="1:2" x14ac:dyDescent="0.3">
      <c r="A1168" t="s">
        <v>1164</v>
      </c>
      <c r="B1168" t="str">
        <f>HYPERLINK("https://talan.bank.gov.ua/get-user-certificate/ktodA5bWMbfH21BV1Q7r","Завантажити сертифікат")</f>
        <v>Завантажити сертифікат</v>
      </c>
    </row>
    <row r="1169" spans="1:2" x14ac:dyDescent="0.3">
      <c r="A1169" t="s">
        <v>1165</v>
      </c>
      <c r="B1169" t="str">
        <f>HYPERLINK("https://talan.bank.gov.ua/get-user-certificate/ktodAIxIXZqY3Nr2GxAT","Завантажити сертифікат")</f>
        <v>Завантажити сертифікат</v>
      </c>
    </row>
    <row r="1170" spans="1:2" x14ac:dyDescent="0.3">
      <c r="A1170" t="s">
        <v>1166</v>
      </c>
      <c r="B1170" t="str">
        <f>HYPERLINK("https://talan.bank.gov.ua/get-user-certificate/ktodAytNVNicKO3XbQvl","Завантажити сертифікат")</f>
        <v>Завантажити сертифікат</v>
      </c>
    </row>
    <row r="1171" spans="1:2" x14ac:dyDescent="0.3">
      <c r="A1171" t="s">
        <v>1167</v>
      </c>
      <c r="B1171" t="str">
        <f>HYPERLINK("https://talan.bank.gov.ua/get-user-certificate/ktodACczqLzmtqFWLbfN","Завантажити сертифікат")</f>
        <v>Завантажити сертифікат</v>
      </c>
    </row>
    <row r="1172" spans="1:2" x14ac:dyDescent="0.3">
      <c r="A1172" t="s">
        <v>1168</v>
      </c>
      <c r="B1172" t="str">
        <f>HYPERLINK("https://talan.bank.gov.ua/get-user-certificate/ktodAkTi43bk80sWKZHO","Завантажити сертифікат")</f>
        <v>Завантажити сертифікат</v>
      </c>
    </row>
    <row r="1173" spans="1:2" x14ac:dyDescent="0.3">
      <c r="A1173" t="s">
        <v>1169</v>
      </c>
      <c r="B1173" t="str">
        <f>HYPERLINK("https://talan.bank.gov.ua/get-user-certificate/ktodA47uPjkKs--FwQfo","Завантажити сертифікат")</f>
        <v>Завантажити сертифікат</v>
      </c>
    </row>
    <row r="1174" spans="1:2" x14ac:dyDescent="0.3">
      <c r="A1174" t="s">
        <v>1170</v>
      </c>
      <c r="B1174" t="str">
        <f>HYPERLINK("https://talan.bank.gov.ua/get-user-certificate/ktodALGxozTG0G9K8mYk","Завантажити сертифікат")</f>
        <v>Завантажити сертифікат</v>
      </c>
    </row>
    <row r="1175" spans="1:2" x14ac:dyDescent="0.3">
      <c r="A1175" t="s">
        <v>1171</v>
      </c>
      <c r="B1175" t="str">
        <f>HYPERLINK("https://talan.bank.gov.ua/get-user-certificate/ktodAVmfXLReUOscrxYu","Завантажити сертифікат")</f>
        <v>Завантажити сертифікат</v>
      </c>
    </row>
    <row r="1176" spans="1:2" x14ac:dyDescent="0.3">
      <c r="A1176" t="s">
        <v>1172</v>
      </c>
      <c r="B1176" t="str">
        <f>HYPERLINK("https://talan.bank.gov.ua/get-user-certificate/ktodArsya7njCBKvZdOu","Завантажити сертифікат")</f>
        <v>Завантажити сертифікат</v>
      </c>
    </row>
    <row r="1177" spans="1:2" x14ac:dyDescent="0.3">
      <c r="A1177" t="s">
        <v>1173</v>
      </c>
      <c r="B1177" t="str">
        <f>HYPERLINK("https://talan.bank.gov.ua/get-user-certificate/ktodALQJxXfxzQJ8Y9vW","Завантажити сертифікат")</f>
        <v>Завантажити сертифікат</v>
      </c>
    </row>
    <row r="1178" spans="1:2" x14ac:dyDescent="0.3">
      <c r="A1178" t="s">
        <v>1174</v>
      </c>
      <c r="B1178" t="str">
        <f>HYPERLINK("https://talan.bank.gov.ua/get-user-certificate/ktodAxUyUkqn13ZTuonj","Завантажити сертифікат")</f>
        <v>Завантажити сертифікат</v>
      </c>
    </row>
    <row r="1179" spans="1:2" x14ac:dyDescent="0.3">
      <c r="A1179" t="s">
        <v>1175</v>
      </c>
      <c r="B1179" t="str">
        <f>HYPERLINK("https://talan.bank.gov.ua/get-user-certificate/ktodAqh0YmFS1EbPq9_G","Завантажити сертифікат")</f>
        <v>Завантажити сертифікат</v>
      </c>
    </row>
    <row r="1180" spans="1:2" x14ac:dyDescent="0.3">
      <c r="A1180" t="s">
        <v>1176</v>
      </c>
      <c r="B1180" t="str">
        <f>HYPERLINK("https://talan.bank.gov.ua/get-user-certificate/ktodAaAriwYPR0IY1Imk","Завантажити сертифікат")</f>
        <v>Завантажити сертифікат</v>
      </c>
    </row>
    <row r="1181" spans="1:2" x14ac:dyDescent="0.3">
      <c r="A1181" t="s">
        <v>1177</v>
      </c>
      <c r="B1181" t="str">
        <f>HYPERLINK("https://talan.bank.gov.ua/get-user-certificate/ktodAF8TlGUSgejavjpx","Завантажити сертифікат")</f>
        <v>Завантажити сертифікат</v>
      </c>
    </row>
    <row r="1182" spans="1:2" x14ac:dyDescent="0.3">
      <c r="A1182" t="s">
        <v>1178</v>
      </c>
      <c r="B1182" t="str">
        <f>HYPERLINK("https://talan.bank.gov.ua/get-user-certificate/ktodAAeTcF0xSiCn-nyG","Завантажити сертифікат")</f>
        <v>Завантажити сертифікат</v>
      </c>
    </row>
    <row r="1183" spans="1:2" x14ac:dyDescent="0.3">
      <c r="A1183" t="s">
        <v>1179</v>
      </c>
      <c r="B1183" t="str">
        <f>HYPERLINK("https://talan.bank.gov.ua/get-user-certificate/ktodAz0hB8dCarc1TPe2","Завантажити сертифікат")</f>
        <v>Завантажити сертифікат</v>
      </c>
    </row>
    <row r="1184" spans="1:2" x14ac:dyDescent="0.3">
      <c r="A1184" t="s">
        <v>1180</v>
      </c>
      <c r="B1184" t="str">
        <f>HYPERLINK("https://talan.bank.gov.ua/get-user-certificate/ktodAbp4PI8DPmMu0YXu","Завантажити сертифікат")</f>
        <v>Завантажити сертифікат</v>
      </c>
    </row>
    <row r="1185" spans="1:2" x14ac:dyDescent="0.3">
      <c r="A1185" t="s">
        <v>1181</v>
      </c>
      <c r="B1185" t="str">
        <f>HYPERLINK("https://talan.bank.gov.ua/get-user-certificate/ktodAxS0yuAXQp-01qVN","Завантажити сертифікат")</f>
        <v>Завантажити сертифікат</v>
      </c>
    </row>
    <row r="1186" spans="1:2" x14ac:dyDescent="0.3">
      <c r="A1186" t="s">
        <v>1182</v>
      </c>
      <c r="B1186" t="str">
        <f>HYPERLINK("https://talan.bank.gov.ua/get-user-certificate/ktodABu8gNUthKgqITJs","Завантажити сертифікат")</f>
        <v>Завантажити сертифікат</v>
      </c>
    </row>
    <row r="1187" spans="1:2" x14ac:dyDescent="0.3">
      <c r="A1187" t="s">
        <v>1183</v>
      </c>
      <c r="B1187" t="str">
        <f>HYPERLINK("https://talan.bank.gov.ua/get-user-certificate/ktodALHIKoeDmhtaaEvY","Завантажити сертифікат")</f>
        <v>Завантажити сертифікат</v>
      </c>
    </row>
    <row r="1188" spans="1:2" x14ac:dyDescent="0.3">
      <c r="A1188" t="s">
        <v>1184</v>
      </c>
      <c r="B1188" t="str">
        <f>HYPERLINK("https://talan.bank.gov.ua/get-user-certificate/ktodAx9MblCgEAJG967_","Завантажити сертифікат")</f>
        <v>Завантажити сертифікат</v>
      </c>
    </row>
    <row r="1189" spans="1:2" x14ac:dyDescent="0.3">
      <c r="A1189" t="s">
        <v>1185</v>
      </c>
      <c r="B1189" t="str">
        <f>HYPERLINK("https://talan.bank.gov.ua/get-user-certificate/ktodAQ_OqHGdaDTDKVH5","Завантажити сертифікат")</f>
        <v>Завантажити сертифікат</v>
      </c>
    </row>
    <row r="1190" spans="1:2" x14ac:dyDescent="0.3">
      <c r="A1190" t="s">
        <v>1186</v>
      </c>
      <c r="B1190" t="str">
        <f>HYPERLINK("https://talan.bank.gov.ua/get-user-certificate/ktodAoA4QwVkduE7tycM","Завантажити сертифікат")</f>
        <v>Завантажити сертифікат</v>
      </c>
    </row>
    <row r="1191" spans="1:2" x14ac:dyDescent="0.3">
      <c r="A1191" t="s">
        <v>1187</v>
      </c>
      <c r="B1191" t="str">
        <f>HYPERLINK("https://talan.bank.gov.ua/get-user-certificate/ktodA9_igcF9NGq9G0HZ","Завантажити сертифікат")</f>
        <v>Завантажити сертифікат</v>
      </c>
    </row>
    <row r="1192" spans="1:2" x14ac:dyDescent="0.3">
      <c r="A1192" t="s">
        <v>1188</v>
      </c>
      <c r="B1192" t="str">
        <f>HYPERLINK("https://talan.bank.gov.ua/get-user-certificate/ktodAsg_EklSK0VIvq5K","Завантажити сертифікат")</f>
        <v>Завантажити сертифікат</v>
      </c>
    </row>
    <row r="1193" spans="1:2" x14ac:dyDescent="0.3">
      <c r="A1193" t="s">
        <v>1189</v>
      </c>
      <c r="B1193" t="str">
        <f>HYPERLINK("https://talan.bank.gov.ua/get-user-certificate/ktodAjhyBSi3eQSH2QUw","Завантажити сертифікат")</f>
        <v>Завантажити сертифікат</v>
      </c>
    </row>
    <row r="1194" spans="1:2" x14ac:dyDescent="0.3">
      <c r="A1194" t="s">
        <v>1190</v>
      </c>
      <c r="B1194" t="str">
        <f>HYPERLINK("https://talan.bank.gov.ua/get-user-certificate/ktodAcSVEV2o8k0qY7Aq","Завантажити сертифікат")</f>
        <v>Завантажити сертифікат</v>
      </c>
    </row>
    <row r="1195" spans="1:2" x14ac:dyDescent="0.3">
      <c r="A1195" t="s">
        <v>1191</v>
      </c>
      <c r="B1195" t="str">
        <f>HYPERLINK("https://talan.bank.gov.ua/get-user-certificate/ktodAA6PThv0uKaTEOGC","Завантажити сертифікат")</f>
        <v>Завантажити сертифікат</v>
      </c>
    </row>
    <row r="1196" spans="1:2" x14ac:dyDescent="0.3">
      <c r="A1196" t="s">
        <v>1192</v>
      </c>
      <c r="B1196" t="str">
        <f>HYPERLINK("https://talan.bank.gov.ua/get-user-certificate/ktodAD9U9I8If7DIsxcQ","Завантажити сертифікат")</f>
        <v>Завантажити сертифікат</v>
      </c>
    </row>
    <row r="1197" spans="1:2" x14ac:dyDescent="0.3">
      <c r="A1197" t="s">
        <v>1193</v>
      </c>
      <c r="B1197" t="str">
        <f>HYPERLINK("https://talan.bank.gov.ua/get-user-certificate/ktodAs_dVmcx_yuyPvz6","Завантажити сертифікат")</f>
        <v>Завантажити сертифікат</v>
      </c>
    </row>
    <row r="1198" spans="1:2" x14ac:dyDescent="0.3">
      <c r="A1198" t="s">
        <v>1194</v>
      </c>
      <c r="B1198" t="str">
        <f>HYPERLINK("https://talan.bank.gov.ua/get-user-certificate/ktodAd6M0yDcxtqb-FjA","Завантажити сертифікат")</f>
        <v>Завантажити сертифікат</v>
      </c>
    </row>
    <row r="1199" spans="1:2" x14ac:dyDescent="0.3">
      <c r="A1199" t="s">
        <v>1195</v>
      </c>
      <c r="B1199" t="str">
        <f>HYPERLINK("https://talan.bank.gov.ua/get-user-certificate/ktodAFupHE5enn9oSR50","Завантажити сертифікат")</f>
        <v>Завантажити сертифікат</v>
      </c>
    </row>
    <row r="1200" spans="1:2" x14ac:dyDescent="0.3">
      <c r="A1200" t="s">
        <v>1196</v>
      </c>
      <c r="B1200" t="str">
        <f>HYPERLINK("https://talan.bank.gov.ua/get-user-certificate/ktodAWItVXiMJfi6h4hR","Завантажити сертифікат")</f>
        <v>Завантажити сертифікат</v>
      </c>
    </row>
    <row r="1201" spans="1:2" x14ac:dyDescent="0.3">
      <c r="A1201" t="s">
        <v>1197</v>
      </c>
      <c r="B1201" t="str">
        <f>HYPERLINK("https://talan.bank.gov.ua/get-user-certificate/ktodANIedcUTkO326E9V","Завантажити сертифікат")</f>
        <v>Завантажити сертифікат</v>
      </c>
    </row>
    <row r="1202" spans="1:2" x14ac:dyDescent="0.3">
      <c r="A1202" t="s">
        <v>1198</v>
      </c>
      <c r="B1202" t="str">
        <f>HYPERLINK("https://talan.bank.gov.ua/get-user-certificate/ktodAvAAdke0-awvnMeL","Завантажити сертифікат")</f>
        <v>Завантажити сертифікат</v>
      </c>
    </row>
    <row r="1203" spans="1:2" x14ac:dyDescent="0.3">
      <c r="A1203" t="s">
        <v>1199</v>
      </c>
      <c r="B1203" t="str">
        <f>HYPERLINK("https://talan.bank.gov.ua/get-user-certificate/ktodAr19x1aTaje26AST","Завантажити сертифікат")</f>
        <v>Завантажити сертифікат</v>
      </c>
    </row>
    <row r="1204" spans="1:2" x14ac:dyDescent="0.3">
      <c r="A1204" t="s">
        <v>1200</v>
      </c>
      <c r="B1204" t="str">
        <f>HYPERLINK("https://talan.bank.gov.ua/get-user-certificate/ktodAZFyaA6rJmEcLs0D","Завантажити сертифікат")</f>
        <v>Завантажити сертифікат</v>
      </c>
    </row>
    <row r="1205" spans="1:2" x14ac:dyDescent="0.3">
      <c r="A1205" t="s">
        <v>1201</v>
      </c>
      <c r="B1205" t="str">
        <f>HYPERLINK("https://talan.bank.gov.ua/get-user-certificate/ktodAfXCmArUPVqdmBK-","Завантажити сертифікат")</f>
        <v>Завантажити сертифікат</v>
      </c>
    </row>
    <row r="1206" spans="1:2" x14ac:dyDescent="0.3">
      <c r="A1206" t="s">
        <v>1202</v>
      </c>
      <c r="B1206" t="str">
        <f>HYPERLINK("https://talan.bank.gov.ua/get-user-certificate/ktodAKh3urMzpjpAuJfh","Завантажити сертифікат")</f>
        <v>Завантажити сертифікат</v>
      </c>
    </row>
    <row r="1207" spans="1:2" x14ac:dyDescent="0.3">
      <c r="A1207" t="s">
        <v>1203</v>
      </c>
      <c r="B1207" t="str">
        <f>HYPERLINK("https://talan.bank.gov.ua/get-user-certificate/ktodAWoYcDuG2M4SdNfI","Завантажити сертифікат")</f>
        <v>Завантажити сертифікат</v>
      </c>
    </row>
    <row r="1208" spans="1:2" x14ac:dyDescent="0.3">
      <c r="A1208" t="s">
        <v>1204</v>
      </c>
      <c r="B1208" t="str">
        <f>HYPERLINK("https://talan.bank.gov.ua/get-user-certificate/ktodASX1zffBp-YvfEFs","Завантажити сертифікат")</f>
        <v>Завантажити сертифікат</v>
      </c>
    </row>
    <row r="1209" spans="1:2" x14ac:dyDescent="0.3">
      <c r="A1209" t="s">
        <v>1205</v>
      </c>
      <c r="B1209" t="str">
        <f>HYPERLINK("https://talan.bank.gov.ua/get-user-certificate/ktodA5PR1kfnE6NOg7i-","Завантажити сертифікат")</f>
        <v>Завантажити сертифікат</v>
      </c>
    </row>
    <row r="1210" spans="1:2" x14ac:dyDescent="0.3">
      <c r="A1210" t="s">
        <v>1206</v>
      </c>
      <c r="B1210" t="str">
        <f>HYPERLINK("https://talan.bank.gov.ua/get-user-certificate/ktodAP4RaOHCNwrp2TIF","Завантажити сертифікат")</f>
        <v>Завантажити сертифікат</v>
      </c>
    </row>
    <row r="1211" spans="1:2" x14ac:dyDescent="0.3">
      <c r="A1211" t="s">
        <v>1207</v>
      </c>
      <c r="B1211" t="str">
        <f>HYPERLINK("https://talan.bank.gov.ua/get-user-certificate/ktodASXePyG4FTafZ1mI","Завантажити сертифікат")</f>
        <v>Завантажити сертифікат</v>
      </c>
    </row>
    <row r="1212" spans="1:2" x14ac:dyDescent="0.3">
      <c r="A1212" t="s">
        <v>1208</v>
      </c>
      <c r="B1212" t="str">
        <f>HYPERLINK("https://talan.bank.gov.ua/get-user-certificate/ktodA90K-s7Fuci1Okc8","Завантажити сертифікат")</f>
        <v>Завантажити сертифікат</v>
      </c>
    </row>
    <row r="1213" spans="1:2" x14ac:dyDescent="0.3">
      <c r="A1213" t="s">
        <v>1209</v>
      </c>
      <c r="B1213" t="str">
        <f>HYPERLINK("https://talan.bank.gov.ua/get-user-certificate/ktodAw9ZJ79bpoWIpe-_","Завантажити сертифікат")</f>
        <v>Завантажити сертифікат</v>
      </c>
    </row>
    <row r="1214" spans="1:2" x14ac:dyDescent="0.3">
      <c r="A1214" t="s">
        <v>1210</v>
      </c>
      <c r="B1214" t="str">
        <f>HYPERLINK("https://talan.bank.gov.ua/get-user-certificate/ktodAEWGOpWYL8NOuwAD","Завантажити сертифікат")</f>
        <v>Завантажити сертифікат</v>
      </c>
    </row>
    <row r="1215" spans="1:2" x14ac:dyDescent="0.3">
      <c r="A1215" t="s">
        <v>1211</v>
      </c>
      <c r="B1215" t="str">
        <f>HYPERLINK("https://talan.bank.gov.ua/get-user-certificate/ktodAkDrcCHablylp_MC","Завантажити сертифікат")</f>
        <v>Завантажити сертифікат</v>
      </c>
    </row>
    <row r="1216" spans="1:2" x14ac:dyDescent="0.3">
      <c r="A1216" t="s">
        <v>1212</v>
      </c>
      <c r="B1216" t="str">
        <f>HYPERLINK("https://talan.bank.gov.ua/get-user-certificate/ktodAPY9bezOUdz7ITST","Завантажити сертифікат")</f>
        <v>Завантажити сертифікат</v>
      </c>
    </row>
    <row r="1217" spans="1:2" x14ac:dyDescent="0.3">
      <c r="A1217" t="s">
        <v>1213</v>
      </c>
      <c r="B1217" t="str">
        <f>HYPERLINK("https://talan.bank.gov.ua/get-user-certificate/ktodARtqoZ7rESacVOXI","Завантажити сертифікат")</f>
        <v>Завантажити сертифікат</v>
      </c>
    </row>
    <row r="1218" spans="1:2" x14ac:dyDescent="0.3">
      <c r="A1218" t="s">
        <v>1214</v>
      </c>
      <c r="B1218" t="str">
        <f>HYPERLINK("https://talan.bank.gov.ua/get-user-certificate/ktodAol10268AkLFOFB3","Завантажити сертифікат")</f>
        <v>Завантажити сертифікат</v>
      </c>
    </row>
    <row r="1219" spans="1:2" x14ac:dyDescent="0.3">
      <c r="A1219" t="s">
        <v>1215</v>
      </c>
      <c r="B1219" t="str">
        <f>HYPERLINK("https://talan.bank.gov.ua/get-user-certificate/ktodA_lCmjJXKq_uxSer","Завантажити сертифікат")</f>
        <v>Завантажити сертифікат</v>
      </c>
    </row>
    <row r="1220" spans="1:2" x14ac:dyDescent="0.3">
      <c r="A1220" t="s">
        <v>1216</v>
      </c>
      <c r="B1220" t="str">
        <f>HYPERLINK("https://talan.bank.gov.ua/get-user-certificate/ktodA1R46h5oC9fWIsVu","Завантажити сертифікат")</f>
        <v>Завантажити сертифікат</v>
      </c>
    </row>
    <row r="1221" spans="1:2" x14ac:dyDescent="0.3">
      <c r="A1221" t="s">
        <v>1217</v>
      </c>
      <c r="B1221" t="str">
        <f>HYPERLINK("https://talan.bank.gov.ua/get-user-certificate/ktodAKtfLtgqRnpuekvZ","Завантажити сертифікат")</f>
        <v>Завантажити сертифікат</v>
      </c>
    </row>
    <row r="1222" spans="1:2" x14ac:dyDescent="0.3">
      <c r="A1222" t="s">
        <v>1218</v>
      </c>
      <c r="B1222" t="str">
        <f>HYPERLINK("https://talan.bank.gov.ua/get-user-certificate/ktodAjv_QhZVJTQylGJR","Завантажити сертифікат")</f>
        <v>Завантажити сертифікат</v>
      </c>
    </row>
    <row r="1223" spans="1:2" x14ac:dyDescent="0.3">
      <c r="A1223" t="s">
        <v>1219</v>
      </c>
      <c r="B1223" t="str">
        <f>HYPERLINK("https://talan.bank.gov.ua/get-user-certificate/ktodABO5cCR5xDChRv_V","Завантажити сертифікат")</f>
        <v>Завантажити сертифікат</v>
      </c>
    </row>
    <row r="1224" spans="1:2" x14ac:dyDescent="0.3">
      <c r="A1224" t="s">
        <v>1220</v>
      </c>
      <c r="B1224" t="str">
        <f>HYPERLINK("https://talan.bank.gov.ua/get-user-certificate/ktodAP0UCQi7VNCe7y8N","Завантажити сертифікат")</f>
        <v>Завантажити сертифікат</v>
      </c>
    </row>
    <row r="1225" spans="1:2" x14ac:dyDescent="0.3">
      <c r="A1225" t="s">
        <v>1221</v>
      </c>
      <c r="B1225" t="str">
        <f>HYPERLINK("https://talan.bank.gov.ua/get-user-certificate/ktodAw8qZ6t04539UK5G","Завантажити сертифікат")</f>
        <v>Завантажити сертифікат</v>
      </c>
    </row>
    <row r="1226" spans="1:2" x14ac:dyDescent="0.3">
      <c r="A1226" t="s">
        <v>1222</v>
      </c>
      <c r="B1226" t="str">
        <f>HYPERLINK("https://talan.bank.gov.ua/get-user-certificate/ktodAXukoNRRUFcY1UVK","Завантажити сертифікат")</f>
        <v>Завантажити сертифікат</v>
      </c>
    </row>
    <row r="1227" spans="1:2" x14ac:dyDescent="0.3">
      <c r="A1227" t="s">
        <v>1223</v>
      </c>
      <c r="B1227" t="str">
        <f>HYPERLINK("https://talan.bank.gov.ua/get-user-certificate/ktodAwcoHZo2k9SxqCJO","Завантажити сертифікат")</f>
        <v>Завантажити сертифікат</v>
      </c>
    </row>
    <row r="1228" spans="1:2" x14ac:dyDescent="0.3">
      <c r="A1228" t="s">
        <v>1224</v>
      </c>
      <c r="B1228" t="str">
        <f>HYPERLINK("https://talan.bank.gov.ua/get-user-certificate/ktodAyae7cgbzHLpQ2Xu","Завантажити сертифікат")</f>
        <v>Завантажити сертифікат</v>
      </c>
    </row>
    <row r="1229" spans="1:2" x14ac:dyDescent="0.3">
      <c r="A1229" t="s">
        <v>1225</v>
      </c>
      <c r="B1229" t="str">
        <f>HYPERLINK("https://talan.bank.gov.ua/get-user-certificate/ktodA9rM9C6KGaVIKMAz","Завантажити сертифікат")</f>
        <v>Завантажити сертифікат</v>
      </c>
    </row>
    <row r="1230" spans="1:2" x14ac:dyDescent="0.3">
      <c r="A1230" t="s">
        <v>1226</v>
      </c>
      <c r="B1230" t="str">
        <f>HYPERLINK("https://talan.bank.gov.ua/get-user-certificate/ktodAKEA-79hILZgYmY9","Завантажити сертифікат")</f>
        <v>Завантажити сертифікат</v>
      </c>
    </row>
    <row r="1231" spans="1:2" x14ac:dyDescent="0.3">
      <c r="A1231" t="s">
        <v>1227</v>
      </c>
      <c r="B1231" t="str">
        <f>HYPERLINK("https://talan.bank.gov.ua/get-user-certificate/ktodAsSt584gtIgJhKFp","Завантажити сертифікат")</f>
        <v>Завантажити сертифікат</v>
      </c>
    </row>
    <row r="1232" spans="1:2" x14ac:dyDescent="0.3">
      <c r="A1232" t="s">
        <v>1228</v>
      </c>
      <c r="B1232" t="str">
        <f>HYPERLINK("https://talan.bank.gov.ua/get-user-certificate/ktodA94R12L6y1ZhyO2M","Завантажити сертифікат")</f>
        <v>Завантажити сертифікат</v>
      </c>
    </row>
    <row r="1233" spans="1:2" x14ac:dyDescent="0.3">
      <c r="A1233" t="s">
        <v>1229</v>
      </c>
      <c r="B1233" t="str">
        <f>HYPERLINK("https://talan.bank.gov.ua/get-user-certificate/ktodAHenIf68aeDDywFB","Завантажити сертифікат")</f>
        <v>Завантажити сертифікат</v>
      </c>
    </row>
    <row r="1234" spans="1:2" x14ac:dyDescent="0.3">
      <c r="A1234" t="s">
        <v>1230</v>
      </c>
      <c r="B1234" t="str">
        <f>HYPERLINK("https://talan.bank.gov.ua/get-user-certificate/ktodAJibU6_BXk01Whzi","Завантажити сертифікат")</f>
        <v>Завантажити сертифікат</v>
      </c>
    </row>
    <row r="1235" spans="1:2" x14ac:dyDescent="0.3">
      <c r="A1235" t="s">
        <v>1231</v>
      </c>
      <c r="B1235" t="str">
        <f>HYPERLINK("https://talan.bank.gov.ua/get-user-certificate/ktodANYpBYBEqynGEs5Z","Завантажити сертифікат")</f>
        <v>Завантажити сертифікат</v>
      </c>
    </row>
    <row r="1236" spans="1:2" x14ac:dyDescent="0.3">
      <c r="A1236" t="s">
        <v>1232</v>
      </c>
      <c r="B1236" t="str">
        <f>HYPERLINK("https://talan.bank.gov.ua/get-user-certificate/ktodACgYI5skUvGtrbR7","Завантажити сертифікат")</f>
        <v>Завантажити сертифікат</v>
      </c>
    </row>
    <row r="1237" spans="1:2" x14ac:dyDescent="0.3">
      <c r="A1237" t="s">
        <v>1233</v>
      </c>
      <c r="B1237" t="str">
        <f>HYPERLINK("https://talan.bank.gov.ua/get-user-certificate/ktodAqhm-WgmTAtycXGD","Завантажити сертифікат")</f>
        <v>Завантажити сертифікат</v>
      </c>
    </row>
    <row r="1238" spans="1:2" x14ac:dyDescent="0.3">
      <c r="A1238" t="s">
        <v>1234</v>
      </c>
      <c r="B1238" t="str">
        <f>HYPERLINK("https://talan.bank.gov.ua/get-user-certificate/ktodAbH5oURfnsGwQ3jO","Завантажити сертифікат")</f>
        <v>Завантажити сертифікат</v>
      </c>
    </row>
    <row r="1239" spans="1:2" x14ac:dyDescent="0.3">
      <c r="A1239" t="s">
        <v>1235</v>
      </c>
      <c r="B1239" t="str">
        <f>HYPERLINK("https://talan.bank.gov.ua/get-user-certificate/ktodAtH7B_OadotE7klO","Завантажити сертифікат")</f>
        <v>Завантажити сертифікат</v>
      </c>
    </row>
    <row r="1240" spans="1:2" x14ac:dyDescent="0.3">
      <c r="A1240" t="s">
        <v>1236</v>
      </c>
      <c r="B1240" t="str">
        <f>HYPERLINK("https://talan.bank.gov.ua/get-user-certificate/ktodA0aHr8HruLZxxRVl","Завантажити сертифікат")</f>
        <v>Завантажити сертифікат</v>
      </c>
    </row>
    <row r="1241" spans="1:2" x14ac:dyDescent="0.3">
      <c r="A1241" t="s">
        <v>1237</v>
      </c>
      <c r="B1241" t="str">
        <f>HYPERLINK("https://talan.bank.gov.ua/get-user-certificate/ktodAtCfCVfZbwNWlQ_4","Завантажити сертифікат")</f>
        <v>Завантажити сертифікат</v>
      </c>
    </row>
    <row r="1242" spans="1:2" x14ac:dyDescent="0.3">
      <c r="A1242" t="s">
        <v>1238</v>
      </c>
      <c r="B1242" t="str">
        <f>HYPERLINK("https://talan.bank.gov.ua/get-user-certificate/ktodAGJrqbh22v3mCWM-","Завантажити сертифікат")</f>
        <v>Завантажити сертифікат</v>
      </c>
    </row>
    <row r="1243" spans="1:2" x14ac:dyDescent="0.3">
      <c r="A1243" t="s">
        <v>1239</v>
      </c>
      <c r="B1243" t="str">
        <f>HYPERLINK("https://talan.bank.gov.ua/get-user-certificate/ktodA-D2cWkc8lURlc2i","Завантажити сертифікат")</f>
        <v>Завантажити сертифікат</v>
      </c>
    </row>
    <row r="1244" spans="1:2" x14ac:dyDescent="0.3">
      <c r="A1244" t="s">
        <v>1240</v>
      </c>
      <c r="B1244" t="str">
        <f>HYPERLINK("https://talan.bank.gov.ua/get-user-certificate/ktodAzdsmtwLDIilRhKH","Завантажити сертифікат")</f>
        <v>Завантажити сертифікат</v>
      </c>
    </row>
    <row r="1245" spans="1:2" x14ac:dyDescent="0.3">
      <c r="A1245" t="s">
        <v>1241</v>
      </c>
      <c r="B1245" t="str">
        <f>HYPERLINK("https://talan.bank.gov.ua/get-user-certificate/ktodAJUEqwCzOL6fGizn","Завантажити сертифікат")</f>
        <v>Завантажити сертифікат</v>
      </c>
    </row>
    <row r="1246" spans="1:2" x14ac:dyDescent="0.3">
      <c r="A1246" t="s">
        <v>1242</v>
      </c>
      <c r="B1246" t="str">
        <f>HYPERLINK("https://talan.bank.gov.ua/get-user-certificate/ktodAJXS5hghcQgxzDRc","Завантажити сертифікат")</f>
        <v>Завантажити сертифікат</v>
      </c>
    </row>
    <row r="1247" spans="1:2" x14ac:dyDescent="0.3">
      <c r="A1247" t="s">
        <v>1243</v>
      </c>
      <c r="B1247" t="str">
        <f>HYPERLINK("https://talan.bank.gov.ua/get-user-certificate/ktodAsuNZGAMFFeVarMl","Завантажити сертифікат")</f>
        <v>Завантажити сертифікат</v>
      </c>
    </row>
    <row r="1248" spans="1:2" x14ac:dyDescent="0.3">
      <c r="A1248" t="s">
        <v>1244</v>
      </c>
      <c r="B1248" t="str">
        <f>HYPERLINK("https://talan.bank.gov.ua/get-user-certificate/ktodAa8CSVpYafcauHho","Завантажити сертифікат")</f>
        <v>Завантажити сертифікат</v>
      </c>
    </row>
    <row r="1249" spans="1:2" x14ac:dyDescent="0.3">
      <c r="A1249" t="s">
        <v>1245</v>
      </c>
      <c r="B1249" t="str">
        <f>HYPERLINK("https://talan.bank.gov.ua/get-user-certificate/ktodAnOkF0dhAlPKonLF","Завантажити сертифікат")</f>
        <v>Завантажити сертифікат</v>
      </c>
    </row>
    <row r="1250" spans="1:2" x14ac:dyDescent="0.3">
      <c r="A1250" t="s">
        <v>1246</v>
      </c>
      <c r="B1250" t="str">
        <f>HYPERLINK("https://talan.bank.gov.ua/get-user-certificate/ktodAhq86JvcrJBGdIWh","Завантажити сертифікат")</f>
        <v>Завантажити сертифікат</v>
      </c>
    </row>
    <row r="1251" spans="1:2" x14ac:dyDescent="0.3">
      <c r="A1251" t="s">
        <v>1247</v>
      </c>
      <c r="B1251" t="str">
        <f>HYPERLINK("https://talan.bank.gov.ua/get-user-certificate/ktodAvuBgZ975VfI8nPG","Завантажити сертифікат")</f>
        <v>Завантажити сертифікат</v>
      </c>
    </row>
    <row r="1252" spans="1:2" x14ac:dyDescent="0.3">
      <c r="A1252" t="s">
        <v>1248</v>
      </c>
      <c r="B1252" t="str">
        <f>HYPERLINK("https://talan.bank.gov.ua/get-user-certificate/ktodAAj-O8g-1vPwEnX3","Завантажити сертифікат")</f>
        <v>Завантажити сертифікат</v>
      </c>
    </row>
    <row r="1253" spans="1:2" x14ac:dyDescent="0.3">
      <c r="A1253" t="s">
        <v>1249</v>
      </c>
      <c r="B1253" t="str">
        <f>HYPERLINK("https://talan.bank.gov.ua/get-user-certificate/ktodAWBJnABVFXNRgbYY","Завантажити сертифікат")</f>
        <v>Завантажити сертифікат</v>
      </c>
    </row>
    <row r="1254" spans="1:2" x14ac:dyDescent="0.3">
      <c r="A1254" t="s">
        <v>1250</v>
      </c>
      <c r="B1254" t="str">
        <f>HYPERLINK("https://talan.bank.gov.ua/get-user-certificate/ktodAJpDMQHKlCg7ZVy9","Завантажити сертифікат")</f>
        <v>Завантажити сертифікат</v>
      </c>
    </row>
    <row r="1255" spans="1:2" x14ac:dyDescent="0.3">
      <c r="A1255" t="s">
        <v>1251</v>
      </c>
      <c r="B1255" t="str">
        <f>HYPERLINK("https://talan.bank.gov.ua/get-user-certificate/ktodAKSX86baRql8AnHY","Завантажити сертифікат")</f>
        <v>Завантажити сертифікат</v>
      </c>
    </row>
    <row r="1256" spans="1:2" x14ac:dyDescent="0.3">
      <c r="A1256" t="s">
        <v>1252</v>
      </c>
      <c r="B1256" t="str">
        <f>HYPERLINK("https://talan.bank.gov.ua/get-user-certificate/ktodAzUWbP54pTY463Rn","Завантажити сертифікат")</f>
        <v>Завантажити сертифікат</v>
      </c>
    </row>
    <row r="1257" spans="1:2" x14ac:dyDescent="0.3">
      <c r="A1257" t="s">
        <v>1253</v>
      </c>
      <c r="B1257" t="str">
        <f>HYPERLINK("https://talan.bank.gov.ua/get-user-certificate/ktodAU_A0anPf3kCW6wz","Завантажити сертифікат")</f>
        <v>Завантажити сертифікат</v>
      </c>
    </row>
    <row r="1258" spans="1:2" x14ac:dyDescent="0.3">
      <c r="A1258" t="s">
        <v>1254</v>
      </c>
      <c r="B1258" t="str">
        <f>HYPERLINK("https://talan.bank.gov.ua/get-user-certificate/ktodAFq5jt01RaYX4pRo","Завантажити сертифікат")</f>
        <v>Завантажити сертифікат</v>
      </c>
    </row>
    <row r="1259" spans="1:2" x14ac:dyDescent="0.3">
      <c r="A1259" t="s">
        <v>1255</v>
      </c>
      <c r="B1259" t="str">
        <f>HYPERLINK("https://talan.bank.gov.ua/get-user-certificate/ktodAqU7iMZwWpX3bVlc","Завантажити сертифікат")</f>
        <v>Завантажити сертифікат</v>
      </c>
    </row>
    <row r="1260" spans="1:2" x14ac:dyDescent="0.3">
      <c r="A1260" t="s">
        <v>1256</v>
      </c>
      <c r="B1260" t="str">
        <f>HYPERLINK("https://talan.bank.gov.ua/get-user-certificate/ktodA35AzXNyFyJIHgf8","Завантажити сертифікат")</f>
        <v>Завантажити сертифікат</v>
      </c>
    </row>
    <row r="1261" spans="1:2" x14ac:dyDescent="0.3">
      <c r="A1261" t="s">
        <v>1257</v>
      </c>
      <c r="B1261" t="str">
        <f>HYPERLINK("https://talan.bank.gov.ua/get-user-certificate/ktodA8Mn7KlOEXQhoXkW","Завантажити сертифікат")</f>
        <v>Завантажити сертифікат</v>
      </c>
    </row>
    <row r="1262" spans="1:2" x14ac:dyDescent="0.3">
      <c r="A1262" t="s">
        <v>1258</v>
      </c>
      <c r="B1262" t="str">
        <f>HYPERLINK("https://talan.bank.gov.ua/get-user-certificate/ktodA6uBV5BYPr46TGi5","Завантажити сертифікат")</f>
        <v>Завантажити сертифікат</v>
      </c>
    </row>
    <row r="1263" spans="1:2" x14ac:dyDescent="0.3">
      <c r="A1263" t="s">
        <v>1259</v>
      </c>
      <c r="B1263" t="str">
        <f>HYPERLINK("https://talan.bank.gov.ua/get-user-certificate/ktodA1khgWYMw7SRcTHt","Завантажити сертифікат")</f>
        <v>Завантажити сертифікат</v>
      </c>
    </row>
    <row r="1264" spans="1:2" x14ac:dyDescent="0.3">
      <c r="A1264" t="s">
        <v>1260</v>
      </c>
      <c r="B1264" t="str">
        <f>HYPERLINK("https://talan.bank.gov.ua/get-user-certificate/ktodATsW36b-Icmo1tSw","Завантажити сертифікат")</f>
        <v>Завантажити сертифікат</v>
      </c>
    </row>
    <row r="1265" spans="1:2" x14ac:dyDescent="0.3">
      <c r="A1265" t="s">
        <v>1261</v>
      </c>
      <c r="B1265" t="str">
        <f>HYPERLINK("https://talan.bank.gov.ua/get-user-certificate/ktodArpRd0jhzF64IjQL","Завантажити сертифікат")</f>
        <v>Завантажити сертифікат</v>
      </c>
    </row>
    <row r="1266" spans="1:2" x14ac:dyDescent="0.3">
      <c r="A1266" t="s">
        <v>1262</v>
      </c>
      <c r="B1266" t="str">
        <f>HYPERLINK("https://talan.bank.gov.ua/get-user-certificate/ktodACsEN9po95anrRNJ","Завантажити сертифікат")</f>
        <v>Завантажити сертифікат</v>
      </c>
    </row>
    <row r="1267" spans="1:2" x14ac:dyDescent="0.3">
      <c r="A1267" t="s">
        <v>1263</v>
      </c>
      <c r="B1267" t="str">
        <f>HYPERLINK("https://talan.bank.gov.ua/get-user-certificate/ktodAV3uWdp8HOf1yCrr","Завантажити сертифікат")</f>
        <v>Завантажити сертифікат</v>
      </c>
    </row>
    <row r="1268" spans="1:2" x14ac:dyDescent="0.3">
      <c r="A1268" t="s">
        <v>1264</v>
      </c>
      <c r="B1268" t="str">
        <f>HYPERLINK("https://talan.bank.gov.ua/get-user-certificate/ktodAnKpsOT29uhbPyHU","Завантажити сертифікат")</f>
        <v>Завантажити сертифікат</v>
      </c>
    </row>
    <row r="1269" spans="1:2" x14ac:dyDescent="0.3">
      <c r="A1269" t="s">
        <v>1265</v>
      </c>
      <c r="B1269" t="str">
        <f>HYPERLINK("https://talan.bank.gov.ua/get-user-certificate/ktodATI0eQJv-OgU0Qxo","Завантажити сертифікат")</f>
        <v>Завантажити сертифікат</v>
      </c>
    </row>
    <row r="1270" spans="1:2" x14ac:dyDescent="0.3">
      <c r="A1270" t="s">
        <v>1266</v>
      </c>
      <c r="B1270" t="str">
        <f>HYPERLINK("https://talan.bank.gov.ua/get-user-certificate/ktodAzRfx-M81XIl78g5","Завантажити сертифікат")</f>
        <v>Завантажити сертифікат</v>
      </c>
    </row>
    <row r="1271" spans="1:2" x14ac:dyDescent="0.3">
      <c r="A1271" t="s">
        <v>1267</v>
      </c>
      <c r="B1271" t="str">
        <f>HYPERLINK("https://talan.bank.gov.ua/get-user-certificate/ktodAHiaLiO6UEMwx6Yw","Завантажити сертифікат")</f>
        <v>Завантажити сертифікат</v>
      </c>
    </row>
    <row r="1272" spans="1:2" x14ac:dyDescent="0.3">
      <c r="A1272" t="s">
        <v>1268</v>
      </c>
      <c r="B1272" t="str">
        <f>HYPERLINK("https://talan.bank.gov.ua/get-user-certificate/ktodAfNli0-Bi82LqZax","Завантажити сертифікат")</f>
        <v>Завантажити сертифікат</v>
      </c>
    </row>
    <row r="1273" spans="1:2" x14ac:dyDescent="0.3">
      <c r="A1273" t="s">
        <v>1269</v>
      </c>
      <c r="B1273" t="str">
        <f>HYPERLINK("https://talan.bank.gov.ua/get-user-certificate/ktodAtim4mVt36XzUDQT","Завантажити сертифікат")</f>
        <v>Завантажити сертифікат</v>
      </c>
    </row>
    <row r="1274" spans="1:2" x14ac:dyDescent="0.3">
      <c r="A1274" t="s">
        <v>1270</v>
      </c>
      <c r="B1274" t="str">
        <f>HYPERLINK("https://talan.bank.gov.ua/get-user-certificate/ktodAWL_EJpzUl4vsxbB","Завантажити сертифікат")</f>
        <v>Завантажити сертифікат</v>
      </c>
    </row>
    <row r="1275" spans="1:2" x14ac:dyDescent="0.3">
      <c r="A1275" t="s">
        <v>1271</v>
      </c>
      <c r="B1275" t="str">
        <f>HYPERLINK("https://talan.bank.gov.ua/get-user-certificate/ktodAqZbN_3fQZM9V3iI","Завантажити сертифікат")</f>
        <v>Завантажити сертифікат</v>
      </c>
    </row>
    <row r="1276" spans="1:2" x14ac:dyDescent="0.3">
      <c r="A1276" t="s">
        <v>1272</v>
      </c>
      <c r="B1276" t="str">
        <f>HYPERLINK("https://talan.bank.gov.ua/get-user-certificate/ktodA7ekqOU3kQTVq42E","Завантажити сертифікат")</f>
        <v>Завантажити сертифікат</v>
      </c>
    </row>
    <row r="1277" spans="1:2" x14ac:dyDescent="0.3">
      <c r="A1277" t="s">
        <v>1273</v>
      </c>
      <c r="B1277" t="str">
        <f>HYPERLINK("https://talan.bank.gov.ua/get-user-certificate/ktodABXGobGUTls_CfM6","Завантажити сертифікат")</f>
        <v>Завантажити сертифікат</v>
      </c>
    </row>
    <row r="1278" spans="1:2" x14ac:dyDescent="0.3">
      <c r="A1278" t="s">
        <v>1274</v>
      </c>
      <c r="B1278" t="str">
        <f>HYPERLINK("https://talan.bank.gov.ua/get-user-certificate/ktodAEXuU7fQWsgJ70DZ","Завантажити сертифікат")</f>
        <v>Завантажити сертифікат</v>
      </c>
    </row>
    <row r="1279" spans="1:2" x14ac:dyDescent="0.3">
      <c r="A1279" t="s">
        <v>1275</v>
      </c>
      <c r="B1279" t="str">
        <f>HYPERLINK("https://talan.bank.gov.ua/get-user-certificate/ktodAy0gj2-uldZcY4DK","Завантажити сертифікат")</f>
        <v>Завантажити сертифікат</v>
      </c>
    </row>
    <row r="1280" spans="1:2" x14ac:dyDescent="0.3">
      <c r="A1280" t="s">
        <v>1276</v>
      </c>
      <c r="B1280" t="str">
        <f>HYPERLINK("https://talan.bank.gov.ua/get-user-certificate/ktodAJ239DcCNxCfPaeK","Завантажити сертифікат")</f>
        <v>Завантажити сертифікат</v>
      </c>
    </row>
    <row r="1281" spans="1:2" x14ac:dyDescent="0.3">
      <c r="A1281" t="s">
        <v>1277</v>
      </c>
      <c r="B1281" t="str">
        <f>HYPERLINK("https://talan.bank.gov.ua/get-user-certificate/ktodAt5daLxvOZRU9na0","Завантажити сертифікат")</f>
        <v>Завантажити сертифікат</v>
      </c>
    </row>
    <row r="1282" spans="1:2" x14ac:dyDescent="0.3">
      <c r="A1282" t="s">
        <v>1278</v>
      </c>
      <c r="B1282" t="str">
        <f>HYPERLINK("https://talan.bank.gov.ua/get-user-certificate/ktodAksBrnklMAzFlopd","Завантажити сертифікат")</f>
        <v>Завантажити сертифікат</v>
      </c>
    </row>
    <row r="1283" spans="1:2" x14ac:dyDescent="0.3">
      <c r="A1283" t="s">
        <v>1279</v>
      </c>
      <c r="B1283" t="str">
        <f>HYPERLINK("https://talan.bank.gov.ua/get-user-certificate/ktodAHj9GJm6GK0jfITi","Завантажити сертифікат")</f>
        <v>Завантажити сертифікат</v>
      </c>
    </row>
    <row r="1284" spans="1:2" x14ac:dyDescent="0.3">
      <c r="A1284" t="s">
        <v>1280</v>
      </c>
      <c r="B1284" t="str">
        <f>HYPERLINK("https://talan.bank.gov.ua/get-user-certificate/ktodA93Sf-P4djhOJVl-","Завантажити сертифікат")</f>
        <v>Завантажити сертифікат</v>
      </c>
    </row>
    <row r="1285" spans="1:2" x14ac:dyDescent="0.3">
      <c r="A1285" t="s">
        <v>1281</v>
      </c>
      <c r="B1285" t="str">
        <f>HYPERLINK("https://talan.bank.gov.ua/get-user-certificate/ktodAiJP9TXo1B8UaVBn","Завантажити сертифікат")</f>
        <v>Завантажити сертифікат</v>
      </c>
    </row>
    <row r="1286" spans="1:2" x14ac:dyDescent="0.3">
      <c r="A1286" t="s">
        <v>1282</v>
      </c>
      <c r="B1286" t="str">
        <f>HYPERLINK("https://talan.bank.gov.ua/get-user-certificate/ktodABFvgNkRePYNagiz","Завантажити сертифікат")</f>
        <v>Завантажити сертифікат</v>
      </c>
    </row>
    <row r="1287" spans="1:2" x14ac:dyDescent="0.3">
      <c r="A1287" t="s">
        <v>1283</v>
      </c>
      <c r="B1287" t="str">
        <f>HYPERLINK("https://talan.bank.gov.ua/get-user-certificate/ktodADuKK1iOCpwZkWn2","Завантажити сертифікат")</f>
        <v>Завантажити сертифікат</v>
      </c>
    </row>
    <row r="1288" spans="1:2" x14ac:dyDescent="0.3">
      <c r="A1288" t="s">
        <v>1284</v>
      </c>
      <c r="B1288" t="str">
        <f>HYPERLINK("https://talan.bank.gov.ua/get-user-certificate/ktodAki8pX7Onf6hFqf8","Завантажити сертифікат")</f>
        <v>Завантажити сертифікат</v>
      </c>
    </row>
    <row r="1289" spans="1:2" x14ac:dyDescent="0.3">
      <c r="A1289" t="s">
        <v>1285</v>
      </c>
      <c r="B1289" t="str">
        <f>HYPERLINK("https://talan.bank.gov.ua/get-user-certificate/ktodAWh7585Oib0ta8ef","Завантажити сертифікат")</f>
        <v>Завантажити сертифікат</v>
      </c>
    </row>
    <row r="1290" spans="1:2" x14ac:dyDescent="0.3">
      <c r="A1290" t="s">
        <v>1286</v>
      </c>
      <c r="B1290" t="str">
        <f>HYPERLINK("https://talan.bank.gov.ua/get-user-certificate/ktodAsy6XQLpkbX5i_5d","Завантажити сертифікат")</f>
        <v>Завантажити сертифікат</v>
      </c>
    </row>
    <row r="1291" spans="1:2" x14ac:dyDescent="0.3">
      <c r="A1291" t="s">
        <v>1287</v>
      </c>
      <c r="B1291" t="str">
        <f>HYPERLINK("https://talan.bank.gov.ua/get-user-certificate/ktodAO6Ij0J6umcravhr","Завантажити сертифікат")</f>
        <v>Завантажити сертифікат</v>
      </c>
    </row>
    <row r="1292" spans="1:2" x14ac:dyDescent="0.3">
      <c r="A1292" t="s">
        <v>1288</v>
      </c>
      <c r="B1292" t="str">
        <f>HYPERLINK("https://talan.bank.gov.ua/get-user-certificate/ktodA_QCiP_G4P9LFl-N","Завантажити сертифікат")</f>
        <v>Завантажити сертифікат</v>
      </c>
    </row>
    <row r="1293" spans="1:2" x14ac:dyDescent="0.3">
      <c r="A1293" t="s">
        <v>1289</v>
      </c>
      <c r="B1293" t="str">
        <f>HYPERLINK("https://talan.bank.gov.ua/get-user-certificate/ktodASk9VD3G5YTBXdCp","Завантажити сертифікат")</f>
        <v>Завантажити сертифікат</v>
      </c>
    </row>
    <row r="1294" spans="1:2" x14ac:dyDescent="0.3">
      <c r="A1294" t="s">
        <v>1290</v>
      </c>
      <c r="B1294" t="str">
        <f>HYPERLINK("https://talan.bank.gov.ua/get-user-certificate/ktodAlKHZ2yyu31DLmGw","Завантажити сертифікат")</f>
        <v>Завантажити сертифікат</v>
      </c>
    </row>
    <row r="1295" spans="1:2" x14ac:dyDescent="0.3">
      <c r="A1295" t="s">
        <v>1291</v>
      </c>
      <c r="B1295" t="str">
        <f>HYPERLINK("https://talan.bank.gov.ua/get-user-certificate/ktodAw8Fzj3BtR7_d2Nh","Завантажити сертифікат")</f>
        <v>Завантажити сертифікат</v>
      </c>
    </row>
    <row r="1296" spans="1:2" x14ac:dyDescent="0.3">
      <c r="A1296" t="s">
        <v>1292</v>
      </c>
      <c r="B1296" t="str">
        <f>HYPERLINK("https://talan.bank.gov.ua/get-user-certificate/ktodAXa1TVO0Qgtvbyrr","Завантажити сертифікат")</f>
        <v>Завантажити сертифікат</v>
      </c>
    </row>
    <row r="1297" spans="1:2" x14ac:dyDescent="0.3">
      <c r="A1297" t="s">
        <v>1293</v>
      </c>
      <c r="B1297" t="str">
        <f>HYPERLINK("https://talan.bank.gov.ua/get-user-certificate/ktodAe47K2DZ_-1HbybP","Завантажити сертифікат")</f>
        <v>Завантажити сертифікат</v>
      </c>
    </row>
    <row r="1298" spans="1:2" x14ac:dyDescent="0.3">
      <c r="A1298" t="s">
        <v>1294</v>
      </c>
      <c r="B1298" t="str">
        <f>HYPERLINK("https://talan.bank.gov.ua/get-user-certificate/ktodAnxd4NrNQkZdKiWf","Завантажити сертифікат")</f>
        <v>Завантажити сертифікат</v>
      </c>
    </row>
    <row r="1299" spans="1:2" x14ac:dyDescent="0.3">
      <c r="A1299" t="s">
        <v>1295</v>
      </c>
      <c r="B1299" t="str">
        <f>HYPERLINK("https://talan.bank.gov.ua/get-user-certificate/ktodAz-cf6r3-83bAxZl","Завантажити сертифікат")</f>
        <v>Завантажити сертифікат</v>
      </c>
    </row>
    <row r="1300" spans="1:2" x14ac:dyDescent="0.3">
      <c r="A1300" t="s">
        <v>1296</v>
      </c>
      <c r="B1300" t="str">
        <f>HYPERLINK("https://talan.bank.gov.ua/get-user-certificate/ktodAC5Ma56w4T9NZ0X1","Завантажити сертифікат")</f>
        <v>Завантажити сертифікат</v>
      </c>
    </row>
    <row r="1301" spans="1:2" x14ac:dyDescent="0.3">
      <c r="A1301" t="s">
        <v>1297</v>
      </c>
      <c r="B1301" t="str">
        <f>HYPERLINK("https://talan.bank.gov.ua/get-user-certificate/ktodA1RetfuhWtwZ9t1x","Завантажити сертифікат")</f>
        <v>Завантажити сертифікат</v>
      </c>
    </row>
    <row r="1302" spans="1:2" x14ac:dyDescent="0.3">
      <c r="A1302" t="s">
        <v>1298</v>
      </c>
      <c r="B1302" t="str">
        <f>HYPERLINK("https://talan.bank.gov.ua/get-user-certificate/ktodA9kpqg1RWJrtp7JR","Завантажити сертифікат")</f>
        <v>Завантажити сертифікат</v>
      </c>
    </row>
    <row r="1303" spans="1:2" x14ac:dyDescent="0.3">
      <c r="A1303" t="s">
        <v>1299</v>
      </c>
      <c r="B1303" t="str">
        <f>HYPERLINK("https://talan.bank.gov.ua/get-user-certificate/ktodAgucSOiFftU2Gup4","Завантажити сертифікат")</f>
        <v>Завантажити сертифікат</v>
      </c>
    </row>
    <row r="1304" spans="1:2" x14ac:dyDescent="0.3">
      <c r="A1304" t="s">
        <v>1300</v>
      </c>
      <c r="B1304" t="str">
        <f>HYPERLINK("https://talan.bank.gov.ua/get-user-certificate/ktodACIqHKE23EyUUAyn","Завантажити сертифікат")</f>
        <v>Завантажити сертифікат</v>
      </c>
    </row>
    <row r="1305" spans="1:2" x14ac:dyDescent="0.3">
      <c r="A1305" t="s">
        <v>1301</v>
      </c>
      <c r="B1305" t="str">
        <f>HYPERLINK("https://talan.bank.gov.ua/get-user-certificate/ktodAhB62VaWuUqbEl3g","Завантажити сертифікат")</f>
        <v>Завантажити сертифікат</v>
      </c>
    </row>
    <row r="1306" spans="1:2" x14ac:dyDescent="0.3">
      <c r="A1306" t="s">
        <v>1302</v>
      </c>
      <c r="B1306" t="str">
        <f>HYPERLINK("https://talan.bank.gov.ua/get-user-certificate/ktodATYnedOrylv5j_Id","Завантажити сертифікат")</f>
        <v>Завантажити сертифікат</v>
      </c>
    </row>
    <row r="1307" spans="1:2" x14ac:dyDescent="0.3">
      <c r="A1307" t="s">
        <v>1303</v>
      </c>
      <c r="B1307" t="str">
        <f>HYPERLINK("https://talan.bank.gov.ua/get-user-certificate/ktodAoOsgU7opvQclJ5_","Завантажити сертифікат")</f>
        <v>Завантажити сертифікат</v>
      </c>
    </row>
    <row r="1308" spans="1:2" x14ac:dyDescent="0.3">
      <c r="A1308" t="s">
        <v>1304</v>
      </c>
      <c r="B1308" t="str">
        <f>HYPERLINK("https://talan.bank.gov.ua/get-user-certificate/ktodAED81boOeCUu_uhS","Завантажити сертифікат")</f>
        <v>Завантажити сертифікат</v>
      </c>
    </row>
    <row r="1309" spans="1:2" x14ac:dyDescent="0.3">
      <c r="A1309" t="s">
        <v>1305</v>
      </c>
      <c r="B1309" t="str">
        <f>HYPERLINK("https://talan.bank.gov.ua/get-user-certificate/ktodA8UIQtmxkrftLgCr","Завантажити сертифікат")</f>
        <v>Завантажити сертифікат</v>
      </c>
    </row>
    <row r="1310" spans="1:2" x14ac:dyDescent="0.3">
      <c r="A1310" t="s">
        <v>1306</v>
      </c>
      <c r="B1310" t="str">
        <f>HYPERLINK("https://talan.bank.gov.ua/get-user-certificate/ktodA6DDhbJrU_NW2DUa","Завантажити сертифікат")</f>
        <v>Завантажити сертифікат</v>
      </c>
    </row>
    <row r="1311" spans="1:2" x14ac:dyDescent="0.3">
      <c r="A1311" t="s">
        <v>1307</v>
      </c>
      <c r="B1311" t="str">
        <f>HYPERLINK("https://talan.bank.gov.ua/get-user-certificate/ktodAFDaPEJjbPowsFip","Завантажити сертифікат")</f>
        <v>Завантажити сертифікат</v>
      </c>
    </row>
    <row r="1312" spans="1:2" x14ac:dyDescent="0.3">
      <c r="A1312" t="s">
        <v>1308</v>
      </c>
      <c r="B1312" t="str">
        <f>HYPERLINK("https://talan.bank.gov.ua/get-user-certificate/ktodARN0PBSAN1UtnNiK","Завантажити сертифікат")</f>
        <v>Завантажити сертифікат</v>
      </c>
    </row>
    <row r="1313" spans="1:2" x14ac:dyDescent="0.3">
      <c r="A1313" t="s">
        <v>1309</v>
      </c>
      <c r="B1313" t="str">
        <f>HYPERLINK("https://talan.bank.gov.ua/get-user-certificate/ktodAFA6syK8u3WP3glr","Завантажити сертифікат")</f>
        <v>Завантажити сертифікат</v>
      </c>
    </row>
    <row r="1314" spans="1:2" x14ac:dyDescent="0.3">
      <c r="A1314" t="s">
        <v>1310</v>
      </c>
      <c r="B1314" t="str">
        <f>HYPERLINK("https://talan.bank.gov.ua/get-user-certificate/ktodAwknFBtsDRfopZOp","Завантажити сертифікат")</f>
        <v>Завантажити сертифікат</v>
      </c>
    </row>
    <row r="1315" spans="1:2" x14ac:dyDescent="0.3">
      <c r="A1315" t="s">
        <v>1311</v>
      </c>
      <c r="B1315" t="str">
        <f>HYPERLINK("https://talan.bank.gov.ua/get-user-certificate/ktodAmzTjR9TnZNFbVKv","Завантажити сертифікат")</f>
        <v>Завантажити сертифікат</v>
      </c>
    </row>
    <row r="1316" spans="1:2" x14ac:dyDescent="0.3">
      <c r="A1316" t="s">
        <v>1312</v>
      </c>
      <c r="B1316" t="str">
        <f>HYPERLINK("https://talan.bank.gov.ua/get-user-certificate/ktodADqRnpQRLZnV4qOM","Завантажити сертифікат")</f>
        <v>Завантажити сертифікат</v>
      </c>
    </row>
    <row r="1317" spans="1:2" x14ac:dyDescent="0.3">
      <c r="A1317" t="s">
        <v>1313</v>
      </c>
      <c r="B1317" t="str">
        <f>HYPERLINK("https://talan.bank.gov.ua/get-user-certificate/ktodABaP4pNcPW2mcPx8","Завантажити сертифікат")</f>
        <v>Завантажити сертифікат</v>
      </c>
    </row>
    <row r="1318" spans="1:2" x14ac:dyDescent="0.3">
      <c r="A1318" t="s">
        <v>1314</v>
      </c>
      <c r="B1318" t="str">
        <f>HYPERLINK("https://talan.bank.gov.ua/get-user-certificate/ktodAueRIJ61pXeUYrse","Завантажити сертифікат")</f>
        <v>Завантажити сертифікат</v>
      </c>
    </row>
    <row r="1319" spans="1:2" x14ac:dyDescent="0.3">
      <c r="A1319" t="s">
        <v>1315</v>
      </c>
      <c r="B1319" t="str">
        <f>HYPERLINK("https://talan.bank.gov.ua/get-user-certificate/ktodAWBoSU3m6EkQuqsQ","Завантажити сертифікат")</f>
        <v>Завантажити сертифікат</v>
      </c>
    </row>
    <row r="1320" spans="1:2" x14ac:dyDescent="0.3">
      <c r="A1320" t="s">
        <v>1316</v>
      </c>
      <c r="B1320" t="str">
        <f>HYPERLINK("https://talan.bank.gov.ua/get-user-certificate/ktodAjkjxlvmhs4s1djD","Завантажити сертифікат")</f>
        <v>Завантажити сертифікат</v>
      </c>
    </row>
    <row r="1321" spans="1:2" x14ac:dyDescent="0.3">
      <c r="A1321" t="s">
        <v>1317</v>
      </c>
      <c r="B1321" t="str">
        <f>HYPERLINK("https://talan.bank.gov.ua/get-user-certificate/ktodAOCRAfTSYxUbIT47","Завантажити сертифікат")</f>
        <v>Завантажити сертифікат</v>
      </c>
    </row>
    <row r="1322" spans="1:2" x14ac:dyDescent="0.3">
      <c r="A1322" t="s">
        <v>1318</v>
      </c>
      <c r="B1322" t="str">
        <f>HYPERLINK("https://talan.bank.gov.ua/get-user-certificate/ktodA5yyzG9NHSjfZmEE","Завантажити сертифікат")</f>
        <v>Завантажити сертифікат</v>
      </c>
    </row>
    <row r="1323" spans="1:2" x14ac:dyDescent="0.3">
      <c r="A1323" t="s">
        <v>1319</v>
      </c>
      <c r="B1323" t="str">
        <f>HYPERLINK("https://talan.bank.gov.ua/get-user-certificate/ktodABSDrqOlba314W8H","Завантажити сертифікат")</f>
        <v>Завантажити сертифікат</v>
      </c>
    </row>
    <row r="1324" spans="1:2" x14ac:dyDescent="0.3">
      <c r="A1324" t="s">
        <v>1320</v>
      </c>
      <c r="B1324" t="str">
        <f>HYPERLINK("https://talan.bank.gov.ua/get-user-certificate/ktodASvVCFk2B1rI298w","Завантажити сертифікат")</f>
        <v>Завантажити сертифікат</v>
      </c>
    </row>
    <row r="1325" spans="1:2" x14ac:dyDescent="0.3">
      <c r="A1325" t="s">
        <v>1321</v>
      </c>
      <c r="B1325" t="str">
        <f>HYPERLINK("https://talan.bank.gov.ua/get-user-certificate/ktodAiTyi1_siN6_MZjW","Завантажити сертифікат")</f>
        <v>Завантажити сертифікат</v>
      </c>
    </row>
    <row r="1326" spans="1:2" x14ac:dyDescent="0.3">
      <c r="A1326" t="s">
        <v>1322</v>
      </c>
      <c r="B1326" t="str">
        <f>HYPERLINK("https://talan.bank.gov.ua/get-user-certificate/ktodAXPxKj8KZjTXCQA8","Завантажити сертифікат")</f>
        <v>Завантажити сертифікат</v>
      </c>
    </row>
    <row r="1327" spans="1:2" x14ac:dyDescent="0.3">
      <c r="A1327" t="s">
        <v>1323</v>
      </c>
      <c r="B1327" t="str">
        <f>HYPERLINK("https://talan.bank.gov.ua/get-user-certificate/ktodAWYehIVi7m8qkPsV","Завантажити сертифікат")</f>
        <v>Завантажити сертифікат</v>
      </c>
    </row>
    <row r="1328" spans="1:2" x14ac:dyDescent="0.3">
      <c r="A1328" t="s">
        <v>1324</v>
      </c>
      <c r="B1328" t="str">
        <f>HYPERLINK("https://talan.bank.gov.ua/get-user-certificate/ktodAvxx-XYIbx3fJXri","Завантажити сертифікат")</f>
        <v>Завантажити сертифікат</v>
      </c>
    </row>
    <row r="1329" spans="1:2" x14ac:dyDescent="0.3">
      <c r="A1329" t="s">
        <v>1325</v>
      </c>
      <c r="B1329" t="str">
        <f>HYPERLINK("https://talan.bank.gov.ua/get-user-certificate/ktodAldYZ_RwzjIyDjeg","Завантажити сертифікат")</f>
        <v>Завантажити сертифікат</v>
      </c>
    </row>
    <row r="1330" spans="1:2" x14ac:dyDescent="0.3">
      <c r="A1330" t="s">
        <v>1326</v>
      </c>
      <c r="B1330" t="str">
        <f>HYPERLINK("https://talan.bank.gov.ua/get-user-certificate/ktodAhpPZEm8m0T56kjK","Завантажити сертифікат")</f>
        <v>Завантажити сертифікат</v>
      </c>
    </row>
    <row r="1331" spans="1:2" x14ac:dyDescent="0.3">
      <c r="A1331" t="s">
        <v>1327</v>
      </c>
      <c r="B1331" t="str">
        <f>HYPERLINK("https://talan.bank.gov.ua/get-user-certificate/ktodArUDVatWcWfzlWdD","Завантажити сертифікат")</f>
        <v>Завантажити сертифікат</v>
      </c>
    </row>
    <row r="1332" spans="1:2" x14ac:dyDescent="0.3">
      <c r="A1332" t="s">
        <v>1328</v>
      </c>
      <c r="B1332" t="str">
        <f>HYPERLINK("https://talan.bank.gov.ua/get-user-certificate/ktodAOS7oGZS5bg4GfAT","Завантажити сертифікат")</f>
        <v>Завантажити сертифікат</v>
      </c>
    </row>
    <row r="1333" spans="1:2" x14ac:dyDescent="0.3">
      <c r="A1333" t="s">
        <v>1329</v>
      </c>
      <c r="B1333" t="str">
        <f>HYPERLINK("https://talan.bank.gov.ua/get-user-certificate/ktodAv3c9Jc2RzqG8wj9","Завантажити сертифікат")</f>
        <v>Завантажити сертифікат</v>
      </c>
    </row>
    <row r="1334" spans="1:2" x14ac:dyDescent="0.3">
      <c r="A1334" t="s">
        <v>1330</v>
      </c>
      <c r="B1334" t="str">
        <f>HYPERLINK("https://talan.bank.gov.ua/get-user-certificate/ktodACjtL77-koBpWYxM","Завантажити сертифікат")</f>
        <v>Завантажити сертифікат</v>
      </c>
    </row>
    <row r="1335" spans="1:2" x14ac:dyDescent="0.3">
      <c r="A1335" t="s">
        <v>1331</v>
      </c>
      <c r="B1335" t="str">
        <f>HYPERLINK("https://talan.bank.gov.ua/get-user-certificate/ktodALliX3QheMAgSssH","Завантажити сертифікат")</f>
        <v>Завантажити сертифікат</v>
      </c>
    </row>
    <row r="1336" spans="1:2" x14ac:dyDescent="0.3">
      <c r="A1336" t="s">
        <v>1332</v>
      </c>
      <c r="B1336" t="str">
        <f>HYPERLINK("https://talan.bank.gov.ua/get-user-certificate/ktodAuIOuIcF2fhGna_N","Завантажити сертифікат")</f>
        <v>Завантажити сертифікат</v>
      </c>
    </row>
    <row r="1337" spans="1:2" x14ac:dyDescent="0.3">
      <c r="A1337" t="s">
        <v>1333</v>
      </c>
      <c r="B1337" t="str">
        <f>HYPERLINK("https://talan.bank.gov.ua/get-user-certificate/ktodAsHuFOgVvZOejpT-","Завантажити сертифікат")</f>
        <v>Завантажити сертифікат</v>
      </c>
    </row>
    <row r="1338" spans="1:2" x14ac:dyDescent="0.3">
      <c r="A1338" t="s">
        <v>1334</v>
      </c>
      <c r="B1338" t="str">
        <f>HYPERLINK("https://talan.bank.gov.ua/get-user-certificate/ktodAvy2R0vvtBW5TcSp","Завантажити сертифікат")</f>
        <v>Завантажити сертифікат</v>
      </c>
    </row>
    <row r="1339" spans="1:2" x14ac:dyDescent="0.3">
      <c r="A1339" t="s">
        <v>1335</v>
      </c>
      <c r="B1339" t="str">
        <f>HYPERLINK("https://talan.bank.gov.ua/get-user-certificate/ktodAOqdTTbVxe_Pf1ra","Завантажити сертифікат")</f>
        <v>Завантажити сертифікат</v>
      </c>
    </row>
    <row r="1340" spans="1:2" x14ac:dyDescent="0.3">
      <c r="A1340" t="s">
        <v>1336</v>
      </c>
      <c r="B1340" t="str">
        <f>HYPERLINK("https://talan.bank.gov.ua/get-user-certificate/ktodAYNoH70AvIThHNOM","Завантажити сертифікат")</f>
        <v>Завантажити сертифікат</v>
      </c>
    </row>
    <row r="1341" spans="1:2" x14ac:dyDescent="0.3">
      <c r="A1341" t="s">
        <v>1337</v>
      </c>
      <c r="B1341" t="str">
        <f>HYPERLINK("https://talan.bank.gov.ua/get-user-certificate/ktodAf0LunYjR8nZXLnG","Завантажити сертифікат")</f>
        <v>Завантажити сертифікат</v>
      </c>
    </row>
    <row r="1342" spans="1:2" x14ac:dyDescent="0.3">
      <c r="A1342" t="s">
        <v>1338</v>
      </c>
      <c r="B1342" t="str">
        <f>HYPERLINK("https://talan.bank.gov.ua/get-user-certificate/ktodAk3tLAi1x9Atyzp8","Завантажити сертифікат")</f>
        <v>Завантажити сертифікат</v>
      </c>
    </row>
    <row r="1343" spans="1:2" x14ac:dyDescent="0.3">
      <c r="A1343" t="s">
        <v>1339</v>
      </c>
      <c r="B1343" t="str">
        <f>HYPERLINK("https://talan.bank.gov.ua/get-user-certificate/ktodAkqatu620PgXD2NN","Завантажити сертифікат")</f>
        <v>Завантажити сертифікат</v>
      </c>
    </row>
    <row r="1344" spans="1:2" x14ac:dyDescent="0.3">
      <c r="A1344" t="s">
        <v>1340</v>
      </c>
      <c r="B1344" t="str">
        <f>HYPERLINK("https://talan.bank.gov.ua/get-user-certificate/ktodAoieT4vflJLrnJJH","Завантажити сертифікат")</f>
        <v>Завантажити сертифікат</v>
      </c>
    </row>
    <row r="1345" spans="1:2" x14ac:dyDescent="0.3">
      <c r="A1345" t="s">
        <v>1341</v>
      </c>
      <c r="B1345" t="str">
        <f>HYPERLINK("https://talan.bank.gov.ua/get-user-certificate/ktodAGe5dnMPUdY2jzsp","Завантажити сертифікат")</f>
        <v>Завантажити сертифікат</v>
      </c>
    </row>
    <row r="1346" spans="1:2" x14ac:dyDescent="0.3">
      <c r="A1346" t="s">
        <v>1342</v>
      </c>
      <c r="B1346" t="str">
        <f>HYPERLINK("https://talan.bank.gov.ua/get-user-certificate/ktodA-XSsvMkL1wokXIq","Завантажити сертифікат")</f>
        <v>Завантажити сертифікат</v>
      </c>
    </row>
    <row r="1347" spans="1:2" x14ac:dyDescent="0.3">
      <c r="A1347" t="s">
        <v>1343</v>
      </c>
      <c r="B1347" t="str">
        <f>HYPERLINK("https://talan.bank.gov.ua/get-user-certificate/ktodACeNYxW5-RiVPXHf","Завантажити сертифікат")</f>
        <v>Завантажити сертифікат</v>
      </c>
    </row>
    <row r="1348" spans="1:2" x14ac:dyDescent="0.3">
      <c r="A1348" t="s">
        <v>1344</v>
      </c>
      <c r="B1348" t="str">
        <f>HYPERLINK("https://talan.bank.gov.ua/get-user-certificate/ktodA_SKJ16FvWtHlDpe","Завантажити сертифікат")</f>
        <v>Завантажити сертифікат</v>
      </c>
    </row>
    <row r="1349" spans="1:2" x14ac:dyDescent="0.3">
      <c r="A1349" t="s">
        <v>1345</v>
      </c>
      <c r="B1349" t="str">
        <f>HYPERLINK("https://talan.bank.gov.ua/get-user-certificate/ktodAOWFgPffTaed9MWR","Завантажити сертифікат")</f>
        <v>Завантажити сертифікат</v>
      </c>
    </row>
    <row r="1350" spans="1:2" x14ac:dyDescent="0.3">
      <c r="A1350" t="s">
        <v>1346</v>
      </c>
      <c r="B1350" t="str">
        <f>HYPERLINK("https://talan.bank.gov.ua/get-user-certificate/ktodAj58quNodCf6sT2E","Завантажити сертифікат")</f>
        <v>Завантажити сертифікат</v>
      </c>
    </row>
    <row r="1351" spans="1:2" x14ac:dyDescent="0.3">
      <c r="A1351" t="s">
        <v>1347</v>
      </c>
      <c r="B1351" t="str">
        <f>HYPERLINK("https://talan.bank.gov.ua/get-user-certificate/ktodASONWmOmCSBQeesT","Завантажити сертифікат")</f>
        <v>Завантажити сертифікат</v>
      </c>
    </row>
    <row r="1352" spans="1:2" x14ac:dyDescent="0.3">
      <c r="A1352" t="s">
        <v>1348</v>
      </c>
      <c r="B1352" t="str">
        <f>HYPERLINK("https://talan.bank.gov.ua/get-user-certificate/ktodAaBzYXgn-xK3TDqI","Завантажити сертифікат")</f>
        <v>Завантажити сертифікат</v>
      </c>
    </row>
    <row r="1353" spans="1:2" x14ac:dyDescent="0.3">
      <c r="A1353" t="s">
        <v>1349</v>
      </c>
      <c r="B1353" t="str">
        <f>HYPERLINK("https://talan.bank.gov.ua/get-user-certificate/ktodAGf_4Pl7bhuhtKI4","Завантажити сертифікат")</f>
        <v>Завантажити сертифікат</v>
      </c>
    </row>
    <row r="1354" spans="1:2" x14ac:dyDescent="0.3">
      <c r="A1354" t="s">
        <v>1350</v>
      </c>
      <c r="B1354" t="str">
        <f>HYPERLINK("https://talan.bank.gov.ua/get-user-certificate/ktodAEK1HKexQ1VqTuKb","Завантажити сертифікат")</f>
        <v>Завантажити сертифікат</v>
      </c>
    </row>
    <row r="1355" spans="1:2" x14ac:dyDescent="0.3">
      <c r="A1355" t="s">
        <v>1351</v>
      </c>
      <c r="B1355" t="str">
        <f>HYPERLINK("https://talan.bank.gov.ua/get-user-certificate/ktodA4G1HCb8fMNvxbgK","Завантажити сертифікат")</f>
        <v>Завантажити сертифікат</v>
      </c>
    </row>
    <row r="1356" spans="1:2" x14ac:dyDescent="0.3">
      <c r="A1356" t="s">
        <v>1352</v>
      </c>
      <c r="B1356" t="str">
        <f>HYPERLINK("https://talan.bank.gov.ua/get-user-certificate/ktodA4X0_evGWkr9DhVw","Завантажити сертифікат")</f>
        <v>Завантажити сертифікат</v>
      </c>
    </row>
    <row r="1357" spans="1:2" x14ac:dyDescent="0.3">
      <c r="A1357" t="s">
        <v>1353</v>
      </c>
      <c r="B1357" t="str">
        <f>HYPERLINK("https://talan.bank.gov.ua/get-user-certificate/ktodASSzNtyiGVdEVI-W","Завантажити сертифікат")</f>
        <v>Завантажити сертифікат</v>
      </c>
    </row>
    <row r="1358" spans="1:2" x14ac:dyDescent="0.3">
      <c r="A1358" t="s">
        <v>1354</v>
      </c>
      <c r="B1358" t="str">
        <f>HYPERLINK("https://talan.bank.gov.ua/get-user-certificate/ktodAydJr_S_fFE6BQ8j","Завантажити сертифікат")</f>
        <v>Завантажити сертифікат</v>
      </c>
    </row>
    <row r="1359" spans="1:2" x14ac:dyDescent="0.3">
      <c r="A1359" t="s">
        <v>1355</v>
      </c>
      <c r="B1359" t="str">
        <f>HYPERLINK("https://talan.bank.gov.ua/get-user-certificate/ktodAyuAOcGjhIvYZLGo","Завантажити сертифікат")</f>
        <v>Завантажити сертифікат</v>
      </c>
    </row>
    <row r="1360" spans="1:2" x14ac:dyDescent="0.3">
      <c r="A1360" t="s">
        <v>1356</v>
      </c>
      <c r="B1360" t="str">
        <f>HYPERLINK("https://talan.bank.gov.ua/get-user-certificate/ktodAaT_XKO8KGVzZ5tF","Завантажити сертифікат")</f>
        <v>Завантажити сертифікат</v>
      </c>
    </row>
    <row r="1361" spans="1:2" x14ac:dyDescent="0.3">
      <c r="A1361" t="s">
        <v>1357</v>
      </c>
      <c r="B1361" t="str">
        <f>HYPERLINK("https://talan.bank.gov.ua/get-user-certificate/ktodAUzibWo5hwKwYjs-","Завантажити сертифікат")</f>
        <v>Завантажити сертифікат</v>
      </c>
    </row>
    <row r="1362" spans="1:2" x14ac:dyDescent="0.3">
      <c r="A1362" t="s">
        <v>1358</v>
      </c>
      <c r="B1362" t="str">
        <f>HYPERLINK("https://talan.bank.gov.ua/get-user-certificate/ktodAiwVzJPTGqtXMRHY","Завантажити сертифікат")</f>
        <v>Завантажити сертифікат</v>
      </c>
    </row>
    <row r="1363" spans="1:2" x14ac:dyDescent="0.3">
      <c r="A1363" t="s">
        <v>1359</v>
      </c>
      <c r="B1363" t="str">
        <f>HYPERLINK("https://talan.bank.gov.ua/get-user-certificate/ktodABAQLYpgFRlmPZP-","Завантажити сертифікат")</f>
        <v>Завантажити сертифікат</v>
      </c>
    </row>
    <row r="1364" spans="1:2" x14ac:dyDescent="0.3">
      <c r="A1364" t="s">
        <v>1360</v>
      </c>
      <c r="B1364" t="str">
        <f>HYPERLINK("https://talan.bank.gov.ua/get-user-certificate/ktodAxg_uBX4_lFhANUK","Завантажити сертифікат")</f>
        <v>Завантажити сертифікат</v>
      </c>
    </row>
    <row r="1365" spans="1:2" x14ac:dyDescent="0.3">
      <c r="A1365" t="s">
        <v>1361</v>
      </c>
      <c r="B1365" t="str">
        <f>HYPERLINK("https://talan.bank.gov.ua/get-user-certificate/ktodAdK8Zg4NEPC3Z8y_","Завантажити сертифікат")</f>
        <v>Завантажити сертифікат</v>
      </c>
    </row>
    <row r="1366" spans="1:2" x14ac:dyDescent="0.3">
      <c r="A1366" t="s">
        <v>1362</v>
      </c>
      <c r="B1366" t="str">
        <f>HYPERLINK("https://talan.bank.gov.ua/get-user-certificate/ktodAP8LxpHx2vUbNxRX","Завантажити сертифікат")</f>
        <v>Завантажити сертифікат</v>
      </c>
    </row>
    <row r="1367" spans="1:2" x14ac:dyDescent="0.3">
      <c r="A1367" t="s">
        <v>1363</v>
      </c>
      <c r="B1367" t="str">
        <f>HYPERLINK("https://talan.bank.gov.ua/get-user-certificate/ktodApJpxUXl66QAGtOj","Завантажити сертифікат")</f>
        <v>Завантажити сертифікат</v>
      </c>
    </row>
    <row r="1368" spans="1:2" x14ac:dyDescent="0.3">
      <c r="A1368" t="s">
        <v>1364</v>
      </c>
      <c r="B1368" t="str">
        <f>HYPERLINK("https://talan.bank.gov.ua/get-user-certificate/ktodAM82eJpBoixN-Us4","Завантажити сертифікат")</f>
        <v>Завантажити сертифікат</v>
      </c>
    </row>
    <row r="1369" spans="1:2" x14ac:dyDescent="0.3">
      <c r="A1369" t="s">
        <v>1365</v>
      </c>
      <c r="B1369" t="str">
        <f>HYPERLINK("https://talan.bank.gov.ua/get-user-certificate/ktodAJ9MMuUDGJcLSm-T","Завантажити сертифікат")</f>
        <v>Завантажити сертифікат</v>
      </c>
    </row>
    <row r="1370" spans="1:2" x14ac:dyDescent="0.3">
      <c r="A1370" t="s">
        <v>1366</v>
      </c>
      <c r="B1370" t="str">
        <f>HYPERLINK("https://talan.bank.gov.ua/get-user-certificate/ktodAZvEo_n_gVbp5OGm","Завантажити сертифікат")</f>
        <v>Завантажити сертифікат</v>
      </c>
    </row>
    <row r="1371" spans="1:2" x14ac:dyDescent="0.3">
      <c r="A1371" t="s">
        <v>1367</v>
      </c>
      <c r="B1371" t="str">
        <f>HYPERLINK("https://talan.bank.gov.ua/get-user-certificate/ktodAJ2CsaymokrpW8cN","Завантажити сертифікат")</f>
        <v>Завантажити сертифікат</v>
      </c>
    </row>
    <row r="1372" spans="1:2" x14ac:dyDescent="0.3">
      <c r="A1372" t="s">
        <v>1368</v>
      </c>
      <c r="B1372" t="str">
        <f>HYPERLINK("https://talan.bank.gov.ua/get-user-certificate/ktodAMuyGcPyOfdy0fII","Завантажити сертифікат")</f>
        <v>Завантажити сертифікат</v>
      </c>
    </row>
    <row r="1373" spans="1:2" x14ac:dyDescent="0.3">
      <c r="A1373" t="s">
        <v>1369</v>
      </c>
      <c r="B1373" t="str">
        <f>HYPERLINK("https://talan.bank.gov.ua/get-user-certificate/ktodAYXfXephUNT1bP7W","Завантажити сертифікат")</f>
        <v>Завантажити сертифікат</v>
      </c>
    </row>
    <row r="1374" spans="1:2" x14ac:dyDescent="0.3">
      <c r="A1374" t="s">
        <v>1370</v>
      </c>
      <c r="B1374" t="str">
        <f>HYPERLINK("https://talan.bank.gov.ua/get-user-certificate/ktodAFrGG_VY2szjujyJ","Завантажити сертифікат")</f>
        <v>Завантажити сертифікат</v>
      </c>
    </row>
    <row r="1375" spans="1:2" x14ac:dyDescent="0.3">
      <c r="A1375" t="s">
        <v>1371</v>
      </c>
      <c r="B1375" t="str">
        <f>HYPERLINK("https://talan.bank.gov.ua/get-user-certificate/ktodA_NHxkBFGSECwOHb","Завантажити сертифікат")</f>
        <v>Завантажити сертифікат</v>
      </c>
    </row>
    <row r="1376" spans="1:2" x14ac:dyDescent="0.3">
      <c r="A1376" t="s">
        <v>1372</v>
      </c>
      <c r="B1376" t="str">
        <f>HYPERLINK("https://talan.bank.gov.ua/get-user-certificate/ktodAgtCRqEf7Raqh4o4","Завантажити сертифікат")</f>
        <v>Завантажити сертифікат</v>
      </c>
    </row>
    <row r="1377" spans="1:2" x14ac:dyDescent="0.3">
      <c r="A1377" t="s">
        <v>1373</v>
      </c>
      <c r="B1377" t="str">
        <f>HYPERLINK("https://talan.bank.gov.ua/get-user-certificate/ktodAQHSvATZ0JbdDmt2","Завантажити сертифікат")</f>
        <v>Завантажити сертифікат</v>
      </c>
    </row>
    <row r="1378" spans="1:2" x14ac:dyDescent="0.3">
      <c r="A1378" t="s">
        <v>1374</v>
      </c>
      <c r="B1378" t="str">
        <f>HYPERLINK("https://talan.bank.gov.ua/get-user-certificate/ktodAqiVbrZTJFU1bxVs","Завантажити сертифікат")</f>
        <v>Завантажити сертифікат</v>
      </c>
    </row>
    <row r="1379" spans="1:2" x14ac:dyDescent="0.3">
      <c r="A1379" t="s">
        <v>1375</v>
      </c>
      <c r="B1379" t="str">
        <f>HYPERLINK("https://talan.bank.gov.ua/get-user-certificate/ktodA8rpURiF6M597oz-","Завантажити сертифікат")</f>
        <v>Завантажити сертифікат</v>
      </c>
    </row>
    <row r="1380" spans="1:2" x14ac:dyDescent="0.3">
      <c r="A1380" t="s">
        <v>1375</v>
      </c>
      <c r="B1380" t="str">
        <f>HYPERLINK("https://talan.bank.gov.ua/get-user-certificate/ktodAKoG9Ucl2JlsIdb4","Завантажити сертифікат")</f>
        <v>Завантажити сертифікат</v>
      </c>
    </row>
    <row r="1381" spans="1:2" x14ac:dyDescent="0.3">
      <c r="A1381" t="s">
        <v>1376</v>
      </c>
      <c r="B1381" t="str">
        <f>HYPERLINK("https://talan.bank.gov.ua/get-user-certificate/ktodAUZxfWs8Wm6Ilpgc","Завантажити сертифікат")</f>
        <v>Завантажити сертифікат</v>
      </c>
    </row>
    <row r="1382" spans="1:2" x14ac:dyDescent="0.3">
      <c r="A1382" t="s">
        <v>1377</v>
      </c>
      <c r="B1382" t="str">
        <f>HYPERLINK("https://talan.bank.gov.ua/get-user-certificate/ktodAktFEgfpcpX8QQro","Завантажити сертифікат")</f>
        <v>Завантажити сертифікат</v>
      </c>
    </row>
    <row r="1383" spans="1:2" x14ac:dyDescent="0.3">
      <c r="A1383" t="s">
        <v>1378</v>
      </c>
      <c r="B1383" t="str">
        <f>HYPERLINK("https://talan.bank.gov.ua/get-user-certificate/ktodAuEFqSq0zI3kTQTH","Завантажити сертифікат")</f>
        <v>Завантажити сертифікат</v>
      </c>
    </row>
    <row r="1384" spans="1:2" x14ac:dyDescent="0.3">
      <c r="A1384" t="s">
        <v>1379</v>
      </c>
      <c r="B1384" t="str">
        <f>HYPERLINK("https://talan.bank.gov.ua/get-user-certificate/ktodAI_lfDvAmLJCDOlo","Завантажити сертифікат")</f>
        <v>Завантажити сертифікат</v>
      </c>
    </row>
    <row r="1385" spans="1:2" x14ac:dyDescent="0.3">
      <c r="A1385" t="s">
        <v>1380</v>
      </c>
      <c r="B1385" t="str">
        <f>HYPERLINK("https://talan.bank.gov.ua/get-user-certificate/ktodA10Jq-OB7lrmhjfA","Завантажити сертифікат")</f>
        <v>Завантажити сертифікат</v>
      </c>
    </row>
    <row r="1386" spans="1:2" x14ac:dyDescent="0.3">
      <c r="A1386" t="s">
        <v>1381</v>
      </c>
      <c r="B1386" t="str">
        <f>HYPERLINK("https://talan.bank.gov.ua/get-user-certificate/ktodAfNBfp9_n9fl_jlT","Завантажити сертифікат")</f>
        <v>Завантажити сертифікат</v>
      </c>
    </row>
    <row r="1387" spans="1:2" x14ac:dyDescent="0.3">
      <c r="A1387" t="s">
        <v>1382</v>
      </c>
      <c r="B1387" t="str">
        <f>HYPERLINK("https://talan.bank.gov.ua/get-user-certificate/ktodAq3lZT0_RONB_3-A","Завантажити сертифікат")</f>
        <v>Завантажити сертифікат</v>
      </c>
    </row>
    <row r="1388" spans="1:2" x14ac:dyDescent="0.3">
      <c r="A1388" t="s">
        <v>1383</v>
      </c>
      <c r="B1388" t="str">
        <f>HYPERLINK("https://talan.bank.gov.ua/get-user-certificate/ktodAsGw8dKRfLjWz-KG","Завантажити сертифікат")</f>
        <v>Завантажити сертифікат</v>
      </c>
    </row>
    <row r="1389" spans="1:2" x14ac:dyDescent="0.3">
      <c r="A1389" t="s">
        <v>1384</v>
      </c>
      <c r="B1389" t="str">
        <f>HYPERLINK("https://talan.bank.gov.ua/get-user-certificate/ktodAanbkvnEb6LofWAN","Завантажити сертифікат")</f>
        <v>Завантажити сертифікат</v>
      </c>
    </row>
    <row r="1390" spans="1:2" x14ac:dyDescent="0.3">
      <c r="A1390" t="s">
        <v>1385</v>
      </c>
      <c r="B1390" t="str">
        <f>HYPERLINK("https://talan.bank.gov.ua/get-user-certificate/ktodA1iSH_fQfNF_mLTt","Завантажити сертифікат")</f>
        <v>Завантажити сертифікат</v>
      </c>
    </row>
    <row r="1391" spans="1:2" x14ac:dyDescent="0.3">
      <c r="A1391" t="s">
        <v>1386</v>
      </c>
      <c r="B1391" t="str">
        <f>HYPERLINK("https://talan.bank.gov.ua/get-user-certificate/ktodA9Wa919asWWeoPcc","Завантажити сертифікат")</f>
        <v>Завантажити сертифікат</v>
      </c>
    </row>
    <row r="1392" spans="1:2" x14ac:dyDescent="0.3">
      <c r="A1392" t="s">
        <v>1387</v>
      </c>
      <c r="B1392" t="str">
        <f>HYPERLINK("https://talan.bank.gov.ua/get-user-certificate/ktodAxDrfqzbXbeIecJX","Завантажити сертифікат")</f>
        <v>Завантажити сертифікат</v>
      </c>
    </row>
    <row r="1393" spans="1:2" x14ac:dyDescent="0.3">
      <c r="A1393" t="s">
        <v>1388</v>
      </c>
      <c r="B1393" t="str">
        <f>HYPERLINK("https://talan.bank.gov.ua/get-user-certificate/ktodAEvvrmkTLr3zLEer","Завантажити сертифікат")</f>
        <v>Завантажити сертифікат</v>
      </c>
    </row>
    <row r="1394" spans="1:2" x14ac:dyDescent="0.3">
      <c r="A1394" t="s">
        <v>1389</v>
      </c>
      <c r="B1394" t="str">
        <f>HYPERLINK("https://talan.bank.gov.ua/get-user-certificate/ktodAx_YaeK8KHZ7ZgNB","Завантажити сертифікат")</f>
        <v>Завантажити сертифікат</v>
      </c>
    </row>
    <row r="1395" spans="1:2" x14ac:dyDescent="0.3">
      <c r="A1395" t="s">
        <v>1390</v>
      </c>
      <c r="B1395" t="str">
        <f>HYPERLINK("https://talan.bank.gov.ua/get-user-certificate/ktodAUlWT2aexuZXKde8","Завантажити сертифікат")</f>
        <v>Завантажити сертифікат</v>
      </c>
    </row>
    <row r="1396" spans="1:2" x14ac:dyDescent="0.3">
      <c r="A1396" t="s">
        <v>1391</v>
      </c>
      <c r="B1396" t="str">
        <f>HYPERLINK("https://talan.bank.gov.ua/get-user-certificate/ktodA4iIpVNWk_wO93VR","Завантажити сертифікат")</f>
        <v>Завантажити сертифікат</v>
      </c>
    </row>
    <row r="1397" spans="1:2" x14ac:dyDescent="0.3">
      <c r="A1397" t="s">
        <v>1392</v>
      </c>
      <c r="B1397" t="str">
        <f>HYPERLINK("https://talan.bank.gov.ua/get-user-certificate/ktodAhtaIuS0ogX4ueFO","Завантажити сертифікат")</f>
        <v>Завантажити сертифікат</v>
      </c>
    </row>
    <row r="1398" spans="1:2" x14ac:dyDescent="0.3">
      <c r="A1398" t="s">
        <v>1393</v>
      </c>
      <c r="B1398" t="str">
        <f>HYPERLINK("https://talan.bank.gov.ua/get-user-certificate/ktodAbXLlFMDPxMCXwFb","Завантажити сертифікат")</f>
        <v>Завантажити сертифікат</v>
      </c>
    </row>
    <row r="1399" spans="1:2" x14ac:dyDescent="0.3">
      <c r="A1399" t="s">
        <v>1394</v>
      </c>
      <c r="B1399" t="str">
        <f>HYPERLINK("https://talan.bank.gov.ua/get-user-certificate/ktodAcP7VhOllhTV36Ye","Завантажити сертифікат")</f>
        <v>Завантажити сертифікат</v>
      </c>
    </row>
    <row r="1400" spans="1:2" x14ac:dyDescent="0.3">
      <c r="A1400" t="s">
        <v>1395</v>
      </c>
      <c r="B1400" t="str">
        <f>HYPERLINK("https://talan.bank.gov.ua/get-user-certificate/ktodA6EvEEFYmbhEZLNj","Завантажити сертифікат")</f>
        <v>Завантажити сертифікат</v>
      </c>
    </row>
    <row r="1401" spans="1:2" x14ac:dyDescent="0.3">
      <c r="A1401" t="s">
        <v>1396</v>
      </c>
      <c r="B1401" t="str">
        <f>HYPERLINK("https://talan.bank.gov.ua/get-user-certificate/ktodAjCsrYFUJzXDvyQn","Завантажити сертифікат")</f>
        <v>Завантажити сертифікат</v>
      </c>
    </row>
    <row r="1402" spans="1:2" x14ac:dyDescent="0.3">
      <c r="A1402" t="s">
        <v>1397</v>
      </c>
      <c r="B1402" t="str">
        <f>HYPERLINK("https://talan.bank.gov.ua/get-user-certificate/ktodAU2Or3H9-ZvnzZy5","Завантажити сертифікат")</f>
        <v>Завантажити сертифікат</v>
      </c>
    </row>
    <row r="1403" spans="1:2" x14ac:dyDescent="0.3">
      <c r="A1403" t="s">
        <v>1398</v>
      </c>
      <c r="B1403" t="str">
        <f>HYPERLINK("https://talan.bank.gov.ua/get-user-certificate/ktodA0mgTv1XpWf_-icQ","Завантажити сертифікат")</f>
        <v>Завантажити сертифікат</v>
      </c>
    </row>
    <row r="1404" spans="1:2" x14ac:dyDescent="0.3">
      <c r="A1404" t="s">
        <v>1399</v>
      </c>
      <c r="B1404" t="str">
        <f>HYPERLINK("https://talan.bank.gov.ua/get-user-certificate/ktodAGr5qfv_WeCLTNMJ","Завантажити сертифікат")</f>
        <v>Завантажити сертифікат</v>
      </c>
    </row>
    <row r="1405" spans="1:2" x14ac:dyDescent="0.3">
      <c r="A1405" t="s">
        <v>1400</v>
      </c>
      <c r="B1405" t="str">
        <f>HYPERLINK("https://talan.bank.gov.ua/get-user-certificate/ktodAbilNFvTWkY7K_gh","Завантажити сертифікат")</f>
        <v>Завантажити сертифікат</v>
      </c>
    </row>
    <row r="1406" spans="1:2" x14ac:dyDescent="0.3">
      <c r="A1406" t="s">
        <v>1401</v>
      </c>
      <c r="B1406" t="str">
        <f>HYPERLINK("https://talan.bank.gov.ua/get-user-certificate/ktodAwyn50w2g3aSsonC","Завантажити сертифікат")</f>
        <v>Завантажити сертифікат</v>
      </c>
    </row>
    <row r="1407" spans="1:2" x14ac:dyDescent="0.3">
      <c r="A1407" t="s">
        <v>1402</v>
      </c>
      <c r="B1407" t="str">
        <f>HYPERLINK("https://talan.bank.gov.ua/get-user-certificate/ktodAlHTcOo_5ApSlyDt","Завантажити сертифікат")</f>
        <v>Завантажити сертифікат</v>
      </c>
    </row>
    <row r="1408" spans="1:2" x14ac:dyDescent="0.3">
      <c r="A1408" t="s">
        <v>1403</v>
      </c>
      <c r="B1408" t="str">
        <f>HYPERLINK("https://talan.bank.gov.ua/get-user-certificate/ktodAh3irGbp9GQ79bX9","Завантажити сертифікат")</f>
        <v>Завантажити сертифікат</v>
      </c>
    </row>
    <row r="1409" spans="1:2" x14ac:dyDescent="0.3">
      <c r="A1409" t="s">
        <v>1404</v>
      </c>
      <c r="B1409" t="str">
        <f>HYPERLINK("https://talan.bank.gov.ua/get-user-certificate/ktodANdOEfi0h8_jtu5E","Завантажити сертифікат")</f>
        <v>Завантажити сертифікат</v>
      </c>
    </row>
    <row r="1410" spans="1:2" x14ac:dyDescent="0.3">
      <c r="A1410" t="s">
        <v>1405</v>
      </c>
      <c r="B1410" t="str">
        <f>HYPERLINK("https://talan.bank.gov.ua/get-user-certificate/ktodALEGvT3HvTClnSKE","Завантажити сертифікат")</f>
        <v>Завантажити сертифікат</v>
      </c>
    </row>
    <row r="1411" spans="1:2" x14ac:dyDescent="0.3">
      <c r="A1411" t="s">
        <v>1406</v>
      </c>
      <c r="B1411" t="str">
        <f>HYPERLINK("https://talan.bank.gov.ua/get-user-certificate/ktodAeG1Vkh5_yTp31mT","Завантажити сертифікат")</f>
        <v>Завантажити сертифікат</v>
      </c>
    </row>
    <row r="1412" spans="1:2" x14ac:dyDescent="0.3">
      <c r="A1412" t="s">
        <v>1407</v>
      </c>
      <c r="B1412" t="str">
        <f>HYPERLINK("https://talan.bank.gov.ua/get-user-certificate/ktodARSITre0Z8KNg86d","Завантажити сертифікат")</f>
        <v>Завантажити сертифікат</v>
      </c>
    </row>
    <row r="1413" spans="1:2" x14ac:dyDescent="0.3">
      <c r="A1413" t="s">
        <v>1408</v>
      </c>
      <c r="B1413" t="str">
        <f>HYPERLINK("https://talan.bank.gov.ua/get-user-certificate/ktodAUBCHo73LcCBg08Y","Завантажити сертифікат")</f>
        <v>Завантажити сертифікат</v>
      </c>
    </row>
    <row r="1414" spans="1:2" x14ac:dyDescent="0.3">
      <c r="A1414" t="s">
        <v>1409</v>
      </c>
      <c r="B1414" t="str">
        <f>HYPERLINK("https://talan.bank.gov.ua/get-user-certificate/ktodAgEp-MWQXLsnAg9I","Завантажити сертифікат")</f>
        <v>Завантажити сертифікат</v>
      </c>
    </row>
    <row r="1415" spans="1:2" x14ac:dyDescent="0.3">
      <c r="A1415" t="s">
        <v>1410</v>
      </c>
      <c r="B1415" t="str">
        <f>HYPERLINK("https://talan.bank.gov.ua/get-user-certificate/ktodAGqGfUa6in2FYzE9","Завантажити сертифікат")</f>
        <v>Завантажити сертифікат</v>
      </c>
    </row>
    <row r="1416" spans="1:2" x14ac:dyDescent="0.3">
      <c r="A1416" t="s">
        <v>1411</v>
      </c>
      <c r="B1416" t="str">
        <f>HYPERLINK("https://talan.bank.gov.ua/get-user-certificate/ktodAewvPHqk0aaqQKvN","Завантажити сертифікат")</f>
        <v>Завантажити сертифікат</v>
      </c>
    </row>
    <row r="1417" spans="1:2" x14ac:dyDescent="0.3">
      <c r="A1417" t="s">
        <v>1412</v>
      </c>
      <c r="B1417" t="str">
        <f>HYPERLINK("https://talan.bank.gov.ua/get-user-certificate/ktodAoHpj_9fjEx6mutS","Завантажити сертифікат")</f>
        <v>Завантажити сертифікат</v>
      </c>
    </row>
    <row r="1418" spans="1:2" x14ac:dyDescent="0.3">
      <c r="A1418" t="s">
        <v>1413</v>
      </c>
      <c r="B1418" t="str">
        <f>HYPERLINK("https://talan.bank.gov.ua/get-user-certificate/ktodALaXJhaUsaNVZKK_","Завантажити сертифікат")</f>
        <v>Завантажити сертифікат</v>
      </c>
    </row>
    <row r="1419" spans="1:2" x14ac:dyDescent="0.3">
      <c r="A1419" t="s">
        <v>1414</v>
      </c>
      <c r="B1419" t="str">
        <f>HYPERLINK("https://talan.bank.gov.ua/get-user-certificate/ktodA-fe6jnNCZ8T9cEk","Завантажити сертифікат")</f>
        <v>Завантажити сертифікат</v>
      </c>
    </row>
    <row r="1420" spans="1:2" x14ac:dyDescent="0.3">
      <c r="A1420" t="s">
        <v>1415</v>
      </c>
      <c r="B1420" t="str">
        <f>HYPERLINK("https://talan.bank.gov.ua/get-user-certificate/ktodAPOrl7Cu8Hiq5O6w","Завантажити сертифікат")</f>
        <v>Завантажити сертифікат</v>
      </c>
    </row>
    <row r="1421" spans="1:2" x14ac:dyDescent="0.3">
      <c r="A1421" t="s">
        <v>1416</v>
      </c>
      <c r="B1421" t="str">
        <f>HYPERLINK("https://talan.bank.gov.ua/get-user-certificate/ktodArz0lisdIe9Vyi-V","Завантажити сертифікат")</f>
        <v>Завантажити сертифікат</v>
      </c>
    </row>
    <row r="1422" spans="1:2" x14ac:dyDescent="0.3">
      <c r="A1422" t="s">
        <v>1417</v>
      </c>
      <c r="B1422" t="str">
        <f>HYPERLINK("https://talan.bank.gov.ua/get-user-certificate/ktodA_B3plj7Wx4dhtRQ","Завантажити сертифікат")</f>
        <v>Завантажити сертифікат</v>
      </c>
    </row>
    <row r="1423" spans="1:2" x14ac:dyDescent="0.3">
      <c r="A1423" t="s">
        <v>1418</v>
      </c>
      <c r="B1423" t="str">
        <f>HYPERLINK("https://talan.bank.gov.ua/get-user-certificate/ktodAkBE9_OH7b0DNa79","Завантажити сертифікат")</f>
        <v>Завантажити сертифікат</v>
      </c>
    </row>
    <row r="1424" spans="1:2" x14ac:dyDescent="0.3">
      <c r="A1424" t="s">
        <v>1419</v>
      </c>
      <c r="B1424" t="str">
        <f>HYPERLINK("https://talan.bank.gov.ua/get-user-certificate/ktodA0nbmTPZw5eyYogB","Завантажити сертифікат")</f>
        <v>Завантажити сертифікат</v>
      </c>
    </row>
    <row r="1425" spans="1:2" x14ac:dyDescent="0.3">
      <c r="A1425" t="s">
        <v>1420</v>
      </c>
      <c r="B1425" t="str">
        <f>HYPERLINK("https://talan.bank.gov.ua/get-user-certificate/ktodA3TgQ-OHcMu9kvHJ","Завантажити сертифікат")</f>
        <v>Завантажити сертифікат</v>
      </c>
    </row>
    <row r="1426" spans="1:2" x14ac:dyDescent="0.3">
      <c r="A1426" t="s">
        <v>1421</v>
      </c>
      <c r="B1426" t="str">
        <f>HYPERLINK("https://talan.bank.gov.ua/get-user-certificate/ktodAVYZUvKadKdIt7Gt","Завантажити сертифікат")</f>
        <v>Завантажити сертифікат</v>
      </c>
    </row>
    <row r="1427" spans="1:2" x14ac:dyDescent="0.3">
      <c r="A1427" t="s">
        <v>1422</v>
      </c>
      <c r="B1427" t="str">
        <f>HYPERLINK("https://talan.bank.gov.ua/get-user-certificate/ktodAEEesb_b40k6NAGx","Завантажити сертифікат")</f>
        <v>Завантажити сертифікат</v>
      </c>
    </row>
    <row r="1428" spans="1:2" x14ac:dyDescent="0.3">
      <c r="A1428" t="s">
        <v>1423</v>
      </c>
      <c r="B1428" t="str">
        <f>HYPERLINK("https://talan.bank.gov.ua/get-user-certificate/ktodAjuSc4vC7tv8qG1Z","Завантажити сертифікат")</f>
        <v>Завантажити сертифікат</v>
      </c>
    </row>
    <row r="1429" spans="1:2" x14ac:dyDescent="0.3">
      <c r="A1429" t="s">
        <v>1424</v>
      </c>
      <c r="B1429" t="str">
        <f>HYPERLINK("https://talan.bank.gov.ua/get-user-certificate/ktodAR3wfAnlNDPfFWUh","Завантажити сертифікат")</f>
        <v>Завантажити сертифікат</v>
      </c>
    </row>
    <row r="1430" spans="1:2" x14ac:dyDescent="0.3">
      <c r="A1430" t="s">
        <v>1425</v>
      </c>
      <c r="B1430" t="str">
        <f>HYPERLINK("https://talan.bank.gov.ua/get-user-certificate/ktodA4T9DsBQ0DzfWIxi","Завантажити сертифікат")</f>
        <v>Завантажити сертифікат</v>
      </c>
    </row>
    <row r="1431" spans="1:2" x14ac:dyDescent="0.3">
      <c r="A1431" t="s">
        <v>1426</v>
      </c>
      <c r="B1431" t="str">
        <f>HYPERLINK("https://talan.bank.gov.ua/get-user-certificate/ktodAZt0nFf0DXVYiW9y","Завантажити сертифікат")</f>
        <v>Завантажити сертифікат</v>
      </c>
    </row>
    <row r="1432" spans="1:2" x14ac:dyDescent="0.3">
      <c r="A1432" t="s">
        <v>1427</v>
      </c>
      <c r="B1432" t="str">
        <f>HYPERLINK("https://talan.bank.gov.ua/get-user-certificate/ktodAYi6jfiu1ZOSgbVD","Завантажити сертифікат")</f>
        <v>Завантажити сертифікат</v>
      </c>
    </row>
    <row r="1433" spans="1:2" x14ac:dyDescent="0.3">
      <c r="A1433" t="s">
        <v>1428</v>
      </c>
      <c r="B1433" t="str">
        <f>HYPERLINK("https://talan.bank.gov.ua/get-user-certificate/ktodAu5lxP6_LWRjmH_1","Завантажити сертифікат")</f>
        <v>Завантажити сертифікат</v>
      </c>
    </row>
    <row r="1434" spans="1:2" x14ac:dyDescent="0.3">
      <c r="A1434" t="s">
        <v>1429</v>
      </c>
      <c r="B1434" t="str">
        <f>HYPERLINK("https://talan.bank.gov.ua/get-user-certificate/ktodA0dNAT2DdxgmvDcG","Завантажити сертифікат")</f>
        <v>Завантажити сертифікат</v>
      </c>
    </row>
    <row r="1435" spans="1:2" x14ac:dyDescent="0.3">
      <c r="A1435" t="s">
        <v>1430</v>
      </c>
      <c r="B1435" t="str">
        <f>HYPERLINK("https://talan.bank.gov.ua/get-user-certificate/ktodAStSbzTtTEpYqJZd","Завантажити сертифікат")</f>
        <v>Завантажити сертифікат</v>
      </c>
    </row>
    <row r="1436" spans="1:2" x14ac:dyDescent="0.3">
      <c r="A1436" t="s">
        <v>1431</v>
      </c>
      <c r="B1436" t="str">
        <f>HYPERLINK("https://talan.bank.gov.ua/get-user-certificate/ktodAEAzee_Zu-wSEP_5","Завантажити сертифікат")</f>
        <v>Завантажити сертифікат</v>
      </c>
    </row>
    <row r="1437" spans="1:2" x14ac:dyDescent="0.3">
      <c r="A1437" t="s">
        <v>1432</v>
      </c>
      <c r="B1437" t="str">
        <f>HYPERLINK("https://talan.bank.gov.ua/get-user-certificate/ktodAn7UA29IsX7ftQP0","Завантажити сертифікат")</f>
        <v>Завантажити сертифікат</v>
      </c>
    </row>
    <row r="1438" spans="1:2" x14ac:dyDescent="0.3">
      <c r="A1438" t="s">
        <v>1433</v>
      </c>
      <c r="B1438" t="str">
        <f>HYPERLINK("https://talan.bank.gov.ua/get-user-certificate/ktodAJ78PMzRh2pd8dpA","Завантажити сертифікат")</f>
        <v>Завантажити сертифікат</v>
      </c>
    </row>
    <row r="1439" spans="1:2" x14ac:dyDescent="0.3">
      <c r="A1439" t="s">
        <v>1434</v>
      </c>
      <c r="B1439" t="str">
        <f>HYPERLINK("https://talan.bank.gov.ua/get-user-certificate/ktodARFEDNifXg-nj5K1","Завантажити сертифікат")</f>
        <v>Завантажити сертифікат</v>
      </c>
    </row>
    <row r="1440" spans="1:2" x14ac:dyDescent="0.3">
      <c r="A1440" t="s">
        <v>1435</v>
      </c>
      <c r="B1440" t="str">
        <f>HYPERLINK("https://talan.bank.gov.ua/get-user-certificate/ktodAyGoh91TPgXlwptu","Завантажити сертифікат")</f>
        <v>Завантажити сертифікат</v>
      </c>
    </row>
    <row r="1441" spans="1:2" x14ac:dyDescent="0.3">
      <c r="A1441" t="s">
        <v>1436</v>
      </c>
      <c r="B1441" t="str">
        <f>HYPERLINK("https://talan.bank.gov.ua/get-user-certificate/ktodAr517x9AtzK0Mevv","Завантажити сертифікат")</f>
        <v>Завантажити сертифікат</v>
      </c>
    </row>
    <row r="1442" spans="1:2" x14ac:dyDescent="0.3">
      <c r="A1442" t="s">
        <v>1437</v>
      </c>
      <c r="B1442" t="str">
        <f>HYPERLINK("https://talan.bank.gov.ua/get-user-certificate/ktodAumUW5Gmw1cLXtUy","Завантажити сертифікат")</f>
        <v>Завантажити сертифікат</v>
      </c>
    </row>
    <row r="1443" spans="1:2" x14ac:dyDescent="0.3">
      <c r="A1443" t="s">
        <v>1438</v>
      </c>
      <c r="B1443" t="str">
        <f>HYPERLINK("https://talan.bank.gov.ua/get-user-certificate/ktodAvcNOPVz6zWpFT2s","Завантажити сертифікат")</f>
        <v>Завантажити сертифікат</v>
      </c>
    </row>
    <row r="1444" spans="1:2" x14ac:dyDescent="0.3">
      <c r="A1444" t="s">
        <v>1439</v>
      </c>
      <c r="B1444" t="str">
        <f>HYPERLINK("https://talan.bank.gov.ua/get-user-certificate/ktodA_z6NNkOp7l-Z-U_","Завантажити сертифікат")</f>
        <v>Завантажити сертифікат</v>
      </c>
    </row>
    <row r="1445" spans="1:2" x14ac:dyDescent="0.3">
      <c r="A1445" t="s">
        <v>1440</v>
      </c>
      <c r="B1445" t="str">
        <f>HYPERLINK("https://talan.bank.gov.ua/get-user-certificate/ktodAF3tim5bLI-B7RMq","Завантажити сертифікат")</f>
        <v>Завантажити сертифікат</v>
      </c>
    </row>
    <row r="1446" spans="1:2" x14ac:dyDescent="0.3">
      <c r="A1446" t="s">
        <v>1441</v>
      </c>
      <c r="B1446" t="str">
        <f>HYPERLINK("https://talan.bank.gov.ua/get-user-certificate/ktodAMTgGPif3llyRT-f","Завантажити сертифікат")</f>
        <v>Завантажити сертифікат</v>
      </c>
    </row>
    <row r="1447" spans="1:2" x14ac:dyDescent="0.3">
      <c r="A1447" t="s">
        <v>1442</v>
      </c>
      <c r="B1447" t="str">
        <f>HYPERLINK("https://talan.bank.gov.ua/get-user-certificate/ktodAEWSaSdSCdlmzUU4","Завантажити сертифікат")</f>
        <v>Завантажити сертифікат</v>
      </c>
    </row>
    <row r="1448" spans="1:2" x14ac:dyDescent="0.3">
      <c r="A1448" t="s">
        <v>1443</v>
      </c>
      <c r="B1448" t="str">
        <f>HYPERLINK("https://talan.bank.gov.ua/get-user-certificate/ktodACS7cMhTMD9wAt4U","Завантажити сертифікат")</f>
        <v>Завантажити сертифікат</v>
      </c>
    </row>
    <row r="1449" spans="1:2" x14ac:dyDescent="0.3">
      <c r="A1449" t="s">
        <v>1444</v>
      </c>
      <c r="B1449" t="str">
        <f>HYPERLINK("https://talan.bank.gov.ua/get-user-certificate/ktodALXaR-hOEvlSHa9C","Завантажити сертифікат")</f>
        <v>Завантажити сертифікат</v>
      </c>
    </row>
    <row r="1450" spans="1:2" x14ac:dyDescent="0.3">
      <c r="A1450" t="s">
        <v>1445</v>
      </c>
      <c r="B1450" t="str">
        <f>HYPERLINK("https://talan.bank.gov.ua/get-user-certificate/ktodAiTcJg5VtbURb3q6","Завантажити сертифікат")</f>
        <v>Завантажити сертифікат</v>
      </c>
    </row>
    <row r="1451" spans="1:2" x14ac:dyDescent="0.3">
      <c r="A1451" t="s">
        <v>1446</v>
      </c>
      <c r="B1451" t="str">
        <f>HYPERLINK("https://talan.bank.gov.ua/get-user-certificate/ktodAm7K8s7piAj5JtZ7","Завантажити сертифікат")</f>
        <v>Завантажити сертифікат</v>
      </c>
    </row>
    <row r="1452" spans="1:2" x14ac:dyDescent="0.3">
      <c r="A1452" t="s">
        <v>1447</v>
      </c>
      <c r="B1452" t="str">
        <f>HYPERLINK("https://talan.bank.gov.ua/get-user-certificate/ktodA6iFOJ-CZYQ8lgr1","Завантажити сертифікат")</f>
        <v>Завантажити сертифікат</v>
      </c>
    </row>
    <row r="1453" spans="1:2" x14ac:dyDescent="0.3">
      <c r="A1453" t="s">
        <v>1448</v>
      </c>
      <c r="B1453" t="str">
        <f>HYPERLINK("https://talan.bank.gov.ua/get-user-certificate/ktodAoSOor7XNcmPfabp","Завантажити сертифікат")</f>
        <v>Завантажити сертифікат</v>
      </c>
    </row>
    <row r="1454" spans="1:2" x14ac:dyDescent="0.3">
      <c r="A1454" t="s">
        <v>1449</v>
      </c>
      <c r="B1454" t="str">
        <f>HYPERLINK("https://talan.bank.gov.ua/get-user-certificate/ktodA0AZjceqISnFRqrS","Завантажити сертифікат")</f>
        <v>Завантажити сертифікат</v>
      </c>
    </row>
    <row r="1455" spans="1:2" x14ac:dyDescent="0.3">
      <c r="A1455" t="s">
        <v>1450</v>
      </c>
      <c r="B1455" t="str">
        <f>HYPERLINK("https://talan.bank.gov.ua/get-user-certificate/ktodAId_XfYoI-_tO1mb","Завантажити сертифікат")</f>
        <v>Завантажити сертифікат</v>
      </c>
    </row>
    <row r="1456" spans="1:2" x14ac:dyDescent="0.3">
      <c r="A1456" t="s">
        <v>1451</v>
      </c>
      <c r="B1456" t="str">
        <f>HYPERLINK("https://talan.bank.gov.ua/get-user-certificate/ktodAm6VhWS7t_BViCoN","Завантажити сертифікат")</f>
        <v>Завантажити сертифікат</v>
      </c>
    </row>
    <row r="1457" spans="1:2" x14ac:dyDescent="0.3">
      <c r="A1457" t="s">
        <v>1452</v>
      </c>
      <c r="B1457" t="str">
        <f>HYPERLINK("https://talan.bank.gov.ua/get-user-certificate/ktodAoQYM96PU3MJnCHf","Завантажити сертифікат")</f>
        <v>Завантажити сертифікат</v>
      </c>
    </row>
    <row r="1458" spans="1:2" x14ac:dyDescent="0.3">
      <c r="A1458" t="s">
        <v>1453</v>
      </c>
      <c r="B1458" t="str">
        <f>HYPERLINK("https://talan.bank.gov.ua/get-user-certificate/ktodAM_-qiKu7jGWWtr0","Завантажити сертифікат")</f>
        <v>Завантажити сертифікат</v>
      </c>
    </row>
    <row r="1459" spans="1:2" x14ac:dyDescent="0.3">
      <c r="A1459" t="s">
        <v>1454</v>
      </c>
      <c r="B1459" t="str">
        <f>HYPERLINK("https://talan.bank.gov.ua/get-user-certificate/ktodABLEwI9ZZGjtYop1","Завантажити сертифікат")</f>
        <v>Завантажити сертифікат</v>
      </c>
    </row>
    <row r="1460" spans="1:2" x14ac:dyDescent="0.3">
      <c r="A1460" t="s">
        <v>1455</v>
      </c>
      <c r="B1460" t="str">
        <f>HYPERLINK("https://talan.bank.gov.ua/get-user-certificate/ktodAx0M0lS0Z4DqUjHh","Завантажити сертифікат")</f>
        <v>Завантажити сертифікат</v>
      </c>
    </row>
    <row r="1461" spans="1:2" x14ac:dyDescent="0.3">
      <c r="A1461" t="s">
        <v>1456</v>
      </c>
      <c r="B1461" t="str">
        <f>HYPERLINK("https://talan.bank.gov.ua/get-user-certificate/ktodAZ_CAg3ogkuflqtJ","Завантажити сертифікат")</f>
        <v>Завантажити сертифікат</v>
      </c>
    </row>
    <row r="1462" spans="1:2" x14ac:dyDescent="0.3">
      <c r="A1462" t="s">
        <v>1457</v>
      </c>
      <c r="B1462" t="str">
        <f>HYPERLINK("https://talan.bank.gov.ua/get-user-certificate/ktodAuU-MshivjdArD1i","Завантажити сертифікат")</f>
        <v>Завантажити сертифікат</v>
      </c>
    </row>
    <row r="1463" spans="1:2" x14ac:dyDescent="0.3">
      <c r="A1463" t="s">
        <v>1458</v>
      </c>
      <c r="B1463" t="str">
        <f>HYPERLINK("https://talan.bank.gov.ua/get-user-certificate/ktodAy-i2tdIKD_nSuWv","Завантажити сертифікат")</f>
        <v>Завантажити сертифікат</v>
      </c>
    </row>
    <row r="1464" spans="1:2" x14ac:dyDescent="0.3">
      <c r="A1464" t="s">
        <v>1459</v>
      </c>
      <c r="B1464" t="str">
        <f>HYPERLINK("https://talan.bank.gov.ua/get-user-certificate/ktodAHFH63GWbWy_n3JB","Завантажити сертифікат")</f>
        <v>Завантажити сертифікат</v>
      </c>
    </row>
    <row r="1465" spans="1:2" x14ac:dyDescent="0.3">
      <c r="A1465" t="s">
        <v>1460</v>
      </c>
      <c r="B1465" t="str">
        <f>HYPERLINK("https://talan.bank.gov.ua/get-user-certificate/ktodAbUd3iWtfzBRueVe","Завантажити сертифікат")</f>
        <v>Завантажити сертифікат</v>
      </c>
    </row>
    <row r="1466" spans="1:2" x14ac:dyDescent="0.3">
      <c r="A1466" t="s">
        <v>1461</v>
      </c>
      <c r="B1466" t="str">
        <f>HYPERLINK("https://talan.bank.gov.ua/get-user-certificate/ktodAc16qdxMHaNyKXkU","Завантажити сертифікат")</f>
        <v>Завантажити сертифікат</v>
      </c>
    </row>
    <row r="1467" spans="1:2" x14ac:dyDescent="0.3">
      <c r="A1467" t="s">
        <v>1462</v>
      </c>
      <c r="B1467" t="str">
        <f>HYPERLINK("https://talan.bank.gov.ua/get-user-certificate/ktodAzU_ETQdNETOtDl3","Завантажити сертифікат")</f>
        <v>Завантажити сертифікат</v>
      </c>
    </row>
    <row r="1468" spans="1:2" x14ac:dyDescent="0.3">
      <c r="A1468" t="s">
        <v>1463</v>
      </c>
      <c r="B1468" t="str">
        <f>HYPERLINK("https://talan.bank.gov.ua/get-user-certificate/ktodAkS1282VqQgt8QJZ","Завантажити сертифікат")</f>
        <v>Завантажити сертифікат</v>
      </c>
    </row>
    <row r="1469" spans="1:2" x14ac:dyDescent="0.3">
      <c r="A1469" t="s">
        <v>1464</v>
      </c>
      <c r="B1469" t="str">
        <f>HYPERLINK("https://talan.bank.gov.ua/get-user-certificate/ktodAR-5RW-vvf47gSqg","Завантажити сертифікат")</f>
        <v>Завантажити сертифікат</v>
      </c>
    </row>
    <row r="1470" spans="1:2" x14ac:dyDescent="0.3">
      <c r="A1470" t="s">
        <v>1465</v>
      </c>
      <c r="B1470" t="str">
        <f>HYPERLINK("https://talan.bank.gov.ua/get-user-certificate/ktodAihYqoR1vupssxH3","Завантажити сертифікат")</f>
        <v>Завантажити сертифікат</v>
      </c>
    </row>
    <row r="1471" spans="1:2" x14ac:dyDescent="0.3">
      <c r="A1471" t="s">
        <v>1466</v>
      </c>
      <c r="B1471" t="str">
        <f>HYPERLINK("https://talan.bank.gov.ua/get-user-certificate/ktodACobY7GndJmC24KK","Завантажити сертифікат")</f>
        <v>Завантажити сертифікат</v>
      </c>
    </row>
    <row r="1472" spans="1:2" x14ac:dyDescent="0.3">
      <c r="A1472" t="s">
        <v>1467</v>
      </c>
      <c r="B1472" t="str">
        <f>HYPERLINK("https://talan.bank.gov.ua/get-user-certificate/ktodAEUyCNA7O1WSnjF4","Завантажити сертифікат")</f>
        <v>Завантажити сертифікат</v>
      </c>
    </row>
    <row r="1473" spans="1:2" x14ac:dyDescent="0.3">
      <c r="A1473" t="s">
        <v>1468</v>
      </c>
      <c r="B1473" t="str">
        <f>HYPERLINK("https://talan.bank.gov.ua/get-user-certificate/ktodA4Y6Lp_vaABLZXpe","Завантажити сертифікат")</f>
        <v>Завантажити сертифікат</v>
      </c>
    </row>
    <row r="1474" spans="1:2" x14ac:dyDescent="0.3">
      <c r="A1474" t="s">
        <v>1469</v>
      </c>
      <c r="B1474" t="str">
        <f>HYPERLINK("https://talan.bank.gov.ua/get-user-certificate/ktodAL5Wc4OyZmTVDNU8","Завантажити сертифікат")</f>
        <v>Завантажити сертифікат</v>
      </c>
    </row>
    <row r="1475" spans="1:2" x14ac:dyDescent="0.3">
      <c r="A1475" t="s">
        <v>1470</v>
      </c>
      <c r="B1475" t="str">
        <f>HYPERLINK("https://talan.bank.gov.ua/get-user-certificate/ktodAqL1hEHTAPjpdaCY","Завантажити сертифікат")</f>
        <v>Завантажити сертифікат</v>
      </c>
    </row>
    <row r="1476" spans="1:2" x14ac:dyDescent="0.3">
      <c r="A1476" t="s">
        <v>1471</v>
      </c>
      <c r="B1476" t="str">
        <f>HYPERLINK("https://talan.bank.gov.ua/get-user-certificate/ktodAmu9xoWyMD8vBf-W","Завантажити сертифікат")</f>
        <v>Завантажити сертифікат</v>
      </c>
    </row>
    <row r="1477" spans="1:2" x14ac:dyDescent="0.3">
      <c r="A1477" t="s">
        <v>1472</v>
      </c>
      <c r="B1477" t="str">
        <f>HYPERLINK("https://talan.bank.gov.ua/get-user-certificate/ktodAei8wzmCDwIzqJbc","Завантажити сертифікат")</f>
        <v>Завантажити сертифікат</v>
      </c>
    </row>
    <row r="1478" spans="1:2" x14ac:dyDescent="0.3">
      <c r="A1478" t="s">
        <v>1473</v>
      </c>
      <c r="B1478" t="str">
        <f>HYPERLINK("https://talan.bank.gov.ua/get-user-certificate/ktodArAkC8113gI_uyxN","Завантажити сертифікат")</f>
        <v>Завантажити сертифікат</v>
      </c>
    </row>
    <row r="1479" spans="1:2" x14ac:dyDescent="0.3">
      <c r="A1479" t="s">
        <v>1474</v>
      </c>
      <c r="B1479" t="str">
        <f>HYPERLINK("https://talan.bank.gov.ua/get-user-certificate/ktodAAo878HFF54iBYoq","Завантажити сертифікат")</f>
        <v>Завантажити сертифікат</v>
      </c>
    </row>
    <row r="1480" spans="1:2" x14ac:dyDescent="0.3">
      <c r="A1480" t="s">
        <v>1475</v>
      </c>
      <c r="B1480" t="str">
        <f>HYPERLINK("https://talan.bank.gov.ua/get-user-certificate/ktodAkhBJQa0ZKyaxhCp","Завантажити сертифікат")</f>
        <v>Завантажити сертифікат</v>
      </c>
    </row>
    <row r="1481" spans="1:2" x14ac:dyDescent="0.3">
      <c r="A1481" t="s">
        <v>1476</v>
      </c>
      <c r="B1481" t="str">
        <f>HYPERLINK("https://talan.bank.gov.ua/get-user-certificate/ktodAaeX16W3OBPV8qY7","Завантажити сертифікат")</f>
        <v>Завантажити сертифікат</v>
      </c>
    </row>
    <row r="1482" spans="1:2" x14ac:dyDescent="0.3">
      <c r="A1482" t="s">
        <v>1477</v>
      </c>
      <c r="B1482" t="str">
        <f>HYPERLINK("https://talan.bank.gov.ua/get-user-certificate/ktodAxHLHJ_nlREhhaiI","Завантажити сертифікат")</f>
        <v>Завантажити сертифікат</v>
      </c>
    </row>
    <row r="1483" spans="1:2" x14ac:dyDescent="0.3">
      <c r="A1483" t="s">
        <v>1478</v>
      </c>
      <c r="B1483" t="str">
        <f>HYPERLINK("https://talan.bank.gov.ua/get-user-certificate/ktodA_DuWooNUoN8RcMR","Завантажити сертифікат")</f>
        <v>Завантажити сертифікат</v>
      </c>
    </row>
    <row r="1484" spans="1:2" x14ac:dyDescent="0.3">
      <c r="A1484" t="s">
        <v>1479</v>
      </c>
      <c r="B1484" t="str">
        <f>HYPERLINK("https://talan.bank.gov.ua/get-user-certificate/ktodAw3LjMq5JOTO2JrY","Завантажити сертифікат")</f>
        <v>Завантажити сертифікат</v>
      </c>
    </row>
    <row r="1485" spans="1:2" x14ac:dyDescent="0.3">
      <c r="A1485" t="s">
        <v>1480</v>
      </c>
      <c r="B1485" t="str">
        <f>HYPERLINK("https://talan.bank.gov.ua/get-user-certificate/ktodA_z1Y23I96wO6qAh","Завантажити сертифікат")</f>
        <v>Завантажити сертифікат</v>
      </c>
    </row>
    <row r="1486" spans="1:2" x14ac:dyDescent="0.3">
      <c r="A1486" t="s">
        <v>1481</v>
      </c>
      <c r="B1486" t="str">
        <f>HYPERLINK("https://talan.bank.gov.ua/get-user-certificate/ktodAwaYgV6FGf-gtNq9","Завантажити сертифікат")</f>
        <v>Завантажити сертифікат</v>
      </c>
    </row>
    <row r="1487" spans="1:2" x14ac:dyDescent="0.3">
      <c r="A1487" t="s">
        <v>1482</v>
      </c>
      <c r="B1487" t="str">
        <f>HYPERLINK("https://talan.bank.gov.ua/get-user-certificate/ktodAXlXRt64yMgEVYE5","Завантажити сертифікат")</f>
        <v>Завантажити сертифікат</v>
      </c>
    </row>
    <row r="1488" spans="1:2" x14ac:dyDescent="0.3">
      <c r="A1488" t="s">
        <v>1483</v>
      </c>
      <c r="B1488" t="str">
        <f>HYPERLINK("https://talan.bank.gov.ua/get-user-certificate/ktodAYZdCHGX_H6PwqKp","Завантажити сертифікат")</f>
        <v>Завантажити сертифікат</v>
      </c>
    </row>
    <row r="1489" spans="1:2" x14ac:dyDescent="0.3">
      <c r="A1489" t="s">
        <v>1484</v>
      </c>
      <c r="B1489" t="str">
        <f>HYPERLINK("https://talan.bank.gov.ua/get-user-certificate/ktodAfC5y1aMjzNZ4YpP","Завантажити сертифікат")</f>
        <v>Завантажити сертифікат</v>
      </c>
    </row>
    <row r="1490" spans="1:2" x14ac:dyDescent="0.3">
      <c r="A1490" t="s">
        <v>1485</v>
      </c>
      <c r="B1490" t="str">
        <f>HYPERLINK("https://talan.bank.gov.ua/get-user-certificate/ktodAoJMUYx7urMPHp0R","Завантажити сертифікат")</f>
        <v>Завантажити сертифікат</v>
      </c>
    </row>
    <row r="1491" spans="1:2" x14ac:dyDescent="0.3">
      <c r="A1491" t="s">
        <v>1486</v>
      </c>
      <c r="B1491" t="str">
        <f>HYPERLINK("https://talan.bank.gov.ua/get-user-certificate/ktodA6Thw4ony13rFvGH","Завантажити сертифікат")</f>
        <v>Завантажити сертифікат</v>
      </c>
    </row>
    <row r="1492" spans="1:2" x14ac:dyDescent="0.3">
      <c r="A1492" t="s">
        <v>1487</v>
      </c>
      <c r="B1492" t="str">
        <f>HYPERLINK("https://talan.bank.gov.ua/get-user-certificate/ktodAwdSxCSIthF6EIST","Завантажити сертифікат")</f>
        <v>Завантажити сертифікат</v>
      </c>
    </row>
    <row r="1493" spans="1:2" x14ac:dyDescent="0.3">
      <c r="A1493" t="s">
        <v>1488</v>
      </c>
      <c r="B1493" t="str">
        <f>HYPERLINK("https://talan.bank.gov.ua/get-user-certificate/ktodAnpVyi2iaqKfIqBF","Завантажити сертифікат")</f>
        <v>Завантажити сертифікат</v>
      </c>
    </row>
    <row r="1494" spans="1:2" x14ac:dyDescent="0.3">
      <c r="A1494" t="s">
        <v>1489</v>
      </c>
      <c r="B1494" t="str">
        <f>HYPERLINK("https://talan.bank.gov.ua/get-user-certificate/ktodAQORtPKwt-MNkjtb","Завантажити сертифікат")</f>
        <v>Завантажити сертифікат</v>
      </c>
    </row>
    <row r="1495" spans="1:2" x14ac:dyDescent="0.3">
      <c r="A1495" t="s">
        <v>1490</v>
      </c>
      <c r="B1495" t="str">
        <f>HYPERLINK("https://talan.bank.gov.ua/get-user-certificate/ktodAwDq31N6OqZrZyvq","Завантажити сертифікат")</f>
        <v>Завантажити сертифікат</v>
      </c>
    </row>
    <row r="1496" spans="1:2" x14ac:dyDescent="0.3">
      <c r="A1496" t="s">
        <v>1491</v>
      </c>
      <c r="B1496" t="str">
        <f>HYPERLINK("https://talan.bank.gov.ua/get-user-certificate/ktodAOvl8UaW2tdg9ibR","Завантажити сертифікат")</f>
        <v>Завантажити сертифікат</v>
      </c>
    </row>
    <row r="1497" spans="1:2" x14ac:dyDescent="0.3">
      <c r="A1497" t="s">
        <v>1492</v>
      </c>
      <c r="B1497" t="str">
        <f>HYPERLINK("https://talan.bank.gov.ua/get-user-certificate/ktodAgA1Xul0GssWLcIw","Завантажити сертифікат")</f>
        <v>Завантажити сертифікат</v>
      </c>
    </row>
    <row r="1498" spans="1:2" x14ac:dyDescent="0.3">
      <c r="A1498" t="s">
        <v>1493</v>
      </c>
      <c r="B1498" t="str">
        <f>HYPERLINK("https://talan.bank.gov.ua/get-user-certificate/ktodAi4vcHTC1Jp7LQFS","Завантажити сертифікат")</f>
        <v>Завантажити сертифікат</v>
      </c>
    </row>
    <row r="1499" spans="1:2" x14ac:dyDescent="0.3">
      <c r="A1499" t="s">
        <v>1494</v>
      </c>
      <c r="B1499" t="str">
        <f>HYPERLINK("https://talan.bank.gov.ua/get-user-certificate/ktodAV1uEhIK-quzJtjw","Завантажити сертифікат")</f>
        <v>Завантажити сертифікат</v>
      </c>
    </row>
    <row r="1500" spans="1:2" x14ac:dyDescent="0.3">
      <c r="A1500" t="s">
        <v>1495</v>
      </c>
      <c r="B1500" t="str">
        <f>HYPERLINK("https://talan.bank.gov.ua/get-user-certificate/ktodABHBQEl-lsEybGl-","Завантажити сертифікат")</f>
        <v>Завантажити сертифікат</v>
      </c>
    </row>
    <row r="1501" spans="1:2" x14ac:dyDescent="0.3">
      <c r="A1501" t="s">
        <v>1496</v>
      </c>
      <c r="B1501" t="str">
        <f>HYPERLINK("https://talan.bank.gov.ua/get-user-certificate/ktodAPwOa_Sycg8qs8s0","Завантажити сертифікат")</f>
        <v>Завантажити сертифікат</v>
      </c>
    </row>
    <row r="1502" spans="1:2" x14ac:dyDescent="0.3">
      <c r="A1502" t="s">
        <v>1497</v>
      </c>
      <c r="B1502" t="str">
        <f>HYPERLINK("https://talan.bank.gov.ua/get-user-certificate/ktodAFyuB_lWcEJjcWT-","Завантажити сертифікат")</f>
        <v>Завантажити сертифікат</v>
      </c>
    </row>
    <row r="1503" spans="1:2" x14ac:dyDescent="0.3">
      <c r="A1503" t="s">
        <v>1498</v>
      </c>
      <c r="B1503" t="str">
        <f>HYPERLINK("https://talan.bank.gov.ua/get-user-certificate/ktodAXNLDJMXQTcxbZm6","Завантажити сертифікат")</f>
        <v>Завантажити сертифікат</v>
      </c>
    </row>
    <row r="1504" spans="1:2" x14ac:dyDescent="0.3">
      <c r="A1504" t="s">
        <v>1499</v>
      </c>
      <c r="B1504" t="str">
        <f>HYPERLINK("https://talan.bank.gov.ua/get-user-certificate/ktodAtoKsX_PLl0jHXDu","Завантажити сертифікат")</f>
        <v>Завантажити сертифікат</v>
      </c>
    </row>
    <row r="1505" spans="1:2" x14ac:dyDescent="0.3">
      <c r="A1505" t="s">
        <v>1500</v>
      </c>
      <c r="B1505" t="str">
        <f>HYPERLINK("https://talan.bank.gov.ua/get-user-certificate/ktodAzeUzOx9Mhy2CwL2","Завантажити сертифікат")</f>
        <v>Завантажити сертифікат</v>
      </c>
    </row>
    <row r="1506" spans="1:2" x14ac:dyDescent="0.3">
      <c r="A1506" t="s">
        <v>1501</v>
      </c>
      <c r="B1506" t="str">
        <f>HYPERLINK("https://talan.bank.gov.ua/get-user-certificate/ktodAiQzChz14t_z8U7D","Завантажити сертифікат")</f>
        <v>Завантажити сертифікат</v>
      </c>
    </row>
    <row r="1507" spans="1:2" x14ac:dyDescent="0.3">
      <c r="A1507" t="s">
        <v>1502</v>
      </c>
      <c r="B1507" t="str">
        <f>HYPERLINK("https://talan.bank.gov.ua/get-user-certificate/ktodAf7Oe0cbQ4WBwfmC","Завантажити сертифікат")</f>
        <v>Завантажити сертифікат</v>
      </c>
    </row>
    <row r="1508" spans="1:2" x14ac:dyDescent="0.3">
      <c r="A1508" t="s">
        <v>1503</v>
      </c>
      <c r="B1508" t="str">
        <f>HYPERLINK("https://talan.bank.gov.ua/get-user-certificate/ktodAiF9qstHpnKVMHiZ","Завантажити сертифікат")</f>
        <v>Завантажити сертифікат</v>
      </c>
    </row>
    <row r="1509" spans="1:2" x14ac:dyDescent="0.3">
      <c r="A1509" t="s">
        <v>1504</v>
      </c>
      <c r="B1509" t="str">
        <f>HYPERLINK("https://talan.bank.gov.ua/get-user-certificate/ktodAEIpAjIKIl4HGZMD","Завантажити сертифікат")</f>
        <v>Завантажити сертифікат</v>
      </c>
    </row>
    <row r="1510" spans="1:2" x14ac:dyDescent="0.3">
      <c r="A1510" t="s">
        <v>1505</v>
      </c>
      <c r="B1510" t="str">
        <f>HYPERLINK("https://talan.bank.gov.ua/get-user-certificate/ktodAMxu-6rWQmtHimow","Завантажити сертифікат")</f>
        <v>Завантажити сертифікат</v>
      </c>
    </row>
    <row r="1511" spans="1:2" x14ac:dyDescent="0.3">
      <c r="A1511" t="s">
        <v>1506</v>
      </c>
      <c r="B1511" t="str">
        <f>HYPERLINK("https://talan.bank.gov.ua/get-user-certificate/ktodANnXVqUbZ_iM4kOA","Завантажити сертифікат")</f>
        <v>Завантажити сертифікат</v>
      </c>
    </row>
    <row r="1512" spans="1:2" x14ac:dyDescent="0.3">
      <c r="A1512" t="s">
        <v>1507</v>
      </c>
      <c r="B1512" t="str">
        <f>HYPERLINK("https://talan.bank.gov.ua/get-user-certificate/ktodASvcWnlh4Q7Nru0D","Завантажити сертифікат")</f>
        <v>Завантажити сертифікат</v>
      </c>
    </row>
    <row r="1513" spans="1:2" x14ac:dyDescent="0.3">
      <c r="A1513" t="s">
        <v>1508</v>
      </c>
      <c r="B1513" t="str">
        <f>HYPERLINK("https://talan.bank.gov.ua/get-user-certificate/ktodAZ-Rg4Tl2NJsbir9","Завантажити сертифікат")</f>
        <v>Завантажити сертифікат</v>
      </c>
    </row>
    <row r="1514" spans="1:2" x14ac:dyDescent="0.3">
      <c r="A1514" t="s">
        <v>1509</v>
      </c>
      <c r="B1514" t="str">
        <f>HYPERLINK("https://talan.bank.gov.ua/get-user-certificate/ktodAE2aHR8psUPMFZcU","Завантажити сертифікат")</f>
        <v>Завантажити сертифікат</v>
      </c>
    </row>
    <row r="1515" spans="1:2" x14ac:dyDescent="0.3">
      <c r="A1515" t="s">
        <v>1510</v>
      </c>
      <c r="B1515" t="str">
        <f>HYPERLINK("https://talan.bank.gov.ua/get-user-certificate/ktodAaGg9dsog1Y8uU6N","Завантажити сертифікат")</f>
        <v>Завантажити сертифікат</v>
      </c>
    </row>
    <row r="1516" spans="1:2" x14ac:dyDescent="0.3">
      <c r="A1516" t="s">
        <v>1511</v>
      </c>
      <c r="B1516" t="str">
        <f>HYPERLINK("https://talan.bank.gov.ua/get-user-certificate/ktodAVxFJA94XvGc8YS8","Завантажити сертифікат")</f>
        <v>Завантажити сертифікат</v>
      </c>
    </row>
    <row r="1517" spans="1:2" x14ac:dyDescent="0.3">
      <c r="A1517" t="s">
        <v>1512</v>
      </c>
      <c r="B1517" t="str">
        <f>HYPERLINK("https://talan.bank.gov.ua/get-user-certificate/ktodAUY8fhp-v5rOYKm4","Завантажити сертифікат")</f>
        <v>Завантажити сертифікат</v>
      </c>
    </row>
    <row r="1518" spans="1:2" x14ac:dyDescent="0.3">
      <c r="A1518" t="s">
        <v>1513</v>
      </c>
      <c r="B1518" t="str">
        <f>HYPERLINK("https://talan.bank.gov.ua/get-user-certificate/ktodAQSvScDDtXgBFb9l","Завантажити сертифікат")</f>
        <v>Завантажити сертифікат</v>
      </c>
    </row>
    <row r="1519" spans="1:2" x14ac:dyDescent="0.3">
      <c r="A1519" t="s">
        <v>1514</v>
      </c>
      <c r="B1519" t="str">
        <f>HYPERLINK("https://talan.bank.gov.ua/get-user-certificate/ktodAy34GyifW69SbQbs","Завантажити сертифікат")</f>
        <v>Завантажити сертифікат</v>
      </c>
    </row>
    <row r="1520" spans="1:2" x14ac:dyDescent="0.3">
      <c r="A1520" t="s">
        <v>1515</v>
      </c>
      <c r="B1520" t="str">
        <f>HYPERLINK("https://talan.bank.gov.ua/get-user-certificate/ktodAp8mo6mMRIb84ebn","Завантажити сертифікат")</f>
        <v>Завантажити сертифікат</v>
      </c>
    </row>
    <row r="1521" spans="1:2" x14ac:dyDescent="0.3">
      <c r="A1521" t="s">
        <v>1516</v>
      </c>
      <c r="B1521" t="str">
        <f>HYPERLINK("https://talan.bank.gov.ua/get-user-certificate/ktodASnKHaNirQqvdkwI","Завантажити сертифікат")</f>
        <v>Завантажити сертифікат</v>
      </c>
    </row>
    <row r="1522" spans="1:2" x14ac:dyDescent="0.3">
      <c r="A1522" t="s">
        <v>1517</v>
      </c>
      <c r="B1522" t="str">
        <f>HYPERLINK("https://talan.bank.gov.ua/get-user-certificate/ktodAPf_k8AsKgXe1vp9","Завантажити сертифікат")</f>
        <v>Завантажити сертифікат</v>
      </c>
    </row>
    <row r="1523" spans="1:2" x14ac:dyDescent="0.3">
      <c r="A1523" t="s">
        <v>1518</v>
      </c>
      <c r="B1523" t="str">
        <f>HYPERLINK("https://talan.bank.gov.ua/get-user-certificate/ktodAg1IPEohAKoxqFGX","Завантажити сертифікат")</f>
        <v>Завантажити сертифікат</v>
      </c>
    </row>
    <row r="1524" spans="1:2" x14ac:dyDescent="0.3">
      <c r="A1524" t="s">
        <v>1519</v>
      </c>
      <c r="B1524" t="str">
        <f>HYPERLINK("https://talan.bank.gov.ua/get-user-certificate/ktodAVhCSpw8rwHr-7Yz","Завантажити сертифікат")</f>
        <v>Завантажити сертифікат</v>
      </c>
    </row>
    <row r="1525" spans="1:2" x14ac:dyDescent="0.3">
      <c r="A1525" t="s">
        <v>1520</v>
      </c>
      <c r="B1525" t="str">
        <f>HYPERLINK("https://talan.bank.gov.ua/get-user-certificate/ktodAo_paAgvC_iUdjf9","Завантажити сертифікат")</f>
        <v>Завантажити сертифікат</v>
      </c>
    </row>
    <row r="1526" spans="1:2" x14ac:dyDescent="0.3">
      <c r="A1526" t="s">
        <v>1521</v>
      </c>
      <c r="B1526" t="str">
        <f>HYPERLINK("https://talan.bank.gov.ua/get-user-certificate/ktodAlBJB5dVffnZx2iQ","Завантажити сертифікат")</f>
        <v>Завантажити сертифікат</v>
      </c>
    </row>
    <row r="1527" spans="1:2" x14ac:dyDescent="0.3">
      <c r="A1527" t="s">
        <v>1522</v>
      </c>
      <c r="B1527" t="str">
        <f>HYPERLINK("https://talan.bank.gov.ua/get-user-certificate/ktodAmeP4rBWAenPTzNo","Завантажити сертифікат")</f>
        <v>Завантажити сертифікат</v>
      </c>
    </row>
    <row r="1528" spans="1:2" x14ac:dyDescent="0.3">
      <c r="A1528" t="s">
        <v>1523</v>
      </c>
      <c r="B1528" t="str">
        <f>HYPERLINK("https://talan.bank.gov.ua/get-user-certificate/ktodA7H1ID7x66iBGdt4","Завантажити сертифікат")</f>
        <v>Завантажити сертифікат</v>
      </c>
    </row>
    <row r="1529" spans="1:2" x14ac:dyDescent="0.3">
      <c r="A1529" t="s">
        <v>1524</v>
      </c>
      <c r="B1529" t="str">
        <f>HYPERLINK("https://talan.bank.gov.ua/get-user-certificate/ktodANwdavStwGvIQDwx","Завантажити сертифікат")</f>
        <v>Завантажити сертифікат</v>
      </c>
    </row>
    <row r="1530" spans="1:2" x14ac:dyDescent="0.3">
      <c r="A1530" t="s">
        <v>1525</v>
      </c>
      <c r="B1530" t="str">
        <f>HYPERLINK("https://talan.bank.gov.ua/get-user-certificate/ktodAMAJwqwu5DHp2BhI","Завантажити сертифікат")</f>
        <v>Завантажити сертифікат</v>
      </c>
    </row>
    <row r="1531" spans="1:2" x14ac:dyDescent="0.3">
      <c r="A1531" t="s">
        <v>1526</v>
      </c>
      <c r="B1531" t="str">
        <f>HYPERLINK("https://talan.bank.gov.ua/get-user-certificate/ktodAGov2AHrb3CAyLyH","Завантажити сертифікат")</f>
        <v>Завантажити сертифікат</v>
      </c>
    </row>
    <row r="1532" spans="1:2" x14ac:dyDescent="0.3">
      <c r="A1532" t="s">
        <v>1527</v>
      </c>
      <c r="B1532" t="str">
        <f>HYPERLINK("https://talan.bank.gov.ua/get-user-certificate/ktodATBN68eLHQ8BmUhh","Завантажити сертифікат")</f>
        <v>Завантажити сертифікат</v>
      </c>
    </row>
    <row r="1533" spans="1:2" x14ac:dyDescent="0.3">
      <c r="A1533" t="s">
        <v>1528</v>
      </c>
      <c r="B1533" t="str">
        <f>HYPERLINK("https://talan.bank.gov.ua/get-user-certificate/ktodAXQmgNKLTH47DF7C","Завантажити сертифікат")</f>
        <v>Завантажити сертифікат</v>
      </c>
    </row>
    <row r="1534" spans="1:2" x14ac:dyDescent="0.3">
      <c r="A1534" t="s">
        <v>1529</v>
      </c>
      <c r="B1534" t="str">
        <f>HYPERLINK("https://talan.bank.gov.ua/get-user-certificate/ktodAZonpCFmf1WF-szD","Завантажити сертифікат")</f>
        <v>Завантажити сертифікат</v>
      </c>
    </row>
    <row r="1535" spans="1:2" x14ac:dyDescent="0.3">
      <c r="A1535" t="s">
        <v>1530</v>
      </c>
      <c r="B1535" t="str">
        <f>HYPERLINK("https://talan.bank.gov.ua/get-user-certificate/ktodAUFtHsWMUZaRc1N5","Завантажити сертифікат")</f>
        <v>Завантажити сертифікат</v>
      </c>
    </row>
    <row r="1536" spans="1:2" x14ac:dyDescent="0.3">
      <c r="A1536" t="s">
        <v>1531</v>
      </c>
      <c r="B1536" t="str">
        <f>HYPERLINK("https://talan.bank.gov.ua/get-user-certificate/ktodAU4dG9HyGMQWLm07","Завантажити сертифікат")</f>
        <v>Завантажити сертифікат</v>
      </c>
    </row>
    <row r="1537" spans="1:2" x14ac:dyDescent="0.3">
      <c r="A1537" t="s">
        <v>1532</v>
      </c>
      <c r="B1537" t="str">
        <f>HYPERLINK("https://talan.bank.gov.ua/get-user-certificate/ktodAalkPncPWa7WembC","Завантажити сертифікат")</f>
        <v>Завантажити сертифікат</v>
      </c>
    </row>
    <row r="1538" spans="1:2" x14ac:dyDescent="0.3">
      <c r="A1538" t="s">
        <v>1533</v>
      </c>
      <c r="B1538" t="str">
        <f>HYPERLINK("https://talan.bank.gov.ua/get-user-certificate/ktodA51quN-dtijWNHFg","Завантажити сертифікат")</f>
        <v>Завантажити сертифікат</v>
      </c>
    </row>
    <row r="1539" spans="1:2" x14ac:dyDescent="0.3">
      <c r="A1539" t="s">
        <v>1534</v>
      </c>
      <c r="B1539" t="str">
        <f>HYPERLINK("https://talan.bank.gov.ua/get-user-certificate/ktodAky5dOKOolVMFxyA","Завантажити сертифікат")</f>
        <v>Завантажити сертифікат</v>
      </c>
    </row>
    <row r="1540" spans="1:2" x14ac:dyDescent="0.3">
      <c r="A1540" t="s">
        <v>1535</v>
      </c>
      <c r="B1540" t="str">
        <f>HYPERLINK("https://talan.bank.gov.ua/get-user-certificate/ktodAjBwuqeTyJP_uMjR","Завантажити сертифікат")</f>
        <v>Завантажити сертифікат</v>
      </c>
    </row>
    <row r="1541" spans="1:2" x14ac:dyDescent="0.3">
      <c r="A1541" t="s">
        <v>1536</v>
      </c>
      <c r="B1541" t="str">
        <f>HYPERLINK("https://talan.bank.gov.ua/get-user-certificate/ktodArS6jUXZP-HVncsl","Завантажити сертифікат")</f>
        <v>Завантажити сертифікат</v>
      </c>
    </row>
    <row r="1542" spans="1:2" x14ac:dyDescent="0.3">
      <c r="A1542" t="s">
        <v>1537</v>
      </c>
      <c r="B1542" t="str">
        <f>HYPERLINK("https://talan.bank.gov.ua/get-user-certificate/ktodA05cwnu-AAUbEWxN","Завантажити сертифікат")</f>
        <v>Завантажити сертифікат</v>
      </c>
    </row>
    <row r="1543" spans="1:2" x14ac:dyDescent="0.3">
      <c r="A1543" t="s">
        <v>1538</v>
      </c>
      <c r="B1543" t="str">
        <f>HYPERLINK("https://talan.bank.gov.ua/get-user-certificate/ktodAdZaYHxtW_HkY6IR","Завантажити сертифікат")</f>
        <v>Завантажити сертифікат</v>
      </c>
    </row>
    <row r="1544" spans="1:2" x14ac:dyDescent="0.3">
      <c r="A1544" t="s">
        <v>1539</v>
      </c>
      <c r="B1544" t="str">
        <f>HYPERLINK("https://talan.bank.gov.ua/get-user-certificate/ktodAxtHcg74tu4o_a1x","Завантажити сертифікат")</f>
        <v>Завантажити сертифікат</v>
      </c>
    </row>
    <row r="1545" spans="1:2" x14ac:dyDescent="0.3">
      <c r="A1545" t="s">
        <v>1540</v>
      </c>
      <c r="B1545" t="str">
        <f>HYPERLINK("https://talan.bank.gov.ua/get-user-certificate/ktodAYGoA2zifVXrpJBN","Завантажити сертифікат")</f>
        <v>Завантажити сертифікат</v>
      </c>
    </row>
    <row r="1546" spans="1:2" x14ac:dyDescent="0.3">
      <c r="A1546" t="s">
        <v>1541</v>
      </c>
      <c r="B1546" t="str">
        <f>HYPERLINK("https://talan.bank.gov.ua/get-user-certificate/ktodAyPU1m6Ell9QoAoq","Завантажити сертифікат")</f>
        <v>Завантажити сертифікат</v>
      </c>
    </row>
    <row r="1547" spans="1:2" x14ac:dyDescent="0.3">
      <c r="A1547" t="s">
        <v>1542</v>
      </c>
      <c r="B1547" t="str">
        <f>HYPERLINK("https://talan.bank.gov.ua/get-user-certificate/ktodAqkR6OaD7S6K_hD6","Завантажити сертифікат")</f>
        <v>Завантажити сертифікат</v>
      </c>
    </row>
    <row r="1548" spans="1:2" x14ac:dyDescent="0.3">
      <c r="A1548" t="s">
        <v>1543</v>
      </c>
      <c r="B1548" t="str">
        <f>HYPERLINK("https://talan.bank.gov.ua/get-user-certificate/ktodAQtIwdDhJM8nWMdj","Завантажити сертифікат")</f>
        <v>Завантажити сертифікат</v>
      </c>
    </row>
    <row r="1549" spans="1:2" x14ac:dyDescent="0.3">
      <c r="A1549" t="s">
        <v>1544</v>
      </c>
      <c r="B1549" t="str">
        <f>HYPERLINK("https://talan.bank.gov.ua/get-user-certificate/ktodAoW68LvU7vu_W9SH","Завантажити сертифікат")</f>
        <v>Завантажити сертифікат</v>
      </c>
    </row>
    <row r="1550" spans="1:2" x14ac:dyDescent="0.3">
      <c r="A1550" t="s">
        <v>1545</v>
      </c>
      <c r="B1550" t="str">
        <f>HYPERLINK("https://talan.bank.gov.ua/get-user-certificate/ktodAOXtjCp1CDYvYt2X","Завантажити сертифікат")</f>
        <v>Завантажити сертифікат</v>
      </c>
    </row>
    <row r="1551" spans="1:2" x14ac:dyDescent="0.3">
      <c r="A1551" t="s">
        <v>1546</v>
      </c>
      <c r="B1551" t="str">
        <f>HYPERLINK("https://talan.bank.gov.ua/get-user-certificate/ktodAKFsjNtkG9qpzEs1","Завантажити сертифікат")</f>
        <v>Завантажити сертифікат</v>
      </c>
    </row>
    <row r="1552" spans="1:2" x14ac:dyDescent="0.3">
      <c r="A1552" t="s">
        <v>1547</v>
      </c>
      <c r="B1552" t="str">
        <f>HYPERLINK("https://talan.bank.gov.ua/get-user-certificate/ktodAdf1YR9BKGpICsfp","Завантажити сертифікат")</f>
        <v>Завантажити сертифікат</v>
      </c>
    </row>
    <row r="1553" spans="1:2" x14ac:dyDescent="0.3">
      <c r="A1553" t="s">
        <v>1548</v>
      </c>
      <c r="B1553" t="str">
        <f>HYPERLINK("https://talan.bank.gov.ua/get-user-certificate/ktodA72NaP178Y_hzU2p","Завантажити сертифікат")</f>
        <v>Завантажити сертифікат</v>
      </c>
    </row>
    <row r="1554" spans="1:2" x14ac:dyDescent="0.3">
      <c r="A1554" t="s">
        <v>1549</v>
      </c>
      <c r="B1554" t="str">
        <f>HYPERLINK("https://talan.bank.gov.ua/get-user-certificate/ktodA5T6ZMM-zz9-sN4B","Завантажити сертифікат")</f>
        <v>Завантажити сертифікат</v>
      </c>
    </row>
    <row r="1555" spans="1:2" x14ac:dyDescent="0.3">
      <c r="A1555" t="s">
        <v>1550</v>
      </c>
      <c r="B1555" t="str">
        <f>HYPERLINK("https://talan.bank.gov.ua/get-user-certificate/ktodAmnmlJiUV4wJGIFd","Завантажити сертифікат")</f>
        <v>Завантажити сертифікат</v>
      </c>
    </row>
    <row r="1556" spans="1:2" x14ac:dyDescent="0.3">
      <c r="A1556" t="s">
        <v>1551</v>
      </c>
      <c r="B1556" t="str">
        <f>HYPERLINK("https://talan.bank.gov.ua/get-user-certificate/ktodAUjhdjC6BxOHJcEA","Завантажити сертифікат")</f>
        <v>Завантажити сертифікат</v>
      </c>
    </row>
    <row r="1557" spans="1:2" x14ac:dyDescent="0.3">
      <c r="A1557" t="s">
        <v>1552</v>
      </c>
      <c r="B1557" t="str">
        <f>HYPERLINK("https://talan.bank.gov.ua/get-user-certificate/ktodA6tWh_FYP-_jRGQA","Завантажити сертифікат")</f>
        <v>Завантажити сертифікат</v>
      </c>
    </row>
    <row r="1558" spans="1:2" x14ac:dyDescent="0.3">
      <c r="A1558" t="s">
        <v>1553</v>
      </c>
      <c r="B1558" t="str">
        <f>HYPERLINK("https://talan.bank.gov.ua/get-user-certificate/ktodAha6scVHo2Wk6Ejw","Завантажити сертифікат")</f>
        <v>Завантажити сертифікат</v>
      </c>
    </row>
    <row r="1559" spans="1:2" x14ac:dyDescent="0.3">
      <c r="A1559" t="s">
        <v>1554</v>
      </c>
      <c r="B1559" t="str">
        <f>HYPERLINK("https://talan.bank.gov.ua/get-user-certificate/ktodAAtM_rAOcImQ0ZPm","Завантажити сертифікат")</f>
        <v>Завантажити сертифікат</v>
      </c>
    </row>
    <row r="1560" spans="1:2" x14ac:dyDescent="0.3">
      <c r="A1560" t="s">
        <v>1555</v>
      </c>
      <c r="B1560" t="str">
        <f>HYPERLINK("https://talan.bank.gov.ua/get-user-certificate/ktodAqI-9sS9LGkDOn8O","Завантажити сертифікат")</f>
        <v>Завантажити сертифікат</v>
      </c>
    </row>
    <row r="1561" spans="1:2" x14ac:dyDescent="0.3">
      <c r="A1561" t="s">
        <v>1556</v>
      </c>
      <c r="B1561" t="str">
        <f>HYPERLINK("https://talan.bank.gov.ua/get-user-certificate/ktodABfHaaN4A3UhC3AA","Завантажити сертифікат")</f>
        <v>Завантажити сертифікат</v>
      </c>
    </row>
    <row r="1562" spans="1:2" x14ac:dyDescent="0.3">
      <c r="A1562" t="s">
        <v>1557</v>
      </c>
      <c r="B1562" t="str">
        <f>HYPERLINK("https://talan.bank.gov.ua/get-user-certificate/ktodAY06Dx1Sz8qbYv43","Завантажити сертифікат")</f>
        <v>Завантажити сертифікат</v>
      </c>
    </row>
    <row r="1563" spans="1:2" x14ac:dyDescent="0.3">
      <c r="A1563" t="s">
        <v>1558</v>
      </c>
      <c r="B1563" t="str">
        <f>HYPERLINK("https://talan.bank.gov.ua/get-user-certificate/ktodAv5-oC4_Qgag6WQH","Завантажити сертифікат")</f>
        <v>Завантажити сертифікат</v>
      </c>
    </row>
    <row r="1564" spans="1:2" x14ac:dyDescent="0.3">
      <c r="A1564" t="s">
        <v>1559</v>
      </c>
      <c r="B1564" t="str">
        <f>HYPERLINK("https://talan.bank.gov.ua/get-user-certificate/ktodA-V616cY6TZhH-bH","Завантажити сертифікат")</f>
        <v>Завантажити сертифікат</v>
      </c>
    </row>
    <row r="1565" spans="1:2" x14ac:dyDescent="0.3">
      <c r="A1565" t="s">
        <v>1560</v>
      </c>
      <c r="B1565" t="str">
        <f>HYPERLINK("https://talan.bank.gov.ua/get-user-certificate/ktodAx16tD9lsScwbbbM","Завантажити сертифікат")</f>
        <v>Завантажити сертифікат</v>
      </c>
    </row>
    <row r="1566" spans="1:2" x14ac:dyDescent="0.3">
      <c r="A1566" t="s">
        <v>1561</v>
      </c>
      <c r="B1566" t="str">
        <f>HYPERLINK("https://talan.bank.gov.ua/get-user-certificate/ktodAbPy6eiOHKgAGKcg","Завантажити сертифікат")</f>
        <v>Завантажити сертифікат</v>
      </c>
    </row>
    <row r="1567" spans="1:2" x14ac:dyDescent="0.3">
      <c r="A1567" t="s">
        <v>1562</v>
      </c>
      <c r="B1567" t="str">
        <f>HYPERLINK("https://talan.bank.gov.ua/get-user-certificate/ktodAp-HHtPBTdgd4QTz","Завантажити сертифікат")</f>
        <v>Завантажити сертифікат</v>
      </c>
    </row>
    <row r="1568" spans="1:2" x14ac:dyDescent="0.3">
      <c r="A1568" t="s">
        <v>1563</v>
      </c>
      <c r="B1568" t="str">
        <f>HYPERLINK("https://talan.bank.gov.ua/get-user-certificate/ktodAKrQr-uaPzzzReuB","Завантажити сертифікат")</f>
        <v>Завантажити сертифікат</v>
      </c>
    </row>
    <row r="1569" spans="1:2" x14ac:dyDescent="0.3">
      <c r="A1569" t="s">
        <v>1564</v>
      </c>
      <c r="B1569" t="str">
        <f>HYPERLINK("https://talan.bank.gov.ua/get-user-certificate/ktodAtC1B4cW6TgBL9wl","Завантажити сертифікат")</f>
        <v>Завантажити сертифікат</v>
      </c>
    </row>
    <row r="1570" spans="1:2" x14ac:dyDescent="0.3">
      <c r="A1570" t="s">
        <v>1565</v>
      </c>
      <c r="B1570" t="str">
        <f>HYPERLINK("https://talan.bank.gov.ua/get-user-certificate/ktodA0tmnEZLr7jQq_12","Завантажити сертифікат")</f>
        <v>Завантажити сертифікат</v>
      </c>
    </row>
    <row r="1571" spans="1:2" x14ac:dyDescent="0.3">
      <c r="A1571" t="s">
        <v>1566</v>
      </c>
      <c r="B1571" t="str">
        <f>HYPERLINK("https://talan.bank.gov.ua/get-user-certificate/ktodAp9O35z9N2CtRAaV","Завантажити сертифікат")</f>
        <v>Завантажити сертифікат</v>
      </c>
    </row>
    <row r="1572" spans="1:2" x14ac:dyDescent="0.3">
      <c r="A1572" t="s">
        <v>1567</v>
      </c>
      <c r="B1572" t="str">
        <f>HYPERLINK("https://talan.bank.gov.ua/get-user-certificate/ktodASgGXJs2vsSU4_z6","Завантажити сертифікат")</f>
        <v>Завантажити сертифікат</v>
      </c>
    </row>
    <row r="1573" spans="1:2" x14ac:dyDescent="0.3">
      <c r="A1573" t="s">
        <v>1568</v>
      </c>
      <c r="B1573" t="str">
        <f>HYPERLINK("https://talan.bank.gov.ua/get-user-certificate/ktodA-7byRYiaim86_Zi","Завантажити сертифікат")</f>
        <v>Завантажити сертифікат</v>
      </c>
    </row>
    <row r="1574" spans="1:2" x14ac:dyDescent="0.3">
      <c r="A1574" t="s">
        <v>1569</v>
      </c>
      <c r="B1574" t="str">
        <f>HYPERLINK("https://talan.bank.gov.ua/get-user-certificate/ktodAu2YOJAfNx_G8d9k","Завантажити сертифікат")</f>
        <v>Завантажити сертифікат</v>
      </c>
    </row>
    <row r="1575" spans="1:2" x14ac:dyDescent="0.3">
      <c r="A1575" t="s">
        <v>1570</v>
      </c>
      <c r="B1575" t="str">
        <f>HYPERLINK("https://talan.bank.gov.ua/get-user-certificate/ktodA7ZFIDfbayO-9gTx","Завантажити сертифікат")</f>
        <v>Завантажити сертифікат</v>
      </c>
    </row>
    <row r="1576" spans="1:2" x14ac:dyDescent="0.3">
      <c r="A1576" t="s">
        <v>1571</v>
      </c>
      <c r="B1576" t="str">
        <f>HYPERLINK("https://talan.bank.gov.ua/get-user-certificate/ktodAz9koJeT6THE3Ewz","Завантажити сертифікат")</f>
        <v>Завантажити сертифікат</v>
      </c>
    </row>
    <row r="1577" spans="1:2" x14ac:dyDescent="0.3">
      <c r="A1577" t="s">
        <v>1572</v>
      </c>
      <c r="B1577" t="str">
        <f>HYPERLINK("https://talan.bank.gov.ua/get-user-certificate/ktodAP17XPtAA3PZ2vm6","Завантажити сертифікат")</f>
        <v>Завантажити сертифікат</v>
      </c>
    </row>
    <row r="1578" spans="1:2" x14ac:dyDescent="0.3">
      <c r="A1578" t="s">
        <v>1573</v>
      </c>
      <c r="B1578" t="str">
        <f>HYPERLINK("https://talan.bank.gov.ua/get-user-certificate/ktodAojFX0ugrM38idj6","Завантажити сертифікат")</f>
        <v>Завантажити сертифікат</v>
      </c>
    </row>
    <row r="1579" spans="1:2" x14ac:dyDescent="0.3">
      <c r="A1579" t="s">
        <v>1574</v>
      </c>
      <c r="B1579" t="str">
        <f>HYPERLINK("https://talan.bank.gov.ua/get-user-certificate/ktodAK5zSYiDcKKpVjI-","Завантажити сертифікат")</f>
        <v>Завантажити сертифікат</v>
      </c>
    </row>
    <row r="1580" spans="1:2" x14ac:dyDescent="0.3">
      <c r="A1580" t="s">
        <v>1575</v>
      </c>
      <c r="B1580" t="str">
        <f>HYPERLINK("https://talan.bank.gov.ua/get-user-certificate/ktodAznoFG_X1BfNKXq_","Завантажити сертифікат")</f>
        <v>Завантажити сертифікат</v>
      </c>
    </row>
    <row r="1581" spans="1:2" x14ac:dyDescent="0.3">
      <c r="A1581" t="s">
        <v>1576</v>
      </c>
      <c r="B1581" t="str">
        <f>HYPERLINK("https://talan.bank.gov.ua/get-user-certificate/ktodAKveArAK0-qNbcwi","Завантажити сертифікат")</f>
        <v>Завантажити сертифікат</v>
      </c>
    </row>
    <row r="1582" spans="1:2" x14ac:dyDescent="0.3">
      <c r="A1582" t="s">
        <v>1577</v>
      </c>
      <c r="B1582" t="str">
        <f>HYPERLINK("https://talan.bank.gov.ua/get-user-certificate/ktodAfOUCgIQzGyyD9wq","Завантажити сертифікат")</f>
        <v>Завантажити сертифікат</v>
      </c>
    </row>
    <row r="1583" spans="1:2" x14ac:dyDescent="0.3">
      <c r="A1583" t="s">
        <v>1578</v>
      </c>
      <c r="B1583" t="str">
        <f>HYPERLINK("https://talan.bank.gov.ua/get-user-certificate/ktodAYE7R_Zf7o4i922P","Завантажити сертифікат")</f>
        <v>Завантажити сертифікат</v>
      </c>
    </row>
    <row r="1584" spans="1:2" x14ac:dyDescent="0.3">
      <c r="A1584" t="s">
        <v>1579</v>
      </c>
      <c r="B1584" t="str">
        <f>HYPERLINK("https://talan.bank.gov.ua/get-user-certificate/ktodAeAK6B9wJ8RBJl7Q","Завантажити сертифікат")</f>
        <v>Завантажити сертифікат</v>
      </c>
    </row>
    <row r="1585" spans="1:2" x14ac:dyDescent="0.3">
      <c r="A1585" t="s">
        <v>1580</v>
      </c>
      <c r="B1585" t="str">
        <f>HYPERLINK("https://talan.bank.gov.ua/get-user-certificate/ktodA0vE65-iWm8f_IYP","Завантажити сертифікат")</f>
        <v>Завантажити сертифікат</v>
      </c>
    </row>
    <row r="1586" spans="1:2" x14ac:dyDescent="0.3">
      <c r="A1586" t="s">
        <v>1581</v>
      </c>
      <c r="B1586" t="str">
        <f>HYPERLINK("https://talan.bank.gov.ua/get-user-certificate/ktodAMDrteNdy9KXMbRR","Завантажити сертифікат")</f>
        <v>Завантажити сертифікат</v>
      </c>
    </row>
    <row r="1587" spans="1:2" x14ac:dyDescent="0.3">
      <c r="A1587" t="s">
        <v>1582</v>
      </c>
      <c r="B1587" t="str">
        <f>HYPERLINK("https://talan.bank.gov.ua/get-user-certificate/ktodAHavLP2g9buEkatj","Завантажити сертифікат")</f>
        <v>Завантажити сертифікат</v>
      </c>
    </row>
    <row r="1588" spans="1:2" x14ac:dyDescent="0.3">
      <c r="A1588" t="s">
        <v>1583</v>
      </c>
      <c r="B1588" t="str">
        <f>HYPERLINK("https://talan.bank.gov.ua/get-user-certificate/ktodAy2H_bHAaPLMA14S","Завантажити сертифікат")</f>
        <v>Завантажити сертифікат</v>
      </c>
    </row>
    <row r="1589" spans="1:2" x14ac:dyDescent="0.3">
      <c r="A1589" t="s">
        <v>1584</v>
      </c>
      <c r="B1589" t="str">
        <f>HYPERLINK("https://talan.bank.gov.ua/get-user-certificate/ktodAMmlSTAuvXH5Pc3F","Завантажити сертифікат")</f>
        <v>Завантажити сертифікат</v>
      </c>
    </row>
    <row r="1590" spans="1:2" x14ac:dyDescent="0.3">
      <c r="A1590" t="s">
        <v>1585</v>
      </c>
      <c r="B1590" t="str">
        <f>HYPERLINK("https://talan.bank.gov.ua/get-user-certificate/ktodACRVHtoXFR27_dmA","Завантажити сертифікат")</f>
        <v>Завантажити сертифікат</v>
      </c>
    </row>
    <row r="1591" spans="1:2" x14ac:dyDescent="0.3">
      <c r="A1591" t="s">
        <v>1586</v>
      </c>
      <c r="B1591" t="str">
        <f>HYPERLINK("https://talan.bank.gov.ua/get-user-certificate/ktodAiSZMbruechTXmKQ","Завантажити сертифікат")</f>
        <v>Завантажити сертифікат</v>
      </c>
    </row>
    <row r="1592" spans="1:2" x14ac:dyDescent="0.3">
      <c r="A1592" t="s">
        <v>1587</v>
      </c>
      <c r="B1592" t="str">
        <f>HYPERLINK("https://talan.bank.gov.ua/get-user-certificate/ktodADlO56l1vfDUiuQK","Завантажити сертифікат")</f>
        <v>Завантажити сертифікат</v>
      </c>
    </row>
    <row r="1593" spans="1:2" x14ac:dyDescent="0.3">
      <c r="A1593" t="s">
        <v>1588</v>
      </c>
      <c r="B1593" t="str">
        <f>HYPERLINK("https://talan.bank.gov.ua/get-user-certificate/ktodAIxN_L8snNkLWOAB","Завантажити сертифікат")</f>
        <v>Завантажити сертифікат</v>
      </c>
    </row>
    <row r="1594" spans="1:2" x14ac:dyDescent="0.3">
      <c r="A1594" t="s">
        <v>1589</v>
      </c>
      <c r="B1594" t="str">
        <f>HYPERLINK("https://talan.bank.gov.ua/get-user-certificate/ktodATAxaZ6GaWF6vrvj","Завантажити сертифікат")</f>
        <v>Завантажити сертифікат</v>
      </c>
    </row>
    <row r="1595" spans="1:2" x14ac:dyDescent="0.3">
      <c r="A1595" t="s">
        <v>1590</v>
      </c>
      <c r="B1595" t="str">
        <f>HYPERLINK("https://talan.bank.gov.ua/get-user-certificate/ktodAG-QxgK8vFEletKV","Завантажити сертифікат")</f>
        <v>Завантажити сертифікат</v>
      </c>
    </row>
    <row r="1596" spans="1:2" x14ac:dyDescent="0.3">
      <c r="A1596" t="s">
        <v>1591</v>
      </c>
      <c r="B1596" t="str">
        <f>HYPERLINK("https://talan.bank.gov.ua/get-user-certificate/ktodAwUstjSEvxU9Fg1A","Завантажити сертифікат")</f>
        <v>Завантажити сертифікат</v>
      </c>
    </row>
    <row r="1597" spans="1:2" x14ac:dyDescent="0.3">
      <c r="A1597" t="s">
        <v>1592</v>
      </c>
      <c r="B1597" t="str">
        <f>HYPERLINK("https://talan.bank.gov.ua/get-user-certificate/ktodARAppdwPEVLtU5Ag","Завантажити сертифікат")</f>
        <v>Завантажити сертифікат</v>
      </c>
    </row>
    <row r="1598" spans="1:2" x14ac:dyDescent="0.3">
      <c r="A1598" t="s">
        <v>1593</v>
      </c>
      <c r="B1598" t="str">
        <f>HYPERLINK("https://talan.bank.gov.ua/get-user-certificate/ktodA_ZRSyuNprX6TZlB","Завантажити сертифікат")</f>
        <v>Завантажити сертифікат</v>
      </c>
    </row>
    <row r="1599" spans="1:2" x14ac:dyDescent="0.3">
      <c r="A1599" t="s">
        <v>1594</v>
      </c>
      <c r="B1599" t="str">
        <f>HYPERLINK("https://talan.bank.gov.ua/get-user-certificate/ktodASTiljasAUqKtlVc","Завантажити сертифікат")</f>
        <v>Завантажити сертифікат</v>
      </c>
    </row>
    <row r="1600" spans="1:2" x14ac:dyDescent="0.3">
      <c r="A1600" t="s">
        <v>1595</v>
      </c>
      <c r="B1600" t="str">
        <f>HYPERLINK("https://talan.bank.gov.ua/get-user-certificate/ktodAv7EzpxOSKDi0Ugd","Завантажити сертифікат")</f>
        <v>Завантажити сертифікат</v>
      </c>
    </row>
    <row r="1601" spans="1:2" x14ac:dyDescent="0.3">
      <c r="A1601" t="s">
        <v>1596</v>
      </c>
      <c r="B1601" t="str">
        <f>HYPERLINK("https://talan.bank.gov.ua/get-user-certificate/ktodAh2SaNDs98Qs0VCc","Завантажити сертифікат")</f>
        <v>Завантажити сертифікат</v>
      </c>
    </row>
    <row r="1602" spans="1:2" x14ac:dyDescent="0.3">
      <c r="A1602" t="s">
        <v>1597</v>
      </c>
      <c r="B1602" t="str">
        <f>HYPERLINK("https://talan.bank.gov.ua/get-user-certificate/ktodAgFhiOTs5X22EzuK","Завантажити сертифікат")</f>
        <v>Завантажити сертифікат</v>
      </c>
    </row>
    <row r="1603" spans="1:2" x14ac:dyDescent="0.3">
      <c r="A1603" t="s">
        <v>1598</v>
      </c>
      <c r="B1603" t="str">
        <f>HYPERLINK("https://talan.bank.gov.ua/get-user-certificate/ktodAh6kni_WAR--OjUA","Завантажити сертифікат")</f>
        <v>Завантажити сертифікат</v>
      </c>
    </row>
    <row r="1604" spans="1:2" x14ac:dyDescent="0.3">
      <c r="A1604" t="s">
        <v>1599</v>
      </c>
      <c r="B1604" t="str">
        <f>HYPERLINK("https://talan.bank.gov.ua/get-user-certificate/ktodAY6Kv0XwRyrLEeiO","Завантажити сертифікат")</f>
        <v>Завантажити сертифікат</v>
      </c>
    </row>
    <row r="1605" spans="1:2" x14ac:dyDescent="0.3">
      <c r="A1605" t="s">
        <v>1600</v>
      </c>
      <c r="B1605" t="str">
        <f>HYPERLINK("https://talan.bank.gov.ua/get-user-certificate/ktodAaK2eFcEeNVc333f","Завантажити сертифікат")</f>
        <v>Завантажити сертифікат</v>
      </c>
    </row>
    <row r="1606" spans="1:2" x14ac:dyDescent="0.3">
      <c r="A1606" t="s">
        <v>1601</v>
      </c>
      <c r="B1606" t="str">
        <f>HYPERLINK("https://talan.bank.gov.ua/get-user-certificate/ktodATXxvYAqGlFK1ilN","Завантажити сертифікат")</f>
        <v>Завантажити сертифікат</v>
      </c>
    </row>
    <row r="1607" spans="1:2" x14ac:dyDescent="0.3">
      <c r="A1607" t="s">
        <v>1602</v>
      </c>
      <c r="B1607" t="str">
        <f>HYPERLINK("https://talan.bank.gov.ua/get-user-certificate/ktodAUAbETNH9G5iqKPW","Завантажити сертифікат")</f>
        <v>Завантажити сертифікат</v>
      </c>
    </row>
    <row r="1608" spans="1:2" x14ac:dyDescent="0.3">
      <c r="A1608" t="s">
        <v>1603</v>
      </c>
      <c r="B1608" t="str">
        <f>HYPERLINK("https://talan.bank.gov.ua/get-user-certificate/ktodA1yEHOUZKSNce0Z-","Завантажити сертифікат")</f>
        <v>Завантажити сертифікат</v>
      </c>
    </row>
    <row r="1609" spans="1:2" x14ac:dyDescent="0.3">
      <c r="A1609" t="s">
        <v>1604</v>
      </c>
      <c r="B1609" t="str">
        <f>HYPERLINK("https://talan.bank.gov.ua/get-user-certificate/ktodArmlc66h85lwQdiF","Завантажити сертифікат")</f>
        <v>Завантажити сертифікат</v>
      </c>
    </row>
    <row r="1610" spans="1:2" x14ac:dyDescent="0.3">
      <c r="A1610" t="s">
        <v>1605</v>
      </c>
      <c r="B1610" t="str">
        <f>HYPERLINK("https://talan.bank.gov.ua/get-user-certificate/ktodA-S9CQedbYa3NxSL","Завантажити сертифікат")</f>
        <v>Завантажити сертифікат</v>
      </c>
    </row>
    <row r="1611" spans="1:2" x14ac:dyDescent="0.3">
      <c r="A1611" t="s">
        <v>1606</v>
      </c>
      <c r="B1611" t="str">
        <f>HYPERLINK("https://talan.bank.gov.ua/get-user-certificate/ktodAt3CQlxOsvihZYd1","Завантажити сертифікат")</f>
        <v>Завантажити сертифікат</v>
      </c>
    </row>
    <row r="1612" spans="1:2" x14ac:dyDescent="0.3">
      <c r="A1612" t="s">
        <v>1607</v>
      </c>
      <c r="B1612" t="str">
        <f>HYPERLINK("https://talan.bank.gov.ua/get-user-certificate/ktodAQE2zzEbSaA5qmQG","Завантажити сертифікат")</f>
        <v>Завантажити сертифікат</v>
      </c>
    </row>
    <row r="1613" spans="1:2" x14ac:dyDescent="0.3">
      <c r="A1613" t="s">
        <v>1608</v>
      </c>
      <c r="B1613" t="str">
        <f>HYPERLINK("https://talan.bank.gov.ua/get-user-certificate/ktodAfNPlkVdjp9x3CBy","Завантажити сертифікат")</f>
        <v>Завантажити сертифікат</v>
      </c>
    </row>
    <row r="1614" spans="1:2" x14ac:dyDescent="0.3">
      <c r="A1614" t="s">
        <v>1609</v>
      </c>
      <c r="B1614" t="str">
        <f>HYPERLINK("https://talan.bank.gov.ua/get-user-certificate/ktodAjMmyrMB1MYYD2S9","Завантажити сертифікат")</f>
        <v>Завантажити сертифікат</v>
      </c>
    </row>
    <row r="1615" spans="1:2" x14ac:dyDescent="0.3">
      <c r="A1615" t="s">
        <v>1610</v>
      </c>
      <c r="B1615" t="str">
        <f>HYPERLINK("https://talan.bank.gov.ua/get-user-certificate/ktodAQYL59dQ8PZSr_3W","Завантажити сертифікат")</f>
        <v>Завантажити сертифікат</v>
      </c>
    </row>
    <row r="1616" spans="1:2" x14ac:dyDescent="0.3">
      <c r="A1616" t="s">
        <v>1611</v>
      </c>
      <c r="B1616" t="str">
        <f>HYPERLINK("https://talan.bank.gov.ua/get-user-certificate/ktodAAyw3HYMHMZYWiGM","Завантажити сертифікат")</f>
        <v>Завантажити сертифікат</v>
      </c>
    </row>
    <row r="1617" spans="1:2" x14ac:dyDescent="0.3">
      <c r="A1617" t="s">
        <v>1612</v>
      </c>
      <c r="B1617" t="str">
        <f>HYPERLINK("https://talan.bank.gov.ua/get-user-certificate/ktodAf-t7zr3MLLbv1zu","Завантажити сертифікат")</f>
        <v>Завантажити сертифікат</v>
      </c>
    </row>
    <row r="1618" spans="1:2" x14ac:dyDescent="0.3">
      <c r="A1618" t="s">
        <v>1613</v>
      </c>
      <c r="B1618" t="str">
        <f>HYPERLINK("https://talan.bank.gov.ua/get-user-certificate/ktodAJobQRXT10ugxfBR","Завантажити сертифікат")</f>
        <v>Завантажити сертифікат</v>
      </c>
    </row>
    <row r="1619" spans="1:2" x14ac:dyDescent="0.3">
      <c r="A1619" t="s">
        <v>1614</v>
      </c>
      <c r="B1619" t="str">
        <f>HYPERLINK("https://talan.bank.gov.ua/get-user-certificate/ktodAGaU1PXS3zKcaRUn","Завантажити сертифікат")</f>
        <v>Завантажити сертифікат</v>
      </c>
    </row>
    <row r="1620" spans="1:2" x14ac:dyDescent="0.3">
      <c r="A1620" t="s">
        <v>1615</v>
      </c>
      <c r="B1620" t="str">
        <f>HYPERLINK("https://talan.bank.gov.ua/get-user-certificate/ktodA_DyaLiZC8XcLldx","Завантажити сертифікат")</f>
        <v>Завантажити сертифікат</v>
      </c>
    </row>
    <row r="1621" spans="1:2" x14ac:dyDescent="0.3">
      <c r="A1621" t="s">
        <v>1616</v>
      </c>
      <c r="B1621" t="str">
        <f>HYPERLINK("https://talan.bank.gov.ua/get-user-certificate/ktodAnKX-b1z7N6242AY","Завантажити сертифікат")</f>
        <v>Завантажити сертифікат</v>
      </c>
    </row>
    <row r="1622" spans="1:2" x14ac:dyDescent="0.3">
      <c r="A1622" t="s">
        <v>1617</v>
      </c>
      <c r="B1622" t="str">
        <f>HYPERLINK("https://talan.bank.gov.ua/get-user-certificate/ktodA-rtNIeZXvWkLB2J","Завантажити сертифікат")</f>
        <v>Завантажити сертифікат</v>
      </c>
    </row>
    <row r="1623" spans="1:2" x14ac:dyDescent="0.3">
      <c r="A1623" t="s">
        <v>1618</v>
      </c>
      <c r="B1623" t="str">
        <f>HYPERLINK("https://talan.bank.gov.ua/get-user-certificate/ktodAQwHfqvNRmKTqWoN","Завантажити сертифікат")</f>
        <v>Завантажити сертифікат</v>
      </c>
    </row>
    <row r="1624" spans="1:2" x14ac:dyDescent="0.3">
      <c r="A1624" t="s">
        <v>1619</v>
      </c>
      <c r="B1624" t="str">
        <f>HYPERLINK("https://talan.bank.gov.ua/get-user-certificate/ktodANgv9f9LUZM6eXIu","Завантажити сертифікат")</f>
        <v>Завантажити сертифікат</v>
      </c>
    </row>
    <row r="1625" spans="1:2" x14ac:dyDescent="0.3">
      <c r="A1625" t="s">
        <v>1620</v>
      </c>
      <c r="B1625" t="str">
        <f>HYPERLINK("https://talan.bank.gov.ua/get-user-certificate/ktodA9I7gsTT5yO9Up99","Завантажити сертифікат")</f>
        <v>Завантажити сертифікат</v>
      </c>
    </row>
    <row r="1626" spans="1:2" x14ac:dyDescent="0.3">
      <c r="A1626" t="s">
        <v>1621</v>
      </c>
      <c r="B1626" t="str">
        <f>HYPERLINK("https://talan.bank.gov.ua/get-user-certificate/ktodA3Ll_VHSsVp92nOm","Завантажити сертифікат")</f>
        <v>Завантажити сертифікат</v>
      </c>
    </row>
    <row r="1627" spans="1:2" x14ac:dyDescent="0.3">
      <c r="A1627" t="s">
        <v>1622</v>
      </c>
      <c r="B1627" t="str">
        <f>HYPERLINK("https://talan.bank.gov.ua/get-user-certificate/ktodA7JyRdJprUSyxlEb","Завантажити сертифікат")</f>
        <v>Завантажити сертифікат</v>
      </c>
    </row>
    <row r="1628" spans="1:2" x14ac:dyDescent="0.3">
      <c r="A1628" t="s">
        <v>1623</v>
      </c>
      <c r="B1628" t="str">
        <f>HYPERLINK("https://talan.bank.gov.ua/get-user-certificate/ktodAbfI1ye5tUW2g_2g","Завантажити сертифікат")</f>
        <v>Завантажити сертифікат</v>
      </c>
    </row>
    <row r="1629" spans="1:2" x14ac:dyDescent="0.3">
      <c r="A1629" t="s">
        <v>1624</v>
      </c>
      <c r="B1629" t="str">
        <f>HYPERLINK("https://talan.bank.gov.ua/get-user-certificate/ktodABzg86W7oqdWU9A2","Завантажити сертифікат")</f>
        <v>Завантажити сертифікат</v>
      </c>
    </row>
    <row r="1630" spans="1:2" x14ac:dyDescent="0.3">
      <c r="A1630" t="s">
        <v>1625</v>
      </c>
      <c r="B1630" t="str">
        <f>HYPERLINK("https://talan.bank.gov.ua/get-user-certificate/ktodAG073LcfD_7nqH6s","Завантажити сертифікат")</f>
        <v>Завантажити сертифікат</v>
      </c>
    </row>
    <row r="1631" spans="1:2" x14ac:dyDescent="0.3">
      <c r="A1631" t="s">
        <v>1626</v>
      </c>
      <c r="B1631" t="str">
        <f>HYPERLINK("https://talan.bank.gov.ua/get-user-certificate/ktodARfShPcTsPUzOLK9","Завантажити сертифікат")</f>
        <v>Завантажити сертифікат</v>
      </c>
    </row>
    <row r="1632" spans="1:2" x14ac:dyDescent="0.3">
      <c r="A1632" t="s">
        <v>1627</v>
      </c>
      <c r="B1632" t="str">
        <f>HYPERLINK("https://talan.bank.gov.ua/get-user-certificate/ktodAzLkGjsaTOO5THtA","Завантажити сертифікат")</f>
        <v>Завантажити сертифікат</v>
      </c>
    </row>
    <row r="1633" spans="1:2" x14ac:dyDescent="0.3">
      <c r="A1633" t="s">
        <v>1628</v>
      </c>
      <c r="B1633" t="str">
        <f>HYPERLINK("https://talan.bank.gov.ua/get-user-certificate/ktodA2ApBJGwYxpYDtSs","Завантажити сертифікат")</f>
        <v>Завантажити сертифікат</v>
      </c>
    </row>
    <row r="1634" spans="1:2" x14ac:dyDescent="0.3">
      <c r="A1634" t="s">
        <v>1629</v>
      </c>
      <c r="B1634" t="str">
        <f>HYPERLINK("https://talan.bank.gov.ua/get-user-certificate/ktodAKNN6qfL2OcQ6ONR","Завантажити сертифікат")</f>
        <v>Завантажити сертифікат</v>
      </c>
    </row>
    <row r="1635" spans="1:2" x14ac:dyDescent="0.3">
      <c r="A1635" t="s">
        <v>1630</v>
      </c>
      <c r="B1635" t="str">
        <f>HYPERLINK("https://talan.bank.gov.ua/get-user-certificate/ktodAgQ68_YQqBvB6Xrx","Завантажити сертифікат")</f>
        <v>Завантажити сертифікат</v>
      </c>
    </row>
    <row r="1636" spans="1:2" x14ac:dyDescent="0.3">
      <c r="A1636" t="s">
        <v>1631</v>
      </c>
      <c r="B1636" t="str">
        <f>HYPERLINK("https://talan.bank.gov.ua/get-user-certificate/ktodAm0KFg70Z2SRFIYc","Завантажити сертифікат")</f>
        <v>Завантажити сертифікат</v>
      </c>
    </row>
    <row r="1637" spans="1:2" x14ac:dyDescent="0.3">
      <c r="A1637" t="s">
        <v>1632</v>
      </c>
      <c r="B1637" t="str">
        <f>HYPERLINK("https://talan.bank.gov.ua/get-user-certificate/ktodA-ATBjDbnqUDrzlp","Завантажити сертифікат")</f>
        <v>Завантажити сертифікат</v>
      </c>
    </row>
    <row r="1638" spans="1:2" x14ac:dyDescent="0.3">
      <c r="A1638" t="s">
        <v>1633</v>
      </c>
      <c r="B1638" t="str">
        <f>HYPERLINK("https://talan.bank.gov.ua/get-user-certificate/ktodAK4gQSAFwP4eaQDt","Завантажити сертифікат")</f>
        <v>Завантажити сертифікат</v>
      </c>
    </row>
    <row r="1639" spans="1:2" x14ac:dyDescent="0.3">
      <c r="A1639" t="s">
        <v>1634</v>
      </c>
      <c r="B1639" t="str">
        <f>HYPERLINK("https://talan.bank.gov.ua/get-user-certificate/ktodAQgTL67abw8TAt7B","Завантажити сертифікат")</f>
        <v>Завантажити сертифікат</v>
      </c>
    </row>
    <row r="1640" spans="1:2" x14ac:dyDescent="0.3">
      <c r="A1640" t="s">
        <v>1635</v>
      </c>
      <c r="B1640" t="str">
        <f>HYPERLINK("https://talan.bank.gov.ua/get-user-certificate/ktodAqH_WH_xruYrBa00","Завантажити сертифікат")</f>
        <v>Завантажити сертифікат</v>
      </c>
    </row>
    <row r="1641" spans="1:2" x14ac:dyDescent="0.3">
      <c r="A1641" t="s">
        <v>1636</v>
      </c>
      <c r="B1641" t="str">
        <f>HYPERLINK("https://talan.bank.gov.ua/get-user-certificate/ktodA_HcTbrPihXd_y8-","Завантажити сертифікат")</f>
        <v>Завантажити сертифікат</v>
      </c>
    </row>
    <row r="1642" spans="1:2" x14ac:dyDescent="0.3">
      <c r="A1642" t="s">
        <v>1637</v>
      </c>
      <c r="B1642" t="str">
        <f>HYPERLINK("https://talan.bank.gov.ua/get-user-certificate/ktodAmT2vsHl1_fT-KFn","Завантажити сертифікат")</f>
        <v>Завантажити сертифікат</v>
      </c>
    </row>
    <row r="1643" spans="1:2" x14ac:dyDescent="0.3">
      <c r="A1643" t="s">
        <v>1638</v>
      </c>
      <c r="B1643" t="str">
        <f>HYPERLINK("https://talan.bank.gov.ua/get-user-certificate/ktodA750ZmOS-q2pJE1J","Завантажити сертифікат")</f>
        <v>Завантажити сертифікат</v>
      </c>
    </row>
    <row r="1644" spans="1:2" x14ac:dyDescent="0.3">
      <c r="A1644" t="s">
        <v>1639</v>
      </c>
      <c r="B1644" t="str">
        <f>HYPERLINK("https://talan.bank.gov.ua/get-user-certificate/ktodA35jPRXA55LzEo_p","Завантажити сертифікат")</f>
        <v>Завантажити сертифікат</v>
      </c>
    </row>
    <row r="1645" spans="1:2" x14ac:dyDescent="0.3">
      <c r="A1645" t="s">
        <v>1640</v>
      </c>
      <c r="B1645" t="str">
        <f>HYPERLINK("https://talan.bank.gov.ua/get-user-certificate/ktodAHLEv-pNTTseLuG0","Завантажити сертифікат")</f>
        <v>Завантажити сертифікат</v>
      </c>
    </row>
    <row r="1646" spans="1:2" x14ac:dyDescent="0.3">
      <c r="A1646" t="s">
        <v>1641</v>
      </c>
      <c r="B1646" t="str">
        <f>HYPERLINK("https://talan.bank.gov.ua/get-user-certificate/ktodAp8NM4jtnP3oLZX_","Завантажити сертифікат")</f>
        <v>Завантажити сертифікат</v>
      </c>
    </row>
    <row r="1647" spans="1:2" x14ac:dyDescent="0.3">
      <c r="A1647" t="s">
        <v>1642</v>
      </c>
      <c r="B1647" t="str">
        <f>HYPERLINK("https://talan.bank.gov.ua/get-user-certificate/ktodAuqmZSpwg7gy1Ylm","Завантажити сертифікат")</f>
        <v>Завантажити сертифікат</v>
      </c>
    </row>
    <row r="1648" spans="1:2" x14ac:dyDescent="0.3">
      <c r="A1648" t="s">
        <v>1643</v>
      </c>
      <c r="B1648" t="str">
        <f>HYPERLINK("https://talan.bank.gov.ua/get-user-certificate/ktodAJPnDDPbOM3Yd9m2","Завантажити сертифікат")</f>
        <v>Завантажити сертифікат</v>
      </c>
    </row>
    <row r="1649" spans="1:2" x14ac:dyDescent="0.3">
      <c r="A1649" t="s">
        <v>1644</v>
      </c>
      <c r="B1649" t="str">
        <f>HYPERLINK("https://talan.bank.gov.ua/get-user-certificate/ktodAyVCRC27ngnZOylh","Завантажити сертифікат")</f>
        <v>Завантажити сертифікат</v>
      </c>
    </row>
    <row r="1650" spans="1:2" x14ac:dyDescent="0.3">
      <c r="A1650" t="s">
        <v>1645</v>
      </c>
      <c r="B1650" t="str">
        <f>HYPERLINK("https://talan.bank.gov.ua/get-user-certificate/ktodAkUgl0kqIIGGNQXj","Завантажити сертифікат")</f>
        <v>Завантажити сертифікат</v>
      </c>
    </row>
    <row r="1651" spans="1:2" x14ac:dyDescent="0.3">
      <c r="A1651" t="s">
        <v>1646</v>
      </c>
      <c r="B1651" t="str">
        <f>HYPERLINK("https://talan.bank.gov.ua/get-user-certificate/ktodA28_vFiyiim0dHdR","Завантажити сертифікат")</f>
        <v>Завантажити сертифікат</v>
      </c>
    </row>
    <row r="1652" spans="1:2" x14ac:dyDescent="0.3">
      <c r="A1652" t="s">
        <v>1647</v>
      </c>
      <c r="B1652" t="str">
        <f>HYPERLINK("https://talan.bank.gov.ua/get-user-certificate/ktodAghOcI3aMei5Vx57","Завантажити сертифікат")</f>
        <v>Завантажити сертифікат</v>
      </c>
    </row>
    <row r="1653" spans="1:2" x14ac:dyDescent="0.3">
      <c r="A1653" t="s">
        <v>1648</v>
      </c>
      <c r="B1653" t="str">
        <f>HYPERLINK("https://talan.bank.gov.ua/get-user-certificate/ktodAgKi2IhgwH3X7_Rw","Завантажити сертифікат")</f>
        <v>Завантажити сертифікат</v>
      </c>
    </row>
    <row r="1654" spans="1:2" x14ac:dyDescent="0.3">
      <c r="A1654" t="s">
        <v>1649</v>
      </c>
      <c r="B1654" t="str">
        <f>HYPERLINK("https://talan.bank.gov.ua/get-user-certificate/ktodAgWRH8kz-B4Hgz5y","Завантажити сертифікат")</f>
        <v>Завантажити сертифікат</v>
      </c>
    </row>
    <row r="1655" spans="1:2" x14ac:dyDescent="0.3">
      <c r="A1655" t="s">
        <v>1650</v>
      </c>
      <c r="B1655" t="str">
        <f>HYPERLINK("https://talan.bank.gov.ua/get-user-certificate/ktodAKo9V_20zwl7GjBH","Завантажити сертифікат")</f>
        <v>Завантажити сертифікат</v>
      </c>
    </row>
    <row r="1656" spans="1:2" x14ac:dyDescent="0.3">
      <c r="A1656" t="s">
        <v>1651</v>
      </c>
      <c r="B1656" t="str">
        <f>HYPERLINK("https://talan.bank.gov.ua/get-user-certificate/ktodAkFzBe_GIfHD9tL_","Завантажити сертифікат")</f>
        <v>Завантажити сертифікат</v>
      </c>
    </row>
    <row r="1657" spans="1:2" x14ac:dyDescent="0.3">
      <c r="A1657" t="s">
        <v>1652</v>
      </c>
      <c r="B1657" t="str">
        <f>HYPERLINK("https://talan.bank.gov.ua/get-user-certificate/ktodAxFwTNKaaqbNfTYH","Завантажити сертифікат")</f>
        <v>Завантажити сертифікат</v>
      </c>
    </row>
    <row r="1658" spans="1:2" x14ac:dyDescent="0.3">
      <c r="A1658" t="s">
        <v>1653</v>
      </c>
      <c r="B1658" t="str">
        <f>HYPERLINK("https://talan.bank.gov.ua/get-user-certificate/ktodAnXSgZId5C-K20na","Завантажити сертифікат")</f>
        <v>Завантажити сертифікат</v>
      </c>
    </row>
    <row r="1659" spans="1:2" x14ac:dyDescent="0.3">
      <c r="A1659" t="s">
        <v>1654</v>
      </c>
      <c r="B1659" t="str">
        <f>HYPERLINK("https://talan.bank.gov.ua/get-user-certificate/ktodA_SiNN9twoq7JjfW","Завантажити сертифікат")</f>
        <v>Завантажити сертифікат</v>
      </c>
    </row>
    <row r="1660" spans="1:2" x14ac:dyDescent="0.3">
      <c r="A1660" t="s">
        <v>1655</v>
      </c>
      <c r="B1660" t="str">
        <f>HYPERLINK("https://talan.bank.gov.ua/get-user-certificate/ktodAMnNS_CuPvW0QvLu","Завантажити сертифікат")</f>
        <v>Завантажити сертифікат</v>
      </c>
    </row>
    <row r="1661" spans="1:2" x14ac:dyDescent="0.3">
      <c r="A1661" t="s">
        <v>1656</v>
      </c>
      <c r="B1661" t="str">
        <f>HYPERLINK("https://talan.bank.gov.ua/get-user-certificate/ktodAGKtbdkQPWPybuqi","Завантажити сертифікат")</f>
        <v>Завантажити сертифікат</v>
      </c>
    </row>
    <row r="1662" spans="1:2" x14ac:dyDescent="0.3">
      <c r="A1662" t="s">
        <v>1657</v>
      </c>
      <c r="B1662" t="str">
        <f>HYPERLINK("https://talan.bank.gov.ua/get-user-certificate/ktodA5bI6xkDMDWmRfU4","Завантажити сертифікат")</f>
        <v>Завантажити сертифікат</v>
      </c>
    </row>
    <row r="1663" spans="1:2" x14ac:dyDescent="0.3">
      <c r="A1663" t="s">
        <v>1658</v>
      </c>
      <c r="B1663" t="str">
        <f>HYPERLINK("https://talan.bank.gov.ua/get-user-certificate/ktodA35zs19hweRZY7pN","Завантажити сертифікат")</f>
        <v>Завантажити сертифікат</v>
      </c>
    </row>
    <row r="1664" spans="1:2" x14ac:dyDescent="0.3">
      <c r="A1664" t="s">
        <v>1659</v>
      </c>
      <c r="B1664" t="str">
        <f>HYPERLINK("https://talan.bank.gov.ua/get-user-certificate/ktodAD4fkSFa2X8OaHzt","Завантажити сертифікат")</f>
        <v>Завантажити сертифікат</v>
      </c>
    </row>
    <row r="1665" spans="1:2" x14ac:dyDescent="0.3">
      <c r="A1665" t="s">
        <v>1660</v>
      </c>
      <c r="B1665" t="str">
        <f>HYPERLINK("https://talan.bank.gov.ua/get-user-certificate/ktodAajRkGIb5TrESWNC","Завантажити сертифікат")</f>
        <v>Завантажити сертифікат</v>
      </c>
    </row>
    <row r="1666" spans="1:2" x14ac:dyDescent="0.3">
      <c r="A1666" t="s">
        <v>1661</v>
      </c>
      <c r="B1666" t="str">
        <f>HYPERLINK("https://talan.bank.gov.ua/get-user-certificate/ktodAXDDp5mW58IwmbiB","Завантажити сертифікат")</f>
        <v>Завантажити сертифікат</v>
      </c>
    </row>
    <row r="1667" spans="1:2" x14ac:dyDescent="0.3">
      <c r="A1667" t="s">
        <v>1662</v>
      </c>
      <c r="B1667" t="str">
        <f>HYPERLINK("https://talan.bank.gov.ua/get-user-certificate/ktodAcMq6ZZB8lblJaFS","Завантажити сертифікат")</f>
        <v>Завантажити сертифікат</v>
      </c>
    </row>
    <row r="1668" spans="1:2" x14ac:dyDescent="0.3">
      <c r="A1668" t="s">
        <v>1663</v>
      </c>
      <c r="B1668" t="str">
        <f>HYPERLINK("https://talan.bank.gov.ua/get-user-certificate/ktodA1wk1u1TApU0z-jo","Завантажити сертифікат")</f>
        <v>Завантажити сертифікат</v>
      </c>
    </row>
    <row r="1669" spans="1:2" x14ac:dyDescent="0.3">
      <c r="A1669" t="s">
        <v>1664</v>
      </c>
      <c r="B1669" t="str">
        <f>HYPERLINK("https://talan.bank.gov.ua/get-user-certificate/ktodAZirr8caZK9YHeo6","Завантажити сертифікат")</f>
        <v>Завантажити сертифікат</v>
      </c>
    </row>
    <row r="1670" spans="1:2" x14ac:dyDescent="0.3">
      <c r="A1670" t="s">
        <v>1665</v>
      </c>
      <c r="B1670" t="str">
        <f>HYPERLINK("https://talan.bank.gov.ua/get-user-certificate/ktodAuXzpbE1RdnlDWIo","Завантажити сертифікат")</f>
        <v>Завантажити сертифікат</v>
      </c>
    </row>
    <row r="1671" spans="1:2" x14ac:dyDescent="0.3">
      <c r="A1671" t="s">
        <v>1666</v>
      </c>
      <c r="B1671" t="str">
        <f>HYPERLINK("https://talan.bank.gov.ua/get-user-certificate/ktodAqrbRARrqHlX1Pt0","Завантажити сертифікат")</f>
        <v>Завантажити сертифікат</v>
      </c>
    </row>
    <row r="1672" spans="1:2" x14ac:dyDescent="0.3">
      <c r="A1672" t="s">
        <v>1667</v>
      </c>
      <c r="B1672" t="str">
        <f>HYPERLINK("https://talan.bank.gov.ua/get-user-certificate/ktodAnpL9wQaguT3bVbr","Завантажити сертифікат")</f>
        <v>Завантажити сертифікат</v>
      </c>
    </row>
    <row r="1673" spans="1:2" x14ac:dyDescent="0.3">
      <c r="A1673" t="s">
        <v>1668</v>
      </c>
      <c r="B1673" t="str">
        <f>HYPERLINK("https://talan.bank.gov.ua/get-user-certificate/ktodA90Kd7qdWHSz45Op","Завантажити сертифікат")</f>
        <v>Завантажити сертифікат</v>
      </c>
    </row>
    <row r="1674" spans="1:2" x14ac:dyDescent="0.3">
      <c r="A1674" t="s">
        <v>1669</v>
      </c>
      <c r="B1674" t="str">
        <f>HYPERLINK("https://talan.bank.gov.ua/get-user-certificate/ktodAWmYD7_xFQGoe5x-","Завантажити сертифікат")</f>
        <v>Завантажити сертифікат</v>
      </c>
    </row>
    <row r="1675" spans="1:2" x14ac:dyDescent="0.3">
      <c r="A1675" t="s">
        <v>1670</v>
      </c>
      <c r="B1675" t="str">
        <f>HYPERLINK("https://talan.bank.gov.ua/get-user-certificate/ktodAuDiABu3iA96Z-tI","Завантажити сертифікат")</f>
        <v>Завантажити сертифікат</v>
      </c>
    </row>
    <row r="1676" spans="1:2" x14ac:dyDescent="0.3">
      <c r="A1676" t="s">
        <v>1671</v>
      </c>
      <c r="B1676" t="str">
        <f>HYPERLINK("https://talan.bank.gov.ua/get-user-certificate/ktodArtoAVum_U0b4gk_","Завантажити сертифікат")</f>
        <v>Завантажити сертифікат</v>
      </c>
    </row>
    <row r="1677" spans="1:2" x14ac:dyDescent="0.3">
      <c r="A1677" t="s">
        <v>1672</v>
      </c>
      <c r="B1677" t="str">
        <f>HYPERLINK("https://talan.bank.gov.ua/get-user-certificate/ktodAHNgPYO7UKzkz4FN","Завантажити сертифікат")</f>
        <v>Завантажити сертифікат</v>
      </c>
    </row>
    <row r="1678" spans="1:2" x14ac:dyDescent="0.3">
      <c r="A1678" t="s">
        <v>1673</v>
      </c>
      <c r="B1678" t="str">
        <f>HYPERLINK("https://talan.bank.gov.ua/get-user-certificate/ktodAu6Kvuch_ONFt2A6","Завантажити сертифікат")</f>
        <v>Завантажити сертифікат</v>
      </c>
    </row>
    <row r="1679" spans="1:2" x14ac:dyDescent="0.3">
      <c r="A1679" t="s">
        <v>1674</v>
      </c>
      <c r="B1679" t="str">
        <f>HYPERLINK("https://talan.bank.gov.ua/get-user-certificate/ktodAqsuTtNOG9UZh6CB","Завантажити сертифікат")</f>
        <v>Завантажити сертифікат</v>
      </c>
    </row>
    <row r="1680" spans="1:2" x14ac:dyDescent="0.3">
      <c r="A1680" t="s">
        <v>1675</v>
      </c>
      <c r="B1680" t="str">
        <f>HYPERLINK("https://talan.bank.gov.ua/get-user-certificate/ktodAkdsd-VC-SPA4CdR","Завантажити сертифікат")</f>
        <v>Завантажити сертифікат</v>
      </c>
    </row>
    <row r="1681" spans="1:2" x14ac:dyDescent="0.3">
      <c r="A1681" t="s">
        <v>1676</v>
      </c>
      <c r="B1681" t="str">
        <f>HYPERLINK("https://talan.bank.gov.ua/get-user-certificate/ktodApVy5PD-9qX0L-T4","Завантажити сертифікат")</f>
        <v>Завантажити сертифікат</v>
      </c>
    </row>
    <row r="1682" spans="1:2" x14ac:dyDescent="0.3">
      <c r="A1682" t="s">
        <v>1677</v>
      </c>
      <c r="B1682" t="str">
        <f>HYPERLINK("https://talan.bank.gov.ua/get-user-certificate/ktodAcZNS22I6ccXLFxZ","Завантажити сертифікат")</f>
        <v>Завантажити сертифікат</v>
      </c>
    </row>
    <row r="1683" spans="1:2" x14ac:dyDescent="0.3">
      <c r="A1683" t="s">
        <v>1678</v>
      </c>
      <c r="B1683" t="str">
        <f>HYPERLINK("https://talan.bank.gov.ua/get-user-certificate/ktodAyTlqMfjnhtAQddM","Завантажити сертифікат")</f>
        <v>Завантажити сертифікат</v>
      </c>
    </row>
    <row r="1684" spans="1:2" x14ac:dyDescent="0.3">
      <c r="A1684" t="s">
        <v>1679</v>
      </c>
      <c r="B1684" t="str">
        <f>HYPERLINK("https://talan.bank.gov.ua/get-user-certificate/ktodAIQQpllHglSbA-w2","Завантажити сертифікат")</f>
        <v>Завантажити сертифікат</v>
      </c>
    </row>
    <row r="1685" spans="1:2" x14ac:dyDescent="0.3">
      <c r="A1685" t="s">
        <v>1680</v>
      </c>
      <c r="B1685" t="str">
        <f>HYPERLINK("https://talan.bank.gov.ua/get-user-certificate/ktodAq4PFeEpOAfQXP-O","Завантажити сертифікат")</f>
        <v>Завантажити сертифікат</v>
      </c>
    </row>
    <row r="1686" spans="1:2" x14ac:dyDescent="0.3">
      <c r="A1686" t="s">
        <v>1681</v>
      </c>
      <c r="B1686" t="str">
        <f>HYPERLINK("https://talan.bank.gov.ua/get-user-certificate/ktodA9m3iNNoD1YhBz9F","Завантажити сертифікат")</f>
        <v>Завантажити сертифікат</v>
      </c>
    </row>
    <row r="1687" spans="1:2" x14ac:dyDescent="0.3">
      <c r="A1687" t="s">
        <v>1682</v>
      </c>
      <c r="B1687" t="str">
        <f>HYPERLINK("https://talan.bank.gov.ua/get-user-certificate/ktodAEHMVbo9XnEQB3CU","Завантажити сертифікат")</f>
        <v>Завантажити сертифікат</v>
      </c>
    </row>
    <row r="1688" spans="1:2" x14ac:dyDescent="0.3">
      <c r="A1688" t="s">
        <v>1683</v>
      </c>
      <c r="B1688" t="str">
        <f>HYPERLINK("https://talan.bank.gov.ua/get-user-certificate/ktodAyEtPzm2vuRBgZg9","Завантажити сертифікат")</f>
        <v>Завантажити сертифікат</v>
      </c>
    </row>
    <row r="1689" spans="1:2" x14ac:dyDescent="0.3">
      <c r="A1689" t="s">
        <v>1684</v>
      </c>
      <c r="B1689" t="str">
        <f>HYPERLINK("https://talan.bank.gov.ua/get-user-certificate/ktodAgfJ8yG1r-Mk67cK","Завантажити сертифікат")</f>
        <v>Завантажити сертифікат</v>
      </c>
    </row>
    <row r="1690" spans="1:2" x14ac:dyDescent="0.3">
      <c r="A1690" t="s">
        <v>1685</v>
      </c>
      <c r="B1690" t="str">
        <f>HYPERLINK("https://talan.bank.gov.ua/get-user-certificate/ktodANdu12H1rCxgO5UL","Завантажити сертифікат")</f>
        <v>Завантажити сертифікат</v>
      </c>
    </row>
    <row r="1691" spans="1:2" x14ac:dyDescent="0.3">
      <c r="A1691" t="s">
        <v>1686</v>
      </c>
      <c r="B1691" t="str">
        <f>HYPERLINK("https://talan.bank.gov.ua/get-user-certificate/ktodA1v7UVWo3HomxtR4","Завантажити сертифікат")</f>
        <v>Завантажити сертифікат</v>
      </c>
    </row>
    <row r="1692" spans="1:2" x14ac:dyDescent="0.3">
      <c r="A1692" t="s">
        <v>1687</v>
      </c>
      <c r="B1692" t="str">
        <f>HYPERLINK("https://talan.bank.gov.ua/get-user-certificate/ktodA4ZLWnIh3WvC6ysT","Завантажити сертифікат")</f>
        <v>Завантажити сертифікат</v>
      </c>
    </row>
    <row r="1693" spans="1:2" x14ac:dyDescent="0.3">
      <c r="A1693" t="s">
        <v>1688</v>
      </c>
      <c r="B1693" t="str">
        <f>HYPERLINK("https://talan.bank.gov.ua/get-user-certificate/ktodAWDa34fiBz4uZwy1","Завантажити сертифікат")</f>
        <v>Завантажити сертифікат</v>
      </c>
    </row>
    <row r="1694" spans="1:2" x14ac:dyDescent="0.3">
      <c r="A1694" t="s">
        <v>1689</v>
      </c>
      <c r="B1694" t="str">
        <f>HYPERLINK("https://talan.bank.gov.ua/get-user-certificate/ktodAEtR0NSwoxUA4MeK","Завантажити сертифікат")</f>
        <v>Завантажити сертифікат</v>
      </c>
    </row>
    <row r="1695" spans="1:2" x14ac:dyDescent="0.3">
      <c r="A1695" t="s">
        <v>1690</v>
      </c>
      <c r="B1695" t="str">
        <f>HYPERLINK("https://talan.bank.gov.ua/get-user-certificate/ktodAhiwzP7OcAQVJOKF","Завантажити сертифікат")</f>
        <v>Завантажити сертифікат</v>
      </c>
    </row>
    <row r="1696" spans="1:2" x14ac:dyDescent="0.3">
      <c r="A1696" t="s">
        <v>1691</v>
      </c>
      <c r="B1696" t="str">
        <f>HYPERLINK("https://talan.bank.gov.ua/get-user-certificate/ktodAE-ZcZATPkl5-KDA","Завантажити сертифікат")</f>
        <v>Завантажити сертифікат</v>
      </c>
    </row>
    <row r="1697" spans="1:2" x14ac:dyDescent="0.3">
      <c r="A1697" t="s">
        <v>1692</v>
      </c>
      <c r="B1697" t="str">
        <f>HYPERLINK("https://talan.bank.gov.ua/get-user-certificate/ktodAE-Hq5DfCWh_ICsf","Завантажити сертифікат")</f>
        <v>Завантажити сертифікат</v>
      </c>
    </row>
    <row r="1698" spans="1:2" x14ac:dyDescent="0.3">
      <c r="A1698" t="s">
        <v>1693</v>
      </c>
      <c r="B1698" t="str">
        <f>HYPERLINK("https://talan.bank.gov.ua/get-user-certificate/ktodA_sYy6DsNa5wuZvR","Завантажити сертифікат")</f>
        <v>Завантажити сертифікат</v>
      </c>
    </row>
    <row r="1699" spans="1:2" x14ac:dyDescent="0.3">
      <c r="A1699" t="s">
        <v>1694</v>
      </c>
      <c r="B1699" t="str">
        <f>HYPERLINK("https://talan.bank.gov.ua/get-user-certificate/ktodA5GtftgHyk3tuZ8q","Завантажити сертифікат")</f>
        <v>Завантажити сертифікат</v>
      </c>
    </row>
    <row r="1700" spans="1:2" x14ac:dyDescent="0.3">
      <c r="A1700" t="s">
        <v>1695</v>
      </c>
      <c r="B1700" t="str">
        <f>HYPERLINK("https://talan.bank.gov.ua/get-user-certificate/ktodA5CKDo0bBayO5luU","Завантажити сертифікат")</f>
        <v>Завантажити сертифікат</v>
      </c>
    </row>
    <row r="1701" spans="1:2" x14ac:dyDescent="0.3">
      <c r="A1701" t="s">
        <v>1696</v>
      </c>
      <c r="B1701" t="str">
        <f>HYPERLINK("https://talan.bank.gov.ua/get-user-certificate/ktodA3HJQTQ_VpjReqE0","Завантажити сертифікат")</f>
        <v>Завантажити сертифікат</v>
      </c>
    </row>
    <row r="1702" spans="1:2" x14ac:dyDescent="0.3">
      <c r="A1702" t="s">
        <v>1697</v>
      </c>
      <c r="B1702" t="str">
        <f>HYPERLINK("https://talan.bank.gov.ua/get-user-certificate/ktodAUn7bmbFUOT42Qs0","Завантажити сертифікат")</f>
        <v>Завантажити сертифікат</v>
      </c>
    </row>
    <row r="1703" spans="1:2" x14ac:dyDescent="0.3">
      <c r="A1703" t="s">
        <v>1698</v>
      </c>
      <c r="B1703" t="str">
        <f>HYPERLINK("https://talan.bank.gov.ua/get-user-certificate/ktodAHHu8KHnMhWnscTc","Завантажити сертифікат")</f>
        <v>Завантажити сертифікат</v>
      </c>
    </row>
    <row r="1704" spans="1:2" x14ac:dyDescent="0.3">
      <c r="A1704" t="s">
        <v>1699</v>
      </c>
      <c r="B1704" t="str">
        <f>HYPERLINK("https://talan.bank.gov.ua/get-user-certificate/ktodAU7CmIqW1L7Tit8x","Завантажити сертифікат")</f>
        <v>Завантажити сертифікат</v>
      </c>
    </row>
    <row r="1705" spans="1:2" x14ac:dyDescent="0.3">
      <c r="A1705" t="s">
        <v>1700</v>
      </c>
      <c r="B1705" t="str">
        <f>HYPERLINK("https://talan.bank.gov.ua/get-user-certificate/ktodAyEmvzvm2s9gUGiy","Завантажити сертифікат")</f>
        <v>Завантажити сертифікат</v>
      </c>
    </row>
    <row r="1706" spans="1:2" x14ac:dyDescent="0.3">
      <c r="A1706" t="s">
        <v>1701</v>
      </c>
      <c r="B1706" t="str">
        <f>HYPERLINK("https://talan.bank.gov.ua/get-user-certificate/ktodAfTiD7Lj0wQt8eIw","Завантажити сертифікат")</f>
        <v>Завантажити сертифікат</v>
      </c>
    </row>
    <row r="1707" spans="1:2" x14ac:dyDescent="0.3">
      <c r="A1707" t="s">
        <v>1702</v>
      </c>
      <c r="B1707" t="str">
        <f>HYPERLINK("https://talan.bank.gov.ua/get-user-certificate/ktodAY0f33TbGbM3p3Az","Завантажити сертифікат")</f>
        <v>Завантажити сертифікат</v>
      </c>
    </row>
    <row r="1708" spans="1:2" x14ac:dyDescent="0.3">
      <c r="A1708" t="s">
        <v>1703</v>
      </c>
      <c r="B1708" t="str">
        <f>HYPERLINK("https://talan.bank.gov.ua/get-user-certificate/ktodAzb_y9QqZEqEu546","Завантажити сертифікат")</f>
        <v>Завантажити сертифікат</v>
      </c>
    </row>
    <row r="1709" spans="1:2" x14ac:dyDescent="0.3">
      <c r="A1709" t="s">
        <v>1704</v>
      </c>
      <c r="B1709" t="str">
        <f>HYPERLINK("https://talan.bank.gov.ua/get-user-certificate/ktodAjBk3v72yJKw-yd7","Завантажити сертифікат")</f>
        <v>Завантажити сертифікат</v>
      </c>
    </row>
    <row r="1710" spans="1:2" x14ac:dyDescent="0.3">
      <c r="A1710" t="s">
        <v>1705</v>
      </c>
      <c r="B1710" t="str">
        <f>HYPERLINK("https://talan.bank.gov.ua/get-user-certificate/ktodA65UJMIEeLFaKVL-","Завантажити сертифікат")</f>
        <v>Завантажити сертифікат</v>
      </c>
    </row>
    <row r="1711" spans="1:2" x14ac:dyDescent="0.3">
      <c r="A1711" t="s">
        <v>1706</v>
      </c>
      <c r="B1711" t="str">
        <f>HYPERLINK("https://talan.bank.gov.ua/get-user-certificate/ktodAKxsD6hoZ5HP5mSp","Завантажити сертифікат")</f>
        <v>Завантажити сертифікат</v>
      </c>
    </row>
    <row r="1712" spans="1:2" x14ac:dyDescent="0.3">
      <c r="A1712" t="s">
        <v>1707</v>
      </c>
      <c r="B1712" t="str">
        <f>HYPERLINK("https://talan.bank.gov.ua/get-user-certificate/ktodACqU8_mpV43zClWb","Завантажити сертифікат")</f>
        <v>Завантажити сертифікат</v>
      </c>
    </row>
    <row r="1713" spans="1:2" x14ac:dyDescent="0.3">
      <c r="A1713" t="s">
        <v>1708</v>
      </c>
      <c r="B1713" t="str">
        <f>HYPERLINK("https://talan.bank.gov.ua/get-user-certificate/ktodA1_r7Vo1icXh8Nvn","Завантажити сертифікат")</f>
        <v>Завантажити сертифікат</v>
      </c>
    </row>
    <row r="1714" spans="1:2" x14ac:dyDescent="0.3">
      <c r="A1714" t="s">
        <v>1709</v>
      </c>
      <c r="B1714" t="str">
        <f>HYPERLINK("https://talan.bank.gov.ua/get-user-certificate/ktodA5C0To27kBaW99f3","Завантажити сертифікат")</f>
        <v>Завантажити сертифікат</v>
      </c>
    </row>
    <row r="1715" spans="1:2" x14ac:dyDescent="0.3">
      <c r="A1715" t="s">
        <v>1710</v>
      </c>
      <c r="B1715" t="str">
        <f>HYPERLINK("https://talan.bank.gov.ua/get-user-certificate/ktodA6r0_eY0_Bg-hacJ","Завантажити сертифікат")</f>
        <v>Завантажити сертифікат</v>
      </c>
    </row>
    <row r="1716" spans="1:2" x14ac:dyDescent="0.3">
      <c r="A1716" t="s">
        <v>1711</v>
      </c>
      <c r="B1716" t="str">
        <f>HYPERLINK("https://talan.bank.gov.ua/get-user-certificate/ktodATpnv31UcR4H2fU2","Завантажити сертифікат")</f>
        <v>Завантажити сертифікат</v>
      </c>
    </row>
    <row r="1717" spans="1:2" x14ac:dyDescent="0.3">
      <c r="A1717" t="s">
        <v>1712</v>
      </c>
      <c r="B1717" t="str">
        <f>HYPERLINK("https://talan.bank.gov.ua/get-user-certificate/ktodAC_0XKYt8K9mtaQn","Завантажити сертифікат")</f>
        <v>Завантажити сертифікат</v>
      </c>
    </row>
    <row r="1718" spans="1:2" x14ac:dyDescent="0.3">
      <c r="A1718" t="s">
        <v>1713</v>
      </c>
      <c r="B1718" t="str">
        <f>HYPERLINK("https://talan.bank.gov.ua/get-user-certificate/ktodAIJuPe4l4CDr_-8I","Завантажити сертифікат")</f>
        <v>Завантажити сертифікат</v>
      </c>
    </row>
    <row r="1719" spans="1:2" x14ac:dyDescent="0.3">
      <c r="A1719" t="s">
        <v>1714</v>
      </c>
      <c r="B1719" t="str">
        <f>HYPERLINK("https://talan.bank.gov.ua/get-user-certificate/ktodA7VDam8KWCKkSzhk","Завантажити сертифікат")</f>
        <v>Завантажити сертифікат</v>
      </c>
    </row>
    <row r="1720" spans="1:2" x14ac:dyDescent="0.3">
      <c r="A1720" t="s">
        <v>1715</v>
      </c>
      <c r="B1720" t="str">
        <f>HYPERLINK("https://talan.bank.gov.ua/get-user-certificate/ktodA_9VcAkyY_nxuk9A","Завантажити сертифікат")</f>
        <v>Завантажити сертифікат</v>
      </c>
    </row>
    <row r="1721" spans="1:2" x14ac:dyDescent="0.3">
      <c r="A1721" t="s">
        <v>1716</v>
      </c>
      <c r="B1721" t="str">
        <f>HYPERLINK("https://talan.bank.gov.ua/get-user-certificate/ktodARe88ZJnZtFoRx5X","Завантажити сертифікат")</f>
        <v>Завантажити сертифікат</v>
      </c>
    </row>
    <row r="1722" spans="1:2" x14ac:dyDescent="0.3">
      <c r="A1722" t="s">
        <v>1717</v>
      </c>
      <c r="B1722" t="str">
        <f>HYPERLINK("https://talan.bank.gov.ua/get-user-certificate/ktodAcvtuxot-8ki7B3o","Завантажити сертифікат")</f>
        <v>Завантажити сертифікат</v>
      </c>
    </row>
    <row r="1723" spans="1:2" x14ac:dyDescent="0.3">
      <c r="A1723" t="s">
        <v>1718</v>
      </c>
      <c r="B1723" t="str">
        <f>HYPERLINK("https://talan.bank.gov.ua/get-user-certificate/ktodA-_7AgACDAiBlUU6","Завантажити сертифікат")</f>
        <v>Завантажити сертифікат</v>
      </c>
    </row>
    <row r="1724" spans="1:2" x14ac:dyDescent="0.3">
      <c r="A1724" t="s">
        <v>1719</v>
      </c>
      <c r="B1724" t="str">
        <f>HYPERLINK("https://talan.bank.gov.ua/get-user-certificate/ktodASQWXm-Ya6LRiia3","Завантажити сертифікат")</f>
        <v>Завантажити сертифікат</v>
      </c>
    </row>
    <row r="1725" spans="1:2" x14ac:dyDescent="0.3">
      <c r="A1725" t="s">
        <v>1720</v>
      </c>
      <c r="B1725" t="str">
        <f>HYPERLINK("https://talan.bank.gov.ua/get-user-certificate/ktodAvW1sVTVMT8ZA8hM","Завантажити сертифікат")</f>
        <v>Завантажити сертифікат</v>
      </c>
    </row>
    <row r="1726" spans="1:2" x14ac:dyDescent="0.3">
      <c r="A1726" t="s">
        <v>1721</v>
      </c>
      <c r="B1726" t="str">
        <f>HYPERLINK("https://talan.bank.gov.ua/get-user-certificate/ktodAs81MDf1cU8JRd3n","Завантажити сертифікат")</f>
        <v>Завантажити сертифікат</v>
      </c>
    </row>
    <row r="1727" spans="1:2" x14ac:dyDescent="0.3">
      <c r="A1727" t="s">
        <v>1722</v>
      </c>
      <c r="B1727" t="str">
        <f>HYPERLINK("https://talan.bank.gov.ua/get-user-certificate/ktodAQJEVCM0xfPjQ96m","Завантажити сертифікат")</f>
        <v>Завантажити сертифікат</v>
      </c>
    </row>
    <row r="1728" spans="1:2" x14ac:dyDescent="0.3">
      <c r="A1728" t="s">
        <v>1723</v>
      </c>
      <c r="B1728" t="str">
        <f>HYPERLINK("https://talan.bank.gov.ua/get-user-certificate/ktodAmC6nAdSMvh4mcfB","Завантажити сертифікат")</f>
        <v>Завантажити сертифікат</v>
      </c>
    </row>
    <row r="1729" spans="1:2" x14ac:dyDescent="0.3">
      <c r="A1729" t="s">
        <v>1724</v>
      </c>
      <c r="B1729" t="str">
        <f>HYPERLINK("https://talan.bank.gov.ua/get-user-certificate/ktodA45F48n2ha2GwZXQ","Завантажити сертифікат")</f>
        <v>Завантажити сертифікат</v>
      </c>
    </row>
    <row r="1730" spans="1:2" x14ac:dyDescent="0.3">
      <c r="A1730" t="s">
        <v>1725</v>
      </c>
      <c r="B1730" t="str">
        <f>HYPERLINK("https://talan.bank.gov.ua/get-user-certificate/ktodAkF6a49Qf4BKts6c","Завантажити сертифікат")</f>
        <v>Завантажити сертифікат</v>
      </c>
    </row>
    <row r="1731" spans="1:2" x14ac:dyDescent="0.3">
      <c r="A1731" t="s">
        <v>1726</v>
      </c>
      <c r="B1731" t="str">
        <f>HYPERLINK("https://talan.bank.gov.ua/get-user-certificate/ktodAKi4xx8KaWolMbqF","Завантажити сертифікат")</f>
        <v>Завантажити сертифікат</v>
      </c>
    </row>
    <row r="1732" spans="1:2" x14ac:dyDescent="0.3">
      <c r="A1732" t="s">
        <v>1727</v>
      </c>
      <c r="B1732" t="str">
        <f>HYPERLINK("https://talan.bank.gov.ua/get-user-certificate/ktodAMhQq-r7c71VxU0Q","Завантажити сертифікат")</f>
        <v>Завантажити сертифікат</v>
      </c>
    </row>
    <row r="1733" spans="1:2" x14ac:dyDescent="0.3">
      <c r="A1733" t="s">
        <v>1728</v>
      </c>
      <c r="B1733" t="str">
        <f>HYPERLINK("https://talan.bank.gov.ua/get-user-certificate/ktodAEgjj6tqB2p77gW7","Завантажити сертифікат")</f>
        <v>Завантажити сертифікат</v>
      </c>
    </row>
    <row r="1734" spans="1:2" x14ac:dyDescent="0.3">
      <c r="A1734" t="s">
        <v>1729</v>
      </c>
      <c r="B1734" t="str">
        <f>HYPERLINK("https://talan.bank.gov.ua/get-user-certificate/ktodAh0s4cm8dPGdtM4J","Завантажити сертифікат")</f>
        <v>Завантажити сертифікат</v>
      </c>
    </row>
    <row r="1735" spans="1:2" x14ac:dyDescent="0.3">
      <c r="A1735" t="s">
        <v>1730</v>
      </c>
      <c r="B1735" t="str">
        <f>HYPERLINK("https://talan.bank.gov.ua/get-user-certificate/ktodALrtWvlr_Rc6pDoV","Завантажити сертифікат")</f>
        <v>Завантажити сертифікат</v>
      </c>
    </row>
    <row r="1736" spans="1:2" x14ac:dyDescent="0.3">
      <c r="A1736" t="s">
        <v>1731</v>
      </c>
      <c r="B1736" t="str">
        <f>HYPERLINK("https://talan.bank.gov.ua/get-user-certificate/ktodAS16KJJUwfZEEE8i","Завантажити сертифікат")</f>
        <v>Завантажити сертифікат</v>
      </c>
    </row>
    <row r="1737" spans="1:2" x14ac:dyDescent="0.3">
      <c r="A1737" t="s">
        <v>1732</v>
      </c>
      <c r="B1737" t="str">
        <f>HYPERLINK("https://talan.bank.gov.ua/get-user-certificate/ktodAt3crlK9U_KPXdpM","Завантажити сертифікат")</f>
        <v>Завантажити сертифікат</v>
      </c>
    </row>
    <row r="1738" spans="1:2" x14ac:dyDescent="0.3">
      <c r="A1738" t="s">
        <v>1733</v>
      </c>
      <c r="B1738" t="str">
        <f>HYPERLINK("https://talan.bank.gov.ua/get-user-certificate/ktodAkLpdGTi9YkmMGad","Завантажити сертифікат")</f>
        <v>Завантажити сертифікат</v>
      </c>
    </row>
    <row r="1739" spans="1:2" x14ac:dyDescent="0.3">
      <c r="A1739" t="s">
        <v>1734</v>
      </c>
      <c r="B1739" t="str">
        <f>HYPERLINK("https://talan.bank.gov.ua/get-user-certificate/ktodApaQZ8y_v9EPqdPP","Завантажити сертифікат")</f>
        <v>Завантажити сертифікат</v>
      </c>
    </row>
    <row r="1740" spans="1:2" x14ac:dyDescent="0.3">
      <c r="A1740" t="s">
        <v>1735</v>
      </c>
      <c r="B1740" t="str">
        <f>HYPERLINK("https://talan.bank.gov.ua/get-user-certificate/ktodAC3rUOKB-FSOaV2r","Завантажити сертифікат")</f>
        <v>Завантажити сертифікат</v>
      </c>
    </row>
    <row r="1741" spans="1:2" x14ac:dyDescent="0.3">
      <c r="A1741" t="s">
        <v>1736</v>
      </c>
      <c r="B1741" t="str">
        <f>HYPERLINK("https://talan.bank.gov.ua/get-user-certificate/ktodAJbbf7-J08Z1vfuS","Завантажити сертифікат")</f>
        <v>Завантажити сертифікат</v>
      </c>
    </row>
    <row r="1742" spans="1:2" x14ac:dyDescent="0.3">
      <c r="A1742" t="s">
        <v>1737</v>
      </c>
      <c r="B1742" t="str">
        <f>HYPERLINK("https://talan.bank.gov.ua/get-user-certificate/ktodAXAM5_gY8LaACTmR","Завантажити сертифікат")</f>
        <v>Завантажити сертифікат</v>
      </c>
    </row>
    <row r="1743" spans="1:2" x14ac:dyDescent="0.3">
      <c r="A1743" t="s">
        <v>1738</v>
      </c>
      <c r="B1743" t="str">
        <f>HYPERLINK("https://talan.bank.gov.ua/get-user-certificate/ktodAwAxlkpiv5S2ybEE","Завантажити сертифікат")</f>
        <v>Завантажити сертифікат</v>
      </c>
    </row>
    <row r="1744" spans="1:2" x14ac:dyDescent="0.3">
      <c r="A1744" t="s">
        <v>1739</v>
      </c>
      <c r="B1744" t="str">
        <f>HYPERLINK("https://talan.bank.gov.ua/get-user-certificate/ktodAz8oWPbxndDKy_Ee","Завантажити сертифікат")</f>
        <v>Завантажити сертифікат</v>
      </c>
    </row>
    <row r="1745" spans="1:2" x14ac:dyDescent="0.3">
      <c r="A1745" t="s">
        <v>1740</v>
      </c>
      <c r="B1745" t="str">
        <f>HYPERLINK("https://talan.bank.gov.ua/get-user-certificate/ktodAhtfqNQ6HBNrCj9z","Завантажити сертифікат")</f>
        <v>Завантажити сертифікат</v>
      </c>
    </row>
    <row r="1746" spans="1:2" x14ac:dyDescent="0.3">
      <c r="A1746" t="s">
        <v>1741</v>
      </c>
      <c r="B1746" t="str">
        <f>HYPERLINK("https://talan.bank.gov.ua/get-user-certificate/ktodABRe2Su8r9L9f-m7","Завантажити сертифікат")</f>
        <v>Завантажити сертифікат</v>
      </c>
    </row>
    <row r="1747" spans="1:2" x14ac:dyDescent="0.3">
      <c r="A1747" t="s">
        <v>1742</v>
      </c>
      <c r="B1747" t="str">
        <f>HYPERLINK("https://talan.bank.gov.ua/get-user-certificate/ktodA2RNWZOaW5VBE4Lk","Завантажити сертифікат")</f>
        <v>Завантажити сертифікат</v>
      </c>
    </row>
    <row r="1748" spans="1:2" x14ac:dyDescent="0.3">
      <c r="A1748" t="s">
        <v>1743</v>
      </c>
      <c r="B1748" t="str">
        <f>HYPERLINK("https://talan.bank.gov.ua/get-user-certificate/ktodAIOgetJVNfnYe1Hd","Завантажити сертифікат")</f>
        <v>Завантажити сертифікат</v>
      </c>
    </row>
    <row r="1749" spans="1:2" x14ac:dyDescent="0.3">
      <c r="A1749" t="s">
        <v>1744</v>
      </c>
      <c r="B1749" t="str">
        <f>HYPERLINK("https://talan.bank.gov.ua/get-user-certificate/ktodA5yC-yd8qJj8l7W8","Завантажити сертифікат")</f>
        <v>Завантажити сертифікат</v>
      </c>
    </row>
    <row r="1750" spans="1:2" x14ac:dyDescent="0.3">
      <c r="A1750" t="s">
        <v>1745</v>
      </c>
      <c r="B1750" t="str">
        <f>HYPERLINK("https://talan.bank.gov.ua/get-user-certificate/ktodAkA41nH7dQi069tb","Завантажити сертифікат")</f>
        <v>Завантажити сертифікат</v>
      </c>
    </row>
    <row r="1751" spans="1:2" x14ac:dyDescent="0.3">
      <c r="A1751" t="s">
        <v>1746</v>
      </c>
      <c r="B1751" t="str">
        <f>HYPERLINK("https://talan.bank.gov.ua/get-user-certificate/ktodAOrEELi0KIdm1eSs","Завантажити сертифікат")</f>
        <v>Завантажити сертифікат</v>
      </c>
    </row>
    <row r="1752" spans="1:2" x14ac:dyDescent="0.3">
      <c r="A1752" t="s">
        <v>1747</v>
      </c>
      <c r="B1752" t="str">
        <f>HYPERLINK("https://talan.bank.gov.ua/get-user-certificate/ktodAu7L4tIIG1-X_tkP","Завантажити сертифікат")</f>
        <v>Завантажити сертифікат</v>
      </c>
    </row>
    <row r="1753" spans="1:2" x14ac:dyDescent="0.3">
      <c r="A1753" t="s">
        <v>1748</v>
      </c>
      <c r="B1753" t="str">
        <f>HYPERLINK("https://talan.bank.gov.ua/get-user-certificate/ktodAKaYWaLO00OQeHvY","Завантажити сертифікат")</f>
        <v>Завантажити сертифікат</v>
      </c>
    </row>
    <row r="1754" spans="1:2" x14ac:dyDescent="0.3">
      <c r="A1754" t="s">
        <v>1749</v>
      </c>
      <c r="B1754" t="str">
        <f>HYPERLINK("https://talan.bank.gov.ua/get-user-certificate/ktodARa4sbaYBRw9-Xvz","Завантажити сертифікат")</f>
        <v>Завантажити сертифікат</v>
      </c>
    </row>
    <row r="1755" spans="1:2" x14ac:dyDescent="0.3">
      <c r="A1755" t="s">
        <v>1750</v>
      </c>
      <c r="B1755" t="str">
        <f>HYPERLINK("https://talan.bank.gov.ua/get-user-certificate/ktodAD5kd7aF4ktcwVHB","Завантажити сертифікат")</f>
        <v>Завантажити сертифікат</v>
      </c>
    </row>
    <row r="1756" spans="1:2" x14ac:dyDescent="0.3">
      <c r="A1756" t="s">
        <v>1751</v>
      </c>
      <c r="B1756" t="str">
        <f>HYPERLINK("https://talan.bank.gov.ua/get-user-certificate/ktodA-f2h5-K_IQjRcd7","Завантажити сертифікат")</f>
        <v>Завантажити сертифікат</v>
      </c>
    </row>
    <row r="1757" spans="1:2" x14ac:dyDescent="0.3">
      <c r="A1757" t="s">
        <v>1752</v>
      </c>
      <c r="B1757" t="str">
        <f>HYPERLINK("https://talan.bank.gov.ua/get-user-certificate/ktodAIP-ugybDvt1Olg6","Завантажити сертифікат")</f>
        <v>Завантажити сертифікат</v>
      </c>
    </row>
    <row r="1758" spans="1:2" x14ac:dyDescent="0.3">
      <c r="A1758" t="s">
        <v>1753</v>
      </c>
      <c r="B1758" t="str">
        <f>HYPERLINK("https://talan.bank.gov.ua/get-user-certificate/ktodAN0fkav-Erq2_R0m","Завантажити сертифікат")</f>
        <v>Завантажити сертифікат</v>
      </c>
    </row>
    <row r="1759" spans="1:2" x14ac:dyDescent="0.3">
      <c r="A1759" t="s">
        <v>1754</v>
      </c>
      <c r="B1759" t="str">
        <f>HYPERLINK("https://talan.bank.gov.ua/get-user-certificate/ktodAfweKcXXpevRUX4l","Завантажити сертифікат")</f>
        <v>Завантажити сертифікат</v>
      </c>
    </row>
    <row r="1760" spans="1:2" x14ac:dyDescent="0.3">
      <c r="A1760" t="s">
        <v>1755</v>
      </c>
      <c r="B1760" t="str">
        <f>HYPERLINK("https://talan.bank.gov.ua/get-user-certificate/ktodA7zEgtrqxNlfVxyQ","Завантажити сертифікат")</f>
        <v>Завантажити сертифікат</v>
      </c>
    </row>
    <row r="1761" spans="1:2" x14ac:dyDescent="0.3">
      <c r="A1761" t="s">
        <v>1756</v>
      </c>
      <c r="B1761" t="str">
        <f>HYPERLINK("https://talan.bank.gov.ua/get-user-certificate/ktodAWrsZyxOz47gozM3","Завантажити сертифікат")</f>
        <v>Завантажити сертифікат</v>
      </c>
    </row>
    <row r="1762" spans="1:2" x14ac:dyDescent="0.3">
      <c r="A1762" t="s">
        <v>1757</v>
      </c>
      <c r="B1762" t="str">
        <f>HYPERLINK("https://talan.bank.gov.ua/get-user-certificate/ktodAon5FFS8BmF3nB26","Завантажити сертифікат")</f>
        <v>Завантажити сертифікат</v>
      </c>
    </row>
    <row r="1763" spans="1:2" x14ac:dyDescent="0.3">
      <c r="A1763" t="s">
        <v>1758</v>
      </c>
      <c r="B1763" t="str">
        <f>HYPERLINK("https://talan.bank.gov.ua/get-user-certificate/ktodAH0Bd7CmqiNaRVbF","Завантажити сертифікат")</f>
        <v>Завантажити сертифікат</v>
      </c>
    </row>
    <row r="1764" spans="1:2" x14ac:dyDescent="0.3">
      <c r="A1764" t="s">
        <v>1759</v>
      </c>
      <c r="B1764" t="str">
        <f>HYPERLINK("https://talan.bank.gov.ua/get-user-certificate/ktodAo5t2tKixHbF45HN","Завантажити сертифікат")</f>
        <v>Завантажити сертифікат</v>
      </c>
    </row>
    <row r="1765" spans="1:2" x14ac:dyDescent="0.3">
      <c r="A1765" t="s">
        <v>1760</v>
      </c>
      <c r="B1765" t="str">
        <f>HYPERLINK("https://talan.bank.gov.ua/get-user-certificate/ktodAQsW21jwHnJfWf1P","Завантажити сертифікат")</f>
        <v>Завантажити сертифікат</v>
      </c>
    </row>
    <row r="1766" spans="1:2" x14ac:dyDescent="0.3">
      <c r="A1766" t="s">
        <v>1761</v>
      </c>
      <c r="B1766" t="str">
        <f>HYPERLINK("https://talan.bank.gov.ua/get-user-certificate/ktodAvSY8vFkWfrirof_","Завантажити сертифікат")</f>
        <v>Завантажити сертифікат</v>
      </c>
    </row>
    <row r="1767" spans="1:2" x14ac:dyDescent="0.3">
      <c r="A1767" t="s">
        <v>1762</v>
      </c>
      <c r="B1767" t="str">
        <f>HYPERLINK("https://talan.bank.gov.ua/get-user-certificate/ktodAGK0nDnV_pTC8hZZ","Завантажити сертифікат")</f>
        <v>Завантажити сертифікат</v>
      </c>
    </row>
    <row r="1768" spans="1:2" x14ac:dyDescent="0.3">
      <c r="A1768" t="s">
        <v>1763</v>
      </c>
      <c r="B1768" t="str">
        <f>HYPERLINK("https://talan.bank.gov.ua/get-user-certificate/ktodAezUPKTWXlHE2AS6","Завантажити сертифікат")</f>
        <v>Завантажити сертифікат</v>
      </c>
    </row>
    <row r="1769" spans="1:2" x14ac:dyDescent="0.3">
      <c r="A1769" t="s">
        <v>1764</v>
      </c>
      <c r="B1769" t="str">
        <f>HYPERLINK("https://talan.bank.gov.ua/get-user-certificate/ktodAL95NbiyLGQenZBG","Завантажити сертифікат")</f>
        <v>Завантажити сертифікат</v>
      </c>
    </row>
    <row r="1770" spans="1:2" x14ac:dyDescent="0.3">
      <c r="A1770" t="s">
        <v>1765</v>
      </c>
      <c r="B1770" t="str">
        <f>HYPERLINK("https://talan.bank.gov.ua/get-user-certificate/ktodAuETidL8zJiHFFG9","Завантажити сертифікат")</f>
        <v>Завантажити сертифікат</v>
      </c>
    </row>
    <row r="1771" spans="1:2" x14ac:dyDescent="0.3">
      <c r="A1771" t="s">
        <v>1766</v>
      </c>
      <c r="B1771" t="str">
        <f>HYPERLINK("https://talan.bank.gov.ua/get-user-certificate/ktodA_PTJGxVYK0NFe1J","Завантажити сертифікат")</f>
        <v>Завантажити сертифікат</v>
      </c>
    </row>
    <row r="1772" spans="1:2" x14ac:dyDescent="0.3">
      <c r="A1772" t="s">
        <v>1767</v>
      </c>
      <c r="B1772" t="str">
        <f>HYPERLINK("https://talan.bank.gov.ua/get-user-certificate/ktodASDVr4kmR8pptE1k","Завантажити сертифікат")</f>
        <v>Завантажити сертифікат</v>
      </c>
    </row>
    <row r="1773" spans="1:2" x14ac:dyDescent="0.3">
      <c r="A1773" t="s">
        <v>1768</v>
      </c>
      <c r="B1773" t="str">
        <f>HYPERLINK("https://talan.bank.gov.ua/get-user-certificate/ktodAwceJnbS_yRBuX-2","Завантажити сертифікат")</f>
        <v>Завантажити сертифікат</v>
      </c>
    </row>
    <row r="1774" spans="1:2" x14ac:dyDescent="0.3">
      <c r="A1774" t="s">
        <v>1769</v>
      </c>
      <c r="B1774" t="str">
        <f>HYPERLINK("https://talan.bank.gov.ua/get-user-certificate/ktodA7fkpvcPbhilWiw3","Завантажити сертифікат")</f>
        <v>Завантажити сертифікат</v>
      </c>
    </row>
    <row r="1775" spans="1:2" x14ac:dyDescent="0.3">
      <c r="A1775" t="s">
        <v>1770</v>
      </c>
      <c r="B1775" t="str">
        <f>HYPERLINK("https://talan.bank.gov.ua/get-user-certificate/ktodAGaKzM4oxHPHmvbr","Завантажити сертифікат")</f>
        <v>Завантажити сертифікат</v>
      </c>
    </row>
    <row r="1776" spans="1:2" x14ac:dyDescent="0.3">
      <c r="A1776" t="s">
        <v>1771</v>
      </c>
      <c r="B1776" t="str">
        <f>HYPERLINK("https://talan.bank.gov.ua/get-user-certificate/ktodAYIyzwxd60vxldvL","Завантажити сертифікат")</f>
        <v>Завантажити сертифікат</v>
      </c>
    </row>
    <row r="1777" spans="1:2" x14ac:dyDescent="0.3">
      <c r="A1777" t="s">
        <v>1772</v>
      </c>
      <c r="B1777" t="str">
        <f>HYPERLINK("https://talan.bank.gov.ua/get-user-certificate/ktodAvzAwjdlLgU5ywft","Завантажити сертифікат")</f>
        <v>Завантажити сертифікат</v>
      </c>
    </row>
    <row r="1778" spans="1:2" x14ac:dyDescent="0.3">
      <c r="A1778" t="s">
        <v>1773</v>
      </c>
      <c r="B1778" t="str">
        <f>HYPERLINK("https://talan.bank.gov.ua/get-user-certificate/ktodAvm39Pxxij5MvM0i","Завантажити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B2" r:id="rId1" tooltip="Завантажити сертифікат" display="Завантажити сертифікат"/>
    <hyperlink ref="B3" r:id="rId2" tooltip="Завантажити сертифікат" display="Завантажити сертифікат"/>
    <hyperlink ref="B4" r:id="rId3" tooltip="Завантажити сертифікат" display="Завантажити сертифікат"/>
    <hyperlink ref="B5" r:id="rId4" tooltip="Завантажити сертифікат" display="Завантажити сертифікат"/>
    <hyperlink ref="B6" r:id="rId5" tooltip="Завантажити сертифікат" display="Завантажити сертифікат"/>
    <hyperlink ref="B7" r:id="rId6" tooltip="Завантажити сертифікат" display="Завантажити сертифікат"/>
    <hyperlink ref="B8" r:id="rId7" tooltip="Завантажити сертифікат" display="Завантажити сертифікат"/>
    <hyperlink ref="B9" r:id="rId8" tooltip="Завантажити сертифікат" display="Завантажити сертифікат"/>
    <hyperlink ref="B10" r:id="rId9" tooltip="Завантажити сертифікат" display="Завантажити сертифікат"/>
    <hyperlink ref="B11" r:id="rId10" tooltip="Завантажити сертифікат" display="Завантажити сертифікат"/>
    <hyperlink ref="B12" r:id="rId11" tooltip="Завантажити сертифікат" display="Завантажити сертифікат"/>
    <hyperlink ref="B13" r:id="rId12" tooltip="Завантажити сертифікат" display="Завантажити сертифікат"/>
    <hyperlink ref="B14" r:id="rId13" tooltip="Завантажити сертифікат" display="Завантажити сертифікат"/>
    <hyperlink ref="B15" r:id="rId14" tooltip="Завантажити сертифікат" display="Завантажити сертифікат"/>
    <hyperlink ref="B16" r:id="rId15" tooltip="Завантажити сертифікат" display="Завантажити сертифікат"/>
    <hyperlink ref="B17" r:id="rId16" tooltip="Завантажити сертифікат" display="Завантажити сертифікат"/>
    <hyperlink ref="B18" r:id="rId17" tooltip="Завантажити сертифікат" display="Завантажити сертифікат"/>
    <hyperlink ref="B19" r:id="rId18" tooltip="Завантажити сертифікат" display="Завантажити сертифікат"/>
    <hyperlink ref="B20" r:id="rId19" tooltip="Завантажити сертифікат" display="Завантажити сертифікат"/>
    <hyperlink ref="B21" r:id="rId20" tooltip="Завантажити сертифікат" display="Завантажити сертифікат"/>
    <hyperlink ref="B22" r:id="rId21" tooltip="Завантажити сертифікат" display="Завантажити сертифікат"/>
    <hyperlink ref="B23" r:id="rId22" tooltip="Завантажити сертифікат" display="Завантажити сертифікат"/>
    <hyperlink ref="B24" r:id="rId23" tooltip="Завантажити сертифікат" display="Завантажити сертифікат"/>
    <hyperlink ref="B25" r:id="rId24" tooltip="Завантажити сертифікат" display="Завантажити сертифікат"/>
    <hyperlink ref="B26" r:id="rId25" tooltip="Завантажити сертифікат" display="Завантажити сертифікат"/>
    <hyperlink ref="B27" r:id="rId26" tooltip="Завантажити сертифікат" display="Завантажити сертифікат"/>
    <hyperlink ref="B28" r:id="rId27" tooltip="Завантажити сертифікат" display="Завантажити сертифікат"/>
    <hyperlink ref="B29" r:id="rId28" tooltip="Завантажити сертифікат" display="Завантажити сертифікат"/>
    <hyperlink ref="B30" r:id="rId29" tooltip="Завантажити сертифікат" display="Завантажити сертифікат"/>
    <hyperlink ref="B31" r:id="rId30" tooltip="Завантажити сертифікат" display="Завантажити сертифікат"/>
    <hyperlink ref="B32" r:id="rId31" tooltip="Завантажити сертифікат" display="Завантажити сертифікат"/>
    <hyperlink ref="B33" r:id="rId32" tooltip="Завантажити сертифікат" display="Завантажити сертифікат"/>
    <hyperlink ref="B34" r:id="rId33" tooltip="Завантажити сертифікат" display="Завантажити сертифікат"/>
    <hyperlink ref="B35" r:id="rId34" tooltip="Завантажити сертифікат" display="Завантажити сертифікат"/>
    <hyperlink ref="B36" r:id="rId35" tooltip="Завантажити сертифікат" display="Завантажити сертифікат"/>
    <hyperlink ref="B37" r:id="rId36" tooltip="Завантажити сертифікат" display="Завантажити сертифікат"/>
    <hyperlink ref="B38" r:id="rId37" tooltip="Завантажити сертифікат" display="Завантажити сертифікат"/>
    <hyperlink ref="B39" r:id="rId38" tooltip="Завантажити сертифікат" display="Завантажити сертифікат"/>
    <hyperlink ref="B40" r:id="rId39" tooltip="Завантажити сертифікат" display="Завантажити сертифікат"/>
    <hyperlink ref="B41" r:id="rId40" tooltip="Завантажити сертифікат" display="Завантажити сертифікат"/>
    <hyperlink ref="B42" r:id="rId41" tooltip="Завантажити сертифікат" display="Завантажити сертифікат"/>
    <hyperlink ref="B43" r:id="rId42" tooltip="Завантажити сертифікат" display="Завантажити сертифікат"/>
    <hyperlink ref="B44" r:id="rId43" tooltip="Завантажити сертифікат" display="Завантажити сертифікат"/>
    <hyperlink ref="B45" r:id="rId44" tooltip="Завантажити сертифікат" display="Завантажити сертифікат"/>
    <hyperlink ref="B46" r:id="rId45" tooltip="Завантажити сертифікат" display="Завантажити сертифікат"/>
    <hyperlink ref="B47" r:id="rId46" tooltip="Завантажити сертифікат" display="Завантажити сертифікат"/>
    <hyperlink ref="B48" r:id="rId47" tooltip="Завантажити сертифікат" display="Завантажити сертифікат"/>
    <hyperlink ref="B49" r:id="rId48" tooltip="Завантажити сертифікат" display="Завантажити сертифікат"/>
    <hyperlink ref="B50" r:id="rId49" tooltip="Завантажити сертифікат" display="Завантажити сертифікат"/>
    <hyperlink ref="B51" r:id="rId50" tooltip="Завантажити сертифікат" display="Завантажити сертифікат"/>
    <hyperlink ref="B52" r:id="rId51" tooltip="Завантажити сертифікат" display="Завантажити сертифікат"/>
    <hyperlink ref="B53" r:id="rId52" tooltip="Завантажити сертифікат" display="Завантажити сертифікат"/>
    <hyperlink ref="B54" r:id="rId53" tooltip="Завантажити сертифікат" display="Завантажити сертифікат"/>
    <hyperlink ref="B55" r:id="rId54" tooltip="Завантажити сертифікат" display="Завантажити сертифікат"/>
    <hyperlink ref="B56" r:id="rId55" tooltip="Завантажити сертифікат" display="Завантажити сертифікат"/>
    <hyperlink ref="B57" r:id="rId56" tooltip="Завантажити сертифікат" display="Завантажити сертифікат"/>
    <hyperlink ref="B58" r:id="rId57" tooltip="Завантажити сертифікат" display="Завантажити сертифікат"/>
    <hyperlink ref="B59" r:id="rId58" tooltip="Завантажити сертифікат" display="Завантажити сертифікат"/>
    <hyperlink ref="B60" r:id="rId59" tooltip="Завантажити сертифікат" display="Завантажити сертифікат"/>
    <hyperlink ref="B61" r:id="rId60" tooltip="Завантажити сертифікат" display="Завантажити сертифікат"/>
    <hyperlink ref="B62" r:id="rId61" tooltip="Завантажити сертифікат" display="Завантажити сертифікат"/>
    <hyperlink ref="B63" r:id="rId62" tooltip="Завантажити сертифікат" display="Завантажити сертифікат"/>
    <hyperlink ref="B64" r:id="rId63" tooltip="Завантажити сертифікат" display="Завантажити сертифікат"/>
    <hyperlink ref="B65" r:id="rId64" tooltip="Завантажити сертифікат" display="Завантажити сертифікат"/>
    <hyperlink ref="B66" r:id="rId65" tooltip="Завантажити сертифікат" display="Завантажити сертифікат"/>
    <hyperlink ref="B67" r:id="rId66" tooltip="Завантажити сертифікат" display="Завантажити сертифікат"/>
    <hyperlink ref="B68" r:id="rId67" tooltip="Завантажити сертифікат" display="Завантажити сертифікат"/>
    <hyperlink ref="B69" r:id="rId68" tooltip="Завантажити сертифікат" display="Завантажити сертифікат"/>
    <hyperlink ref="B70" r:id="rId69" tooltip="Завантажити сертифікат" display="Завантажити сертифікат"/>
    <hyperlink ref="B71" r:id="rId70" tooltip="Завантажити сертифікат" display="Завантажити сертифікат"/>
    <hyperlink ref="B72" r:id="rId71" tooltip="Завантажити сертифікат" display="Завантажити сертифікат"/>
    <hyperlink ref="B73" r:id="rId72" tooltip="Завантажити сертифікат" display="Завантажити сертифікат"/>
    <hyperlink ref="B74" r:id="rId73" tooltip="Завантажити сертифікат" display="Завантажити сертифікат"/>
    <hyperlink ref="B75" r:id="rId74" tooltip="Завантажити сертифікат" display="Завантажити сертифікат"/>
    <hyperlink ref="B76" r:id="rId75" tooltip="Завантажити сертифікат" display="Завантажити сертифікат"/>
    <hyperlink ref="B77" r:id="rId76" tooltip="Завантажити сертифікат" display="Завантажити сертифікат"/>
    <hyperlink ref="B78" r:id="rId77" tooltip="Завантажити сертифікат" display="Завантажити сертифікат"/>
    <hyperlink ref="B79" r:id="rId78" tooltip="Завантажити сертифікат" display="Завантажити сертифікат"/>
    <hyperlink ref="B80" r:id="rId79" tooltip="Завантажити сертифікат" display="Завантажити сертифікат"/>
    <hyperlink ref="B81" r:id="rId80" tooltip="Завантажити сертифікат" display="Завантажити сертифікат"/>
    <hyperlink ref="B82" r:id="rId81" tooltip="Завантажити сертифікат" display="Завантажити сертифікат"/>
    <hyperlink ref="B83" r:id="rId82" tooltip="Завантажити сертифікат" display="Завантажити сертифікат"/>
    <hyperlink ref="B84" r:id="rId83" tooltip="Завантажити сертифікат" display="Завантажити сертифікат"/>
    <hyperlink ref="B85" r:id="rId84" tooltip="Завантажити сертифікат" display="Завантажити сертифікат"/>
    <hyperlink ref="B86" r:id="rId85" tooltip="Завантажити сертифікат" display="Завантажити сертифікат"/>
    <hyperlink ref="B87" r:id="rId86" tooltip="Завантажити сертифікат" display="Завантажити сертифікат"/>
    <hyperlink ref="B88" r:id="rId87" tooltip="Завантажити сертифікат" display="Завантажити сертифікат"/>
    <hyperlink ref="B89" r:id="rId88" tooltip="Завантажити сертифікат" display="Завантажити сертифікат"/>
    <hyperlink ref="B90" r:id="rId89" tooltip="Завантажити сертифікат" display="Завантажити сертифікат"/>
    <hyperlink ref="B91" r:id="rId90" tooltip="Завантажити сертифікат" display="Завантажити сертифікат"/>
    <hyperlink ref="B92" r:id="rId91" tooltip="Завантажити сертифікат" display="Завантажити сертифікат"/>
    <hyperlink ref="B93" r:id="rId92" tooltip="Завантажити сертифікат" display="Завантажити сертифікат"/>
    <hyperlink ref="B94" r:id="rId93" tooltip="Завантажити сертифікат" display="Завантажити сертифікат"/>
    <hyperlink ref="B95" r:id="rId94" tooltip="Завантажити сертифікат" display="Завантажити сертифікат"/>
    <hyperlink ref="B96" r:id="rId95" tooltip="Завантажити сертифікат" display="Завантажити сертифікат"/>
    <hyperlink ref="B97" r:id="rId96" tooltip="Завантажити сертифікат" display="Завантажити сертифікат"/>
    <hyperlink ref="B98" r:id="rId97" tooltip="Завантажити сертифікат" display="Завантажити сертифікат"/>
    <hyperlink ref="B99" r:id="rId98" tooltip="Завантажити сертифікат" display="Завантажити сертифікат"/>
    <hyperlink ref="B100" r:id="rId99" tooltip="Завантажити сертифікат" display="Завантажити сертифікат"/>
    <hyperlink ref="B101" r:id="rId100" tooltip="Завантажити сертифікат" display="Завантажити сертифікат"/>
    <hyperlink ref="B102" r:id="rId101" tooltip="Завантажити сертифікат" display="Завантажити сертифікат"/>
    <hyperlink ref="B103" r:id="rId102" tooltip="Завантажити сертифікат" display="Завантажити сертифікат"/>
    <hyperlink ref="B104" r:id="rId103" tooltip="Завантажити сертифікат" display="Завантажити сертифікат"/>
    <hyperlink ref="B105" r:id="rId104" tooltip="Завантажити сертифікат" display="Завантажити сертифікат"/>
    <hyperlink ref="B106" r:id="rId105" tooltip="Завантажити сертифікат" display="Завантажити сертифікат"/>
    <hyperlink ref="B107" r:id="rId106" tooltip="Завантажити сертифікат" display="Завантажити сертифікат"/>
    <hyperlink ref="B108" r:id="rId107" tooltip="Завантажити сертифікат" display="Завантажити сертифікат"/>
    <hyperlink ref="B109" r:id="rId108" tooltip="Завантажити сертифікат" display="Завантажити сертифікат"/>
    <hyperlink ref="B110" r:id="rId109" tooltip="Завантажити сертифікат" display="Завантажити сертифікат"/>
    <hyperlink ref="B111" r:id="rId110" tooltip="Завантажити сертифікат" display="Завантажити сертифікат"/>
    <hyperlink ref="B112" r:id="rId111" tooltip="Завантажити сертифікат" display="Завантажити сертифікат"/>
    <hyperlink ref="B113" r:id="rId112" tooltip="Завантажити сертифікат" display="Завантажити сертифікат"/>
    <hyperlink ref="B114" r:id="rId113" tooltip="Завантажити сертифікат" display="Завантажити сертифікат"/>
    <hyperlink ref="B115" r:id="rId114" tooltip="Завантажити сертифікат" display="Завантажити сертифікат"/>
    <hyperlink ref="B116" r:id="rId115" tooltip="Завантажити сертифікат" display="Завантажити сертифікат"/>
    <hyperlink ref="B117" r:id="rId116" tooltip="Завантажити сертифікат" display="Завантажити сертифікат"/>
    <hyperlink ref="B118" r:id="rId117" tooltip="Завантажити сертифікат" display="Завантажити сертифікат"/>
    <hyperlink ref="B119" r:id="rId118" tooltip="Завантажити сертифікат" display="Завантажити сертифікат"/>
    <hyperlink ref="B120" r:id="rId119" tooltip="Завантажити сертифікат" display="Завантажити сертифікат"/>
    <hyperlink ref="B121" r:id="rId120" tooltip="Завантажити сертифікат" display="Завантажити сертифікат"/>
    <hyperlink ref="B122" r:id="rId121" tooltip="Завантажити сертифікат" display="Завантажити сертифікат"/>
    <hyperlink ref="B123" r:id="rId122" tooltip="Завантажити сертифікат" display="Завантажити сертифікат"/>
    <hyperlink ref="B124" r:id="rId123" tooltip="Завантажити сертифікат" display="Завантажити сертифікат"/>
    <hyperlink ref="B125" r:id="rId124" tooltip="Завантажити сертифікат" display="Завантажити сертифікат"/>
    <hyperlink ref="B126" r:id="rId125" tooltip="Завантажити сертифікат" display="Завантажити сертифікат"/>
    <hyperlink ref="B127" r:id="rId126" tooltip="Завантажити сертифікат" display="Завантажити сертифікат"/>
    <hyperlink ref="B128" r:id="rId127" tooltip="Завантажити сертифікат" display="Завантажити сертифікат"/>
    <hyperlink ref="B129" r:id="rId128" tooltip="Завантажити сертифікат" display="Завантажити сертифікат"/>
    <hyperlink ref="B130" r:id="rId129" tooltip="Завантажити сертифікат" display="Завантажити сертифікат"/>
    <hyperlink ref="B131" r:id="rId130" tooltip="Завантажити сертифікат" display="Завантажити сертифікат"/>
    <hyperlink ref="B132" r:id="rId131" tooltip="Завантажити сертифікат" display="Завантажити сертифікат"/>
    <hyperlink ref="B133" r:id="rId132" tooltip="Завантажити сертифікат" display="Завантажити сертифікат"/>
    <hyperlink ref="B134" r:id="rId133" tooltip="Завантажити сертифікат" display="Завантажити сертифікат"/>
    <hyperlink ref="B135" r:id="rId134" tooltip="Завантажити сертифікат" display="Завантажити сертифікат"/>
    <hyperlink ref="B136" r:id="rId135" tooltip="Завантажити сертифікат" display="Завантажити сертифікат"/>
    <hyperlink ref="B137" r:id="rId136" tooltip="Завантажити сертифікат" display="Завантажити сертифікат"/>
    <hyperlink ref="B138" r:id="rId137" tooltip="Завантажити сертифікат" display="Завантажити сертифікат"/>
    <hyperlink ref="B139" r:id="rId138" tooltip="Завантажити сертифікат" display="Завантажити сертифікат"/>
    <hyperlink ref="B140" r:id="rId139" tooltip="Завантажити сертифікат" display="Завантажити сертифікат"/>
    <hyperlink ref="B141" r:id="rId140" tooltip="Завантажити сертифікат" display="Завантажити сертифікат"/>
    <hyperlink ref="B142" r:id="rId141" tooltip="Завантажити сертифікат" display="Завантажити сертифікат"/>
    <hyperlink ref="B143" r:id="rId142" tooltip="Завантажити сертифікат" display="Завантажити сертифікат"/>
    <hyperlink ref="B144" r:id="rId143" tooltip="Завантажити сертифікат" display="Завантажити сертифікат"/>
    <hyperlink ref="B145" r:id="rId144" tooltip="Завантажити сертифікат" display="Завантажити сертифікат"/>
    <hyperlink ref="B146" r:id="rId145" tooltip="Завантажити сертифікат" display="Завантажити сертифікат"/>
    <hyperlink ref="B147" r:id="rId146" tooltip="Завантажити сертифікат" display="Завантажити сертифікат"/>
    <hyperlink ref="B148" r:id="rId147" tooltip="Завантажити сертифікат" display="Завантажити сертифікат"/>
    <hyperlink ref="B149" r:id="rId148" tooltip="Завантажити сертифікат" display="Завантажити сертифікат"/>
    <hyperlink ref="B150" r:id="rId149" tooltip="Завантажити сертифікат" display="Завантажити сертифікат"/>
    <hyperlink ref="B151" r:id="rId150" tooltip="Завантажити сертифікат" display="Завантажити сертифікат"/>
    <hyperlink ref="B152" r:id="rId151" tooltip="Завантажити сертифікат" display="Завантажити сертифікат"/>
    <hyperlink ref="B153" r:id="rId152" tooltip="Завантажити сертифікат" display="Завантажити сертифікат"/>
    <hyperlink ref="B154" r:id="rId153" tooltip="Завантажити сертифікат" display="Завантажити сертифікат"/>
    <hyperlink ref="B155" r:id="rId154" tooltip="Завантажити сертифікат" display="Завантажити сертифікат"/>
    <hyperlink ref="B156" r:id="rId155" tooltip="Завантажити сертифікат" display="Завантажити сертифікат"/>
    <hyperlink ref="B157" r:id="rId156" tooltip="Завантажити сертифікат" display="Завантажити сертифікат"/>
    <hyperlink ref="B158" r:id="rId157" tooltip="Завантажити сертифікат" display="Завантажити сертифікат"/>
    <hyperlink ref="B159" r:id="rId158" tooltip="Завантажити сертифікат" display="Завантажити сертифікат"/>
    <hyperlink ref="B160" r:id="rId159" tooltip="Завантажити сертифікат" display="Завантажити сертифікат"/>
    <hyperlink ref="B161" r:id="rId160" tooltip="Завантажити сертифікат" display="Завантажити сертифікат"/>
    <hyperlink ref="B162" r:id="rId161" tooltip="Завантажити сертифікат" display="Завантажити сертифікат"/>
    <hyperlink ref="B163" r:id="rId162" tooltip="Завантажити сертифікат" display="Завантажити сертифікат"/>
    <hyperlink ref="B164" r:id="rId163" tooltip="Завантажити сертифікат" display="Завантажити сертифікат"/>
    <hyperlink ref="B165" r:id="rId164" tooltip="Завантажити сертифікат" display="Завантажити сертифікат"/>
    <hyperlink ref="B166" r:id="rId165" tooltip="Завантажити сертифікат" display="Завантажити сертифікат"/>
    <hyperlink ref="B167" r:id="rId166" tooltip="Завантажити сертифікат" display="Завантажити сертифікат"/>
    <hyperlink ref="B168" r:id="rId167" tooltip="Завантажити сертифікат" display="Завантажити сертифікат"/>
    <hyperlink ref="B169" r:id="rId168" tooltip="Завантажити сертифікат" display="Завантажити сертифікат"/>
    <hyperlink ref="B170" r:id="rId169" tooltip="Завантажити сертифікат" display="Завантажити сертифікат"/>
    <hyperlink ref="B171" r:id="rId170" tooltip="Завантажити сертифікат" display="Завантажити сертифікат"/>
    <hyperlink ref="B172" r:id="rId171" tooltip="Завантажити сертифікат" display="Завантажити сертифікат"/>
    <hyperlink ref="B173" r:id="rId172" tooltip="Завантажити сертифікат" display="Завантажити сертифікат"/>
    <hyperlink ref="B174" r:id="rId173" tooltip="Завантажити сертифікат" display="Завантажити сертифікат"/>
    <hyperlink ref="B175" r:id="rId174" tooltip="Завантажити сертифікат" display="Завантажити сертифікат"/>
    <hyperlink ref="B176" r:id="rId175" tooltip="Завантажити сертифікат" display="Завантажити сертифікат"/>
    <hyperlink ref="B177" r:id="rId176" tooltip="Завантажити сертифікат" display="Завантажити сертифікат"/>
    <hyperlink ref="B178" r:id="rId177" tooltip="Завантажити сертифікат" display="Завантажити сертифікат"/>
    <hyperlink ref="B179" r:id="rId178" tooltip="Завантажити сертифікат" display="Завантажити сертифікат"/>
    <hyperlink ref="B180" r:id="rId179" tooltip="Завантажити сертифікат" display="Завантажити сертифікат"/>
    <hyperlink ref="B181" r:id="rId180" tooltip="Завантажити сертифікат" display="Завантажити сертифікат"/>
    <hyperlink ref="B182" r:id="rId181" tooltip="Завантажити сертифікат" display="Завантажити сертифікат"/>
    <hyperlink ref="B183" r:id="rId182" tooltip="Завантажити сертифікат" display="Завантажити сертифікат"/>
    <hyperlink ref="B184" r:id="rId183" tooltip="Завантажити сертифікат" display="Завантажити сертифікат"/>
    <hyperlink ref="B185" r:id="rId184" tooltip="Завантажити сертифікат" display="Завантажити сертифікат"/>
    <hyperlink ref="B186" r:id="rId185" tooltip="Завантажити сертифікат" display="Завантажити сертифікат"/>
    <hyperlink ref="B187" r:id="rId186" tooltip="Завантажити сертифікат" display="Завантажити сертифікат"/>
    <hyperlink ref="B188" r:id="rId187" tooltip="Завантажити сертифікат" display="Завантажити сертифікат"/>
    <hyperlink ref="B189" r:id="rId188" tooltip="Завантажити сертифікат" display="Завантажити сертифікат"/>
    <hyperlink ref="B190" r:id="rId189" tooltip="Завантажити сертифікат" display="Завантажити сертифікат"/>
    <hyperlink ref="B191" r:id="rId190" tooltip="Завантажити сертифікат" display="Завантажити сертифікат"/>
    <hyperlink ref="B192" r:id="rId191" tooltip="Завантажити сертифікат" display="Завантажити сертифікат"/>
    <hyperlink ref="B193" r:id="rId192" tooltip="Завантажити сертифікат" display="Завантажити сертифікат"/>
    <hyperlink ref="B194" r:id="rId193" tooltip="Завантажити сертифікат" display="Завантажити сертифікат"/>
    <hyperlink ref="B195" r:id="rId194" tooltip="Завантажити сертифікат" display="Завантажити сертифікат"/>
    <hyperlink ref="B196" r:id="rId195" tooltip="Завантажити сертифікат" display="Завантажити сертифікат"/>
    <hyperlink ref="B197" r:id="rId196" tooltip="Завантажити сертифікат" display="Завантажити сертифікат"/>
    <hyperlink ref="B198" r:id="rId197" tooltip="Завантажити сертифікат" display="Завантажити сертифікат"/>
    <hyperlink ref="B199" r:id="rId198" tooltip="Завантажити сертифікат" display="Завантажити сертифікат"/>
    <hyperlink ref="B200" r:id="rId199" tooltip="Завантажити сертифікат" display="Завантажити сертифікат"/>
    <hyperlink ref="B201" r:id="rId200" tooltip="Завантажити сертифікат" display="Завантажити сертифікат"/>
    <hyperlink ref="B202" r:id="rId201" tooltip="Завантажити сертифікат" display="Завантажити сертифікат"/>
    <hyperlink ref="B203" r:id="rId202" tooltip="Завантажити сертифікат" display="Завантажити сертифікат"/>
    <hyperlink ref="B204" r:id="rId203" tooltip="Завантажити сертифікат" display="Завантажити сертифікат"/>
    <hyperlink ref="B205" r:id="rId204" tooltip="Завантажити сертифікат" display="Завантажити сертифікат"/>
    <hyperlink ref="B206" r:id="rId205" tooltip="Завантажити сертифікат" display="Завантажити сертифікат"/>
    <hyperlink ref="B207" r:id="rId206" tooltip="Завантажити сертифікат" display="Завантажити сертифікат"/>
    <hyperlink ref="B208" r:id="rId207" tooltip="Завантажити сертифікат" display="Завантажити сертифікат"/>
    <hyperlink ref="B209" r:id="rId208" tooltip="Завантажити сертифікат" display="Завантажити сертифікат"/>
    <hyperlink ref="B210" r:id="rId209" tooltip="Завантажити сертифікат" display="Завантажити сертифікат"/>
    <hyperlink ref="B211" r:id="rId210" tooltip="Завантажити сертифікат" display="Завантажити сертифікат"/>
    <hyperlink ref="B212" r:id="rId211" tooltip="Завантажити сертифікат" display="Завантажити сертифікат"/>
    <hyperlink ref="B213" r:id="rId212" tooltip="Завантажити сертифікат" display="Завантажити сертифікат"/>
    <hyperlink ref="B214" r:id="rId213" tooltip="Завантажити сертифікат" display="Завантажити сертифікат"/>
    <hyperlink ref="B215" r:id="rId214" tooltip="Завантажити сертифікат" display="Завантажити сертифікат"/>
    <hyperlink ref="B216" r:id="rId215" tooltip="Завантажити сертифікат" display="Завантажити сертифікат"/>
    <hyperlink ref="B217" r:id="rId216" tooltip="Завантажити сертифікат" display="Завантажити сертифікат"/>
    <hyperlink ref="B218" r:id="rId217" tooltip="Завантажити сертифікат" display="Завантажити сертифікат"/>
    <hyperlink ref="B219" r:id="rId218" tooltip="Завантажити сертифікат" display="Завантажити сертифікат"/>
    <hyperlink ref="B220" r:id="rId219" tooltip="Завантажити сертифікат" display="Завантажити сертифікат"/>
    <hyperlink ref="B221" r:id="rId220" tooltip="Завантажити сертифікат" display="Завантажити сертифікат"/>
    <hyperlink ref="B222" r:id="rId221" tooltip="Завантажити сертифікат" display="Завантажити сертифікат"/>
    <hyperlink ref="B223" r:id="rId222" tooltip="Завантажити сертифікат" display="Завантажити сертифікат"/>
    <hyperlink ref="B224" r:id="rId223" tooltip="Завантажити сертифікат" display="Завантажити сертифікат"/>
    <hyperlink ref="B225" r:id="rId224" tooltip="Завантажити сертифікат" display="Завантажити сертифікат"/>
    <hyperlink ref="B226" r:id="rId225" tooltip="Завантажити сертифікат" display="Завантажити сертифікат"/>
    <hyperlink ref="B227" r:id="rId226" tooltip="Завантажити сертифікат" display="Завантажити сертифікат"/>
    <hyperlink ref="B228" r:id="rId227" tooltip="Завантажити сертифікат" display="Завантажити сертифікат"/>
    <hyperlink ref="B229" r:id="rId228" tooltip="Завантажити сертифікат" display="Завантажити сертифікат"/>
    <hyperlink ref="B230" r:id="rId229" tooltip="Завантажити сертифікат" display="Завантажити сертифікат"/>
    <hyperlink ref="B231" r:id="rId230" tooltip="Завантажити сертифікат" display="Завантажити сертифікат"/>
    <hyperlink ref="B232" r:id="rId231" tooltip="Завантажити сертифікат" display="Завантажити сертифікат"/>
    <hyperlink ref="B233" r:id="rId232" tooltip="Завантажити сертифікат" display="Завантажити сертифікат"/>
    <hyperlink ref="B234" r:id="rId233" tooltip="Завантажити сертифікат" display="Завантажити сертифікат"/>
    <hyperlink ref="B235" r:id="rId234" tooltip="Завантажити сертифікат" display="Завантажити сертифікат"/>
    <hyperlink ref="B236" r:id="rId235" tooltip="Завантажити сертифікат" display="Завантажити сертифікат"/>
    <hyperlink ref="B237" r:id="rId236" tooltip="Завантажити сертифікат" display="Завантажити сертифікат"/>
    <hyperlink ref="B238" r:id="rId237" tooltip="Завантажити сертифікат" display="Завантажити сертифікат"/>
    <hyperlink ref="B239" r:id="rId238" tooltip="Завантажити сертифікат" display="Завантажити сертифікат"/>
    <hyperlink ref="B240" r:id="rId239" tooltip="Завантажити сертифікат" display="Завантажити сертифікат"/>
    <hyperlink ref="B241" r:id="rId240" tooltip="Завантажити сертифікат" display="Завантажити сертифікат"/>
    <hyperlink ref="B242" r:id="rId241" tooltip="Завантажити сертифікат" display="Завантажити сертифікат"/>
    <hyperlink ref="B243" r:id="rId242" tooltip="Завантажити сертифікат" display="Завантажити сертифікат"/>
    <hyperlink ref="B244" r:id="rId243" tooltip="Завантажити сертифікат" display="Завантажити сертифікат"/>
    <hyperlink ref="B245" r:id="rId244" tooltip="Завантажити сертифікат" display="Завантажити сертифікат"/>
    <hyperlink ref="B246" r:id="rId245" tooltip="Завантажити сертифікат" display="Завантажити сертифікат"/>
    <hyperlink ref="B247" r:id="rId246" tooltip="Завантажити сертифікат" display="Завантажити сертифікат"/>
    <hyperlink ref="B248" r:id="rId247" tooltip="Завантажити сертифікат" display="Завантажити сертифікат"/>
    <hyperlink ref="B249" r:id="rId248" tooltip="Завантажити сертифікат" display="Завантажити сертифікат"/>
    <hyperlink ref="B250" r:id="rId249" tooltip="Завантажити сертифікат" display="Завантажити сертифікат"/>
    <hyperlink ref="B251" r:id="rId250" tooltip="Завантажити сертифікат" display="Завантажити сертифікат"/>
    <hyperlink ref="B252" r:id="rId251" tooltip="Завантажити сертифікат" display="Завантажити сертифікат"/>
    <hyperlink ref="B253" r:id="rId252" tooltip="Завантажити сертифікат" display="Завантажити сертифікат"/>
    <hyperlink ref="B254" r:id="rId253" tooltip="Завантажити сертифікат" display="Завантажити сертифікат"/>
    <hyperlink ref="B255" r:id="rId254" tooltip="Завантажити сертифікат" display="Завантажити сертифікат"/>
    <hyperlink ref="B256" r:id="rId255" tooltip="Завантажити сертифікат" display="Завантажити сертифікат"/>
    <hyperlink ref="B257" r:id="rId256" tooltip="Завантажити сертифікат" display="Завантажити сертифікат"/>
    <hyperlink ref="B258" r:id="rId257" tooltip="Завантажити сертифікат" display="Завантажити сертифікат"/>
    <hyperlink ref="B259" r:id="rId258" tooltip="Завантажити сертифікат" display="Завантажити сертифікат"/>
    <hyperlink ref="B260" r:id="rId259" tooltip="Завантажити сертифікат" display="Завантажити сертифікат"/>
    <hyperlink ref="B261" r:id="rId260" tooltip="Завантажити сертифікат" display="Завантажити сертифікат"/>
    <hyperlink ref="B262" r:id="rId261" tooltip="Завантажити сертифікат" display="Завантажити сертифікат"/>
    <hyperlink ref="B263" r:id="rId262" tooltip="Завантажити сертифікат" display="Завантажити сертифікат"/>
    <hyperlink ref="B264" r:id="rId263" tooltip="Завантажити сертифікат" display="Завантажити сертифікат"/>
    <hyperlink ref="B265" r:id="rId264" tooltip="Завантажити сертифікат" display="Завантажити сертифікат"/>
    <hyperlink ref="B266" r:id="rId265" tooltip="Завантажити сертифікат" display="Завантажити сертифікат"/>
    <hyperlink ref="B267" r:id="rId266" tooltip="Завантажити сертифікат" display="Завантажити сертифікат"/>
    <hyperlink ref="B268" r:id="rId267" tooltip="Завантажити сертифікат" display="Завантажити сертифікат"/>
    <hyperlink ref="B269" r:id="rId268" tooltip="Завантажити сертифікат" display="Завантажити сертифікат"/>
    <hyperlink ref="B270" r:id="rId269" tooltip="Завантажити сертифікат" display="Завантажити сертифікат"/>
    <hyperlink ref="B271" r:id="rId270" tooltip="Завантажити сертифікат" display="Завантажити сертифікат"/>
    <hyperlink ref="B272" r:id="rId271" tooltip="Завантажити сертифікат" display="Завантажити сертифікат"/>
    <hyperlink ref="B273" r:id="rId272" tooltip="Завантажити сертифікат" display="Завантажити сертифікат"/>
    <hyperlink ref="B274" r:id="rId273" tooltip="Завантажити сертифікат" display="Завантажити сертифікат"/>
    <hyperlink ref="B275" r:id="rId274" tooltip="Завантажити сертифікат" display="Завантажити сертифікат"/>
    <hyperlink ref="B276" r:id="rId275" tooltip="Завантажити сертифікат" display="Завантажити сертифікат"/>
    <hyperlink ref="B277" r:id="rId276" tooltip="Завантажити сертифікат" display="Завантажити сертифікат"/>
    <hyperlink ref="B278" r:id="rId277" tooltip="Завантажити сертифікат" display="Завантажити сертифікат"/>
    <hyperlink ref="B279" r:id="rId278" tooltip="Завантажити сертифікат" display="Завантажити сертифікат"/>
    <hyperlink ref="B280" r:id="rId279" tooltip="Завантажити сертифікат" display="Завантажити сертифікат"/>
    <hyperlink ref="B281" r:id="rId280" tooltip="Завантажити сертифікат" display="Завантажити сертифікат"/>
    <hyperlink ref="B282" r:id="rId281" tooltip="Завантажити сертифікат" display="Завантажити сертифікат"/>
    <hyperlink ref="B283" r:id="rId282" tooltip="Завантажити сертифікат" display="Завантажити сертифікат"/>
    <hyperlink ref="B284" r:id="rId283" tooltip="Завантажити сертифікат" display="Завантажити сертифікат"/>
    <hyperlink ref="B285" r:id="rId284" tooltip="Завантажити сертифікат" display="Завантажити сертифікат"/>
    <hyperlink ref="B286" r:id="rId285" tooltip="Завантажити сертифікат" display="Завантажити сертифікат"/>
    <hyperlink ref="B287" r:id="rId286" tooltip="Завантажити сертифікат" display="Завантажити сертифікат"/>
    <hyperlink ref="B288" r:id="rId287" tooltip="Завантажити сертифікат" display="Завантажити сертифікат"/>
    <hyperlink ref="B289" r:id="rId288" tooltip="Завантажити сертифікат" display="Завантажити сертифікат"/>
    <hyperlink ref="B290" r:id="rId289" tooltip="Завантажити сертифікат" display="Завантажити сертифікат"/>
    <hyperlink ref="B291" r:id="rId290" tooltip="Завантажити сертифікат" display="Завантажити сертифікат"/>
    <hyperlink ref="B292" r:id="rId291" tooltip="Завантажити сертифікат" display="Завантажити сертифікат"/>
    <hyperlink ref="B293" r:id="rId292" tooltip="Завантажити сертифікат" display="Завантажити сертифікат"/>
    <hyperlink ref="B294" r:id="rId293" tooltip="Завантажити сертифікат" display="Завантажити сертифікат"/>
    <hyperlink ref="B295" r:id="rId294" tooltip="Завантажити сертифікат" display="Завантажити сертифікат"/>
    <hyperlink ref="B296" r:id="rId295" tooltip="Завантажити сертифікат" display="Завантажити сертифікат"/>
    <hyperlink ref="B297" r:id="rId296" tooltip="Завантажити сертифікат" display="Завантажити сертифікат"/>
    <hyperlink ref="B298" r:id="rId297" tooltip="Завантажити сертифікат" display="Завантажити сертифікат"/>
    <hyperlink ref="B299" r:id="rId298" tooltip="Завантажити сертифікат" display="Завантажити сертифікат"/>
    <hyperlink ref="B300" r:id="rId299" tooltip="Завантажити сертифікат" display="Завантажити сертифікат"/>
    <hyperlink ref="B301" r:id="rId300" tooltip="Завантажити сертифікат" display="Завантажити сертифікат"/>
    <hyperlink ref="B302" r:id="rId301" tooltip="Завантажити сертифікат" display="Завантажити сертифікат"/>
    <hyperlink ref="B303" r:id="rId302" tooltip="Завантажити сертифікат" display="Завантажити сертифікат"/>
    <hyperlink ref="B304" r:id="rId303" tooltip="Завантажити сертифікат" display="Завантажити сертифікат"/>
    <hyperlink ref="B305" r:id="rId304" tooltip="Завантажити сертифікат" display="Завантажити сертифікат"/>
    <hyperlink ref="B306" r:id="rId305" tooltip="Завантажити сертифікат" display="Завантажити сертифікат"/>
    <hyperlink ref="B307" r:id="rId306" tooltip="Завантажити сертифікат" display="Завантажити сертифікат"/>
    <hyperlink ref="B308" r:id="rId307" tooltip="Завантажити сертифікат" display="Завантажити сертифікат"/>
    <hyperlink ref="B309" r:id="rId308" tooltip="Завантажити сертифікат" display="Завантажити сертифікат"/>
    <hyperlink ref="B310" r:id="rId309" tooltip="Завантажити сертифікат" display="Завантажити сертифікат"/>
    <hyperlink ref="B311" r:id="rId310" tooltip="Завантажити сертифікат" display="Завантажити сертифікат"/>
    <hyperlink ref="B312" r:id="rId311" tooltip="Завантажити сертифікат" display="Завантажити сертифікат"/>
    <hyperlink ref="B313" r:id="rId312" tooltip="Завантажити сертифікат" display="Завантажити сертифікат"/>
    <hyperlink ref="B314" r:id="rId313" tooltip="Завантажити сертифікат" display="Завантажити сертифікат"/>
    <hyperlink ref="B315" r:id="rId314" tooltip="Завантажити сертифікат" display="Завантажити сертифікат"/>
    <hyperlink ref="B316" r:id="rId315" tooltip="Завантажити сертифікат" display="Завантажити сертифікат"/>
    <hyperlink ref="B317" r:id="rId316" tooltip="Завантажити сертифікат" display="Завантажити сертифікат"/>
    <hyperlink ref="B318" r:id="rId317" tooltip="Завантажити сертифікат" display="Завантажити сертифікат"/>
    <hyperlink ref="B319" r:id="rId318" tooltip="Завантажити сертифікат" display="Завантажити сертифікат"/>
    <hyperlink ref="B320" r:id="rId319" tooltip="Завантажити сертифікат" display="Завантажити сертифікат"/>
    <hyperlink ref="B321" r:id="rId320" tooltip="Завантажити сертифікат" display="Завантажити сертифікат"/>
    <hyperlink ref="B322" r:id="rId321" tooltip="Завантажити сертифікат" display="Завантажити сертифікат"/>
    <hyperlink ref="B323" r:id="rId322" tooltip="Завантажити сертифікат" display="Завантажити сертифікат"/>
    <hyperlink ref="B324" r:id="rId323" tooltip="Завантажити сертифікат" display="Завантажити сертифікат"/>
    <hyperlink ref="B325" r:id="rId324" tooltip="Завантажити сертифікат" display="Завантажити сертифікат"/>
    <hyperlink ref="B326" r:id="rId325" tooltip="Завантажити сертифікат" display="Завантажити сертифікат"/>
    <hyperlink ref="B327" r:id="rId326" tooltip="Завантажити сертифікат" display="Завантажити сертифікат"/>
    <hyperlink ref="B328" r:id="rId327" tooltip="Завантажити сертифікат" display="Завантажити сертифікат"/>
    <hyperlink ref="B329" r:id="rId328" tooltip="Завантажити сертифікат" display="Завантажити сертифікат"/>
    <hyperlink ref="B330" r:id="rId329" tooltip="Завантажити сертифікат" display="Завантажити сертифікат"/>
    <hyperlink ref="B331" r:id="rId330" tooltip="Завантажити сертифікат" display="Завантажити сертифікат"/>
    <hyperlink ref="B332" r:id="rId331" tooltip="Завантажити сертифікат" display="Завантажити сертифікат"/>
    <hyperlink ref="B333" r:id="rId332" tooltip="Завантажити сертифікат" display="Завантажити сертифікат"/>
    <hyperlink ref="B334" r:id="rId333" tooltip="Завантажити сертифікат" display="Завантажити сертифікат"/>
    <hyperlink ref="B335" r:id="rId334" tooltip="Завантажити сертифікат" display="Завантажити сертифікат"/>
    <hyperlink ref="B336" r:id="rId335" tooltip="Завантажити сертифікат" display="Завантажити сертифікат"/>
    <hyperlink ref="B337" r:id="rId336" tooltip="Завантажити сертифікат" display="Завантажити сертифікат"/>
    <hyperlink ref="B338" r:id="rId337" tooltip="Завантажити сертифікат" display="Завантажити сертифікат"/>
    <hyperlink ref="B339" r:id="rId338" tooltip="Завантажити сертифікат" display="Завантажити сертифікат"/>
    <hyperlink ref="B340" r:id="rId339" tooltip="Завантажити сертифікат" display="Завантажити сертифікат"/>
    <hyperlink ref="B341" r:id="rId340" tooltip="Завантажити сертифікат" display="Завантажити сертифікат"/>
    <hyperlink ref="B342" r:id="rId341" tooltip="Завантажити сертифікат" display="Завантажити сертифікат"/>
    <hyperlink ref="B343" r:id="rId342" tooltip="Завантажити сертифікат" display="Завантажити сертифікат"/>
    <hyperlink ref="B344" r:id="rId343" tooltip="Завантажити сертифікат" display="Завантажити сертифікат"/>
    <hyperlink ref="B345" r:id="rId344" tooltip="Завантажити сертифікат" display="Завантажити сертифікат"/>
    <hyperlink ref="B346" r:id="rId345" tooltip="Завантажити сертифікат" display="Завантажити сертифікат"/>
    <hyperlink ref="B347" r:id="rId346" tooltip="Завантажити сертифікат" display="Завантажити сертифікат"/>
    <hyperlink ref="B348" r:id="rId347" tooltip="Завантажити сертифікат" display="Завантажити сертифікат"/>
    <hyperlink ref="B349" r:id="rId348" tooltip="Завантажити сертифікат" display="Завантажити сертифікат"/>
    <hyperlink ref="B350" r:id="rId349" tooltip="Завантажити сертифікат" display="Завантажити сертифікат"/>
    <hyperlink ref="B351" r:id="rId350" tooltip="Завантажити сертифікат" display="Завантажити сертифікат"/>
    <hyperlink ref="B352" r:id="rId351" tooltip="Завантажити сертифікат" display="Завантажити сертифікат"/>
    <hyperlink ref="B353" r:id="rId352" tooltip="Завантажити сертифікат" display="Завантажити сертифікат"/>
    <hyperlink ref="B354" r:id="rId353" tooltip="Завантажити сертифікат" display="Завантажити сертифікат"/>
    <hyperlink ref="B355" r:id="rId354" tooltip="Завантажити сертифікат" display="Завантажити сертифікат"/>
    <hyperlink ref="B356" r:id="rId355" tooltip="Завантажити сертифікат" display="Завантажити сертифікат"/>
    <hyperlink ref="B357" r:id="rId356" tooltip="Завантажити сертифікат" display="Завантажити сертифікат"/>
    <hyperlink ref="B358" r:id="rId357" tooltip="Завантажити сертифікат" display="Завантажити сертифікат"/>
    <hyperlink ref="B359" r:id="rId358" tooltip="Завантажити сертифікат" display="Завантажити сертифікат"/>
    <hyperlink ref="B360" r:id="rId359" tooltip="Завантажити сертифікат" display="Завантажити сертифікат"/>
    <hyperlink ref="B361" r:id="rId360" tooltip="Завантажити сертифікат" display="Завантажити сертифікат"/>
    <hyperlink ref="B362" r:id="rId361" tooltip="Завантажити сертифікат" display="Завантажити сертифікат"/>
    <hyperlink ref="B363" r:id="rId362" tooltip="Завантажити сертифікат" display="Завантажити сертифікат"/>
    <hyperlink ref="B364" r:id="rId363" tooltip="Завантажити сертифікат" display="Завантажити сертифікат"/>
    <hyperlink ref="B365" r:id="rId364" tooltip="Завантажити сертифікат" display="Завантажити сертифікат"/>
    <hyperlink ref="B366" r:id="rId365" tooltip="Завантажити сертифікат" display="Завантажити сертифікат"/>
    <hyperlink ref="B367" r:id="rId366" tooltip="Завантажити сертифікат" display="Завантажити сертифікат"/>
    <hyperlink ref="B368" r:id="rId367" tooltip="Завантажити сертифікат" display="Завантажити сертифікат"/>
    <hyperlink ref="B369" r:id="rId368" tooltip="Завантажити сертифікат" display="Завантажити сертифікат"/>
    <hyperlink ref="B370" r:id="rId369" tooltip="Завантажити сертифікат" display="Завантажити сертифікат"/>
    <hyperlink ref="B371" r:id="rId370" tooltip="Завантажити сертифікат" display="Завантажити сертифікат"/>
    <hyperlink ref="B372" r:id="rId371" tooltip="Завантажити сертифікат" display="Завантажити сертифікат"/>
    <hyperlink ref="B373" r:id="rId372" tooltip="Завантажити сертифікат" display="Завантажити сертифікат"/>
    <hyperlink ref="B374" r:id="rId373" tooltip="Завантажити сертифікат" display="Завантажити сертифікат"/>
    <hyperlink ref="B375" r:id="rId374" tooltip="Завантажити сертифікат" display="Завантажити сертифікат"/>
    <hyperlink ref="B376" r:id="rId375" tooltip="Завантажити сертифікат" display="Завантажити сертифікат"/>
    <hyperlink ref="B377" r:id="rId376" tooltip="Завантажити сертифікат" display="Завантажити сертифікат"/>
    <hyperlink ref="B378" r:id="rId377" tooltip="Завантажити сертифікат" display="Завантажити сертифікат"/>
    <hyperlink ref="B379" r:id="rId378" tooltip="Завантажити сертифікат" display="Завантажити сертифікат"/>
    <hyperlink ref="B380" r:id="rId379" tooltip="Завантажити сертифікат" display="Завантажити сертифікат"/>
    <hyperlink ref="B381" r:id="rId380" tooltip="Завантажити сертифікат" display="Завантажити сертифікат"/>
    <hyperlink ref="B382" r:id="rId381" tooltip="Завантажити сертифікат" display="Завантажити сертифікат"/>
    <hyperlink ref="B383" r:id="rId382" tooltip="Завантажити сертифікат" display="Завантажити сертифікат"/>
    <hyperlink ref="B384" r:id="rId383" tooltip="Завантажити сертифікат" display="Завантажити сертифікат"/>
    <hyperlink ref="B385" r:id="rId384" tooltip="Завантажити сертифікат" display="Завантажити сертифікат"/>
    <hyperlink ref="B386" r:id="rId385" tooltip="Завантажити сертифікат" display="Завантажити сертифікат"/>
    <hyperlink ref="B387" r:id="rId386" tooltip="Завантажити сертифікат" display="Завантажити сертифікат"/>
    <hyperlink ref="B388" r:id="rId387" tooltip="Завантажити сертифікат" display="Завантажити сертифікат"/>
    <hyperlink ref="B389" r:id="rId388" tooltip="Завантажити сертифікат" display="Завантажити сертифікат"/>
    <hyperlink ref="B390" r:id="rId389" tooltip="Завантажити сертифікат" display="Завантажити сертифікат"/>
    <hyperlink ref="B391" r:id="rId390" tooltip="Завантажити сертифікат" display="Завантажити сертифікат"/>
    <hyperlink ref="B392" r:id="rId391" tooltip="Завантажити сертифікат" display="Завантажити сертифікат"/>
    <hyperlink ref="B393" r:id="rId392" tooltip="Завантажити сертифікат" display="Завантажити сертифікат"/>
    <hyperlink ref="B394" r:id="rId393" tooltip="Завантажити сертифікат" display="Завантажити сертифікат"/>
    <hyperlink ref="B395" r:id="rId394" tooltip="Завантажити сертифікат" display="Завантажити сертифікат"/>
    <hyperlink ref="B396" r:id="rId395" tooltip="Завантажити сертифікат" display="Завантажити сертифікат"/>
    <hyperlink ref="B397" r:id="rId396" tooltip="Завантажити сертифікат" display="Завантажити сертифікат"/>
    <hyperlink ref="B398" r:id="rId397" tooltip="Завантажити сертифікат" display="Завантажити сертифікат"/>
    <hyperlink ref="B399" r:id="rId398" tooltip="Завантажити сертифікат" display="Завантажити сертифікат"/>
    <hyperlink ref="B400" r:id="rId399" tooltip="Завантажити сертифікат" display="Завантажити сертифікат"/>
    <hyperlink ref="B401" r:id="rId400" tooltip="Завантажити сертифікат" display="Завантажити сертифікат"/>
    <hyperlink ref="B402" r:id="rId401" tooltip="Завантажити сертифікат" display="Завантажити сертифікат"/>
    <hyperlink ref="B403" r:id="rId402" tooltip="Завантажити сертифікат" display="Завантажити сертифікат"/>
    <hyperlink ref="B404" r:id="rId403" tooltip="Завантажити сертифікат" display="Завантажити сертифікат"/>
    <hyperlink ref="B405" r:id="rId404" tooltip="Завантажити сертифікат" display="Завантажити сертифікат"/>
    <hyperlink ref="B406" r:id="rId405" tooltip="Завантажити сертифікат" display="Завантажити сертифікат"/>
    <hyperlink ref="B407" r:id="rId406" tooltip="Завантажити сертифікат" display="Завантажити сертифікат"/>
    <hyperlink ref="B408" r:id="rId407" tooltip="Завантажити сертифікат" display="Завантажити сертифікат"/>
    <hyperlink ref="B409" r:id="rId408" tooltip="Завантажити сертифікат" display="Завантажити сертифікат"/>
    <hyperlink ref="B410" r:id="rId409" tooltip="Завантажити сертифікат" display="Завантажити сертифікат"/>
    <hyperlink ref="B411" r:id="rId410" tooltip="Завантажити сертифікат" display="Завантажити сертифікат"/>
    <hyperlink ref="B412" r:id="rId411" tooltip="Завантажити сертифікат" display="Завантажити сертифікат"/>
    <hyperlink ref="B413" r:id="rId412" tooltip="Завантажити сертифікат" display="Завантажити сертифікат"/>
    <hyperlink ref="B414" r:id="rId413" tooltip="Завантажити сертифікат" display="Завантажити сертифікат"/>
    <hyperlink ref="B415" r:id="rId414" tooltip="Завантажити сертифікат" display="Завантажити сертифікат"/>
    <hyperlink ref="B416" r:id="rId415" tooltip="Завантажити сертифікат" display="Завантажити сертифікат"/>
    <hyperlink ref="B417" r:id="rId416" tooltip="Завантажити сертифікат" display="Завантажити сертифікат"/>
    <hyperlink ref="B418" r:id="rId417" tooltip="Завантажити сертифікат" display="Завантажити сертифікат"/>
    <hyperlink ref="B419" r:id="rId418" tooltip="Завантажити сертифікат" display="Завантажити сертифікат"/>
    <hyperlink ref="B420" r:id="rId419" tooltip="Завантажити сертифікат" display="Завантажити сертифікат"/>
    <hyperlink ref="B421" r:id="rId420" tooltip="Завантажити сертифікат" display="Завантажити сертифікат"/>
    <hyperlink ref="B422" r:id="rId421" tooltip="Завантажити сертифікат" display="Завантажити сертифікат"/>
    <hyperlink ref="B423" r:id="rId422" tooltip="Завантажити сертифікат" display="Завантажити сертифікат"/>
    <hyperlink ref="B424" r:id="rId423" tooltip="Завантажити сертифікат" display="Завантажити сертифікат"/>
    <hyperlink ref="B425" r:id="rId424" tooltip="Завантажити сертифікат" display="Завантажити сертифікат"/>
    <hyperlink ref="B426" r:id="rId425" tooltip="Завантажити сертифікат" display="Завантажити сертифікат"/>
    <hyperlink ref="B427" r:id="rId426" tooltip="Завантажити сертифікат" display="Завантажити сертифікат"/>
    <hyperlink ref="B428" r:id="rId427" tooltip="Завантажити сертифікат" display="Завантажити сертифікат"/>
    <hyperlink ref="B429" r:id="rId428" tooltip="Завантажити сертифікат" display="Завантажити сертифікат"/>
    <hyperlink ref="B430" r:id="rId429" tooltip="Завантажити сертифікат" display="Завантажити сертифікат"/>
    <hyperlink ref="B431" r:id="rId430" tooltip="Завантажити сертифікат" display="Завантажити сертифікат"/>
    <hyperlink ref="B432" r:id="rId431" tooltip="Завантажити сертифікат" display="Завантажити сертифікат"/>
    <hyperlink ref="B433" r:id="rId432" tooltip="Завантажити сертифікат" display="Завантажити сертифікат"/>
    <hyperlink ref="B434" r:id="rId433" tooltip="Завантажити сертифікат" display="Завантажити сертифікат"/>
    <hyperlink ref="B435" r:id="rId434" tooltip="Завантажити сертифікат" display="Завантажити сертифікат"/>
    <hyperlink ref="B436" r:id="rId435" tooltip="Завантажити сертифікат" display="Завантажити сертифікат"/>
    <hyperlink ref="B437" r:id="rId436" tooltip="Завантажити сертифікат" display="Завантажити сертифікат"/>
    <hyperlink ref="B438" r:id="rId437" tooltip="Завантажити сертифікат" display="Завантажити сертифікат"/>
    <hyperlink ref="B439" r:id="rId438" tooltip="Завантажити сертифікат" display="Завантажити сертифікат"/>
    <hyperlink ref="B440" r:id="rId439" tooltip="Завантажити сертифікат" display="Завантажити сертифікат"/>
    <hyperlink ref="B441" r:id="rId440" tooltip="Завантажити сертифікат" display="Завантажити сертифікат"/>
    <hyperlink ref="B442" r:id="rId441" tooltip="Завантажити сертифікат" display="Завантажити сертифікат"/>
    <hyperlink ref="B443" r:id="rId442" tooltip="Завантажити сертифікат" display="Завантажити сертифікат"/>
    <hyperlink ref="B444" r:id="rId443" tooltip="Завантажити сертифікат" display="Завантажити сертифікат"/>
    <hyperlink ref="B445" r:id="rId444" tooltip="Завантажити сертифікат" display="Завантажити сертифікат"/>
    <hyperlink ref="B446" r:id="rId445" tooltip="Завантажити сертифікат" display="Завантажити сертифікат"/>
    <hyperlink ref="B447" r:id="rId446" tooltip="Завантажити сертифікат" display="Завантажити сертифікат"/>
    <hyperlink ref="B448" r:id="rId447" tooltip="Завантажити сертифікат" display="Завантажити сертифікат"/>
    <hyperlink ref="B449" r:id="rId448" tooltip="Завантажити сертифікат" display="Завантажити сертифікат"/>
    <hyperlink ref="B450" r:id="rId449" tooltip="Завантажити сертифікат" display="Завантажити сертифікат"/>
    <hyperlink ref="B451" r:id="rId450" tooltip="Завантажити сертифікат" display="Завантажити сертифікат"/>
    <hyperlink ref="B452" r:id="rId451" tooltip="Завантажити сертифікат" display="Завантажити сертифікат"/>
    <hyperlink ref="B453" r:id="rId452" tooltip="Завантажити сертифікат" display="Завантажити сертифікат"/>
    <hyperlink ref="B454" r:id="rId453" tooltip="Завантажити сертифікат" display="Завантажити сертифікат"/>
    <hyperlink ref="B455" r:id="rId454" tooltip="Завантажити сертифікат" display="Завантажити сертифікат"/>
    <hyperlink ref="B456" r:id="rId455" tooltip="Завантажити сертифікат" display="Завантажити сертифікат"/>
    <hyperlink ref="B457" r:id="rId456" tooltip="Завантажити сертифікат" display="Завантажити сертифікат"/>
    <hyperlink ref="B458" r:id="rId457" tooltip="Завантажити сертифікат" display="Завантажити сертифікат"/>
    <hyperlink ref="B459" r:id="rId458" tooltip="Завантажити сертифікат" display="Завантажити сертифікат"/>
    <hyperlink ref="B460" r:id="rId459" tooltip="Завантажити сертифікат" display="Завантажити сертифікат"/>
    <hyperlink ref="B461" r:id="rId460" tooltip="Завантажити сертифікат" display="Завантажити сертифікат"/>
    <hyperlink ref="B462" r:id="rId461" tooltip="Завантажити сертифікат" display="Завантажити сертифікат"/>
    <hyperlink ref="B463" r:id="rId462" tooltip="Завантажити сертифікат" display="Завантажити сертифікат"/>
    <hyperlink ref="B464" r:id="rId463" tooltip="Завантажити сертифікат" display="Завантажити сертифікат"/>
    <hyperlink ref="B465" r:id="rId464" tooltip="Завантажити сертифікат" display="Завантажити сертифікат"/>
    <hyperlink ref="B466" r:id="rId465" tooltip="Завантажити сертифікат" display="Завантажити сертифікат"/>
    <hyperlink ref="B467" r:id="rId466" tooltip="Завантажити сертифікат" display="Завантажити сертифікат"/>
    <hyperlink ref="B468" r:id="rId467" tooltip="Завантажити сертифікат" display="Завантажити сертифікат"/>
    <hyperlink ref="B469" r:id="rId468" tooltip="Завантажити сертифікат" display="Завантажити сертифікат"/>
    <hyperlink ref="B470" r:id="rId469" tooltip="Завантажити сертифікат" display="Завантажити сертифікат"/>
    <hyperlink ref="B471" r:id="rId470" tooltip="Завантажити сертифікат" display="Завантажити сертифікат"/>
    <hyperlink ref="B472" r:id="rId471" tooltip="Завантажити сертифікат" display="Завантажити сертифікат"/>
    <hyperlink ref="B473" r:id="rId472" tooltip="Завантажити сертифікат" display="Завантажити сертифікат"/>
    <hyperlink ref="B474" r:id="rId473" tooltip="Завантажити сертифікат" display="Завантажити сертифікат"/>
    <hyperlink ref="B475" r:id="rId474" tooltip="Завантажити сертифікат" display="Завантажити сертифікат"/>
    <hyperlink ref="B476" r:id="rId475" tooltip="Завантажити сертифікат" display="Завантажити сертифікат"/>
    <hyperlink ref="B477" r:id="rId476" tooltip="Завантажити сертифікат" display="Завантажити сертифікат"/>
    <hyperlink ref="B478" r:id="rId477" tooltip="Завантажити сертифікат" display="Завантажити сертифікат"/>
    <hyperlink ref="B479" r:id="rId478" tooltip="Завантажити сертифікат" display="Завантажити сертифікат"/>
    <hyperlink ref="B480" r:id="rId479" tooltip="Завантажити сертифікат" display="Завантажити сертифікат"/>
    <hyperlink ref="B481" r:id="rId480" tooltip="Завантажити сертифікат" display="Завантажити сертифікат"/>
    <hyperlink ref="B482" r:id="rId481" tooltip="Завантажити сертифікат" display="Завантажити сертифікат"/>
    <hyperlink ref="B483" r:id="rId482" tooltip="Завантажити сертифікат" display="Завантажити сертифікат"/>
    <hyperlink ref="B484" r:id="rId483" tooltip="Завантажити сертифікат" display="Завантажити сертифікат"/>
    <hyperlink ref="B485" r:id="rId484" tooltip="Завантажити сертифікат" display="Завантажити сертифікат"/>
    <hyperlink ref="B486" r:id="rId485" tooltip="Завантажити сертифікат" display="Завантажити сертифікат"/>
    <hyperlink ref="B487" r:id="rId486" tooltip="Завантажити сертифікат" display="Завантажити сертифікат"/>
    <hyperlink ref="B488" r:id="rId487" tooltip="Завантажити сертифікат" display="Завантажити сертифікат"/>
    <hyperlink ref="B489" r:id="rId488" tooltip="Завантажити сертифікат" display="Завантажити сертифікат"/>
    <hyperlink ref="B490" r:id="rId489" tooltip="Завантажити сертифікат" display="Завантажити сертифікат"/>
    <hyperlink ref="B491" r:id="rId490" tooltip="Завантажити сертифікат" display="Завантажити сертифікат"/>
    <hyperlink ref="B492" r:id="rId491" tooltip="Завантажити сертифікат" display="Завантажити сертифікат"/>
    <hyperlink ref="B493" r:id="rId492" tooltip="Завантажити сертифікат" display="Завантажити сертифікат"/>
    <hyperlink ref="B494" r:id="rId493" tooltip="Завантажити сертифікат" display="Завантажити сертифікат"/>
    <hyperlink ref="B495" r:id="rId494" tooltip="Завантажити сертифікат" display="Завантажити сертифікат"/>
    <hyperlink ref="B496" r:id="rId495" tooltip="Завантажити сертифікат" display="Завантажити сертифікат"/>
    <hyperlink ref="B497" r:id="rId496" tooltip="Завантажити сертифікат" display="Завантажити сертифікат"/>
    <hyperlink ref="B498" r:id="rId497" tooltip="Завантажити сертифікат" display="Завантажити сертифікат"/>
    <hyperlink ref="B499" r:id="rId498" tooltip="Завантажити сертифікат" display="Завантажити сертифікат"/>
    <hyperlink ref="B500" r:id="rId499" tooltip="Завантажити сертифікат" display="Завантажити сертифікат"/>
    <hyperlink ref="B501" r:id="rId500" tooltip="Завантажити сертифікат" display="Завантажити сертифікат"/>
    <hyperlink ref="B502" r:id="rId501" tooltip="Завантажити сертифікат" display="Завантажити сертифікат"/>
    <hyperlink ref="B503" r:id="rId502" tooltip="Завантажити сертифікат" display="Завантажити сертифікат"/>
    <hyperlink ref="B504" r:id="rId503" tooltip="Завантажити сертифікат" display="Завантажити сертифікат"/>
    <hyperlink ref="B505" r:id="rId504" tooltip="Завантажити сертифікат" display="Завантажити сертифікат"/>
    <hyperlink ref="B506" r:id="rId505" tooltip="Завантажити сертифікат" display="Завантажити сертифікат"/>
    <hyperlink ref="B507" r:id="rId506" tooltip="Завантажити сертифікат" display="Завантажити сертифікат"/>
    <hyperlink ref="B508" r:id="rId507" tooltip="Завантажити сертифікат" display="Завантажити сертифікат"/>
    <hyperlink ref="B509" r:id="rId508" tooltip="Завантажити сертифікат" display="Завантажити сертифікат"/>
    <hyperlink ref="B510" r:id="rId509" tooltip="Завантажити сертифікат" display="Завантажити сертифікат"/>
    <hyperlink ref="B511" r:id="rId510" tooltip="Завантажити сертифікат" display="Завантажити сертифікат"/>
    <hyperlink ref="B512" r:id="rId511" tooltip="Завантажити сертифікат" display="Завантажити сертифікат"/>
    <hyperlink ref="B513" r:id="rId512" tooltip="Завантажити сертифікат" display="Завантажити сертифікат"/>
    <hyperlink ref="B514" r:id="rId513" tooltip="Завантажити сертифікат" display="Завантажити сертифікат"/>
    <hyperlink ref="B515" r:id="rId514" tooltip="Завантажити сертифікат" display="Завантажити сертифікат"/>
    <hyperlink ref="B516" r:id="rId515" tooltip="Завантажити сертифікат" display="Завантажити сертифікат"/>
    <hyperlink ref="B517" r:id="rId516" tooltip="Завантажити сертифікат" display="Завантажити сертифікат"/>
    <hyperlink ref="B518" r:id="rId517" tooltip="Завантажити сертифікат" display="Завантажити сертифікат"/>
    <hyperlink ref="B519" r:id="rId518" tooltip="Завантажити сертифікат" display="Завантажити сертифікат"/>
    <hyperlink ref="B520" r:id="rId519" tooltip="Завантажити сертифікат" display="Завантажити сертифікат"/>
    <hyperlink ref="B521" r:id="rId520" tooltip="Завантажити сертифікат" display="Завантажити сертифікат"/>
    <hyperlink ref="B522" r:id="rId521" tooltip="Завантажити сертифікат" display="Завантажити сертифікат"/>
    <hyperlink ref="B523" r:id="rId522" tooltip="Завантажити сертифікат" display="Завантажити сертифікат"/>
    <hyperlink ref="B524" r:id="rId523" tooltip="Завантажити сертифікат" display="Завантажити сертифікат"/>
    <hyperlink ref="B525" r:id="rId524" tooltip="Завантажити сертифікат" display="Завантажити сертифікат"/>
    <hyperlink ref="B526" r:id="rId525" tooltip="Завантажити сертифікат" display="Завантажити сертифікат"/>
    <hyperlink ref="B527" r:id="rId526" tooltip="Завантажити сертифікат" display="Завантажити сертифікат"/>
    <hyperlink ref="B528" r:id="rId527" tooltip="Завантажити сертифікат" display="Завантажити сертифікат"/>
    <hyperlink ref="B529" r:id="rId528" tooltip="Завантажити сертифікат" display="Завантажити сертифікат"/>
    <hyperlink ref="B530" r:id="rId529" tooltip="Завантажити сертифікат" display="Завантажити сертифікат"/>
    <hyperlink ref="B531" r:id="rId530" tooltip="Завантажити сертифікат" display="Завантажити сертифікат"/>
    <hyperlink ref="B532" r:id="rId531" tooltip="Завантажити сертифікат" display="Завантажити сертифікат"/>
    <hyperlink ref="B533" r:id="rId532" tooltip="Завантажити сертифікат" display="Завантажити сертифікат"/>
    <hyperlink ref="B534" r:id="rId533" tooltip="Завантажити сертифікат" display="Завантажити сертифікат"/>
    <hyperlink ref="B535" r:id="rId534" tooltip="Завантажити сертифікат" display="Завантажити сертифікат"/>
    <hyperlink ref="B536" r:id="rId535" tooltip="Завантажити сертифікат" display="Завантажити сертифікат"/>
    <hyperlink ref="B537" r:id="rId536" tooltip="Завантажити сертифікат" display="Завантажити сертифікат"/>
    <hyperlink ref="B538" r:id="rId537" tooltip="Завантажити сертифікат" display="Завантажити сертифікат"/>
    <hyperlink ref="B539" r:id="rId538" tooltip="Завантажити сертифікат" display="Завантажити сертифікат"/>
    <hyperlink ref="B540" r:id="rId539" tooltip="Завантажити сертифікат" display="Завантажити сертифікат"/>
    <hyperlink ref="B541" r:id="rId540" tooltip="Завантажити сертифікат" display="Завантажити сертифікат"/>
    <hyperlink ref="B542" r:id="rId541" tooltip="Завантажити сертифікат" display="Завантажити сертифікат"/>
    <hyperlink ref="B543" r:id="rId542" tooltip="Завантажити сертифікат" display="Завантажити сертифікат"/>
    <hyperlink ref="B544" r:id="rId543" tooltip="Завантажити сертифікат" display="Завантажити сертифікат"/>
    <hyperlink ref="B545" r:id="rId544" tooltip="Завантажити сертифікат" display="Завантажити сертифікат"/>
    <hyperlink ref="B546" r:id="rId545" tooltip="Завантажити сертифікат" display="Завантажити сертифікат"/>
    <hyperlink ref="B547" r:id="rId546" tooltip="Завантажити сертифікат" display="Завантажити сертифікат"/>
    <hyperlink ref="B548" r:id="rId547" tooltip="Завантажити сертифікат" display="Завантажити сертифікат"/>
    <hyperlink ref="B549" r:id="rId548" tooltip="Завантажити сертифікат" display="Завантажити сертифікат"/>
    <hyperlink ref="B550" r:id="rId549" tooltip="Завантажити сертифікат" display="Завантажити сертифікат"/>
    <hyperlink ref="B551" r:id="rId550" tooltip="Завантажити сертифікат" display="Завантажити сертифікат"/>
    <hyperlink ref="B552" r:id="rId551" tooltip="Завантажити сертифікат" display="Завантажити сертифікат"/>
    <hyperlink ref="B553" r:id="rId552" tooltip="Завантажити сертифікат" display="Завантажити сертифікат"/>
    <hyperlink ref="B554" r:id="rId553" tooltip="Завантажити сертифікат" display="Завантажити сертифікат"/>
    <hyperlink ref="B555" r:id="rId554" tooltip="Завантажити сертифікат" display="Завантажити сертифікат"/>
    <hyperlink ref="B556" r:id="rId555" tooltip="Завантажити сертифікат" display="Завантажити сертифікат"/>
    <hyperlink ref="B557" r:id="rId556" tooltip="Завантажити сертифікат" display="Завантажити сертифікат"/>
    <hyperlink ref="B558" r:id="rId557" tooltip="Завантажити сертифікат" display="Завантажити сертифікат"/>
    <hyperlink ref="B559" r:id="rId558" tooltip="Завантажити сертифікат" display="Завантажити сертифікат"/>
    <hyperlink ref="B560" r:id="rId559" tooltip="Завантажити сертифікат" display="Завантажити сертифікат"/>
    <hyperlink ref="B561" r:id="rId560" tooltip="Завантажити сертифікат" display="Завантажити сертифікат"/>
    <hyperlink ref="B562" r:id="rId561" tooltip="Завантажити сертифікат" display="Завантажити сертифікат"/>
    <hyperlink ref="B563" r:id="rId562" tooltip="Завантажити сертифікат" display="Завантажити сертифікат"/>
    <hyperlink ref="B564" r:id="rId563" tooltip="Завантажити сертифікат" display="Завантажити сертифікат"/>
    <hyperlink ref="B565" r:id="rId564" tooltip="Завантажити сертифікат" display="Завантажити сертифікат"/>
    <hyperlink ref="B566" r:id="rId565" tooltip="Завантажити сертифікат" display="Завантажити сертифікат"/>
    <hyperlink ref="B567" r:id="rId566" tooltip="Завантажити сертифікат" display="Завантажити сертифікат"/>
    <hyperlink ref="B568" r:id="rId567" tooltip="Завантажити сертифікат" display="Завантажити сертифікат"/>
    <hyperlink ref="B569" r:id="rId568" tooltip="Завантажити сертифікат" display="Завантажити сертифікат"/>
    <hyperlink ref="B570" r:id="rId569" tooltip="Завантажити сертифікат" display="Завантажити сертифікат"/>
    <hyperlink ref="B571" r:id="rId570" tooltip="Завантажити сертифікат" display="Завантажити сертифікат"/>
    <hyperlink ref="B572" r:id="rId571" tooltip="Завантажити сертифікат" display="Завантажити сертифікат"/>
    <hyperlink ref="B573" r:id="rId572" tooltip="Завантажити сертифікат" display="Завантажити сертифікат"/>
    <hyperlink ref="B574" r:id="rId573" tooltip="Завантажити сертифікат" display="Завантажити сертифікат"/>
    <hyperlink ref="B575" r:id="rId574" tooltip="Завантажити сертифікат" display="Завантажити сертифікат"/>
    <hyperlink ref="B576" r:id="rId575" tooltip="Завантажити сертифікат" display="Завантажити сертифікат"/>
    <hyperlink ref="B577" r:id="rId576" tooltip="Завантажити сертифікат" display="Завантажити сертифікат"/>
    <hyperlink ref="B578" r:id="rId577" tooltip="Завантажити сертифікат" display="Завантажити сертифікат"/>
    <hyperlink ref="B579" r:id="rId578" tooltip="Завантажити сертифікат" display="Завантажити сертифікат"/>
    <hyperlink ref="B580" r:id="rId579" tooltip="Завантажити сертифікат" display="Завантажити сертифікат"/>
    <hyperlink ref="B581" r:id="rId580" tooltip="Завантажити сертифікат" display="Завантажити сертифікат"/>
    <hyperlink ref="B582" r:id="rId581" tooltip="Завантажити сертифікат" display="Завантажити сертифікат"/>
    <hyperlink ref="B583" r:id="rId582" tooltip="Завантажити сертифікат" display="Завантажити сертифікат"/>
    <hyperlink ref="B584" r:id="rId583" tooltip="Завантажити сертифікат" display="Завантажити сертифікат"/>
    <hyperlink ref="B585" r:id="rId584" tooltip="Завантажити сертифікат" display="Завантажити сертифікат"/>
    <hyperlink ref="B586" r:id="rId585" tooltip="Завантажити сертифікат" display="Завантажити сертифікат"/>
    <hyperlink ref="B587" r:id="rId586" tooltip="Завантажити сертифікат" display="Завантажити сертифікат"/>
    <hyperlink ref="B588" r:id="rId587" tooltip="Завантажити сертифікат" display="Завантажити сертифікат"/>
    <hyperlink ref="B589" r:id="rId588" tooltip="Завантажити сертифікат" display="Завантажити сертифікат"/>
    <hyperlink ref="B590" r:id="rId589" tooltip="Завантажити сертифікат" display="Завантажити сертифікат"/>
    <hyperlink ref="B591" r:id="rId590" tooltip="Завантажити сертифікат" display="Завантажити сертифікат"/>
    <hyperlink ref="B592" r:id="rId591" tooltip="Завантажити сертифікат" display="Завантажити сертифікат"/>
    <hyperlink ref="B593" r:id="rId592" tooltip="Завантажити сертифікат" display="Завантажити сертифікат"/>
    <hyperlink ref="B594" r:id="rId593" tooltip="Завантажити сертифікат" display="Завантажити сертифікат"/>
    <hyperlink ref="B595" r:id="rId594" tooltip="Завантажити сертифікат" display="Завантажити сертифікат"/>
    <hyperlink ref="B596" r:id="rId595" tooltip="Завантажити сертифікат" display="Завантажити сертифікат"/>
    <hyperlink ref="B597" r:id="rId596" tooltip="Завантажити сертифікат" display="Завантажити сертифікат"/>
    <hyperlink ref="B598" r:id="rId597" tooltip="Завантажити сертифікат" display="Завантажити сертифікат"/>
    <hyperlink ref="B599" r:id="rId598" tooltip="Завантажити сертифікат" display="Завантажити сертифікат"/>
    <hyperlink ref="B600" r:id="rId599" tooltip="Завантажити сертифікат" display="Завантажити сертифікат"/>
    <hyperlink ref="B601" r:id="rId600" tooltip="Завантажити сертифікат" display="Завантажити сертифікат"/>
    <hyperlink ref="B602" r:id="rId601" tooltip="Завантажити сертифікат" display="Завантажити сертифікат"/>
    <hyperlink ref="B603" r:id="rId602" tooltip="Завантажити сертифікат" display="Завантажити сертифікат"/>
    <hyperlink ref="B604" r:id="rId603" tooltip="Завантажити сертифікат" display="Завантажити сертифікат"/>
    <hyperlink ref="B605" r:id="rId604" tooltip="Завантажити сертифікат" display="Завантажити сертифікат"/>
    <hyperlink ref="B606" r:id="rId605" tooltip="Завантажити сертифікат" display="Завантажити сертифікат"/>
    <hyperlink ref="B607" r:id="rId606" tooltip="Завантажити сертифікат" display="Завантажити сертифікат"/>
    <hyperlink ref="B608" r:id="rId607" tooltip="Завантажити сертифікат" display="Завантажити сертифікат"/>
    <hyperlink ref="B609" r:id="rId608" tooltip="Завантажити сертифікат" display="Завантажити сертифікат"/>
    <hyperlink ref="B610" r:id="rId609" tooltip="Завантажити сертифікат" display="Завантажити сертифікат"/>
    <hyperlink ref="B611" r:id="rId610" tooltip="Завантажити сертифікат" display="Завантажити сертифікат"/>
    <hyperlink ref="B612" r:id="rId611" tooltip="Завантажити сертифікат" display="Завантажити сертифікат"/>
    <hyperlink ref="B613" r:id="rId612" tooltip="Завантажити сертифікат" display="Завантажити сертифікат"/>
    <hyperlink ref="B614" r:id="rId613" tooltip="Завантажити сертифікат" display="Завантажити сертифікат"/>
    <hyperlink ref="B615" r:id="rId614" tooltip="Завантажити сертифікат" display="Завантажити сертифікат"/>
    <hyperlink ref="B616" r:id="rId615" tooltip="Завантажити сертифікат" display="Завантажити сертифікат"/>
    <hyperlink ref="B617" r:id="rId616" tooltip="Завантажити сертифікат" display="Завантажити сертифікат"/>
    <hyperlink ref="B618" r:id="rId617" tooltip="Завантажити сертифікат" display="Завантажити сертифікат"/>
    <hyperlink ref="B619" r:id="rId618" tooltip="Завантажити сертифікат" display="Завантажити сертифікат"/>
    <hyperlink ref="B620" r:id="rId619" tooltip="Завантажити сертифікат" display="Завантажити сертифікат"/>
    <hyperlink ref="B621" r:id="rId620" tooltip="Завантажити сертифікат" display="Завантажити сертифікат"/>
    <hyperlink ref="B622" r:id="rId621" tooltip="Завантажити сертифікат" display="Завантажити сертифікат"/>
    <hyperlink ref="B623" r:id="rId622" tooltip="Завантажити сертифікат" display="Завантажити сертифікат"/>
    <hyperlink ref="B624" r:id="rId623" tooltip="Завантажити сертифікат" display="Завантажити сертифікат"/>
    <hyperlink ref="B625" r:id="rId624" tooltip="Завантажити сертифікат" display="Завантажити сертифікат"/>
    <hyperlink ref="B626" r:id="rId625" tooltip="Завантажити сертифікат" display="Завантажити сертифікат"/>
    <hyperlink ref="B627" r:id="rId626" tooltip="Завантажити сертифікат" display="Завантажити сертифікат"/>
    <hyperlink ref="B628" r:id="rId627" tooltip="Завантажити сертифікат" display="Завантажити сертифікат"/>
    <hyperlink ref="B629" r:id="rId628" tooltip="Завантажити сертифікат" display="Завантажити сертифікат"/>
    <hyperlink ref="B630" r:id="rId629" tooltip="Завантажити сертифікат" display="Завантажити сертифікат"/>
    <hyperlink ref="B631" r:id="rId630" tooltip="Завантажити сертифікат" display="Завантажити сертифікат"/>
    <hyperlink ref="B632" r:id="rId631" tooltip="Завантажити сертифікат" display="Завантажити сертифікат"/>
    <hyperlink ref="B633" r:id="rId632" tooltip="Завантажити сертифікат" display="Завантажити сертифікат"/>
    <hyperlink ref="B634" r:id="rId633" tooltip="Завантажити сертифікат" display="Завантажити сертифікат"/>
    <hyperlink ref="B635" r:id="rId634" tooltip="Завантажити сертифікат" display="Завантажити сертифікат"/>
    <hyperlink ref="B636" r:id="rId635" tooltip="Завантажити сертифікат" display="Завантажити сертифікат"/>
    <hyperlink ref="B637" r:id="rId636" tooltip="Завантажити сертифікат" display="Завантажити сертифікат"/>
    <hyperlink ref="B638" r:id="rId637" tooltip="Завантажити сертифікат" display="Завантажити сертифікат"/>
    <hyperlink ref="B639" r:id="rId638" tooltip="Завантажити сертифікат" display="Завантажити сертифікат"/>
    <hyperlink ref="B640" r:id="rId639" tooltip="Завантажити сертифікат" display="Завантажити сертифікат"/>
    <hyperlink ref="B641" r:id="rId640" tooltip="Завантажити сертифікат" display="Завантажити сертифікат"/>
    <hyperlink ref="B642" r:id="rId641" tooltip="Завантажити сертифікат" display="Завантажити сертифікат"/>
    <hyperlink ref="B643" r:id="rId642" tooltip="Завантажити сертифікат" display="Завантажити сертифікат"/>
    <hyperlink ref="B644" r:id="rId643" tooltip="Завантажити сертифікат" display="Завантажити сертифікат"/>
    <hyperlink ref="B645" r:id="rId644" tooltip="Завантажити сертифікат" display="Завантажити сертифікат"/>
    <hyperlink ref="B646" r:id="rId645" tooltip="Завантажити сертифікат" display="Завантажити сертифікат"/>
    <hyperlink ref="B647" r:id="rId646" tooltip="Завантажити сертифікат" display="Завантажити сертифікат"/>
    <hyperlink ref="B648" r:id="rId647" tooltip="Завантажити сертифікат" display="Завантажити сертифікат"/>
    <hyperlink ref="B649" r:id="rId648" tooltip="Завантажити сертифікат" display="Завантажити сертифікат"/>
    <hyperlink ref="B650" r:id="rId649" tooltip="Завантажити сертифікат" display="Завантажити сертифікат"/>
    <hyperlink ref="B651" r:id="rId650" tooltip="Завантажити сертифікат" display="Завантажити сертифікат"/>
    <hyperlink ref="B652" r:id="rId651" tooltip="Завантажити сертифікат" display="Завантажити сертифікат"/>
    <hyperlink ref="B653" r:id="rId652" tooltip="Завантажити сертифікат" display="Завантажити сертифікат"/>
    <hyperlink ref="B654" r:id="rId653" tooltip="Завантажити сертифікат" display="Завантажити сертифікат"/>
    <hyperlink ref="B655" r:id="rId654" tooltip="Завантажити сертифікат" display="Завантажити сертифікат"/>
    <hyperlink ref="B656" r:id="rId655" tooltip="Завантажити сертифікат" display="Завантажити сертифікат"/>
    <hyperlink ref="B657" r:id="rId656" tooltip="Завантажити сертифікат" display="Завантажити сертифікат"/>
    <hyperlink ref="B658" r:id="rId657" tooltip="Завантажити сертифікат" display="Завантажити сертифікат"/>
    <hyperlink ref="B659" r:id="rId658" tooltip="Завантажити сертифікат" display="Завантажити сертифікат"/>
    <hyperlink ref="B660" r:id="rId659" tooltip="Завантажити сертифікат" display="Завантажити сертифікат"/>
    <hyperlink ref="B661" r:id="rId660" tooltip="Завантажити сертифікат" display="Завантажити сертифікат"/>
    <hyperlink ref="B662" r:id="rId661" tooltip="Завантажити сертифікат" display="Завантажити сертифікат"/>
    <hyperlink ref="B663" r:id="rId662" tooltip="Завантажити сертифікат" display="Завантажити сертифікат"/>
    <hyperlink ref="B664" r:id="rId663" tooltip="Завантажити сертифікат" display="Завантажити сертифікат"/>
    <hyperlink ref="B665" r:id="rId664" tooltip="Завантажити сертифікат" display="Завантажити сертифікат"/>
    <hyperlink ref="B666" r:id="rId665" tooltip="Завантажити сертифікат" display="Завантажити сертифікат"/>
    <hyperlink ref="B667" r:id="rId666" tooltip="Завантажити сертифікат" display="Завантажити сертифікат"/>
    <hyperlink ref="B668" r:id="rId667" tooltip="Завантажити сертифікат" display="Завантажити сертифікат"/>
    <hyperlink ref="B669" r:id="rId668" tooltip="Завантажити сертифікат" display="Завантажити сертифікат"/>
    <hyperlink ref="B670" r:id="rId669" tooltip="Завантажити сертифікат" display="Завантажити сертифікат"/>
    <hyperlink ref="B671" r:id="rId670" tooltip="Завантажити сертифікат" display="Завантажити сертифікат"/>
    <hyperlink ref="B672" r:id="rId671" tooltip="Завантажити сертифікат" display="Завантажити сертифікат"/>
    <hyperlink ref="B673" r:id="rId672" tooltip="Завантажити сертифікат" display="Завантажити сертифікат"/>
    <hyperlink ref="B674" r:id="rId673" tooltip="Завантажити сертифікат" display="Завантажити сертифікат"/>
    <hyperlink ref="B675" r:id="rId674" tooltip="Завантажити сертифікат" display="Завантажити сертифікат"/>
    <hyperlink ref="B676" r:id="rId675" tooltip="Завантажити сертифікат" display="Завантажити сертифікат"/>
    <hyperlink ref="B677" r:id="rId676" tooltip="Завантажити сертифікат" display="Завантажити сертифікат"/>
    <hyperlink ref="B678" r:id="rId677" tooltip="Завантажити сертифікат" display="Завантажити сертифікат"/>
    <hyperlink ref="B679" r:id="rId678" tooltip="Завантажити сертифікат" display="Завантажити сертифікат"/>
    <hyperlink ref="B680" r:id="rId679" tooltip="Завантажити сертифікат" display="Завантажити сертифікат"/>
    <hyperlink ref="B681" r:id="rId680" tooltip="Завантажити сертифікат" display="Завантажити сертифікат"/>
    <hyperlink ref="B682" r:id="rId681" tooltip="Завантажити сертифікат" display="Завантажити сертифікат"/>
    <hyperlink ref="B683" r:id="rId682" tooltip="Завантажити сертифікат" display="Завантажити сертифікат"/>
    <hyperlink ref="B684" r:id="rId683" tooltip="Завантажити сертифікат" display="Завантажити сертифікат"/>
    <hyperlink ref="B685" r:id="rId684" tooltip="Завантажити сертифікат" display="Завантажити сертифікат"/>
    <hyperlink ref="B686" r:id="rId685" tooltip="Завантажити сертифікат" display="Завантажити сертифікат"/>
    <hyperlink ref="B687" r:id="rId686" tooltip="Завантажити сертифікат" display="Завантажити сертифікат"/>
    <hyperlink ref="B688" r:id="rId687" tooltip="Завантажити сертифікат" display="Завантажити сертифікат"/>
    <hyperlink ref="B689" r:id="rId688" tooltip="Завантажити сертифікат" display="Завантажити сертифікат"/>
    <hyperlink ref="B690" r:id="rId689" tooltip="Завантажити сертифікат" display="Завантажити сертифікат"/>
    <hyperlink ref="B691" r:id="rId690" tooltip="Завантажити сертифікат" display="Завантажити сертифікат"/>
    <hyperlink ref="B692" r:id="rId691" tooltip="Завантажити сертифікат" display="Завантажити сертифікат"/>
    <hyperlink ref="B693" r:id="rId692" tooltip="Завантажити сертифікат" display="Завантажити сертифікат"/>
    <hyperlink ref="B694" r:id="rId693" tooltip="Завантажити сертифікат" display="Завантажити сертифікат"/>
    <hyperlink ref="B695" r:id="rId694" tooltip="Завантажити сертифікат" display="Завантажити сертифікат"/>
    <hyperlink ref="B696" r:id="rId695" tooltip="Завантажити сертифікат" display="Завантажити сертифікат"/>
    <hyperlink ref="B697" r:id="rId696" tooltip="Завантажити сертифікат" display="Завантажити сертифікат"/>
    <hyperlink ref="B698" r:id="rId697" tooltip="Завантажити сертифікат" display="Завантажити сертифікат"/>
    <hyperlink ref="B699" r:id="rId698" tooltip="Завантажити сертифікат" display="Завантажити сертифікат"/>
    <hyperlink ref="B700" r:id="rId699" tooltip="Завантажити сертифікат" display="Завантажити сертифікат"/>
    <hyperlink ref="B701" r:id="rId700" tooltip="Завантажити сертифікат" display="Завантажити сертифікат"/>
    <hyperlink ref="B702" r:id="rId701" tooltip="Завантажити сертифікат" display="Завантажити сертифікат"/>
    <hyperlink ref="B703" r:id="rId702" tooltip="Завантажити сертифікат" display="Завантажити сертифікат"/>
    <hyperlink ref="B704" r:id="rId703" tooltip="Завантажити сертифікат" display="Завантажити сертифікат"/>
    <hyperlink ref="B705" r:id="rId704" tooltip="Завантажити сертифікат" display="Завантажити сертифікат"/>
    <hyperlink ref="B706" r:id="rId705" tooltip="Завантажити сертифікат" display="Завантажити сертифікат"/>
    <hyperlink ref="B707" r:id="rId706" tooltip="Завантажити сертифікат" display="Завантажити сертифікат"/>
    <hyperlink ref="B708" r:id="rId707" tooltip="Завантажити сертифікат" display="Завантажити сертифікат"/>
    <hyperlink ref="B709" r:id="rId708" tooltip="Завантажити сертифікат" display="Завантажити сертифікат"/>
    <hyperlink ref="B710" r:id="rId709" tooltip="Завантажити сертифікат" display="Завантажити сертифікат"/>
    <hyperlink ref="B711" r:id="rId710" tooltip="Завантажити сертифікат" display="Завантажити сертифікат"/>
    <hyperlink ref="B712" r:id="rId711" tooltip="Завантажити сертифікат" display="Завантажити сертифікат"/>
    <hyperlink ref="B713" r:id="rId712" tooltip="Завантажити сертифікат" display="Завантажити сертифікат"/>
    <hyperlink ref="B714" r:id="rId713" tooltip="Завантажити сертифікат" display="Завантажити сертифікат"/>
    <hyperlink ref="B715" r:id="rId714" tooltip="Завантажити сертифікат" display="Завантажити сертифікат"/>
    <hyperlink ref="B716" r:id="rId715" tooltip="Завантажити сертифікат" display="Завантажити сертифікат"/>
    <hyperlink ref="B717" r:id="rId716" tooltip="Завантажити сертифікат" display="Завантажити сертифікат"/>
    <hyperlink ref="B718" r:id="rId717" tooltip="Завантажити сертифікат" display="Завантажити сертифікат"/>
    <hyperlink ref="B719" r:id="rId718" tooltip="Завантажити сертифікат" display="Завантажити сертифікат"/>
    <hyperlink ref="B720" r:id="rId719" tooltip="Завантажити сертифікат" display="Завантажити сертифікат"/>
    <hyperlink ref="B721" r:id="rId720" tooltip="Завантажити сертифікат" display="Завантажити сертифікат"/>
    <hyperlink ref="B722" r:id="rId721" tooltip="Завантажити сертифікат" display="Завантажити сертифікат"/>
    <hyperlink ref="B723" r:id="rId722" tooltip="Завантажити сертифікат" display="Завантажити сертифікат"/>
    <hyperlink ref="B724" r:id="rId723" tooltip="Завантажити сертифікат" display="Завантажити сертифікат"/>
    <hyperlink ref="B725" r:id="rId724" tooltip="Завантажити сертифікат" display="Завантажити сертифікат"/>
    <hyperlink ref="B726" r:id="rId725" tooltip="Завантажити сертифікат" display="Завантажити сертифікат"/>
    <hyperlink ref="B727" r:id="rId726" tooltip="Завантажити сертифікат" display="Завантажити сертифікат"/>
    <hyperlink ref="B728" r:id="rId727" tooltip="Завантажити сертифікат" display="Завантажити сертифікат"/>
    <hyperlink ref="B729" r:id="rId728" tooltip="Завантажити сертифікат" display="Завантажити сертифікат"/>
    <hyperlink ref="B730" r:id="rId729" tooltip="Завантажити сертифікат" display="Завантажити сертифікат"/>
    <hyperlink ref="B731" r:id="rId730" tooltip="Завантажити сертифікат" display="Завантажити сертифікат"/>
    <hyperlink ref="B732" r:id="rId731" tooltip="Завантажити сертифікат" display="Завантажити сертифікат"/>
    <hyperlink ref="B733" r:id="rId732" tooltip="Завантажити сертифікат" display="Завантажити сертифікат"/>
    <hyperlink ref="B734" r:id="rId733" tooltip="Завантажити сертифікат" display="Завантажити сертифікат"/>
    <hyperlink ref="B735" r:id="rId734" tooltip="Завантажити сертифікат" display="Завантажити сертифікат"/>
    <hyperlink ref="B736" r:id="rId735" tooltip="Завантажити сертифікат" display="Завантажити сертифікат"/>
    <hyperlink ref="B737" r:id="rId736" tooltip="Завантажити сертифікат" display="Завантажити сертифікат"/>
    <hyperlink ref="B738" r:id="rId737" tooltip="Завантажити сертифікат" display="Завантажити сертифікат"/>
    <hyperlink ref="B739" r:id="rId738" tooltip="Завантажити сертифікат" display="Завантажити сертифікат"/>
    <hyperlink ref="B740" r:id="rId739" tooltip="Завантажити сертифікат" display="Завантажити сертифікат"/>
    <hyperlink ref="B741" r:id="rId740" tooltip="Завантажити сертифікат" display="Завантажити сертифікат"/>
    <hyperlink ref="B742" r:id="rId741" tooltip="Завантажити сертифікат" display="Завантажити сертифікат"/>
    <hyperlink ref="B743" r:id="rId742" tooltip="Завантажити сертифікат" display="Завантажити сертифікат"/>
    <hyperlink ref="B744" r:id="rId743" tooltip="Завантажити сертифікат" display="Завантажити сертифікат"/>
    <hyperlink ref="B745" r:id="rId744" tooltip="Завантажити сертифікат" display="Завантажити сертифікат"/>
    <hyperlink ref="B746" r:id="rId745" tooltip="Завантажити сертифікат" display="Завантажити сертифікат"/>
    <hyperlink ref="B747" r:id="rId746" tooltip="Завантажити сертифікат" display="Завантажити сертифікат"/>
    <hyperlink ref="B748" r:id="rId747" tooltip="Завантажити сертифікат" display="Завантажити сертифікат"/>
    <hyperlink ref="B749" r:id="rId748" tooltip="Завантажити сертифікат" display="Завантажити сертифікат"/>
    <hyperlink ref="B750" r:id="rId749" tooltip="Завантажити сертифікат" display="Завантажити сертифікат"/>
    <hyperlink ref="B751" r:id="rId750" tooltip="Завантажити сертифікат" display="Завантажити сертифікат"/>
    <hyperlink ref="B752" r:id="rId751" tooltip="Завантажити сертифікат" display="Завантажити сертифікат"/>
    <hyperlink ref="B753" r:id="rId752" tooltip="Завантажити сертифікат" display="Завантажити сертифікат"/>
    <hyperlink ref="B754" r:id="rId753" tooltip="Завантажити сертифікат" display="Завантажити сертифікат"/>
    <hyperlink ref="B755" r:id="rId754" tooltip="Завантажити сертифікат" display="Завантажити сертифікат"/>
    <hyperlink ref="B756" r:id="rId755" tooltip="Завантажити сертифікат" display="Завантажити сертифікат"/>
    <hyperlink ref="B757" r:id="rId756" tooltip="Завантажити сертифікат" display="Завантажити сертифікат"/>
    <hyperlink ref="B758" r:id="rId757" tooltip="Завантажити сертифікат" display="Завантажити сертифікат"/>
    <hyperlink ref="B759" r:id="rId758" tooltip="Завантажити сертифікат" display="Завантажити сертифікат"/>
    <hyperlink ref="B760" r:id="rId759" tooltip="Завантажити сертифікат" display="Завантажити сертифікат"/>
    <hyperlink ref="B761" r:id="rId760" tooltip="Завантажити сертифікат" display="Завантажити сертифікат"/>
    <hyperlink ref="B762" r:id="rId761" tooltip="Завантажити сертифікат" display="Завантажити сертифікат"/>
    <hyperlink ref="B763" r:id="rId762" tooltip="Завантажити сертифікат" display="Завантажити сертифікат"/>
    <hyperlink ref="B764" r:id="rId763" tooltip="Завантажити сертифікат" display="Завантажити сертифікат"/>
    <hyperlink ref="B765" r:id="rId764" tooltip="Завантажити сертифікат" display="Завантажити сертифікат"/>
    <hyperlink ref="B766" r:id="rId765" tooltip="Завантажити сертифікат" display="Завантажити сертифікат"/>
    <hyperlink ref="B767" r:id="rId766" tooltip="Завантажити сертифікат" display="Завантажити сертифікат"/>
    <hyperlink ref="B768" r:id="rId767" tooltip="Завантажити сертифікат" display="Завантажити сертифікат"/>
    <hyperlink ref="B769" r:id="rId768" tooltip="Завантажити сертифікат" display="Завантажити сертифікат"/>
    <hyperlink ref="B770" r:id="rId769" tooltip="Завантажити сертифікат" display="Завантажити сертифікат"/>
    <hyperlink ref="B771" r:id="rId770" tooltip="Завантажити сертифікат" display="Завантажити сертифікат"/>
    <hyperlink ref="B772" r:id="rId771" tooltip="Завантажити сертифікат" display="Завантажити сертифікат"/>
    <hyperlink ref="B773" r:id="rId772" tooltip="Завантажити сертифікат" display="Завантажити сертифікат"/>
    <hyperlink ref="B774" r:id="rId773" tooltip="Завантажити сертифікат" display="Завантажити сертифікат"/>
    <hyperlink ref="B775" r:id="rId774" tooltip="Завантажити сертифікат" display="Завантажити сертифікат"/>
    <hyperlink ref="B776" r:id="rId775" tooltip="Завантажити сертифікат" display="Завантажити сертифікат"/>
    <hyperlink ref="B777" r:id="rId776" tooltip="Завантажити сертифікат" display="Завантажити сертифікат"/>
    <hyperlink ref="B778" r:id="rId777" tooltip="Завантажити сертифікат" display="Завантажити сертифікат"/>
    <hyperlink ref="B779" r:id="rId778" tooltip="Завантажити сертифікат" display="Завантажити сертифікат"/>
    <hyperlink ref="B780" r:id="rId779" tooltip="Завантажити сертифікат" display="Завантажити сертифікат"/>
    <hyperlink ref="B781" r:id="rId780" tooltip="Завантажити сертифікат" display="Завантажити сертифікат"/>
    <hyperlink ref="B782" r:id="rId781" tooltip="Завантажити сертифікат" display="Завантажити сертифікат"/>
    <hyperlink ref="B783" r:id="rId782" tooltip="Завантажити сертифікат" display="Завантажити сертифікат"/>
    <hyperlink ref="B784" r:id="rId783" tooltip="Завантажити сертифікат" display="Завантажити сертифікат"/>
    <hyperlink ref="B785" r:id="rId784" tooltip="Завантажити сертифікат" display="Завантажити сертифікат"/>
    <hyperlink ref="B786" r:id="rId785" tooltip="Завантажити сертифікат" display="Завантажити сертифікат"/>
    <hyperlink ref="B787" r:id="rId786" tooltip="Завантажити сертифікат" display="Завантажити сертифікат"/>
    <hyperlink ref="B788" r:id="rId787" tooltip="Завантажити сертифікат" display="Завантажити сертифікат"/>
    <hyperlink ref="B789" r:id="rId788" tooltip="Завантажити сертифікат" display="Завантажити сертифікат"/>
    <hyperlink ref="B790" r:id="rId789" tooltip="Завантажити сертифікат" display="Завантажити сертифікат"/>
    <hyperlink ref="B791" r:id="rId790" tooltip="Завантажити сертифікат" display="Завантажити сертифікат"/>
    <hyperlink ref="B792" r:id="rId791" tooltip="Завантажити сертифікат" display="Завантажити сертифікат"/>
    <hyperlink ref="B793" r:id="rId792" tooltip="Завантажити сертифікат" display="Завантажити сертифікат"/>
    <hyperlink ref="B794" r:id="rId793" tooltip="Завантажити сертифікат" display="Завантажити сертифікат"/>
    <hyperlink ref="B795" r:id="rId794" tooltip="Завантажити сертифікат" display="Завантажити сертифікат"/>
    <hyperlink ref="B796" r:id="rId795" tooltip="Завантажити сертифікат" display="Завантажити сертифікат"/>
    <hyperlink ref="B797" r:id="rId796" tooltip="Завантажити сертифікат" display="Завантажити сертифікат"/>
    <hyperlink ref="B798" r:id="rId797" tooltip="Завантажити сертифікат" display="Завантажити сертифікат"/>
    <hyperlink ref="B799" r:id="rId798" tooltip="Завантажити сертифікат" display="Завантажити сертифікат"/>
    <hyperlink ref="B800" r:id="rId799" tooltip="Завантажити сертифікат" display="Завантажити сертифікат"/>
    <hyperlink ref="B801" r:id="rId800" tooltip="Завантажити сертифікат" display="Завантажити сертифікат"/>
    <hyperlink ref="B802" r:id="rId801" tooltip="Завантажити сертифікат" display="Завантажити сертифікат"/>
    <hyperlink ref="B803" r:id="rId802" tooltip="Завантажити сертифікат" display="Завантажити сертифікат"/>
    <hyperlink ref="B804" r:id="rId803" tooltip="Завантажити сертифікат" display="Завантажити сертифікат"/>
    <hyperlink ref="B805" r:id="rId804" tooltip="Завантажити сертифікат" display="Завантажити сертифікат"/>
    <hyperlink ref="B806" r:id="rId805" tooltip="Завантажити сертифікат" display="Завантажити сертифікат"/>
    <hyperlink ref="B807" r:id="rId806" tooltip="Завантажити сертифікат" display="Завантажити сертифікат"/>
    <hyperlink ref="B808" r:id="rId807" tooltip="Завантажити сертифікат" display="Завантажити сертифікат"/>
    <hyperlink ref="B809" r:id="rId808" tooltip="Завантажити сертифікат" display="Завантажити сертифікат"/>
    <hyperlink ref="B810" r:id="rId809" tooltip="Завантажити сертифікат" display="Завантажити сертифікат"/>
    <hyperlink ref="B811" r:id="rId810" tooltip="Завантажити сертифікат" display="Завантажити сертифікат"/>
    <hyperlink ref="B812" r:id="rId811" tooltip="Завантажити сертифікат" display="Завантажити сертифікат"/>
    <hyperlink ref="B813" r:id="rId812" tooltip="Завантажити сертифікат" display="Завантажити сертифікат"/>
    <hyperlink ref="B814" r:id="rId813" tooltip="Завантажити сертифікат" display="Завантажити сертифікат"/>
    <hyperlink ref="B815" r:id="rId814" tooltip="Завантажити сертифікат" display="Завантажити сертифікат"/>
    <hyperlink ref="B816" r:id="rId815" tooltip="Завантажити сертифікат" display="Завантажити сертифікат"/>
    <hyperlink ref="B817" r:id="rId816" tooltip="Завантажити сертифікат" display="Завантажити сертифікат"/>
    <hyperlink ref="B818" r:id="rId817" tooltip="Завантажити сертифікат" display="Завантажити сертифікат"/>
    <hyperlink ref="B819" r:id="rId818" tooltip="Завантажити сертифікат" display="Завантажити сертифікат"/>
    <hyperlink ref="B820" r:id="rId819" tooltip="Завантажити сертифікат" display="Завантажити сертифікат"/>
    <hyperlink ref="B821" r:id="rId820" tooltip="Завантажити сертифікат" display="Завантажити сертифікат"/>
    <hyperlink ref="B822" r:id="rId821" tooltip="Завантажити сертифікат" display="Завантажити сертифікат"/>
    <hyperlink ref="B823" r:id="rId822" tooltip="Завантажити сертифікат" display="Завантажити сертифікат"/>
    <hyperlink ref="B824" r:id="rId823" tooltip="Завантажити сертифікат" display="Завантажити сертифікат"/>
    <hyperlink ref="B825" r:id="rId824" tooltip="Завантажити сертифікат" display="Завантажити сертифікат"/>
    <hyperlink ref="B826" r:id="rId825" tooltip="Завантажити сертифікат" display="Завантажити сертифікат"/>
    <hyperlink ref="B827" r:id="rId826" tooltip="Завантажити сертифікат" display="Завантажити сертифікат"/>
    <hyperlink ref="B828" r:id="rId827" tooltip="Завантажити сертифікат" display="Завантажити сертифікат"/>
    <hyperlink ref="B829" r:id="rId828" tooltip="Завантажити сертифікат" display="Завантажити сертифікат"/>
    <hyperlink ref="B830" r:id="rId829" tooltip="Завантажити сертифікат" display="Завантажити сертифікат"/>
    <hyperlink ref="B831" r:id="rId830" tooltip="Завантажити сертифікат" display="Завантажити сертифікат"/>
    <hyperlink ref="B832" r:id="rId831" tooltip="Завантажити сертифікат" display="Завантажити сертифікат"/>
    <hyperlink ref="B833" r:id="rId832" tooltip="Завантажити сертифікат" display="Завантажити сертифікат"/>
    <hyperlink ref="B834" r:id="rId833" tooltip="Завантажити сертифікат" display="Завантажити сертифікат"/>
    <hyperlink ref="B835" r:id="rId834" tooltip="Завантажити сертифікат" display="Завантажити сертифікат"/>
    <hyperlink ref="B836" r:id="rId835" tooltip="Завантажити сертифікат" display="Завантажити сертифікат"/>
    <hyperlink ref="B837" r:id="rId836" tooltip="Завантажити сертифікат" display="Завантажити сертифікат"/>
    <hyperlink ref="B838" r:id="rId837" tooltip="Завантажити сертифікат" display="Завантажити сертифікат"/>
    <hyperlink ref="B839" r:id="rId838" tooltip="Завантажити сертифікат" display="Завантажити сертифікат"/>
    <hyperlink ref="B840" r:id="rId839" tooltip="Завантажити сертифікат" display="Завантажити сертифікат"/>
    <hyperlink ref="B841" r:id="rId840" tooltip="Завантажити сертифікат" display="Завантажити сертифікат"/>
    <hyperlink ref="B842" r:id="rId841" tooltip="Завантажити сертифікат" display="Завантажити сертифікат"/>
    <hyperlink ref="B843" r:id="rId842" tooltip="Завантажити сертифікат" display="Завантажити сертифікат"/>
    <hyperlink ref="B844" r:id="rId843" tooltip="Завантажити сертифікат" display="Завантажити сертифікат"/>
    <hyperlink ref="B845" r:id="rId844" tooltip="Завантажити сертифікат" display="Завантажити сертифікат"/>
    <hyperlink ref="B846" r:id="rId845" tooltip="Завантажити сертифікат" display="Завантажити сертифікат"/>
    <hyperlink ref="B847" r:id="rId846" tooltip="Завантажити сертифікат" display="Завантажити сертифікат"/>
    <hyperlink ref="B848" r:id="rId847" tooltip="Завантажити сертифікат" display="Завантажити сертифікат"/>
    <hyperlink ref="B849" r:id="rId848" tooltip="Завантажити сертифікат" display="Завантажити сертифікат"/>
    <hyperlink ref="B850" r:id="rId849" tooltip="Завантажити сертифікат" display="Завантажити сертифікат"/>
    <hyperlink ref="B851" r:id="rId850" tooltip="Завантажити сертифікат" display="Завантажити сертифікат"/>
    <hyperlink ref="B852" r:id="rId851" tooltip="Завантажити сертифікат" display="Завантажити сертифікат"/>
    <hyperlink ref="B853" r:id="rId852" tooltip="Завантажити сертифікат" display="Завантажити сертифікат"/>
    <hyperlink ref="B854" r:id="rId853" tooltip="Завантажити сертифікат" display="Завантажити сертифікат"/>
    <hyperlink ref="B855" r:id="rId854" tooltip="Завантажити сертифікат" display="Завантажити сертифікат"/>
    <hyperlink ref="B856" r:id="rId855" tooltip="Завантажити сертифікат" display="Завантажити сертифікат"/>
    <hyperlink ref="B857" r:id="rId856" tooltip="Завантажити сертифікат" display="Завантажити сертифікат"/>
    <hyperlink ref="B858" r:id="rId857" tooltip="Завантажити сертифікат" display="Завантажити сертифікат"/>
    <hyperlink ref="B859" r:id="rId858" tooltip="Завантажити сертифікат" display="Завантажити сертифікат"/>
    <hyperlink ref="B860" r:id="rId859" tooltip="Завантажити сертифікат" display="Завантажити сертифікат"/>
    <hyperlink ref="B861" r:id="rId860" tooltip="Завантажити сертифікат" display="Завантажити сертифікат"/>
    <hyperlink ref="B862" r:id="rId861" tooltip="Завантажити сертифікат" display="Завантажити сертифікат"/>
    <hyperlink ref="B863" r:id="rId862" tooltip="Завантажити сертифікат" display="Завантажити сертифікат"/>
    <hyperlink ref="B864" r:id="rId863" tooltip="Завантажити сертифікат" display="Завантажити сертифікат"/>
    <hyperlink ref="B865" r:id="rId864" tooltip="Завантажити сертифікат" display="Завантажити сертифікат"/>
    <hyperlink ref="B866" r:id="rId865" tooltip="Завантажити сертифікат" display="Завантажити сертифікат"/>
    <hyperlink ref="B867" r:id="rId866" tooltip="Завантажити сертифікат" display="Завантажити сертифікат"/>
    <hyperlink ref="B868" r:id="rId867" tooltip="Завантажити сертифікат" display="Завантажити сертифікат"/>
    <hyperlink ref="B869" r:id="rId868" tooltip="Завантажити сертифікат" display="Завантажити сертифікат"/>
    <hyperlink ref="B870" r:id="rId869" tooltip="Завантажити сертифікат" display="Завантажити сертифікат"/>
    <hyperlink ref="B871" r:id="rId870" tooltip="Завантажити сертифікат" display="Завантажити сертифікат"/>
    <hyperlink ref="B872" r:id="rId871" tooltip="Завантажити сертифікат" display="Завантажити сертифікат"/>
    <hyperlink ref="B873" r:id="rId872" tooltip="Завантажити сертифікат" display="Завантажити сертифікат"/>
    <hyperlink ref="B874" r:id="rId873" tooltip="Завантажити сертифікат" display="Завантажити сертифікат"/>
    <hyperlink ref="B875" r:id="rId874" tooltip="Завантажити сертифікат" display="Завантажити сертифікат"/>
    <hyperlink ref="B876" r:id="rId875" tooltip="Завантажити сертифікат" display="Завантажити сертифікат"/>
    <hyperlink ref="B877" r:id="rId876" tooltip="Завантажити сертифікат" display="Завантажити сертифікат"/>
    <hyperlink ref="B878" r:id="rId877" tooltip="Завантажити сертифікат" display="Завантажити сертифікат"/>
    <hyperlink ref="B879" r:id="rId878" tooltip="Завантажити сертифікат" display="Завантажити сертифікат"/>
    <hyperlink ref="B880" r:id="rId879" tooltip="Завантажити сертифікат" display="Завантажити сертифікат"/>
    <hyperlink ref="B881" r:id="rId880" tooltip="Завантажити сертифікат" display="Завантажити сертифікат"/>
    <hyperlink ref="B882" r:id="rId881" tooltip="Завантажити сертифікат" display="Завантажити сертифікат"/>
    <hyperlink ref="B883" r:id="rId882" tooltip="Завантажити сертифікат" display="Завантажити сертифікат"/>
    <hyperlink ref="B884" r:id="rId883" tooltip="Завантажити сертифікат" display="Завантажити сертифікат"/>
    <hyperlink ref="B885" r:id="rId884" tooltip="Завантажити сертифікат" display="Завантажити сертифікат"/>
    <hyperlink ref="B886" r:id="rId885" tooltip="Завантажити сертифікат" display="Завантажити сертифікат"/>
    <hyperlink ref="B887" r:id="rId886" tooltip="Завантажити сертифікат" display="Завантажити сертифікат"/>
    <hyperlink ref="B888" r:id="rId887" tooltip="Завантажити сертифікат" display="Завантажити сертифікат"/>
    <hyperlink ref="B889" r:id="rId888" tooltip="Завантажити сертифікат" display="Завантажити сертифікат"/>
    <hyperlink ref="B890" r:id="rId889" tooltip="Завантажити сертифікат" display="Завантажити сертифікат"/>
    <hyperlink ref="B891" r:id="rId890" tooltip="Завантажити сертифікат" display="Завантажити сертифікат"/>
    <hyperlink ref="B892" r:id="rId891" tooltip="Завантажити сертифікат" display="Завантажити сертифікат"/>
    <hyperlink ref="B893" r:id="rId892" tooltip="Завантажити сертифікат" display="Завантажити сертифікат"/>
    <hyperlink ref="B894" r:id="rId893" tooltip="Завантажити сертифікат" display="Завантажити сертифікат"/>
    <hyperlink ref="B895" r:id="rId894" tooltip="Завантажити сертифікат" display="Завантажити сертифікат"/>
    <hyperlink ref="B896" r:id="rId895" tooltip="Завантажити сертифікат" display="Завантажити сертифікат"/>
    <hyperlink ref="B897" r:id="rId896" tooltip="Завантажити сертифікат" display="Завантажити сертифікат"/>
    <hyperlink ref="B898" r:id="rId897" tooltip="Завантажити сертифікат" display="Завантажити сертифікат"/>
    <hyperlink ref="B899" r:id="rId898" tooltip="Завантажити сертифікат" display="Завантажити сертифікат"/>
    <hyperlink ref="B900" r:id="rId899" tooltip="Завантажити сертифікат" display="Завантажити сертифікат"/>
    <hyperlink ref="B901" r:id="rId900" tooltip="Завантажити сертифікат" display="Завантажити сертифікат"/>
    <hyperlink ref="B902" r:id="rId901" tooltip="Завантажити сертифікат" display="Завантажити сертифікат"/>
    <hyperlink ref="B903" r:id="rId902" tooltip="Завантажити сертифікат" display="Завантажити сертифікат"/>
    <hyperlink ref="B904" r:id="rId903" tooltip="Завантажити сертифікат" display="Завантажити сертифікат"/>
    <hyperlink ref="B905" r:id="rId904" tooltip="Завантажити сертифікат" display="Завантажити сертифікат"/>
    <hyperlink ref="B906" r:id="rId905" tooltip="Завантажити сертифікат" display="Завантажити сертифікат"/>
    <hyperlink ref="B907" r:id="rId906" tooltip="Завантажити сертифікат" display="Завантажити сертифікат"/>
    <hyperlink ref="B908" r:id="rId907" tooltip="Завантажити сертифікат" display="Завантажити сертифікат"/>
    <hyperlink ref="B909" r:id="rId908" tooltip="Завантажити сертифікат" display="Завантажити сертифікат"/>
    <hyperlink ref="B910" r:id="rId909" tooltip="Завантажити сертифікат" display="Завантажити сертифікат"/>
    <hyperlink ref="B911" r:id="rId910" tooltip="Завантажити сертифікат" display="Завантажити сертифікат"/>
    <hyperlink ref="B912" r:id="rId911" tooltip="Завантажити сертифікат" display="Завантажити сертифікат"/>
    <hyperlink ref="B913" r:id="rId912" tooltip="Завантажити сертифікат" display="Завантажити сертифікат"/>
    <hyperlink ref="B914" r:id="rId913" tooltip="Завантажити сертифікат" display="Завантажити сертифікат"/>
    <hyperlink ref="B915" r:id="rId914" tooltip="Завантажити сертифікат" display="Завантажити сертифікат"/>
    <hyperlink ref="B916" r:id="rId915" tooltip="Завантажити сертифікат" display="Завантажити сертифікат"/>
    <hyperlink ref="B917" r:id="rId916" tooltip="Завантажити сертифікат" display="Завантажити сертифікат"/>
    <hyperlink ref="B918" r:id="rId917" tooltip="Завантажити сертифікат" display="Завантажити сертифікат"/>
    <hyperlink ref="B919" r:id="rId918" tooltip="Завантажити сертифікат" display="Завантажити сертифікат"/>
    <hyperlink ref="B920" r:id="rId919" tooltip="Завантажити сертифікат" display="Завантажити сертифікат"/>
    <hyperlink ref="B921" r:id="rId920" tooltip="Завантажити сертифікат" display="Завантажити сертифікат"/>
    <hyperlink ref="B922" r:id="rId921" tooltip="Завантажити сертифікат" display="Завантажити сертифікат"/>
    <hyperlink ref="B923" r:id="rId922" tooltip="Завантажити сертифікат" display="Завантажити сертифікат"/>
    <hyperlink ref="B924" r:id="rId923" tooltip="Завантажити сертифікат" display="Завантажити сертифікат"/>
    <hyperlink ref="B925" r:id="rId924" tooltip="Завантажити сертифікат" display="Завантажити сертифікат"/>
    <hyperlink ref="B926" r:id="rId925" tooltip="Завантажити сертифікат" display="Завантажити сертифікат"/>
    <hyperlink ref="B927" r:id="rId926" tooltip="Завантажити сертифікат" display="Завантажити сертифікат"/>
    <hyperlink ref="B928" r:id="rId927" tooltip="Завантажити сертифікат" display="Завантажити сертифікат"/>
    <hyperlink ref="B929" r:id="rId928" tooltip="Завантажити сертифікат" display="Завантажити сертифікат"/>
    <hyperlink ref="B930" r:id="rId929" tooltip="Завантажити сертифікат" display="Завантажити сертифікат"/>
    <hyperlink ref="B931" r:id="rId930" tooltip="Завантажити сертифікат" display="Завантажити сертифікат"/>
    <hyperlink ref="B932" r:id="rId931" tooltip="Завантажити сертифікат" display="Завантажити сертифікат"/>
    <hyperlink ref="B933" r:id="rId932" tooltip="Завантажити сертифікат" display="Завантажити сертифікат"/>
    <hyperlink ref="B934" r:id="rId933" tooltip="Завантажити сертифікат" display="Завантажити сертифікат"/>
    <hyperlink ref="B935" r:id="rId934" tooltip="Завантажити сертифікат" display="Завантажити сертифікат"/>
    <hyperlink ref="B936" r:id="rId935" tooltip="Завантажити сертифікат" display="Завантажити сертифікат"/>
    <hyperlink ref="B937" r:id="rId936" tooltip="Завантажити сертифікат" display="Завантажити сертифікат"/>
    <hyperlink ref="B938" r:id="rId937" tooltip="Завантажити сертифікат" display="Завантажити сертифікат"/>
    <hyperlink ref="B939" r:id="rId938" tooltip="Завантажити сертифікат" display="Завантажити сертифікат"/>
    <hyperlink ref="B940" r:id="rId939" tooltip="Завантажити сертифікат" display="Завантажити сертифікат"/>
    <hyperlink ref="B941" r:id="rId940" tooltip="Завантажити сертифікат" display="Завантажити сертифікат"/>
    <hyperlink ref="B942" r:id="rId941" tooltip="Завантажити сертифікат" display="Завантажити сертифікат"/>
    <hyperlink ref="B943" r:id="rId942" tooltip="Завантажити сертифікат" display="Завантажити сертифікат"/>
    <hyperlink ref="B944" r:id="rId943" tooltip="Завантажити сертифікат" display="Завантажити сертифікат"/>
    <hyperlink ref="B945" r:id="rId944" tooltip="Завантажити сертифікат" display="Завантажити сертифікат"/>
    <hyperlink ref="B946" r:id="rId945" tooltip="Завантажити сертифікат" display="Завантажити сертифікат"/>
    <hyperlink ref="B947" r:id="rId946" tooltip="Завантажити сертифікат" display="Завантажити сертифікат"/>
    <hyperlink ref="B948" r:id="rId947" tooltip="Завантажити сертифікат" display="Завантажити сертифікат"/>
    <hyperlink ref="B949" r:id="rId948" tooltip="Завантажити сертифікат" display="Завантажити сертифікат"/>
    <hyperlink ref="B950" r:id="rId949" tooltip="Завантажити сертифікат" display="Завантажити сертифікат"/>
    <hyperlink ref="B951" r:id="rId950" tooltip="Завантажити сертифікат" display="Завантажити сертифікат"/>
    <hyperlink ref="B952" r:id="rId951" tooltip="Завантажити сертифікат" display="Завантажити сертифікат"/>
    <hyperlink ref="B953" r:id="rId952" tooltip="Завантажити сертифікат" display="Завантажити сертифікат"/>
    <hyperlink ref="B954" r:id="rId953" tooltip="Завантажити сертифікат" display="Завантажити сертифікат"/>
    <hyperlink ref="B955" r:id="rId954" tooltip="Завантажити сертифікат" display="Завантажити сертифікат"/>
    <hyperlink ref="B956" r:id="rId955" tooltip="Завантажити сертифікат" display="Завантажити сертифікат"/>
    <hyperlink ref="B957" r:id="rId956" tooltip="Завантажити сертифікат" display="Завантажити сертифікат"/>
    <hyperlink ref="B958" r:id="rId957" tooltip="Завантажити сертифікат" display="Завантажити сертифікат"/>
    <hyperlink ref="B959" r:id="rId958" tooltip="Завантажити сертифікат" display="Завантажити сертифікат"/>
    <hyperlink ref="B960" r:id="rId959" tooltip="Завантажити сертифікат" display="Завантажити сертифікат"/>
    <hyperlink ref="B961" r:id="rId960" tooltip="Завантажити сертифікат" display="Завантажити сертифікат"/>
    <hyperlink ref="B962" r:id="rId961" tooltip="Завантажити сертифікат" display="Завантажити сертифікат"/>
    <hyperlink ref="B963" r:id="rId962" tooltip="Завантажити сертифікат" display="Завантажити сертифікат"/>
    <hyperlink ref="B964" r:id="rId963" tooltip="Завантажити сертифікат" display="Завантажити сертифікат"/>
    <hyperlink ref="B965" r:id="rId964" tooltip="Завантажити сертифікат" display="Завантажити сертифікат"/>
    <hyperlink ref="B966" r:id="rId965" tooltip="Завантажити сертифікат" display="Завантажити сертифікат"/>
    <hyperlink ref="B967" r:id="rId966" tooltip="Завантажити сертифікат" display="Завантажити сертифікат"/>
    <hyperlink ref="B968" r:id="rId967" tooltip="Завантажити сертифікат" display="Завантажити сертифікат"/>
    <hyperlink ref="B969" r:id="rId968" tooltip="Завантажити сертифікат" display="Завантажити сертифікат"/>
    <hyperlink ref="B970" r:id="rId969" tooltip="Завантажити сертифікат" display="Завантажити сертифікат"/>
    <hyperlink ref="B971" r:id="rId970" tooltip="Завантажити сертифікат" display="Завантажити сертифікат"/>
    <hyperlink ref="B972" r:id="rId971" tooltip="Завантажити сертифікат" display="Завантажити сертифікат"/>
    <hyperlink ref="B973" r:id="rId972" tooltip="Завантажити сертифікат" display="Завантажити сертифікат"/>
    <hyperlink ref="B974" r:id="rId973" tooltip="Завантажити сертифікат" display="Завантажити сертифікат"/>
    <hyperlink ref="B975" r:id="rId974" tooltip="Завантажити сертифікат" display="Завантажити сертифікат"/>
    <hyperlink ref="B976" r:id="rId975" tooltip="Завантажити сертифікат" display="Завантажити сертифікат"/>
    <hyperlink ref="B977" r:id="rId976" tooltip="Завантажити сертифікат" display="Завантажити сертифікат"/>
    <hyperlink ref="B978" r:id="rId977" tooltip="Завантажити сертифікат" display="Завантажити сертифікат"/>
    <hyperlink ref="B979" r:id="rId978" tooltip="Завантажити сертифікат" display="Завантажити сертифікат"/>
    <hyperlink ref="B980" r:id="rId979" tooltip="Завантажити сертифікат" display="Завантажити сертифікат"/>
    <hyperlink ref="B981" r:id="rId980" tooltip="Завантажити сертифікат" display="Завантажити сертифікат"/>
    <hyperlink ref="B982" r:id="rId981" tooltip="Завантажити сертифікат" display="Завантажити сертифікат"/>
    <hyperlink ref="B983" r:id="rId982" tooltip="Завантажити сертифікат" display="Завантажити сертифікат"/>
    <hyperlink ref="B984" r:id="rId983" tooltip="Завантажити сертифікат" display="Завантажити сертифікат"/>
    <hyperlink ref="B985" r:id="rId984" tooltip="Завантажити сертифікат" display="Завантажити сертифікат"/>
    <hyperlink ref="B986" r:id="rId985" tooltip="Завантажити сертифікат" display="Завантажити сертифікат"/>
    <hyperlink ref="B987" r:id="rId986" tooltip="Завантажити сертифікат" display="Завантажити сертифікат"/>
    <hyperlink ref="B988" r:id="rId987" tooltip="Завантажити сертифікат" display="Завантажити сертифікат"/>
    <hyperlink ref="B989" r:id="rId988" tooltip="Завантажити сертифікат" display="Завантажити сертифікат"/>
    <hyperlink ref="B990" r:id="rId989" tooltip="Завантажити сертифікат" display="Завантажити сертифікат"/>
    <hyperlink ref="B991" r:id="rId990" tooltip="Завантажити сертифікат" display="Завантажити сертифікат"/>
    <hyperlink ref="B992" r:id="rId991" tooltip="Завантажити сертифікат" display="Завантажити сертифікат"/>
    <hyperlink ref="B993" r:id="rId992" tooltip="Завантажити сертифікат" display="Завантажити сертифікат"/>
    <hyperlink ref="B994" r:id="rId993" tooltip="Завантажити сертифікат" display="Завантажити сертифікат"/>
    <hyperlink ref="B995" r:id="rId994" tooltip="Завантажити сертифікат" display="Завантажити сертифікат"/>
    <hyperlink ref="B996" r:id="rId995" tooltip="Завантажити сертифікат" display="Завантажити сертифікат"/>
    <hyperlink ref="B997" r:id="rId996" tooltip="Завантажити сертифікат" display="Завантажити сертифікат"/>
    <hyperlink ref="B998" r:id="rId997" tooltip="Завантажити сертифікат" display="Завантажити сертифікат"/>
    <hyperlink ref="B999" r:id="rId998" tooltip="Завантажити сертифікат" display="Завантажити сертифікат"/>
    <hyperlink ref="B1000" r:id="rId999" tooltip="Завантажити сертифікат" display="Завантажити сертифікат"/>
    <hyperlink ref="B1001" r:id="rId1000" tooltip="Завантажити сертифікат" display="Завантажити сертифікат"/>
    <hyperlink ref="B1002" r:id="rId1001" tooltip="Завантажити сертифікат" display="Завантажити сертифікат"/>
    <hyperlink ref="B1003" r:id="rId1002" tooltip="Завантажити сертифікат" display="Завантажити сертифікат"/>
    <hyperlink ref="B1004" r:id="rId1003" tooltip="Завантажити сертифікат" display="Завантажити сертифікат"/>
    <hyperlink ref="B1005" r:id="rId1004" tooltip="Завантажити сертифікат" display="Завантажити сертифікат"/>
    <hyperlink ref="B1006" r:id="rId1005" tooltip="Завантажити сертифікат" display="Завантажити сертифікат"/>
    <hyperlink ref="B1007" r:id="rId1006" tooltip="Завантажити сертифікат" display="Завантажити сертифікат"/>
    <hyperlink ref="B1008" r:id="rId1007" tooltip="Завантажити сертифікат" display="Завантажити сертифікат"/>
    <hyperlink ref="B1009" r:id="rId1008" tooltip="Завантажити сертифікат" display="Завантажити сертифікат"/>
    <hyperlink ref="B1010" r:id="rId1009" tooltip="Завантажити сертифікат" display="Завантажити сертифікат"/>
    <hyperlink ref="B1011" r:id="rId1010" tooltip="Завантажити сертифікат" display="Завантажити сертифікат"/>
    <hyperlink ref="B1012" r:id="rId1011" tooltip="Завантажити сертифікат" display="Завантажити сертифікат"/>
    <hyperlink ref="B1013" r:id="rId1012" tooltip="Завантажити сертифікат" display="Завантажити сертифікат"/>
    <hyperlink ref="B1014" r:id="rId1013" tooltip="Завантажити сертифікат" display="Завантажити сертифікат"/>
    <hyperlink ref="B1015" r:id="rId1014" tooltip="Завантажити сертифікат" display="Завантажити сертифікат"/>
    <hyperlink ref="B1016" r:id="rId1015" tooltip="Завантажити сертифікат" display="Завантажити сертифікат"/>
    <hyperlink ref="B1017" r:id="rId1016" tooltip="Завантажити сертифікат" display="Завантажити сертифікат"/>
    <hyperlink ref="B1018" r:id="rId1017" tooltip="Завантажити сертифікат" display="Завантажити сертифікат"/>
    <hyperlink ref="B1019" r:id="rId1018" tooltip="Завантажити сертифікат" display="Завантажити сертифікат"/>
    <hyperlink ref="B1020" r:id="rId1019" tooltip="Завантажити сертифікат" display="Завантажити сертифікат"/>
    <hyperlink ref="B1021" r:id="rId1020" tooltip="Завантажити сертифікат" display="Завантажити сертифікат"/>
    <hyperlink ref="B1022" r:id="rId1021" tooltip="Завантажити сертифікат" display="Завантажити сертифікат"/>
    <hyperlink ref="B1023" r:id="rId1022" tooltip="Завантажити сертифікат" display="Завантажити сертифікат"/>
    <hyperlink ref="B1024" r:id="rId1023" tooltip="Завантажити сертифікат" display="Завантажити сертифікат"/>
    <hyperlink ref="B1025" r:id="rId1024" tooltip="Завантажити сертифікат" display="Завантажити сертифікат"/>
    <hyperlink ref="B1026" r:id="rId1025" tooltip="Завантажити сертифікат" display="Завантажити сертифікат"/>
    <hyperlink ref="B1027" r:id="rId1026" tooltip="Завантажити сертифікат" display="Завантажити сертифікат"/>
    <hyperlink ref="B1028" r:id="rId1027" tooltip="Завантажити сертифікат" display="Завантажити сертифікат"/>
    <hyperlink ref="B1029" r:id="rId1028" tooltip="Завантажити сертифікат" display="Завантажити сертифікат"/>
    <hyperlink ref="B1030" r:id="rId1029" tooltip="Завантажити сертифікат" display="Завантажити сертифікат"/>
    <hyperlink ref="B1031" r:id="rId1030" tooltip="Завантажити сертифікат" display="Завантажити сертифікат"/>
    <hyperlink ref="B1032" r:id="rId1031" tooltip="Завантажити сертифікат" display="Завантажити сертифікат"/>
    <hyperlink ref="B1033" r:id="rId1032" tooltip="Завантажити сертифікат" display="Завантажити сертифікат"/>
    <hyperlink ref="B1034" r:id="rId1033" tooltip="Завантажити сертифікат" display="Завантажити сертифікат"/>
    <hyperlink ref="B1035" r:id="rId1034" tooltip="Завантажити сертифікат" display="Завантажити сертифікат"/>
    <hyperlink ref="B1036" r:id="rId1035" tooltip="Завантажити сертифікат" display="Завантажити сертифікат"/>
    <hyperlink ref="B1037" r:id="rId1036" tooltip="Завантажити сертифікат" display="Завантажити сертифікат"/>
    <hyperlink ref="B1038" r:id="rId1037" tooltip="Завантажити сертифікат" display="Завантажити сертифікат"/>
    <hyperlink ref="B1039" r:id="rId1038" tooltip="Завантажити сертифікат" display="Завантажити сертифікат"/>
    <hyperlink ref="B1040" r:id="rId1039" tooltip="Завантажити сертифікат" display="Завантажити сертифікат"/>
    <hyperlink ref="B1041" r:id="rId1040" tooltip="Завантажити сертифікат" display="Завантажити сертифікат"/>
    <hyperlink ref="B1042" r:id="rId1041" tooltip="Завантажити сертифікат" display="Завантажити сертифікат"/>
    <hyperlink ref="B1043" r:id="rId1042" tooltip="Завантажити сертифікат" display="Завантажити сертифікат"/>
    <hyperlink ref="B1044" r:id="rId1043" tooltip="Завантажити сертифікат" display="Завантажити сертифікат"/>
    <hyperlink ref="B1045" r:id="rId1044" tooltip="Завантажити сертифікат" display="Завантажити сертифікат"/>
    <hyperlink ref="B1046" r:id="rId1045" tooltip="Завантажити сертифікат" display="Завантажити сертифікат"/>
    <hyperlink ref="B1047" r:id="rId1046" tooltip="Завантажити сертифікат" display="Завантажити сертифікат"/>
    <hyperlink ref="B1048" r:id="rId1047" tooltip="Завантажити сертифікат" display="Завантажити сертифікат"/>
    <hyperlink ref="B1049" r:id="rId1048" tooltip="Завантажити сертифікат" display="Завантажити сертифікат"/>
    <hyperlink ref="B1050" r:id="rId1049" tooltip="Завантажити сертифікат" display="Завантажити сертифікат"/>
    <hyperlink ref="B1051" r:id="rId1050" tooltip="Завантажити сертифікат" display="Завантажити сертифікат"/>
    <hyperlink ref="B1052" r:id="rId1051" tooltip="Завантажити сертифікат" display="Завантажити сертифікат"/>
    <hyperlink ref="B1053" r:id="rId1052" tooltip="Завантажити сертифікат" display="Завантажити сертифікат"/>
    <hyperlink ref="B1054" r:id="rId1053" tooltip="Завантажити сертифікат" display="Завантажити сертифікат"/>
    <hyperlink ref="B1055" r:id="rId1054" tooltip="Завантажити сертифікат" display="Завантажити сертифікат"/>
    <hyperlink ref="B1056" r:id="rId1055" tooltip="Завантажити сертифікат" display="Завантажити сертифікат"/>
    <hyperlink ref="B1057" r:id="rId1056" tooltip="Завантажити сертифікат" display="Завантажити сертифікат"/>
    <hyperlink ref="B1058" r:id="rId1057" tooltip="Завантажити сертифікат" display="Завантажити сертифікат"/>
    <hyperlink ref="B1059" r:id="rId1058" tooltip="Завантажити сертифікат" display="Завантажити сертифікат"/>
    <hyperlink ref="B1060" r:id="rId1059" tooltip="Завантажити сертифікат" display="Завантажити сертифікат"/>
    <hyperlink ref="B1061" r:id="rId1060" tooltip="Завантажити сертифікат" display="Завантажити сертифікат"/>
    <hyperlink ref="B1062" r:id="rId1061" tooltip="Завантажити сертифікат" display="Завантажити сертифікат"/>
    <hyperlink ref="B1063" r:id="rId1062" tooltip="Завантажити сертифікат" display="Завантажити сертифікат"/>
    <hyperlink ref="B1064" r:id="rId1063" tooltip="Завантажити сертифікат" display="Завантажити сертифікат"/>
    <hyperlink ref="B1065" r:id="rId1064" tooltip="Завантажити сертифікат" display="Завантажити сертифікат"/>
    <hyperlink ref="B1066" r:id="rId1065" tooltip="Завантажити сертифікат" display="Завантажити сертифікат"/>
    <hyperlink ref="B1067" r:id="rId1066" tooltip="Завантажити сертифікат" display="Завантажити сертифікат"/>
    <hyperlink ref="B1068" r:id="rId1067" tooltip="Завантажити сертифікат" display="Завантажити сертифікат"/>
    <hyperlink ref="B1069" r:id="rId1068" tooltip="Завантажити сертифікат" display="Завантажити сертифікат"/>
    <hyperlink ref="B1070" r:id="rId1069" tooltip="Завантажити сертифікат" display="Завантажити сертифікат"/>
    <hyperlink ref="B1071" r:id="rId1070" tooltip="Завантажити сертифікат" display="Завантажити сертифікат"/>
    <hyperlink ref="B1072" r:id="rId1071" tooltip="Завантажити сертифікат" display="Завантажити сертифікат"/>
    <hyperlink ref="B1073" r:id="rId1072" tooltip="Завантажити сертифікат" display="Завантажити сертифікат"/>
    <hyperlink ref="B1074" r:id="rId1073" tooltip="Завантажити сертифікат" display="Завантажити сертифікат"/>
    <hyperlink ref="B1075" r:id="rId1074" tooltip="Завантажити сертифікат" display="Завантажити сертифікат"/>
    <hyperlink ref="B1076" r:id="rId1075" tooltip="Завантажити сертифікат" display="Завантажити сертифікат"/>
    <hyperlink ref="B1077" r:id="rId1076" tooltip="Завантажити сертифікат" display="Завантажити сертифікат"/>
    <hyperlink ref="B1078" r:id="rId1077" tooltip="Завантажити сертифікат" display="Завантажити сертифікат"/>
    <hyperlink ref="B1079" r:id="rId1078" tooltip="Завантажити сертифікат" display="Завантажити сертифікат"/>
    <hyperlink ref="B1080" r:id="rId1079" tooltip="Завантажити сертифікат" display="Завантажити сертифікат"/>
    <hyperlink ref="B1081" r:id="rId1080" tooltip="Завантажити сертифікат" display="Завантажити сертифікат"/>
    <hyperlink ref="B1082" r:id="rId1081" tooltip="Завантажити сертифікат" display="Завантажити сертифікат"/>
    <hyperlink ref="B1083" r:id="rId1082" tooltip="Завантажити сертифікат" display="Завантажити сертифікат"/>
    <hyperlink ref="B1084" r:id="rId1083" tooltip="Завантажити сертифікат" display="Завантажити сертифікат"/>
    <hyperlink ref="B1085" r:id="rId1084" tooltip="Завантажити сертифікат" display="Завантажити сертифікат"/>
    <hyperlink ref="B1086" r:id="rId1085" tooltip="Завантажити сертифікат" display="Завантажити сертифікат"/>
    <hyperlink ref="B1087" r:id="rId1086" tooltip="Завантажити сертифікат" display="Завантажити сертифікат"/>
    <hyperlink ref="B1088" r:id="rId1087" tooltip="Завантажити сертифікат" display="Завантажити сертифікат"/>
    <hyperlink ref="B1089" r:id="rId1088" tooltip="Завантажити сертифікат" display="Завантажити сертифікат"/>
    <hyperlink ref="B1090" r:id="rId1089" tooltip="Завантажити сертифікат" display="Завантажити сертифікат"/>
    <hyperlink ref="B1091" r:id="rId1090" tooltip="Завантажити сертифікат" display="Завантажити сертифікат"/>
    <hyperlink ref="B1092" r:id="rId1091" tooltip="Завантажити сертифікат" display="Завантажити сертифікат"/>
    <hyperlink ref="B1093" r:id="rId1092" tooltip="Завантажити сертифікат" display="Завантажити сертифікат"/>
    <hyperlink ref="B1094" r:id="rId1093" tooltip="Завантажити сертифікат" display="Завантажити сертифікат"/>
    <hyperlink ref="B1095" r:id="rId1094" tooltip="Завантажити сертифікат" display="Завантажити сертифікат"/>
    <hyperlink ref="B1096" r:id="rId1095" tooltip="Завантажити сертифікат" display="Завантажити сертифікат"/>
    <hyperlink ref="B1097" r:id="rId1096" tooltip="Завантажити сертифікат" display="Завантажити сертифікат"/>
    <hyperlink ref="B1098" r:id="rId1097" tooltip="Завантажити сертифікат" display="Завантажити сертифікат"/>
    <hyperlink ref="B1099" r:id="rId1098" tooltip="Завантажити сертифікат" display="Завантажити сертифікат"/>
    <hyperlink ref="B1100" r:id="rId1099" tooltip="Завантажити сертифікат" display="Завантажити сертифікат"/>
    <hyperlink ref="B1101" r:id="rId1100" tooltip="Завантажити сертифікат" display="Завантажити сертифікат"/>
    <hyperlink ref="B1102" r:id="rId1101" tooltip="Завантажити сертифікат" display="Завантажити сертифікат"/>
    <hyperlink ref="B1103" r:id="rId1102" tooltip="Завантажити сертифікат" display="Завантажити сертифікат"/>
    <hyperlink ref="B1104" r:id="rId1103" tooltip="Завантажити сертифікат" display="Завантажити сертифікат"/>
    <hyperlink ref="B1105" r:id="rId1104" tooltip="Завантажити сертифікат" display="Завантажити сертифікат"/>
    <hyperlink ref="B1106" r:id="rId1105" tooltip="Завантажити сертифікат" display="Завантажити сертифікат"/>
    <hyperlink ref="B1107" r:id="rId1106" tooltip="Завантажити сертифікат" display="Завантажити сертифікат"/>
    <hyperlink ref="B1108" r:id="rId1107" tooltip="Завантажити сертифікат" display="Завантажити сертифікат"/>
    <hyperlink ref="B1109" r:id="rId1108" tooltip="Завантажити сертифікат" display="Завантажити сертифікат"/>
    <hyperlink ref="B1110" r:id="rId1109" tooltip="Завантажити сертифікат" display="Завантажити сертифікат"/>
    <hyperlink ref="B1111" r:id="rId1110" tooltip="Завантажити сертифікат" display="Завантажити сертифікат"/>
    <hyperlink ref="B1112" r:id="rId1111" tooltip="Завантажити сертифікат" display="Завантажити сертифікат"/>
    <hyperlink ref="B1113" r:id="rId1112" tooltip="Завантажити сертифікат" display="Завантажити сертифікат"/>
    <hyperlink ref="B1114" r:id="rId1113" tooltip="Завантажити сертифікат" display="Завантажити сертифікат"/>
    <hyperlink ref="B1115" r:id="rId1114" tooltip="Завантажити сертифікат" display="Завантажити сертифікат"/>
    <hyperlink ref="B1116" r:id="rId1115" tooltip="Завантажити сертифікат" display="Завантажити сертифікат"/>
    <hyperlink ref="B1117" r:id="rId1116" tooltip="Завантажити сертифікат" display="Завантажити сертифікат"/>
    <hyperlink ref="B1118" r:id="rId1117" tooltip="Завантажити сертифікат" display="Завантажити сертифікат"/>
    <hyperlink ref="B1119" r:id="rId1118" tooltip="Завантажити сертифікат" display="Завантажити сертифікат"/>
    <hyperlink ref="B1120" r:id="rId1119" tooltip="Завантажити сертифікат" display="Завантажити сертифікат"/>
    <hyperlink ref="B1121" r:id="rId1120" tooltip="Завантажити сертифікат" display="Завантажити сертифікат"/>
    <hyperlink ref="B1122" r:id="rId1121" tooltip="Завантажити сертифікат" display="Завантажити сертифікат"/>
    <hyperlink ref="B1123" r:id="rId1122" tooltip="Завантажити сертифікат" display="Завантажити сертифікат"/>
    <hyperlink ref="B1124" r:id="rId1123" tooltip="Завантажити сертифікат" display="Завантажити сертифікат"/>
    <hyperlink ref="B1125" r:id="rId1124" tooltip="Завантажити сертифікат" display="Завантажити сертифікат"/>
    <hyperlink ref="B1126" r:id="rId1125" tooltip="Завантажити сертифікат" display="Завантажити сертифікат"/>
    <hyperlink ref="B1127" r:id="rId1126" tooltip="Завантажити сертифікат" display="Завантажити сертифікат"/>
    <hyperlink ref="B1128" r:id="rId1127" tooltip="Завантажити сертифікат" display="Завантажити сертифікат"/>
    <hyperlink ref="B1129" r:id="rId1128" tooltip="Завантажити сертифікат" display="Завантажити сертифікат"/>
    <hyperlink ref="B1130" r:id="rId1129" tooltip="Завантажити сертифікат" display="Завантажити сертифікат"/>
    <hyperlink ref="B1131" r:id="rId1130" tooltip="Завантажити сертифікат" display="Завантажити сертифікат"/>
    <hyperlink ref="B1132" r:id="rId1131" tooltip="Завантажити сертифікат" display="Завантажити сертифікат"/>
    <hyperlink ref="B1133" r:id="rId1132" tooltip="Завантажити сертифікат" display="Завантажити сертифікат"/>
    <hyperlink ref="B1134" r:id="rId1133" tooltip="Завантажити сертифікат" display="Завантажити сертифікат"/>
    <hyperlink ref="B1135" r:id="rId1134" tooltip="Завантажити сертифікат" display="Завантажити сертифікат"/>
    <hyperlink ref="B1136" r:id="rId1135" tooltip="Завантажити сертифікат" display="Завантажити сертифікат"/>
    <hyperlink ref="B1137" r:id="rId1136" tooltip="Завантажити сертифікат" display="Завантажити сертифікат"/>
    <hyperlink ref="B1138" r:id="rId1137" tooltip="Завантажити сертифікат" display="Завантажити сертифікат"/>
    <hyperlink ref="B1139" r:id="rId1138" tooltip="Завантажити сертифікат" display="Завантажити сертифікат"/>
    <hyperlink ref="B1140" r:id="rId1139" tooltip="Завантажити сертифікат" display="Завантажити сертифікат"/>
    <hyperlink ref="B1141" r:id="rId1140" tooltip="Завантажити сертифікат" display="Завантажити сертифікат"/>
    <hyperlink ref="B1142" r:id="rId1141" tooltip="Завантажити сертифікат" display="Завантажити сертифікат"/>
    <hyperlink ref="B1143" r:id="rId1142" tooltip="Завантажити сертифікат" display="Завантажити сертифікат"/>
    <hyperlink ref="B1144" r:id="rId1143" tooltip="Завантажити сертифікат" display="Завантажити сертифікат"/>
    <hyperlink ref="B1145" r:id="rId1144" tooltip="Завантажити сертифікат" display="Завантажити сертифікат"/>
    <hyperlink ref="B1146" r:id="rId1145" tooltip="Завантажити сертифікат" display="Завантажити сертифікат"/>
    <hyperlink ref="B1147" r:id="rId1146" tooltip="Завантажити сертифікат" display="Завантажити сертифікат"/>
    <hyperlink ref="B1148" r:id="rId1147" tooltip="Завантажити сертифікат" display="Завантажити сертифікат"/>
    <hyperlink ref="B1149" r:id="rId1148" tooltip="Завантажити сертифікат" display="Завантажити сертифікат"/>
    <hyperlink ref="B1150" r:id="rId1149" tooltip="Завантажити сертифікат" display="Завантажити сертифікат"/>
    <hyperlink ref="B1151" r:id="rId1150" tooltip="Завантажити сертифікат" display="Завантажити сертифікат"/>
    <hyperlink ref="B1152" r:id="rId1151" tooltip="Завантажити сертифікат" display="Завантажити сертифікат"/>
    <hyperlink ref="B1153" r:id="rId1152" tooltip="Завантажити сертифікат" display="Завантажити сертифікат"/>
    <hyperlink ref="B1154" r:id="rId1153" tooltip="Завантажити сертифікат" display="Завантажити сертифікат"/>
    <hyperlink ref="B1155" r:id="rId1154" tooltip="Завантажити сертифікат" display="Завантажити сертифікат"/>
    <hyperlink ref="B1156" r:id="rId1155" tooltip="Завантажити сертифікат" display="Завантажити сертифікат"/>
    <hyperlink ref="B1157" r:id="rId1156" tooltip="Завантажити сертифікат" display="Завантажити сертифікат"/>
    <hyperlink ref="B1158" r:id="rId1157" tooltip="Завантажити сертифікат" display="Завантажити сертифікат"/>
    <hyperlink ref="B1159" r:id="rId1158" tooltip="Завантажити сертифікат" display="Завантажити сертифікат"/>
    <hyperlink ref="B1160" r:id="rId1159" tooltip="Завантажити сертифікат" display="Завантажити сертифікат"/>
    <hyperlink ref="B1161" r:id="rId1160" tooltip="Завантажити сертифікат" display="Завантажити сертифікат"/>
    <hyperlink ref="B1162" r:id="rId1161" tooltip="Завантажити сертифікат" display="Завантажити сертифікат"/>
    <hyperlink ref="B1163" r:id="rId1162" tooltip="Завантажити сертифікат" display="Завантажити сертифікат"/>
    <hyperlink ref="B1164" r:id="rId1163" tooltip="Завантажити сертифікат" display="Завантажити сертифікат"/>
    <hyperlink ref="B1165" r:id="rId1164" tooltip="Завантажити сертифікат" display="Завантажити сертифікат"/>
    <hyperlink ref="B1166" r:id="rId1165" tooltip="Завантажити сертифікат" display="Завантажити сертифікат"/>
    <hyperlink ref="B1167" r:id="rId1166" tooltip="Завантажити сертифікат" display="Завантажити сертифікат"/>
    <hyperlink ref="B1168" r:id="rId1167" tooltip="Завантажити сертифікат" display="Завантажити сертифікат"/>
    <hyperlink ref="B1169" r:id="rId1168" tooltip="Завантажити сертифікат" display="Завантажити сертифікат"/>
    <hyperlink ref="B1170" r:id="rId1169" tooltip="Завантажити сертифікат" display="Завантажити сертифікат"/>
    <hyperlink ref="B1171" r:id="rId1170" tooltip="Завантажити сертифікат" display="Завантажити сертифікат"/>
    <hyperlink ref="B1172" r:id="rId1171" tooltip="Завантажити сертифікат" display="Завантажити сертифікат"/>
    <hyperlink ref="B1173" r:id="rId1172" tooltip="Завантажити сертифікат" display="Завантажити сертифікат"/>
    <hyperlink ref="B1174" r:id="rId1173" tooltip="Завантажити сертифікат" display="Завантажити сертифікат"/>
    <hyperlink ref="B1175" r:id="rId1174" tooltip="Завантажити сертифікат" display="Завантажити сертифікат"/>
    <hyperlink ref="B1176" r:id="rId1175" tooltip="Завантажити сертифікат" display="Завантажити сертифікат"/>
    <hyperlink ref="B1177" r:id="rId1176" tooltip="Завантажити сертифікат" display="Завантажити сертифікат"/>
    <hyperlink ref="B1178" r:id="rId1177" tooltip="Завантажити сертифікат" display="Завантажити сертифікат"/>
    <hyperlink ref="B1179" r:id="rId1178" tooltip="Завантажити сертифікат" display="Завантажити сертифікат"/>
    <hyperlink ref="B1180" r:id="rId1179" tooltip="Завантажити сертифікат" display="Завантажити сертифікат"/>
    <hyperlink ref="B1181" r:id="rId1180" tooltip="Завантажити сертифікат" display="Завантажити сертифікат"/>
    <hyperlink ref="B1182" r:id="rId1181" tooltip="Завантажити сертифікат" display="Завантажити сертифікат"/>
    <hyperlink ref="B1183" r:id="rId1182" tooltip="Завантажити сертифікат" display="Завантажити сертифікат"/>
    <hyperlink ref="B1184" r:id="rId1183" tooltip="Завантажити сертифікат" display="Завантажити сертифікат"/>
    <hyperlink ref="B1185" r:id="rId1184" tooltip="Завантажити сертифікат" display="Завантажити сертифікат"/>
    <hyperlink ref="B1186" r:id="rId1185" tooltip="Завантажити сертифікат" display="Завантажити сертифікат"/>
    <hyperlink ref="B1187" r:id="rId1186" tooltip="Завантажити сертифікат" display="Завантажити сертифікат"/>
    <hyperlink ref="B1188" r:id="rId1187" tooltip="Завантажити сертифікат" display="Завантажити сертифікат"/>
    <hyperlink ref="B1189" r:id="rId1188" tooltip="Завантажити сертифікат" display="Завантажити сертифікат"/>
    <hyperlink ref="B1190" r:id="rId1189" tooltip="Завантажити сертифікат" display="Завантажити сертифікат"/>
    <hyperlink ref="B1191" r:id="rId1190" tooltip="Завантажити сертифікат" display="Завантажити сертифікат"/>
    <hyperlink ref="B1192" r:id="rId1191" tooltip="Завантажити сертифікат" display="Завантажити сертифікат"/>
    <hyperlink ref="B1193" r:id="rId1192" tooltip="Завантажити сертифікат" display="Завантажити сертифікат"/>
    <hyperlink ref="B1194" r:id="rId1193" tooltip="Завантажити сертифікат" display="Завантажити сертифікат"/>
    <hyperlink ref="B1195" r:id="rId1194" tooltip="Завантажити сертифікат" display="Завантажити сертифікат"/>
    <hyperlink ref="B1196" r:id="rId1195" tooltip="Завантажити сертифікат" display="Завантажити сертифікат"/>
    <hyperlink ref="B1197" r:id="rId1196" tooltip="Завантажити сертифікат" display="Завантажити сертифікат"/>
    <hyperlink ref="B1198" r:id="rId1197" tooltip="Завантажити сертифікат" display="Завантажити сертифікат"/>
    <hyperlink ref="B1199" r:id="rId1198" tooltip="Завантажити сертифікат" display="Завантажити сертифікат"/>
    <hyperlink ref="B1200" r:id="rId1199" tooltip="Завантажити сертифікат" display="Завантажити сертифікат"/>
    <hyperlink ref="B1201" r:id="rId1200" tooltip="Завантажити сертифікат" display="Завантажити сертифікат"/>
    <hyperlink ref="B1202" r:id="rId1201" tooltip="Завантажити сертифікат" display="Завантажити сертифікат"/>
    <hyperlink ref="B1203" r:id="rId1202" tooltip="Завантажити сертифікат" display="Завантажити сертифікат"/>
    <hyperlink ref="B1204" r:id="rId1203" tooltip="Завантажити сертифікат" display="Завантажити сертифікат"/>
    <hyperlink ref="B1205" r:id="rId1204" tooltip="Завантажити сертифікат" display="Завантажити сертифікат"/>
    <hyperlink ref="B1206" r:id="rId1205" tooltip="Завантажити сертифікат" display="Завантажити сертифікат"/>
    <hyperlink ref="B1207" r:id="rId1206" tooltip="Завантажити сертифікат" display="Завантажити сертифікат"/>
    <hyperlink ref="B1208" r:id="rId1207" tooltip="Завантажити сертифікат" display="Завантажити сертифікат"/>
    <hyperlink ref="B1209" r:id="rId1208" tooltip="Завантажити сертифікат" display="Завантажити сертифікат"/>
    <hyperlink ref="B1210" r:id="rId1209" tooltip="Завантажити сертифікат" display="Завантажити сертифікат"/>
    <hyperlink ref="B1211" r:id="rId1210" tooltip="Завантажити сертифікат" display="Завантажити сертифікат"/>
    <hyperlink ref="B1212" r:id="rId1211" tooltip="Завантажити сертифікат" display="Завантажити сертифікат"/>
    <hyperlink ref="B1213" r:id="rId1212" tooltip="Завантажити сертифікат" display="Завантажити сертифікат"/>
    <hyperlink ref="B1214" r:id="rId1213" tooltip="Завантажити сертифікат" display="Завантажити сертифікат"/>
    <hyperlink ref="B1215" r:id="rId1214" tooltip="Завантажити сертифікат" display="Завантажити сертифікат"/>
    <hyperlink ref="B1216" r:id="rId1215" tooltip="Завантажити сертифікат" display="Завантажити сертифікат"/>
    <hyperlink ref="B1217" r:id="rId1216" tooltip="Завантажити сертифікат" display="Завантажити сертифікат"/>
    <hyperlink ref="B1218" r:id="rId1217" tooltip="Завантажити сертифікат" display="Завантажити сертифікат"/>
    <hyperlink ref="B1219" r:id="rId1218" tooltip="Завантажити сертифікат" display="Завантажити сертифікат"/>
    <hyperlink ref="B1220" r:id="rId1219" tooltip="Завантажити сертифікат" display="Завантажити сертифікат"/>
    <hyperlink ref="B1221" r:id="rId1220" tooltip="Завантажити сертифікат" display="Завантажити сертифікат"/>
    <hyperlink ref="B1222" r:id="rId1221" tooltip="Завантажити сертифікат" display="Завантажити сертифікат"/>
    <hyperlink ref="B1223" r:id="rId1222" tooltip="Завантажити сертифікат" display="Завантажити сертифікат"/>
    <hyperlink ref="B1224" r:id="rId1223" tooltip="Завантажити сертифікат" display="Завантажити сертифікат"/>
    <hyperlink ref="B1225" r:id="rId1224" tooltip="Завантажити сертифікат" display="Завантажити сертифікат"/>
    <hyperlink ref="B1226" r:id="rId1225" tooltip="Завантажити сертифікат" display="Завантажити сертифікат"/>
    <hyperlink ref="B1227" r:id="rId1226" tooltip="Завантажити сертифікат" display="Завантажити сертифікат"/>
    <hyperlink ref="B1228" r:id="rId1227" tooltip="Завантажити сертифікат" display="Завантажити сертифікат"/>
    <hyperlink ref="B1229" r:id="rId1228" tooltip="Завантажити сертифікат" display="Завантажити сертифікат"/>
    <hyperlink ref="B1230" r:id="rId1229" tooltip="Завантажити сертифікат" display="Завантажити сертифікат"/>
    <hyperlink ref="B1231" r:id="rId1230" tooltip="Завантажити сертифікат" display="Завантажити сертифікат"/>
    <hyperlink ref="B1232" r:id="rId1231" tooltip="Завантажити сертифікат" display="Завантажити сертифікат"/>
    <hyperlink ref="B1233" r:id="rId1232" tooltip="Завантажити сертифікат" display="Завантажити сертифікат"/>
    <hyperlink ref="B1234" r:id="rId1233" tooltip="Завантажити сертифікат" display="Завантажити сертифікат"/>
    <hyperlink ref="B1235" r:id="rId1234" tooltip="Завантажити сертифікат" display="Завантажити сертифікат"/>
    <hyperlink ref="B1236" r:id="rId1235" tooltip="Завантажити сертифікат" display="Завантажити сертифікат"/>
    <hyperlink ref="B1237" r:id="rId1236" tooltip="Завантажити сертифікат" display="Завантажити сертифікат"/>
    <hyperlink ref="B1238" r:id="rId1237" tooltip="Завантажити сертифікат" display="Завантажити сертифікат"/>
    <hyperlink ref="B1239" r:id="rId1238" tooltip="Завантажити сертифікат" display="Завантажити сертифікат"/>
    <hyperlink ref="B1240" r:id="rId1239" tooltip="Завантажити сертифікат" display="Завантажити сертифікат"/>
    <hyperlink ref="B1241" r:id="rId1240" tooltip="Завантажити сертифікат" display="Завантажити сертифікат"/>
    <hyperlink ref="B1242" r:id="rId1241" tooltip="Завантажити сертифікат" display="Завантажити сертифікат"/>
    <hyperlink ref="B1243" r:id="rId1242" tooltip="Завантажити сертифікат" display="Завантажити сертифікат"/>
    <hyperlink ref="B1244" r:id="rId1243" tooltip="Завантажити сертифікат" display="Завантажити сертифікат"/>
    <hyperlink ref="B1245" r:id="rId1244" tooltip="Завантажити сертифікат" display="Завантажити сертифікат"/>
    <hyperlink ref="B1246" r:id="rId1245" tooltip="Завантажити сертифікат" display="Завантажити сертифікат"/>
    <hyperlink ref="B1247" r:id="rId1246" tooltip="Завантажити сертифікат" display="Завантажити сертифікат"/>
    <hyperlink ref="B1248" r:id="rId1247" tooltip="Завантажити сертифікат" display="Завантажити сертифікат"/>
    <hyperlink ref="B1249" r:id="rId1248" tooltip="Завантажити сертифікат" display="Завантажити сертифікат"/>
    <hyperlink ref="B1250" r:id="rId1249" tooltip="Завантажити сертифікат" display="Завантажити сертифікат"/>
    <hyperlink ref="B1251" r:id="rId1250" tooltip="Завантажити сертифікат" display="Завантажити сертифікат"/>
    <hyperlink ref="B1252" r:id="rId1251" tooltip="Завантажити сертифікат" display="Завантажити сертифікат"/>
    <hyperlink ref="B1253" r:id="rId1252" tooltip="Завантажити сертифікат" display="Завантажити сертифікат"/>
    <hyperlink ref="B1254" r:id="rId1253" tooltip="Завантажити сертифікат" display="Завантажити сертифікат"/>
    <hyperlink ref="B1255" r:id="rId1254" tooltip="Завантажити сертифікат" display="Завантажити сертифікат"/>
    <hyperlink ref="B1256" r:id="rId1255" tooltip="Завантажити сертифікат" display="Завантажити сертифікат"/>
    <hyperlink ref="B1257" r:id="rId1256" tooltip="Завантажити сертифікат" display="Завантажити сертифікат"/>
    <hyperlink ref="B1258" r:id="rId1257" tooltip="Завантажити сертифікат" display="Завантажити сертифікат"/>
    <hyperlink ref="B1259" r:id="rId1258" tooltip="Завантажити сертифікат" display="Завантажити сертифікат"/>
    <hyperlink ref="B1260" r:id="rId1259" tooltip="Завантажити сертифікат" display="Завантажити сертифікат"/>
    <hyperlink ref="B1261" r:id="rId1260" tooltip="Завантажити сертифікат" display="Завантажити сертифікат"/>
    <hyperlink ref="B1262" r:id="rId1261" tooltip="Завантажити сертифікат" display="Завантажити сертифікат"/>
    <hyperlink ref="B1263" r:id="rId1262" tooltip="Завантажити сертифікат" display="Завантажити сертифікат"/>
    <hyperlink ref="B1264" r:id="rId1263" tooltip="Завантажити сертифікат" display="Завантажити сертифікат"/>
    <hyperlink ref="B1265" r:id="rId1264" tooltip="Завантажити сертифікат" display="Завантажити сертифікат"/>
    <hyperlink ref="B1266" r:id="rId1265" tooltip="Завантажити сертифікат" display="Завантажити сертифікат"/>
    <hyperlink ref="B1267" r:id="rId1266" tooltip="Завантажити сертифікат" display="Завантажити сертифікат"/>
    <hyperlink ref="B1268" r:id="rId1267" tooltip="Завантажити сертифікат" display="Завантажити сертифікат"/>
    <hyperlink ref="B1269" r:id="rId1268" tooltip="Завантажити сертифікат" display="Завантажити сертифікат"/>
    <hyperlink ref="B1270" r:id="rId1269" tooltip="Завантажити сертифікат" display="Завантажити сертифікат"/>
    <hyperlink ref="B1271" r:id="rId1270" tooltip="Завантажити сертифікат" display="Завантажити сертифікат"/>
    <hyperlink ref="B1272" r:id="rId1271" tooltip="Завантажити сертифікат" display="Завантажити сертифікат"/>
    <hyperlink ref="B1273" r:id="rId1272" tooltip="Завантажити сертифікат" display="Завантажити сертифікат"/>
    <hyperlink ref="B1274" r:id="rId1273" tooltip="Завантажити сертифікат" display="Завантажити сертифікат"/>
    <hyperlink ref="B1275" r:id="rId1274" tooltip="Завантажити сертифікат" display="Завантажити сертифікат"/>
    <hyperlink ref="B1276" r:id="rId1275" tooltip="Завантажити сертифікат" display="Завантажити сертифікат"/>
    <hyperlink ref="B1277" r:id="rId1276" tooltip="Завантажити сертифікат" display="Завантажити сертифікат"/>
    <hyperlink ref="B1278" r:id="rId1277" tooltip="Завантажити сертифікат" display="Завантажити сертифікат"/>
    <hyperlink ref="B1279" r:id="rId1278" tooltip="Завантажити сертифікат" display="Завантажити сертифікат"/>
    <hyperlink ref="B1280" r:id="rId1279" tooltip="Завантажити сертифікат" display="Завантажити сертифікат"/>
    <hyperlink ref="B1281" r:id="rId1280" tooltip="Завантажити сертифікат" display="Завантажити сертифікат"/>
    <hyperlink ref="B1282" r:id="rId1281" tooltip="Завантажити сертифікат" display="Завантажити сертифікат"/>
    <hyperlink ref="B1283" r:id="rId1282" tooltip="Завантажити сертифікат" display="Завантажити сертифікат"/>
    <hyperlink ref="B1284" r:id="rId1283" tooltip="Завантажити сертифікат" display="Завантажити сертифікат"/>
    <hyperlink ref="B1285" r:id="rId1284" tooltip="Завантажити сертифікат" display="Завантажити сертифікат"/>
    <hyperlink ref="B1286" r:id="rId1285" tooltip="Завантажити сертифікат" display="Завантажити сертифікат"/>
    <hyperlink ref="B1287" r:id="rId1286" tooltip="Завантажити сертифікат" display="Завантажити сертифікат"/>
    <hyperlink ref="B1288" r:id="rId1287" tooltip="Завантажити сертифікат" display="Завантажити сертифікат"/>
    <hyperlink ref="B1289" r:id="rId1288" tooltip="Завантажити сертифікат" display="Завантажити сертифікат"/>
    <hyperlink ref="B1290" r:id="rId1289" tooltip="Завантажити сертифікат" display="Завантажити сертифікат"/>
    <hyperlink ref="B1291" r:id="rId1290" tooltip="Завантажити сертифікат" display="Завантажити сертифікат"/>
    <hyperlink ref="B1292" r:id="rId1291" tooltip="Завантажити сертифікат" display="Завантажити сертифікат"/>
    <hyperlink ref="B1293" r:id="rId1292" tooltip="Завантажити сертифікат" display="Завантажити сертифікат"/>
    <hyperlink ref="B1294" r:id="rId1293" tooltip="Завантажити сертифікат" display="Завантажити сертифікат"/>
    <hyperlink ref="B1295" r:id="rId1294" tooltip="Завантажити сертифікат" display="Завантажити сертифікат"/>
    <hyperlink ref="B1296" r:id="rId1295" tooltip="Завантажити сертифікат" display="Завантажити сертифікат"/>
    <hyperlink ref="B1297" r:id="rId1296" tooltip="Завантажити сертифікат" display="Завантажити сертифікат"/>
    <hyperlink ref="B1298" r:id="rId1297" tooltip="Завантажити сертифікат" display="Завантажити сертифікат"/>
    <hyperlink ref="B1299" r:id="rId1298" tooltip="Завантажити сертифікат" display="Завантажити сертифікат"/>
    <hyperlink ref="B1300" r:id="rId1299" tooltip="Завантажити сертифікат" display="Завантажити сертифікат"/>
    <hyperlink ref="B1301" r:id="rId1300" tooltip="Завантажити сертифікат" display="Завантажити сертифікат"/>
    <hyperlink ref="B1302" r:id="rId1301" tooltip="Завантажити сертифікат" display="Завантажити сертифікат"/>
    <hyperlink ref="B1303" r:id="rId1302" tooltip="Завантажити сертифікат" display="Завантажити сертифікат"/>
    <hyperlink ref="B1304" r:id="rId1303" tooltip="Завантажити сертифікат" display="Завантажити сертифікат"/>
    <hyperlink ref="B1305" r:id="rId1304" tooltip="Завантажити сертифікат" display="Завантажити сертифікат"/>
    <hyperlink ref="B1306" r:id="rId1305" tooltip="Завантажити сертифікат" display="Завантажити сертифікат"/>
    <hyperlink ref="B1307" r:id="rId1306" tooltip="Завантажити сертифікат" display="Завантажити сертифікат"/>
    <hyperlink ref="B1308" r:id="rId1307" tooltip="Завантажити сертифікат" display="Завантажити сертифікат"/>
    <hyperlink ref="B1309" r:id="rId1308" tooltip="Завантажити сертифікат" display="Завантажити сертифікат"/>
    <hyperlink ref="B1310" r:id="rId1309" tooltip="Завантажити сертифікат" display="Завантажити сертифікат"/>
    <hyperlink ref="B1311" r:id="rId1310" tooltip="Завантажити сертифікат" display="Завантажити сертифікат"/>
    <hyperlink ref="B1312" r:id="rId1311" tooltip="Завантажити сертифікат" display="Завантажити сертифікат"/>
    <hyperlink ref="B1313" r:id="rId1312" tooltip="Завантажити сертифікат" display="Завантажити сертифікат"/>
    <hyperlink ref="B1314" r:id="rId1313" tooltip="Завантажити сертифікат" display="Завантажити сертифікат"/>
    <hyperlink ref="B1315" r:id="rId1314" tooltip="Завантажити сертифікат" display="Завантажити сертифікат"/>
    <hyperlink ref="B1316" r:id="rId1315" tooltip="Завантажити сертифікат" display="Завантажити сертифікат"/>
    <hyperlink ref="B1317" r:id="rId1316" tooltip="Завантажити сертифікат" display="Завантажити сертифікат"/>
    <hyperlink ref="B1318" r:id="rId1317" tooltip="Завантажити сертифікат" display="Завантажити сертифікат"/>
    <hyperlink ref="B1319" r:id="rId1318" tooltip="Завантажити сертифікат" display="Завантажити сертифікат"/>
    <hyperlink ref="B1320" r:id="rId1319" tooltip="Завантажити сертифікат" display="Завантажити сертифікат"/>
    <hyperlink ref="B1321" r:id="rId1320" tooltip="Завантажити сертифікат" display="Завантажити сертифікат"/>
    <hyperlink ref="B1322" r:id="rId1321" tooltip="Завантажити сертифікат" display="Завантажити сертифікат"/>
    <hyperlink ref="B1323" r:id="rId1322" tooltip="Завантажити сертифікат" display="Завантажити сертифікат"/>
    <hyperlink ref="B1324" r:id="rId1323" tooltip="Завантажити сертифікат" display="Завантажити сертифікат"/>
    <hyperlink ref="B1325" r:id="rId1324" tooltip="Завантажити сертифікат" display="Завантажити сертифікат"/>
    <hyperlink ref="B1326" r:id="rId1325" tooltip="Завантажити сертифікат" display="Завантажити сертифікат"/>
    <hyperlink ref="B1327" r:id="rId1326" tooltip="Завантажити сертифікат" display="Завантажити сертифікат"/>
    <hyperlink ref="B1328" r:id="rId1327" tooltip="Завантажити сертифікат" display="Завантажити сертифікат"/>
    <hyperlink ref="B1329" r:id="rId1328" tooltip="Завантажити сертифікат" display="Завантажити сертифікат"/>
    <hyperlink ref="B1330" r:id="rId1329" tooltip="Завантажити сертифікат" display="Завантажити сертифікат"/>
    <hyperlink ref="B1331" r:id="rId1330" tooltip="Завантажити сертифікат" display="Завантажити сертифікат"/>
    <hyperlink ref="B1332" r:id="rId1331" tooltip="Завантажити сертифікат" display="Завантажити сертифікат"/>
    <hyperlink ref="B1333" r:id="rId1332" tooltip="Завантажити сертифікат" display="Завантажити сертифікат"/>
    <hyperlink ref="B1334" r:id="rId1333" tooltip="Завантажити сертифікат" display="Завантажити сертифікат"/>
    <hyperlink ref="B1335" r:id="rId1334" tooltip="Завантажити сертифікат" display="Завантажити сертифікат"/>
    <hyperlink ref="B1336" r:id="rId1335" tooltip="Завантажити сертифікат" display="Завантажити сертифікат"/>
    <hyperlink ref="B1337" r:id="rId1336" tooltip="Завантажити сертифікат" display="Завантажити сертифікат"/>
    <hyperlink ref="B1338" r:id="rId1337" tooltip="Завантажити сертифікат" display="Завантажити сертифікат"/>
    <hyperlink ref="B1339" r:id="rId1338" tooltip="Завантажити сертифікат" display="Завантажити сертифікат"/>
    <hyperlink ref="B1340" r:id="rId1339" tooltip="Завантажити сертифікат" display="Завантажити сертифікат"/>
    <hyperlink ref="B1341" r:id="rId1340" tooltip="Завантажити сертифікат" display="Завантажити сертифікат"/>
    <hyperlink ref="B1342" r:id="rId1341" tooltip="Завантажити сертифікат" display="Завантажити сертифікат"/>
    <hyperlink ref="B1343" r:id="rId1342" tooltip="Завантажити сертифікат" display="Завантажити сертифікат"/>
    <hyperlink ref="B1344" r:id="rId1343" tooltip="Завантажити сертифікат" display="Завантажити сертифікат"/>
    <hyperlink ref="B1345" r:id="rId1344" tooltip="Завантажити сертифікат" display="Завантажити сертифікат"/>
    <hyperlink ref="B1346" r:id="rId1345" tooltip="Завантажити сертифікат" display="Завантажити сертифікат"/>
    <hyperlink ref="B1347" r:id="rId1346" tooltip="Завантажити сертифікат" display="Завантажити сертифікат"/>
    <hyperlink ref="B1348" r:id="rId1347" tooltip="Завантажити сертифікат" display="Завантажити сертифікат"/>
    <hyperlink ref="B1349" r:id="rId1348" tooltip="Завантажити сертифікат" display="Завантажити сертифікат"/>
    <hyperlink ref="B1350" r:id="rId1349" tooltip="Завантажити сертифікат" display="Завантажити сертифікат"/>
    <hyperlink ref="B1351" r:id="rId1350" tooltip="Завантажити сертифікат" display="Завантажити сертифікат"/>
    <hyperlink ref="B1352" r:id="rId1351" tooltip="Завантажити сертифікат" display="Завантажити сертифікат"/>
    <hyperlink ref="B1353" r:id="rId1352" tooltip="Завантажити сертифікат" display="Завантажити сертифікат"/>
    <hyperlink ref="B1354" r:id="rId1353" tooltip="Завантажити сертифікат" display="Завантажити сертифікат"/>
    <hyperlink ref="B1355" r:id="rId1354" tooltip="Завантажити сертифікат" display="Завантажити сертифікат"/>
    <hyperlink ref="B1356" r:id="rId1355" tooltip="Завантажити сертифікат" display="Завантажити сертифікат"/>
    <hyperlink ref="B1357" r:id="rId1356" tooltip="Завантажити сертифікат" display="Завантажити сертифікат"/>
    <hyperlink ref="B1358" r:id="rId1357" tooltip="Завантажити сертифікат" display="Завантажити сертифікат"/>
    <hyperlink ref="B1359" r:id="rId1358" tooltip="Завантажити сертифікат" display="Завантажити сертифікат"/>
    <hyperlink ref="B1360" r:id="rId1359" tooltip="Завантажити сертифікат" display="Завантажити сертифікат"/>
    <hyperlink ref="B1361" r:id="rId1360" tooltip="Завантажити сертифікат" display="Завантажити сертифікат"/>
    <hyperlink ref="B1362" r:id="rId1361" tooltip="Завантажити сертифікат" display="Завантажити сертифікат"/>
    <hyperlink ref="B1363" r:id="rId1362" tooltip="Завантажити сертифікат" display="Завантажити сертифікат"/>
    <hyperlink ref="B1364" r:id="rId1363" tooltip="Завантажити сертифікат" display="Завантажити сертифікат"/>
    <hyperlink ref="B1365" r:id="rId1364" tooltip="Завантажити сертифікат" display="Завантажити сертифікат"/>
    <hyperlink ref="B1366" r:id="rId1365" tooltip="Завантажити сертифікат" display="Завантажити сертифікат"/>
    <hyperlink ref="B1367" r:id="rId1366" tooltip="Завантажити сертифікат" display="Завантажити сертифікат"/>
    <hyperlink ref="B1368" r:id="rId1367" tooltip="Завантажити сертифікат" display="Завантажити сертифікат"/>
    <hyperlink ref="B1369" r:id="rId1368" tooltip="Завантажити сертифікат" display="Завантажити сертифікат"/>
    <hyperlink ref="B1370" r:id="rId1369" tooltip="Завантажити сертифікат" display="Завантажити сертифікат"/>
    <hyperlink ref="B1371" r:id="rId1370" tooltip="Завантажити сертифікат" display="Завантажити сертифікат"/>
    <hyperlink ref="B1372" r:id="rId1371" tooltip="Завантажити сертифікат" display="Завантажити сертифікат"/>
    <hyperlink ref="B1373" r:id="rId1372" tooltip="Завантажити сертифікат" display="Завантажити сертифікат"/>
    <hyperlink ref="B1374" r:id="rId1373" tooltip="Завантажити сертифікат" display="Завантажити сертифікат"/>
    <hyperlink ref="B1375" r:id="rId1374" tooltip="Завантажити сертифікат" display="Завантажити сертифікат"/>
    <hyperlink ref="B1376" r:id="rId1375" tooltip="Завантажити сертифікат" display="Завантажити сертифікат"/>
    <hyperlink ref="B1377" r:id="rId1376" tooltip="Завантажити сертифікат" display="Завантажити сертифікат"/>
    <hyperlink ref="B1378" r:id="rId1377" tooltip="Завантажити сертифікат" display="Завантажити сертифікат"/>
    <hyperlink ref="B1379" r:id="rId1378" tooltip="Завантажити сертифікат" display="Завантажити сертифікат"/>
    <hyperlink ref="B1380" r:id="rId1379" tooltip="Завантажити сертифікат" display="Завантажити сертифікат"/>
    <hyperlink ref="B1381" r:id="rId1380" tooltip="Завантажити сертифікат" display="Завантажити сертифікат"/>
    <hyperlink ref="B1382" r:id="rId1381" tooltip="Завантажити сертифікат" display="Завантажити сертифікат"/>
    <hyperlink ref="B1383" r:id="rId1382" tooltip="Завантажити сертифікат" display="Завантажити сертифікат"/>
    <hyperlink ref="B1384" r:id="rId1383" tooltip="Завантажити сертифікат" display="Завантажити сертифікат"/>
    <hyperlink ref="B1385" r:id="rId1384" tooltip="Завантажити сертифікат" display="Завантажити сертифікат"/>
    <hyperlink ref="B1386" r:id="rId1385" tooltip="Завантажити сертифікат" display="Завантажити сертифікат"/>
    <hyperlink ref="B1387" r:id="rId1386" tooltip="Завантажити сертифікат" display="Завантажити сертифікат"/>
    <hyperlink ref="B1388" r:id="rId1387" tooltip="Завантажити сертифікат" display="Завантажити сертифікат"/>
    <hyperlink ref="B1389" r:id="rId1388" tooltip="Завантажити сертифікат" display="Завантажити сертифікат"/>
    <hyperlink ref="B1390" r:id="rId1389" tooltip="Завантажити сертифікат" display="Завантажити сертифікат"/>
    <hyperlink ref="B1391" r:id="rId1390" tooltip="Завантажити сертифікат" display="Завантажити сертифікат"/>
    <hyperlink ref="B1392" r:id="rId1391" tooltip="Завантажити сертифікат" display="Завантажити сертифікат"/>
    <hyperlink ref="B1393" r:id="rId1392" tooltip="Завантажити сертифікат" display="Завантажити сертифікат"/>
    <hyperlink ref="B1394" r:id="rId1393" tooltip="Завантажити сертифікат" display="Завантажити сертифікат"/>
    <hyperlink ref="B1395" r:id="rId1394" tooltip="Завантажити сертифікат" display="Завантажити сертифікат"/>
    <hyperlink ref="B1396" r:id="rId1395" tooltip="Завантажити сертифікат" display="Завантажити сертифікат"/>
    <hyperlink ref="B1397" r:id="rId1396" tooltip="Завантажити сертифікат" display="Завантажити сертифікат"/>
    <hyperlink ref="B1398" r:id="rId1397" tooltip="Завантажити сертифікат" display="Завантажити сертифікат"/>
    <hyperlink ref="B1399" r:id="rId1398" tooltip="Завантажити сертифікат" display="Завантажити сертифікат"/>
    <hyperlink ref="B1400" r:id="rId1399" tooltip="Завантажити сертифікат" display="Завантажити сертифікат"/>
    <hyperlink ref="B1401" r:id="rId1400" tooltip="Завантажити сертифікат" display="Завантажити сертифікат"/>
    <hyperlink ref="B1402" r:id="rId1401" tooltip="Завантажити сертифікат" display="Завантажити сертифікат"/>
    <hyperlink ref="B1403" r:id="rId1402" tooltip="Завантажити сертифікат" display="Завантажити сертифікат"/>
    <hyperlink ref="B1404" r:id="rId1403" tooltip="Завантажити сертифікат" display="Завантажити сертифікат"/>
    <hyperlink ref="B1405" r:id="rId1404" tooltip="Завантажити сертифікат" display="Завантажити сертифікат"/>
    <hyperlink ref="B1406" r:id="rId1405" tooltip="Завантажити сертифікат" display="Завантажити сертифікат"/>
    <hyperlink ref="B1407" r:id="rId1406" tooltip="Завантажити сертифікат" display="Завантажити сертифікат"/>
    <hyperlink ref="B1408" r:id="rId1407" tooltip="Завантажити сертифікат" display="Завантажити сертифікат"/>
    <hyperlink ref="B1409" r:id="rId1408" tooltip="Завантажити сертифікат" display="Завантажити сертифікат"/>
    <hyperlink ref="B1410" r:id="rId1409" tooltip="Завантажити сертифікат" display="Завантажити сертифікат"/>
    <hyperlink ref="B1411" r:id="rId1410" tooltip="Завантажити сертифікат" display="Завантажити сертифікат"/>
    <hyperlink ref="B1412" r:id="rId1411" tooltip="Завантажити сертифікат" display="Завантажити сертифікат"/>
    <hyperlink ref="B1413" r:id="rId1412" tooltip="Завантажити сертифікат" display="Завантажити сертифікат"/>
    <hyperlink ref="B1414" r:id="rId1413" tooltip="Завантажити сертифікат" display="Завантажити сертифікат"/>
    <hyperlink ref="B1415" r:id="rId1414" tooltip="Завантажити сертифікат" display="Завантажити сертифікат"/>
    <hyperlink ref="B1416" r:id="rId1415" tooltip="Завантажити сертифікат" display="Завантажити сертифікат"/>
    <hyperlink ref="B1417" r:id="rId1416" tooltip="Завантажити сертифікат" display="Завантажити сертифікат"/>
    <hyperlink ref="B1418" r:id="rId1417" tooltip="Завантажити сертифікат" display="Завантажити сертифікат"/>
    <hyperlink ref="B1419" r:id="rId1418" tooltip="Завантажити сертифікат" display="Завантажити сертифікат"/>
    <hyperlink ref="B1420" r:id="rId1419" tooltip="Завантажити сертифікат" display="Завантажити сертифікат"/>
    <hyperlink ref="B1421" r:id="rId1420" tooltip="Завантажити сертифікат" display="Завантажити сертифікат"/>
    <hyperlink ref="B1422" r:id="rId1421" tooltip="Завантажити сертифікат" display="Завантажити сертифікат"/>
    <hyperlink ref="B1423" r:id="rId1422" tooltip="Завантажити сертифікат" display="Завантажити сертифікат"/>
    <hyperlink ref="B1424" r:id="rId1423" tooltip="Завантажити сертифікат" display="Завантажити сертифікат"/>
    <hyperlink ref="B1425" r:id="rId1424" tooltip="Завантажити сертифікат" display="Завантажити сертифікат"/>
    <hyperlink ref="B1426" r:id="rId1425" tooltip="Завантажити сертифікат" display="Завантажити сертифікат"/>
    <hyperlink ref="B1427" r:id="rId1426" tooltip="Завантажити сертифікат" display="Завантажити сертифікат"/>
    <hyperlink ref="B1428" r:id="rId1427" tooltip="Завантажити сертифікат" display="Завантажити сертифікат"/>
    <hyperlink ref="B1429" r:id="rId1428" tooltip="Завантажити сертифікат" display="Завантажити сертифікат"/>
    <hyperlink ref="B1430" r:id="rId1429" tooltip="Завантажити сертифікат" display="Завантажити сертифікат"/>
    <hyperlink ref="B1431" r:id="rId1430" tooltip="Завантажити сертифікат" display="Завантажити сертифікат"/>
    <hyperlink ref="B1432" r:id="rId1431" tooltip="Завантажити сертифікат" display="Завантажити сертифікат"/>
    <hyperlink ref="B1433" r:id="rId1432" tooltip="Завантажити сертифікат" display="Завантажити сертифікат"/>
    <hyperlink ref="B1434" r:id="rId1433" tooltip="Завантажити сертифікат" display="Завантажити сертифікат"/>
    <hyperlink ref="B1435" r:id="rId1434" tooltip="Завантажити сертифікат" display="Завантажити сертифікат"/>
    <hyperlink ref="B1436" r:id="rId1435" tooltip="Завантажити сертифікат" display="Завантажити сертифікат"/>
    <hyperlink ref="B1437" r:id="rId1436" tooltip="Завантажити сертифікат" display="Завантажити сертифікат"/>
    <hyperlink ref="B1438" r:id="rId1437" tooltip="Завантажити сертифікат" display="Завантажити сертифікат"/>
    <hyperlink ref="B1439" r:id="rId1438" tooltip="Завантажити сертифікат" display="Завантажити сертифікат"/>
    <hyperlink ref="B1440" r:id="rId1439" tooltip="Завантажити сертифікат" display="Завантажити сертифікат"/>
    <hyperlink ref="B1441" r:id="rId1440" tooltip="Завантажити сертифікат" display="Завантажити сертифікат"/>
    <hyperlink ref="B1442" r:id="rId1441" tooltip="Завантажити сертифікат" display="Завантажити сертифікат"/>
    <hyperlink ref="B1443" r:id="rId1442" tooltip="Завантажити сертифікат" display="Завантажити сертифікат"/>
    <hyperlink ref="B1444" r:id="rId1443" tooltip="Завантажити сертифікат" display="Завантажити сертифікат"/>
    <hyperlink ref="B1445" r:id="rId1444" tooltip="Завантажити сертифікат" display="Завантажити сертифікат"/>
    <hyperlink ref="B1446" r:id="rId1445" tooltip="Завантажити сертифікат" display="Завантажити сертифікат"/>
    <hyperlink ref="B1447" r:id="rId1446" tooltip="Завантажити сертифікат" display="Завантажити сертифікат"/>
    <hyperlink ref="B1448" r:id="rId1447" tooltip="Завантажити сертифікат" display="Завантажити сертифікат"/>
    <hyperlink ref="B1449" r:id="rId1448" tooltip="Завантажити сертифікат" display="Завантажити сертифікат"/>
    <hyperlink ref="B1450" r:id="rId1449" tooltip="Завантажити сертифікат" display="Завантажити сертифікат"/>
    <hyperlink ref="B1451" r:id="rId1450" tooltip="Завантажити сертифікат" display="Завантажити сертифікат"/>
    <hyperlink ref="B1452" r:id="rId1451" tooltip="Завантажити сертифікат" display="Завантажити сертифікат"/>
    <hyperlink ref="B1453" r:id="rId1452" tooltip="Завантажити сертифікат" display="Завантажити сертифікат"/>
    <hyperlink ref="B1454" r:id="rId1453" tooltip="Завантажити сертифікат" display="Завантажити сертифікат"/>
    <hyperlink ref="B1455" r:id="rId1454" tooltip="Завантажити сертифікат" display="Завантажити сертифікат"/>
    <hyperlink ref="B1456" r:id="rId1455" tooltip="Завантажити сертифікат" display="Завантажити сертифікат"/>
    <hyperlink ref="B1457" r:id="rId1456" tooltip="Завантажити сертифікат" display="Завантажити сертифікат"/>
    <hyperlink ref="B1458" r:id="rId1457" tooltip="Завантажити сертифікат" display="Завантажити сертифікат"/>
    <hyperlink ref="B1459" r:id="rId1458" tooltip="Завантажити сертифікат" display="Завантажити сертифікат"/>
    <hyperlink ref="B1460" r:id="rId1459" tooltip="Завантажити сертифікат" display="Завантажити сертифікат"/>
    <hyperlink ref="B1461" r:id="rId1460" tooltip="Завантажити сертифікат" display="Завантажити сертифікат"/>
    <hyperlink ref="B1462" r:id="rId1461" tooltip="Завантажити сертифікат" display="Завантажити сертифікат"/>
    <hyperlink ref="B1463" r:id="rId1462" tooltip="Завантажити сертифікат" display="Завантажити сертифікат"/>
    <hyperlink ref="B1464" r:id="rId1463" tooltip="Завантажити сертифікат" display="Завантажити сертифікат"/>
    <hyperlink ref="B1465" r:id="rId1464" tooltip="Завантажити сертифікат" display="Завантажити сертифікат"/>
    <hyperlink ref="B1466" r:id="rId1465" tooltip="Завантажити сертифікат" display="Завантажити сертифікат"/>
    <hyperlink ref="B1467" r:id="rId1466" tooltip="Завантажити сертифікат" display="Завантажити сертифікат"/>
    <hyperlink ref="B1468" r:id="rId1467" tooltip="Завантажити сертифікат" display="Завантажити сертифікат"/>
    <hyperlink ref="B1469" r:id="rId1468" tooltip="Завантажити сертифікат" display="Завантажити сертифікат"/>
    <hyperlink ref="B1470" r:id="rId1469" tooltip="Завантажити сертифікат" display="Завантажити сертифікат"/>
    <hyperlink ref="B1471" r:id="rId1470" tooltip="Завантажити сертифікат" display="Завантажити сертифікат"/>
    <hyperlink ref="B1472" r:id="rId1471" tooltip="Завантажити сертифікат" display="Завантажити сертифікат"/>
    <hyperlink ref="B1473" r:id="rId1472" tooltip="Завантажити сертифікат" display="Завантажити сертифікат"/>
    <hyperlink ref="B1474" r:id="rId1473" tooltip="Завантажити сертифікат" display="Завантажити сертифікат"/>
    <hyperlink ref="B1475" r:id="rId1474" tooltip="Завантажити сертифікат" display="Завантажити сертифікат"/>
    <hyperlink ref="B1476" r:id="rId1475" tooltip="Завантажити сертифікат" display="Завантажити сертифікат"/>
    <hyperlink ref="B1477" r:id="rId1476" tooltip="Завантажити сертифікат" display="Завантажити сертифікат"/>
    <hyperlink ref="B1478" r:id="rId1477" tooltip="Завантажити сертифікат" display="Завантажити сертифікат"/>
    <hyperlink ref="B1479" r:id="rId1478" tooltip="Завантажити сертифікат" display="Завантажити сертифікат"/>
    <hyperlink ref="B1480" r:id="rId1479" tooltip="Завантажити сертифікат" display="Завантажити сертифікат"/>
    <hyperlink ref="B1481" r:id="rId1480" tooltip="Завантажити сертифікат" display="Завантажити сертифікат"/>
    <hyperlink ref="B1482" r:id="rId1481" tooltip="Завантажити сертифікат" display="Завантажити сертифікат"/>
    <hyperlink ref="B1483" r:id="rId1482" tooltip="Завантажити сертифікат" display="Завантажити сертифікат"/>
    <hyperlink ref="B1484" r:id="rId1483" tooltip="Завантажити сертифікат" display="Завантажити сертифікат"/>
    <hyperlink ref="B1485" r:id="rId1484" tooltip="Завантажити сертифікат" display="Завантажити сертифікат"/>
    <hyperlink ref="B1486" r:id="rId1485" tooltip="Завантажити сертифікат" display="Завантажити сертифікат"/>
    <hyperlink ref="B1487" r:id="rId1486" tooltip="Завантажити сертифікат" display="Завантажити сертифікат"/>
    <hyperlink ref="B1488" r:id="rId1487" tooltip="Завантажити сертифікат" display="Завантажити сертифікат"/>
    <hyperlink ref="B1489" r:id="rId1488" tooltip="Завантажити сертифікат" display="Завантажити сертифікат"/>
    <hyperlink ref="B1490" r:id="rId1489" tooltip="Завантажити сертифікат" display="Завантажити сертифікат"/>
    <hyperlink ref="B1491" r:id="rId1490" tooltip="Завантажити сертифікат" display="Завантажити сертифікат"/>
    <hyperlink ref="B1492" r:id="rId1491" tooltip="Завантажити сертифікат" display="Завантажити сертифікат"/>
    <hyperlink ref="B1493" r:id="rId1492" tooltip="Завантажити сертифікат" display="Завантажити сертифікат"/>
    <hyperlink ref="B1494" r:id="rId1493" tooltip="Завантажити сертифікат" display="Завантажити сертифікат"/>
    <hyperlink ref="B1495" r:id="rId1494" tooltip="Завантажити сертифікат" display="Завантажити сертифікат"/>
    <hyperlink ref="B1496" r:id="rId1495" tooltip="Завантажити сертифікат" display="Завантажити сертифікат"/>
    <hyperlink ref="B1497" r:id="rId1496" tooltip="Завантажити сертифікат" display="Завантажити сертифікат"/>
    <hyperlink ref="B1498" r:id="rId1497" tooltip="Завантажити сертифікат" display="Завантажити сертифікат"/>
    <hyperlink ref="B1499" r:id="rId1498" tooltip="Завантажити сертифікат" display="Завантажити сертифікат"/>
    <hyperlink ref="B1500" r:id="rId1499" tooltip="Завантажити сертифікат" display="Завантажити сертифікат"/>
    <hyperlink ref="B1501" r:id="rId1500" tooltip="Завантажити сертифікат" display="Завантажити сертифікат"/>
    <hyperlink ref="B1502" r:id="rId1501" tooltip="Завантажити сертифікат" display="Завантажити сертифікат"/>
    <hyperlink ref="B1503" r:id="rId1502" tooltip="Завантажити сертифікат" display="Завантажити сертифікат"/>
    <hyperlink ref="B1504" r:id="rId1503" tooltip="Завантажити сертифікат" display="Завантажити сертифікат"/>
    <hyperlink ref="B1505" r:id="rId1504" tooltip="Завантажити сертифікат" display="Завантажити сертифікат"/>
    <hyperlink ref="B1506" r:id="rId1505" tooltip="Завантажити сертифікат" display="Завантажити сертифікат"/>
    <hyperlink ref="B1507" r:id="rId1506" tooltip="Завантажити сертифікат" display="Завантажити сертифікат"/>
    <hyperlink ref="B1508" r:id="rId1507" tooltip="Завантажити сертифікат" display="Завантажити сертифікат"/>
    <hyperlink ref="B1509" r:id="rId1508" tooltip="Завантажити сертифікат" display="Завантажити сертифікат"/>
    <hyperlink ref="B1510" r:id="rId1509" tooltip="Завантажити сертифікат" display="Завантажити сертифікат"/>
    <hyperlink ref="B1511" r:id="rId1510" tooltip="Завантажити сертифікат" display="Завантажити сертифікат"/>
    <hyperlink ref="B1512" r:id="rId1511" tooltip="Завантажити сертифікат" display="Завантажити сертифікат"/>
    <hyperlink ref="B1513" r:id="rId1512" tooltip="Завантажити сертифікат" display="Завантажити сертифікат"/>
    <hyperlink ref="B1514" r:id="rId1513" tooltip="Завантажити сертифікат" display="Завантажити сертифікат"/>
    <hyperlink ref="B1515" r:id="rId1514" tooltip="Завантажити сертифікат" display="Завантажити сертифікат"/>
    <hyperlink ref="B1516" r:id="rId1515" tooltip="Завантажити сертифікат" display="Завантажити сертифікат"/>
    <hyperlink ref="B1517" r:id="rId1516" tooltip="Завантажити сертифікат" display="Завантажити сертифікат"/>
    <hyperlink ref="B1518" r:id="rId1517" tooltip="Завантажити сертифікат" display="Завантажити сертифікат"/>
    <hyperlink ref="B1519" r:id="rId1518" tooltip="Завантажити сертифікат" display="Завантажити сертифікат"/>
    <hyperlink ref="B1520" r:id="rId1519" tooltip="Завантажити сертифікат" display="Завантажити сертифікат"/>
    <hyperlink ref="B1521" r:id="rId1520" tooltip="Завантажити сертифікат" display="Завантажити сертифікат"/>
    <hyperlink ref="B1522" r:id="rId1521" tooltip="Завантажити сертифікат" display="Завантажити сертифікат"/>
    <hyperlink ref="B1523" r:id="rId1522" tooltip="Завантажити сертифікат" display="Завантажити сертифікат"/>
    <hyperlink ref="B1524" r:id="rId1523" tooltip="Завантажити сертифікат" display="Завантажити сертифікат"/>
    <hyperlink ref="B1525" r:id="rId1524" tooltip="Завантажити сертифікат" display="Завантажити сертифікат"/>
    <hyperlink ref="B1526" r:id="rId1525" tooltip="Завантажити сертифікат" display="Завантажити сертифікат"/>
    <hyperlink ref="B1527" r:id="rId1526" tooltip="Завантажити сертифікат" display="Завантажити сертифікат"/>
    <hyperlink ref="B1528" r:id="rId1527" tooltip="Завантажити сертифікат" display="Завантажити сертифікат"/>
    <hyperlink ref="B1529" r:id="rId1528" tooltip="Завантажити сертифікат" display="Завантажити сертифікат"/>
    <hyperlink ref="B1530" r:id="rId1529" tooltip="Завантажити сертифікат" display="Завантажити сертифікат"/>
    <hyperlink ref="B1531" r:id="rId1530" tooltip="Завантажити сертифікат" display="Завантажити сертифікат"/>
    <hyperlink ref="B1532" r:id="rId1531" tooltip="Завантажити сертифікат" display="Завантажити сертифікат"/>
    <hyperlink ref="B1533" r:id="rId1532" tooltip="Завантажити сертифікат" display="Завантажити сертифікат"/>
    <hyperlink ref="B1534" r:id="rId1533" tooltip="Завантажити сертифікат" display="Завантажити сертифікат"/>
    <hyperlink ref="B1535" r:id="rId1534" tooltip="Завантажити сертифікат" display="Завантажити сертифікат"/>
    <hyperlink ref="B1536" r:id="rId1535" tooltip="Завантажити сертифікат" display="Завантажити сертифікат"/>
    <hyperlink ref="B1537" r:id="rId1536" tooltip="Завантажити сертифікат" display="Завантажити сертифікат"/>
    <hyperlink ref="B1538" r:id="rId1537" tooltip="Завантажити сертифікат" display="Завантажити сертифікат"/>
    <hyperlink ref="B1539" r:id="rId1538" tooltip="Завантажити сертифікат" display="Завантажити сертифікат"/>
    <hyperlink ref="B1540" r:id="rId1539" tooltip="Завантажити сертифікат" display="Завантажити сертифікат"/>
    <hyperlink ref="B1541" r:id="rId1540" tooltip="Завантажити сертифікат" display="Завантажити сертифікат"/>
    <hyperlink ref="B1542" r:id="rId1541" tooltip="Завантажити сертифікат" display="Завантажити сертифікат"/>
    <hyperlink ref="B1543" r:id="rId1542" tooltip="Завантажити сертифікат" display="Завантажити сертифікат"/>
    <hyperlink ref="B1544" r:id="rId1543" tooltip="Завантажити сертифікат" display="Завантажити сертифікат"/>
    <hyperlink ref="B1545" r:id="rId1544" tooltip="Завантажити сертифікат" display="Завантажити сертифікат"/>
    <hyperlink ref="B1546" r:id="rId1545" tooltip="Завантажити сертифікат" display="Завантажити сертифікат"/>
    <hyperlink ref="B1547" r:id="rId1546" tooltip="Завантажити сертифікат" display="Завантажити сертифікат"/>
    <hyperlink ref="B1548" r:id="rId1547" tooltip="Завантажити сертифікат" display="Завантажити сертифікат"/>
    <hyperlink ref="B1549" r:id="rId1548" tooltip="Завантажити сертифікат" display="Завантажити сертифікат"/>
    <hyperlink ref="B1550" r:id="rId1549" tooltip="Завантажити сертифікат" display="Завантажити сертифікат"/>
    <hyperlink ref="B1551" r:id="rId1550" tooltip="Завантажити сертифікат" display="Завантажити сертифікат"/>
    <hyperlink ref="B1552" r:id="rId1551" tooltip="Завантажити сертифікат" display="Завантажити сертифікат"/>
    <hyperlink ref="B1553" r:id="rId1552" tooltip="Завантажити сертифікат" display="Завантажити сертифікат"/>
    <hyperlink ref="B1554" r:id="rId1553" tooltip="Завантажити сертифікат" display="Завантажити сертифікат"/>
    <hyperlink ref="B1555" r:id="rId1554" tooltip="Завантажити сертифікат" display="Завантажити сертифікат"/>
    <hyperlink ref="B1556" r:id="rId1555" tooltip="Завантажити сертифікат" display="Завантажити сертифікат"/>
    <hyperlink ref="B1557" r:id="rId1556" tooltip="Завантажити сертифікат" display="Завантажити сертифікат"/>
    <hyperlink ref="B1558" r:id="rId1557" tooltip="Завантажити сертифікат" display="Завантажити сертифікат"/>
    <hyperlink ref="B1559" r:id="rId1558" tooltip="Завантажити сертифікат" display="Завантажити сертифікат"/>
    <hyperlink ref="B1560" r:id="rId1559" tooltip="Завантажити сертифікат" display="Завантажити сертифікат"/>
    <hyperlink ref="B1561" r:id="rId1560" tooltip="Завантажити сертифікат" display="Завантажити сертифікат"/>
    <hyperlink ref="B1562" r:id="rId1561" tooltip="Завантажити сертифікат" display="Завантажити сертифікат"/>
    <hyperlink ref="B1563" r:id="rId1562" tooltip="Завантажити сертифікат" display="Завантажити сертифікат"/>
    <hyperlink ref="B1564" r:id="rId1563" tooltip="Завантажити сертифікат" display="Завантажити сертифікат"/>
    <hyperlink ref="B1565" r:id="rId1564" tooltip="Завантажити сертифікат" display="Завантажити сертифікат"/>
    <hyperlink ref="B1566" r:id="rId1565" tooltip="Завантажити сертифікат" display="Завантажити сертифікат"/>
    <hyperlink ref="B1567" r:id="rId1566" tooltip="Завантажити сертифікат" display="Завантажити сертифікат"/>
    <hyperlink ref="B1568" r:id="rId1567" tooltip="Завантажити сертифікат" display="Завантажити сертифікат"/>
    <hyperlink ref="B1569" r:id="rId1568" tooltip="Завантажити сертифікат" display="Завантажити сертифікат"/>
    <hyperlink ref="B1570" r:id="rId1569" tooltip="Завантажити сертифікат" display="Завантажити сертифікат"/>
    <hyperlink ref="B1571" r:id="rId1570" tooltip="Завантажити сертифікат" display="Завантажити сертифікат"/>
    <hyperlink ref="B1572" r:id="rId1571" tooltip="Завантажити сертифікат" display="Завантажити сертифікат"/>
    <hyperlink ref="B1573" r:id="rId1572" tooltip="Завантажити сертифікат" display="Завантажити сертифікат"/>
    <hyperlink ref="B1574" r:id="rId1573" tooltip="Завантажити сертифікат" display="Завантажити сертифікат"/>
    <hyperlink ref="B1575" r:id="rId1574" tooltip="Завантажити сертифікат" display="Завантажити сертифікат"/>
    <hyperlink ref="B1576" r:id="rId1575" tooltip="Завантажити сертифікат" display="Завантажити сертифікат"/>
    <hyperlink ref="B1577" r:id="rId1576" tooltip="Завантажити сертифікат" display="Завантажити сертифікат"/>
    <hyperlink ref="B1578" r:id="rId1577" tooltip="Завантажити сертифікат" display="Завантажити сертифікат"/>
    <hyperlink ref="B1579" r:id="rId1578" tooltip="Завантажити сертифікат" display="Завантажити сертифікат"/>
    <hyperlink ref="B1580" r:id="rId1579" tooltip="Завантажити сертифікат" display="Завантажити сертифікат"/>
    <hyperlink ref="B1581" r:id="rId1580" tooltip="Завантажити сертифікат" display="Завантажити сертифікат"/>
    <hyperlink ref="B1582" r:id="rId1581" tooltip="Завантажити сертифікат" display="Завантажити сертифікат"/>
    <hyperlink ref="B1583" r:id="rId1582" tooltip="Завантажити сертифікат" display="Завантажити сертифікат"/>
    <hyperlink ref="B1584" r:id="rId1583" tooltip="Завантажити сертифікат" display="Завантажити сертифікат"/>
    <hyperlink ref="B1585" r:id="rId1584" tooltip="Завантажити сертифікат" display="Завантажити сертифікат"/>
    <hyperlink ref="B1586" r:id="rId1585" tooltip="Завантажити сертифікат" display="Завантажити сертифікат"/>
    <hyperlink ref="B1587" r:id="rId1586" tooltip="Завантажити сертифікат" display="Завантажити сертифікат"/>
    <hyperlink ref="B1588" r:id="rId1587" tooltip="Завантажити сертифікат" display="Завантажити сертифікат"/>
    <hyperlink ref="B1589" r:id="rId1588" tooltip="Завантажити сертифікат" display="Завантажити сертифікат"/>
    <hyperlink ref="B1590" r:id="rId1589" tooltip="Завантажити сертифікат" display="Завантажити сертифікат"/>
    <hyperlink ref="B1591" r:id="rId1590" tooltip="Завантажити сертифікат" display="Завантажити сертифікат"/>
    <hyperlink ref="B1592" r:id="rId1591" tooltip="Завантажити сертифікат" display="Завантажити сертифікат"/>
    <hyperlink ref="B1593" r:id="rId1592" tooltip="Завантажити сертифікат" display="Завантажити сертифікат"/>
    <hyperlink ref="B1594" r:id="rId1593" tooltip="Завантажити сертифікат" display="Завантажити сертифікат"/>
    <hyperlink ref="B1595" r:id="rId1594" tooltip="Завантажити сертифікат" display="Завантажити сертифікат"/>
    <hyperlink ref="B1596" r:id="rId1595" tooltip="Завантажити сертифікат" display="Завантажити сертифікат"/>
    <hyperlink ref="B1597" r:id="rId1596" tooltip="Завантажити сертифікат" display="Завантажити сертифікат"/>
    <hyperlink ref="B1598" r:id="rId1597" tooltip="Завантажити сертифікат" display="Завантажити сертифікат"/>
    <hyperlink ref="B1599" r:id="rId1598" tooltip="Завантажити сертифікат" display="Завантажити сертифікат"/>
    <hyperlink ref="B1600" r:id="rId1599" tooltip="Завантажити сертифікат" display="Завантажити сертифікат"/>
    <hyperlink ref="B1601" r:id="rId1600" tooltip="Завантажити сертифікат" display="Завантажити сертифікат"/>
    <hyperlink ref="B1602" r:id="rId1601" tooltip="Завантажити сертифікат" display="Завантажити сертифікат"/>
    <hyperlink ref="B1603" r:id="rId1602" tooltip="Завантажити сертифікат" display="Завантажити сертифікат"/>
    <hyperlink ref="B1604" r:id="rId1603" tooltip="Завантажити сертифікат" display="Завантажити сертифікат"/>
    <hyperlink ref="B1605" r:id="rId1604" tooltip="Завантажити сертифікат" display="Завантажити сертифікат"/>
    <hyperlink ref="B1606" r:id="rId1605" tooltip="Завантажити сертифікат" display="Завантажити сертифікат"/>
    <hyperlink ref="B1607" r:id="rId1606" tooltip="Завантажити сертифікат" display="Завантажити сертифікат"/>
    <hyperlink ref="B1608" r:id="rId1607" tooltip="Завантажити сертифікат" display="Завантажити сертифікат"/>
    <hyperlink ref="B1609" r:id="rId1608" tooltip="Завантажити сертифікат" display="Завантажити сертифікат"/>
    <hyperlink ref="B1610" r:id="rId1609" tooltip="Завантажити сертифікат" display="Завантажити сертифікат"/>
    <hyperlink ref="B1611" r:id="rId1610" tooltip="Завантажити сертифікат" display="Завантажити сертифікат"/>
    <hyperlink ref="B1612" r:id="rId1611" tooltip="Завантажити сертифікат" display="Завантажити сертифікат"/>
    <hyperlink ref="B1613" r:id="rId1612" tooltip="Завантажити сертифікат" display="Завантажити сертифікат"/>
    <hyperlink ref="B1614" r:id="rId1613" tooltip="Завантажити сертифікат" display="Завантажити сертифікат"/>
    <hyperlink ref="B1615" r:id="rId1614" tooltip="Завантажити сертифікат" display="Завантажити сертифікат"/>
    <hyperlink ref="B1616" r:id="rId1615" tooltip="Завантажити сертифікат" display="Завантажити сертифікат"/>
    <hyperlink ref="B1617" r:id="rId1616" tooltip="Завантажити сертифікат" display="Завантажити сертифікат"/>
    <hyperlink ref="B1618" r:id="rId1617" tooltip="Завантажити сертифікат" display="Завантажити сертифікат"/>
    <hyperlink ref="B1619" r:id="rId1618" tooltip="Завантажити сертифікат" display="Завантажити сертифікат"/>
    <hyperlink ref="B1620" r:id="rId1619" tooltip="Завантажити сертифікат" display="Завантажити сертифікат"/>
    <hyperlink ref="B1621" r:id="rId1620" tooltip="Завантажити сертифікат" display="Завантажити сертифікат"/>
    <hyperlink ref="B1622" r:id="rId1621" tooltip="Завантажити сертифікат" display="Завантажити сертифікат"/>
    <hyperlink ref="B1623" r:id="rId1622" tooltip="Завантажити сертифікат" display="Завантажити сертифікат"/>
    <hyperlink ref="B1624" r:id="rId1623" tooltip="Завантажити сертифікат" display="Завантажити сертифікат"/>
    <hyperlink ref="B1625" r:id="rId1624" tooltip="Завантажити сертифікат" display="Завантажити сертифікат"/>
    <hyperlink ref="B1626" r:id="rId1625" tooltip="Завантажити сертифікат" display="Завантажити сертифікат"/>
    <hyperlink ref="B1627" r:id="rId1626" tooltip="Завантажити сертифікат" display="Завантажити сертифікат"/>
    <hyperlink ref="B1628" r:id="rId1627" tooltip="Завантажити сертифікат" display="Завантажити сертифікат"/>
    <hyperlink ref="B1629" r:id="rId1628" tooltip="Завантажити сертифікат" display="Завантажити сертифікат"/>
    <hyperlink ref="B1630" r:id="rId1629" tooltip="Завантажити сертифікат" display="Завантажити сертифікат"/>
    <hyperlink ref="B1631" r:id="rId1630" tooltip="Завантажити сертифікат" display="Завантажити сертифікат"/>
    <hyperlink ref="B1632" r:id="rId1631" tooltip="Завантажити сертифікат" display="Завантажити сертифікат"/>
    <hyperlink ref="B1633" r:id="rId1632" tooltip="Завантажити сертифікат" display="Завантажити сертифікат"/>
    <hyperlink ref="B1634" r:id="rId1633" tooltip="Завантажити сертифікат" display="Завантажити сертифікат"/>
    <hyperlink ref="B1635" r:id="rId1634" tooltip="Завантажити сертифікат" display="Завантажити сертифікат"/>
    <hyperlink ref="B1636" r:id="rId1635" tooltip="Завантажити сертифікат" display="Завантажити сертифікат"/>
    <hyperlink ref="B1637" r:id="rId1636" tooltip="Завантажити сертифікат" display="Завантажити сертифікат"/>
    <hyperlink ref="B1638" r:id="rId1637" tooltip="Завантажити сертифікат" display="Завантажити сертифікат"/>
    <hyperlink ref="B1639" r:id="rId1638" tooltip="Завантажити сертифікат" display="Завантажити сертифікат"/>
    <hyperlink ref="B1640" r:id="rId1639" tooltip="Завантажити сертифікат" display="Завантажити сертифікат"/>
    <hyperlink ref="B1641" r:id="rId1640" tooltip="Завантажити сертифікат" display="Завантажити сертифікат"/>
    <hyperlink ref="B1642" r:id="rId1641" tooltip="Завантажити сертифікат" display="Завантажити сертифікат"/>
    <hyperlink ref="B1643" r:id="rId1642" tooltip="Завантажити сертифікат" display="Завантажити сертифікат"/>
    <hyperlink ref="B1644" r:id="rId1643" tooltip="Завантажити сертифікат" display="Завантажити сертифікат"/>
    <hyperlink ref="B1645" r:id="rId1644" tooltip="Завантажити сертифікат" display="Завантажити сертифікат"/>
    <hyperlink ref="B1646" r:id="rId1645" tooltip="Завантажити сертифікат" display="Завантажити сертифікат"/>
    <hyperlink ref="B1647" r:id="rId1646" tooltip="Завантажити сертифікат" display="Завантажити сертифікат"/>
    <hyperlink ref="B1648" r:id="rId1647" tooltip="Завантажити сертифікат" display="Завантажити сертифікат"/>
    <hyperlink ref="B1649" r:id="rId1648" tooltip="Завантажити сертифікат" display="Завантажити сертифікат"/>
    <hyperlink ref="B1650" r:id="rId1649" tooltip="Завантажити сертифікат" display="Завантажити сертифікат"/>
    <hyperlink ref="B1651" r:id="rId1650" tooltip="Завантажити сертифікат" display="Завантажити сертифікат"/>
    <hyperlink ref="B1652" r:id="rId1651" tooltip="Завантажити сертифікат" display="Завантажити сертифікат"/>
    <hyperlink ref="B1653" r:id="rId1652" tooltip="Завантажити сертифікат" display="Завантажити сертифікат"/>
    <hyperlink ref="B1654" r:id="rId1653" tooltip="Завантажити сертифікат" display="Завантажити сертифікат"/>
    <hyperlink ref="B1655" r:id="rId1654" tooltip="Завантажити сертифікат" display="Завантажити сертифікат"/>
    <hyperlink ref="B1656" r:id="rId1655" tooltip="Завантажити сертифікат" display="Завантажити сертифікат"/>
    <hyperlink ref="B1657" r:id="rId1656" tooltip="Завантажити сертифікат" display="Завантажити сертифікат"/>
    <hyperlink ref="B1658" r:id="rId1657" tooltip="Завантажити сертифікат" display="Завантажити сертифікат"/>
    <hyperlink ref="B1659" r:id="rId1658" tooltip="Завантажити сертифікат" display="Завантажити сертифікат"/>
    <hyperlink ref="B1660" r:id="rId1659" tooltip="Завантажити сертифікат" display="Завантажити сертифікат"/>
    <hyperlink ref="B1661" r:id="rId1660" tooltip="Завантажити сертифікат" display="Завантажити сертифікат"/>
    <hyperlink ref="B1662" r:id="rId1661" tooltip="Завантажити сертифікат" display="Завантажити сертифікат"/>
    <hyperlink ref="B1663" r:id="rId1662" tooltip="Завантажити сертифікат" display="Завантажити сертифікат"/>
    <hyperlink ref="B1664" r:id="rId1663" tooltip="Завантажити сертифікат" display="Завантажити сертифікат"/>
    <hyperlink ref="B1665" r:id="rId1664" tooltip="Завантажити сертифікат" display="Завантажити сертифікат"/>
    <hyperlink ref="B1666" r:id="rId1665" tooltip="Завантажити сертифікат" display="Завантажити сертифікат"/>
    <hyperlink ref="B1667" r:id="rId1666" tooltip="Завантажити сертифікат" display="Завантажити сертифікат"/>
    <hyperlink ref="B1668" r:id="rId1667" tooltip="Завантажити сертифікат" display="Завантажити сертифікат"/>
    <hyperlink ref="B1669" r:id="rId1668" tooltip="Завантажити сертифікат" display="Завантажити сертифікат"/>
    <hyperlink ref="B1670" r:id="rId1669" tooltip="Завантажити сертифікат" display="Завантажити сертифікат"/>
    <hyperlink ref="B1671" r:id="rId1670" tooltip="Завантажити сертифікат" display="Завантажити сертифікат"/>
    <hyperlink ref="B1672" r:id="rId1671" tooltip="Завантажити сертифікат" display="Завантажити сертифікат"/>
    <hyperlink ref="B1673" r:id="rId1672" tooltip="Завантажити сертифікат" display="Завантажити сертифікат"/>
    <hyperlink ref="B1674" r:id="rId1673" tooltip="Завантажити сертифікат" display="Завантажити сертифікат"/>
    <hyperlink ref="B1675" r:id="rId1674" tooltip="Завантажити сертифікат" display="Завантажити сертифікат"/>
    <hyperlink ref="B1676" r:id="rId1675" tooltip="Завантажити сертифікат" display="Завантажити сертифікат"/>
    <hyperlink ref="B1677" r:id="rId1676" tooltip="Завантажити сертифікат" display="Завантажити сертифікат"/>
    <hyperlink ref="B1678" r:id="rId1677" tooltip="Завантажити сертифікат" display="Завантажити сертифікат"/>
    <hyperlink ref="B1679" r:id="rId1678" tooltip="Завантажити сертифікат" display="Завантажити сертифікат"/>
    <hyperlink ref="B1680" r:id="rId1679" tooltip="Завантажити сертифікат" display="Завантажити сертифікат"/>
    <hyperlink ref="B1681" r:id="rId1680" tooltip="Завантажити сертифікат" display="Завантажити сертифікат"/>
    <hyperlink ref="B1682" r:id="rId1681" tooltip="Завантажити сертифікат" display="Завантажити сертифікат"/>
    <hyperlink ref="B1683" r:id="rId1682" tooltip="Завантажити сертифікат" display="Завантажити сертифікат"/>
    <hyperlink ref="B1684" r:id="rId1683" tooltip="Завантажити сертифікат" display="Завантажити сертифікат"/>
    <hyperlink ref="B1685" r:id="rId1684" tooltip="Завантажити сертифікат" display="Завантажити сертифікат"/>
    <hyperlink ref="B1686" r:id="rId1685" tooltip="Завантажити сертифікат" display="Завантажити сертифікат"/>
    <hyperlink ref="B1687" r:id="rId1686" tooltip="Завантажити сертифікат" display="Завантажити сертифікат"/>
    <hyperlink ref="B1688" r:id="rId1687" tooltip="Завантажити сертифікат" display="Завантажити сертифікат"/>
    <hyperlink ref="B1689" r:id="rId1688" tooltip="Завантажити сертифікат" display="Завантажити сертифікат"/>
    <hyperlink ref="B1690" r:id="rId1689" tooltip="Завантажити сертифікат" display="Завантажити сертифікат"/>
    <hyperlink ref="B1691" r:id="rId1690" tooltip="Завантажити сертифікат" display="Завантажити сертифікат"/>
    <hyperlink ref="B1692" r:id="rId1691" tooltip="Завантажити сертифікат" display="Завантажити сертифікат"/>
    <hyperlink ref="B1693" r:id="rId1692" tooltip="Завантажити сертифікат" display="Завантажити сертифікат"/>
    <hyperlink ref="B1694" r:id="rId1693" tooltip="Завантажити сертифікат" display="Завантажити сертифікат"/>
    <hyperlink ref="B1695" r:id="rId1694" tooltip="Завантажити сертифікат" display="Завантажити сертифікат"/>
    <hyperlink ref="B1696" r:id="rId1695" tooltip="Завантажити сертифікат" display="Завантажити сертифікат"/>
    <hyperlink ref="B1697" r:id="rId1696" tooltip="Завантажити сертифікат" display="Завантажити сертифікат"/>
    <hyperlink ref="B1698" r:id="rId1697" tooltip="Завантажити сертифікат" display="Завантажити сертифікат"/>
    <hyperlink ref="B1699" r:id="rId1698" tooltip="Завантажити сертифікат" display="Завантажити сертифікат"/>
    <hyperlink ref="B1700" r:id="rId1699" tooltip="Завантажити сертифікат" display="Завантажити сертифікат"/>
    <hyperlink ref="B1701" r:id="rId1700" tooltip="Завантажити сертифікат" display="Завантажити сертифікат"/>
    <hyperlink ref="B1702" r:id="rId1701" tooltip="Завантажити сертифікат" display="Завантажити сертифікат"/>
    <hyperlink ref="B1703" r:id="rId1702" tooltip="Завантажити сертифікат" display="Завантажити сертифікат"/>
    <hyperlink ref="B1704" r:id="rId1703" tooltip="Завантажити сертифікат" display="Завантажити сертифікат"/>
    <hyperlink ref="B1705" r:id="rId1704" tooltip="Завантажити сертифікат" display="Завантажити сертифікат"/>
    <hyperlink ref="B1706" r:id="rId1705" tooltip="Завантажити сертифікат" display="Завантажити сертифікат"/>
    <hyperlink ref="B1707" r:id="rId1706" tooltip="Завантажити сертифікат" display="Завантажити сертифікат"/>
    <hyperlink ref="B1708" r:id="rId1707" tooltip="Завантажити сертифікат" display="Завантажити сертифікат"/>
    <hyperlink ref="B1709" r:id="rId1708" tooltip="Завантажити сертифікат" display="Завантажити сертифікат"/>
    <hyperlink ref="B1710" r:id="rId1709" tooltip="Завантажити сертифікат" display="Завантажити сертифікат"/>
    <hyperlink ref="B1711" r:id="rId1710" tooltip="Завантажити сертифікат" display="Завантажити сертифікат"/>
    <hyperlink ref="B1712" r:id="rId1711" tooltip="Завантажити сертифікат" display="Завантажити сертифікат"/>
    <hyperlink ref="B1713" r:id="rId1712" tooltip="Завантажити сертифікат" display="Завантажити сертифікат"/>
    <hyperlink ref="B1714" r:id="rId1713" tooltip="Завантажити сертифікат" display="Завантажити сертифікат"/>
    <hyperlink ref="B1715" r:id="rId1714" tooltip="Завантажити сертифікат" display="Завантажити сертифікат"/>
    <hyperlink ref="B1716" r:id="rId1715" tooltip="Завантажити сертифікат" display="Завантажити сертифікат"/>
    <hyperlink ref="B1717" r:id="rId1716" tooltip="Завантажити сертифікат" display="Завантажити сертифікат"/>
    <hyperlink ref="B1718" r:id="rId1717" tooltip="Завантажити сертифікат" display="Завантажити сертифікат"/>
    <hyperlink ref="B1719" r:id="rId1718" tooltip="Завантажити сертифікат" display="Завантажити сертифікат"/>
    <hyperlink ref="B1720" r:id="rId1719" tooltip="Завантажити сертифікат" display="Завантажити сертифікат"/>
    <hyperlink ref="B1721" r:id="rId1720" tooltip="Завантажити сертифікат" display="Завантажити сертифікат"/>
    <hyperlink ref="B1722" r:id="rId1721" tooltip="Завантажити сертифікат" display="Завантажити сертифікат"/>
    <hyperlink ref="B1723" r:id="rId1722" tooltip="Завантажити сертифікат" display="Завантажити сертифікат"/>
    <hyperlink ref="B1724" r:id="rId1723" tooltip="Завантажити сертифікат" display="Завантажити сертифікат"/>
    <hyperlink ref="B1725" r:id="rId1724" tooltip="Завантажити сертифікат" display="Завантажити сертифікат"/>
    <hyperlink ref="B1726" r:id="rId1725" tooltip="Завантажити сертифікат" display="Завантажити сертифікат"/>
    <hyperlink ref="B1727" r:id="rId1726" tooltip="Завантажити сертифікат" display="Завантажити сертифікат"/>
    <hyperlink ref="B1728" r:id="rId1727" tooltip="Завантажити сертифікат" display="Завантажити сертифікат"/>
    <hyperlink ref="B1729" r:id="rId1728" tooltip="Завантажити сертифікат" display="Завантажити сертифікат"/>
    <hyperlink ref="B1730" r:id="rId1729" tooltip="Завантажити сертифікат" display="Завантажити сертифікат"/>
    <hyperlink ref="B1731" r:id="rId1730" tooltip="Завантажити сертифікат" display="Завантажити сертифікат"/>
    <hyperlink ref="B1732" r:id="rId1731" tooltip="Завантажити сертифікат" display="Завантажити сертифікат"/>
    <hyperlink ref="B1733" r:id="rId1732" tooltip="Завантажити сертифікат" display="Завантажити сертифікат"/>
    <hyperlink ref="B1734" r:id="rId1733" tooltip="Завантажити сертифікат" display="Завантажити сертифікат"/>
    <hyperlink ref="B1735" r:id="rId1734" tooltip="Завантажити сертифікат" display="Завантажити сертифікат"/>
    <hyperlink ref="B1736" r:id="rId1735" tooltip="Завантажити сертифікат" display="Завантажити сертифікат"/>
    <hyperlink ref="B1737" r:id="rId1736" tooltip="Завантажити сертифікат" display="Завантажити сертифікат"/>
    <hyperlink ref="B1738" r:id="rId1737" tooltip="Завантажити сертифікат" display="Завантажити сертифікат"/>
    <hyperlink ref="B1739" r:id="rId1738" tooltip="Завантажити сертифікат" display="Завантажити сертифікат"/>
    <hyperlink ref="B1740" r:id="rId1739" tooltip="Завантажити сертифікат" display="Завантажити сертифікат"/>
    <hyperlink ref="B1741" r:id="rId1740" tooltip="Завантажити сертифікат" display="Завантажити сертифікат"/>
    <hyperlink ref="B1742" r:id="rId1741" tooltip="Завантажити сертифікат" display="Завантажити сертифікат"/>
    <hyperlink ref="B1743" r:id="rId1742" tooltip="Завантажити сертифікат" display="Завантажити сертифікат"/>
    <hyperlink ref="B1744" r:id="rId1743" tooltip="Завантажити сертифікат" display="Завантажити сертифікат"/>
    <hyperlink ref="B1745" r:id="rId1744" tooltip="Завантажити сертифікат" display="Завантажити сертифікат"/>
    <hyperlink ref="B1746" r:id="rId1745" tooltip="Завантажити сертифікат" display="Завантажити сертифікат"/>
    <hyperlink ref="B1747" r:id="rId1746" tooltip="Завантажити сертифікат" display="Завантажити сертифікат"/>
    <hyperlink ref="B1748" r:id="rId1747" tooltip="Завантажити сертифікат" display="Завантажити сертифікат"/>
    <hyperlink ref="B1749" r:id="rId1748" tooltip="Завантажити сертифікат" display="Завантажити сертифікат"/>
    <hyperlink ref="B1750" r:id="rId1749" tooltip="Завантажити сертифікат" display="Завантажити сертифікат"/>
    <hyperlink ref="B1751" r:id="rId1750" tooltip="Завантажити сертифікат" display="Завантажити сертифікат"/>
    <hyperlink ref="B1752" r:id="rId1751" tooltip="Завантажити сертифікат" display="Завантажити сертифікат"/>
    <hyperlink ref="B1753" r:id="rId1752" tooltip="Завантажити сертифікат" display="Завантажити сертифікат"/>
    <hyperlink ref="B1754" r:id="rId1753" tooltip="Завантажити сертифікат" display="Завантажити сертифікат"/>
    <hyperlink ref="B1755" r:id="rId1754" tooltip="Завантажити сертифікат" display="Завантажити сертифікат"/>
    <hyperlink ref="B1756" r:id="rId1755" tooltip="Завантажити сертифікат" display="Завантажити сертифікат"/>
    <hyperlink ref="B1757" r:id="rId1756" tooltip="Завантажити сертифікат" display="Завантажити сертифікат"/>
    <hyperlink ref="B1758" r:id="rId1757" tooltip="Завантажити сертифікат" display="Завантажити сертифікат"/>
    <hyperlink ref="B1759" r:id="rId1758" tooltip="Завантажити сертифікат" display="Завантажити сертифікат"/>
    <hyperlink ref="B1760" r:id="rId1759" tooltip="Завантажити сертифікат" display="Завантажити сертифікат"/>
    <hyperlink ref="B1761" r:id="rId1760" tooltip="Завантажити сертифікат" display="Завантажити сертифікат"/>
    <hyperlink ref="B1762" r:id="rId1761" tooltip="Завантажити сертифікат" display="Завантажити сертифікат"/>
    <hyperlink ref="B1763" r:id="rId1762" tooltip="Завантажити сертифікат" display="Завантажити сертифікат"/>
    <hyperlink ref="B1764" r:id="rId1763" tooltip="Завантажити сертифікат" display="Завантажити сертифікат"/>
    <hyperlink ref="B1765" r:id="rId1764" tooltip="Завантажити сертифікат" display="Завантажити сертифікат"/>
    <hyperlink ref="B1766" r:id="rId1765" tooltip="Завантажити сертифікат" display="Завантажити сертифікат"/>
    <hyperlink ref="B1767" r:id="rId1766" tooltip="Завантажити сертифікат" display="Завантажити сертифікат"/>
    <hyperlink ref="B1768" r:id="rId1767" tooltip="Завантажити сертифікат" display="Завантажити сертифікат"/>
    <hyperlink ref="B1769" r:id="rId1768" tooltip="Завантажити сертифікат" display="Завантажити сертифікат"/>
    <hyperlink ref="B1770" r:id="rId1769" tooltip="Завантажити сертифікат" display="Завантажити сертифікат"/>
    <hyperlink ref="B1771" r:id="rId1770" tooltip="Завантажити сертифікат" display="Завантажити сертифікат"/>
    <hyperlink ref="B1772" r:id="rId1771" tooltip="Завантажити сертифікат" display="Завантажити сертифікат"/>
    <hyperlink ref="B1773" r:id="rId1772" tooltip="Завантажити сертифікат" display="Завантажити сертифікат"/>
    <hyperlink ref="B1774" r:id="rId1773" tooltip="Завантажити сертифікат" display="Завантажити сертифікат"/>
    <hyperlink ref="B1775" r:id="rId1774" tooltip="Завантажити сертифікат" display="Завантажити сертифікат"/>
    <hyperlink ref="B1776" r:id="rId1775" tooltip="Завантажити сертифікат" display="Завантажити сертифікат"/>
    <hyperlink ref="B1777" r:id="rId1776" tooltip="Завантажити сертифікат" display="Завантажити сертифікат"/>
    <hyperlink ref="B1778" r:id="rId1777" tooltip="Завантажити сертифікат" display="Завантажити сертифікат"/>
  </hyperlinks>
  <pageMargins left="0.7" right="0.7" top="0.75" bottom="0.75" header="0.3" footer="0.3"/>
  <pageSetup orientation="portrait" r:id="rId17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2025-02-12T15:16:31Z</dcterms:created>
  <dcterms:modified xsi:type="dcterms:W3CDTF">2025-02-12T15:57:32Z</dcterms:modified>
  <cp:category/>
</cp:coreProperties>
</file>