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тифікати Фін.грамотність\"/>
    </mc:Choice>
  </mc:AlternateContent>
  <bookViews>
    <workbookView xWindow="0" yWindow="0" windowWidth="23040" windowHeight="9072"/>
  </bookViews>
  <sheets>
    <sheet name="Worksheet" sheetId="1" r:id="rId1"/>
  </sheets>
  <calcPr calcId="999999"/>
</workbook>
</file>

<file path=xl/calcChain.xml><?xml version="1.0" encoding="utf-8"?>
<calcChain xmlns="http://schemas.openxmlformats.org/spreadsheetml/2006/main">
  <c r="F202" i="1" l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<sst xmlns="http://schemas.openxmlformats.org/spreadsheetml/2006/main" count="1011" uniqueCount="810">
  <si>
    <t>номер</t>
  </si>
  <si>
    <t>дата</t>
  </si>
  <si>
    <t>ПІ учасника</t>
  </si>
  <si>
    <t>Педагог</t>
  </si>
  <si>
    <t>Заклад</t>
  </si>
  <si>
    <t>Посилання на сертифікат</t>
  </si>
  <si>
    <t>ВФЧ/ОВ/УЧ/001</t>
  </si>
  <si>
    <t>17 лютого 2025 р.</t>
  </si>
  <si>
    <t>Андрій Рудь</t>
  </si>
  <si>
    <t>Сокур Людмила Олександрівна</t>
  </si>
  <si>
    <t>Бершадський ліцей Бершадської міської ради Гайсинського району</t>
  </si>
  <si>
    <t>ВФЧ/ОВ/УЧ/002</t>
  </si>
  <si>
    <t>Вікторія Чорна</t>
  </si>
  <si>
    <t>Лукашева Олена Валеріївна</t>
  </si>
  <si>
    <t>Комунальний заклад "Якушинецький ліцей" Вінницької області</t>
  </si>
  <si>
    <t>ВФЧ/ОВ/УЧ/003</t>
  </si>
  <si>
    <t>Ольга Кардаш</t>
  </si>
  <si>
    <t>Голуб Тетяна Анатоліївна</t>
  </si>
  <si>
    <t>Комунальний заклад "Вахнівський ліцей Турбівської селищної ради Вінницького району Вінницької області"</t>
  </si>
  <si>
    <t>ВФЧ/ОВ/УЧ/004</t>
  </si>
  <si>
    <t>Сергій Музичук</t>
  </si>
  <si>
    <t>Басько Тетяна Петрівна</t>
  </si>
  <si>
    <t>КЗ "Вінницький ліцей №4"</t>
  </si>
  <si>
    <t>ВФЧ/ОВ/УЧ/005</t>
  </si>
  <si>
    <t>Тетяна Оцалюк</t>
  </si>
  <si>
    <t>Братко Владіслав Володимирович</t>
  </si>
  <si>
    <t>Комунальний заклад "Вінницький ліцей 20"</t>
  </si>
  <si>
    <t>ВФЧ/ОВ/УЧ/006</t>
  </si>
  <si>
    <t>Владислав  Гайдаєнко</t>
  </si>
  <si>
    <t>Чорновіл Ірина Анатоліївна</t>
  </si>
  <si>
    <t>Комунальний заклад "Лука- Мелешківський ліцей Лука-Мелешківської сільської ради Вінницької області"</t>
  </si>
  <si>
    <t>ВФЧ/ОВ/УЧ/007</t>
  </si>
  <si>
    <t>Анна Шелестюк</t>
  </si>
  <si>
    <t>Цегольник Ілона Василівна</t>
  </si>
  <si>
    <t>Комунальний заклад "Вінницький ліцей №12"</t>
  </si>
  <si>
    <t>ВФЧ/ОВ/УЧ/008</t>
  </si>
  <si>
    <t>Лілія Волохова</t>
  </si>
  <si>
    <t>Купченко Надія Анатоліївна</t>
  </si>
  <si>
    <t>Ліцей №1 селища Крижопіль</t>
  </si>
  <si>
    <t>ВФЧ/ОВ/УЧ/009</t>
  </si>
  <si>
    <t>Соломія Старостіна</t>
  </si>
  <si>
    <t>Дяченко Аліна Вікторівна</t>
  </si>
  <si>
    <t>Ліцей №3 Калинівської міської ради Вінницької області</t>
  </si>
  <si>
    <t>ВФЧ/ОВ/УЧ/010</t>
  </si>
  <si>
    <t>Соломія Королюк</t>
  </si>
  <si>
    <t>Диня Ольга Ігорівна</t>
  </si>
  <si>
    <t>КЗЗСО "Луцький ліцей №27 Луцької міської ради"</t>
  </si>
  <si>
    <t>ВФЧ/ОВ/УЧ/011</t>
  </si>
  <si>
    <t>Ілля Сидорук</t>
  </si>
  <si>
    <t>Сидорук Тетяна Іванівна</t>
  </si>
  <si>
    <t>Опорний заклад загальної середньої освіти " Хотешівський ліцей"</t>
  </si>
  <si>
    <t>ВФЧ/ОВ/УЧ/012</t>
  </si>
  <si>
    <t>Аліна Аврамук</t>
  </si>
  <si>
    <t>Сиротюк Оксана Павлівна</t>
  </si>
  <si>
    <t>Забродівський ліцей Забродівської сільської ради</t>
  </si>
  <si>
    <t>ВФЧ/ОВ/УЧ/013</t>
  </si>
  <si>
    <t>Роман Романюк</t>
  </si>
  <si>
    <t>Троцюк Сергій Андрійович</t>
  </si>
  <si>
    <t>Комунальний заклад загальної середньої освіти "Луцький ліцей №25 Луцької міської ради"</t>
  </si>
  <si>
    <t>ВФЧ/ОВ/УЧ/014</t>
  </si>
  <si>
    <t>Вероніка Мельник</t>
  </si>
  <si>
    <t>Давидюк Віталій Васильович</t>
  </si>
  <si>
    <t>ЗАКЛАД ЗАГАЛЬНОЇ СЕРЕДНЬОЇ ОСВІТИ "ЛІЦЕЙ №1 м.КОВЕЛЯ"</t>
  </si>
  <si>
    <t>ВФЧ/ОВ/УЧ/015</t>
  </si>
  <si>
    <t>Єлизавета Біла</t>
  </si>
  <si>
    <t>Гавриленко Любов Іванівна</t>
  </si>
  <si>
    <t>Криворізький ліцей №95 Криворізької міської ради</t>
  </si>
  <si>
    <t>ВФЧ/ОВ/УЧ/016</t>
  </si>
  <si>
    <t>Максим Шакула</t>
  </si>
  <si>
    <t>Герун Марія Іванівна</t>
  </si>
  <si>
    <t>Криворізький природничо-науковий ліцей</t>
  </si>
  <si>
    <t>ВФЧ/ОВ/УЧ/017</t>
  </si>
  <si>
    <t>Катерина Шайкова</t>
  </si>
  <si>
    <t>Мараховська Юлія Олексіївна</t>
  </si>
  <si>
    <t>Слобожанський ліцей Слобожанської селищної ради Дніпровського району Дніпропетровської області</t>
  </si>
  <si>
    <t>ВФЧ/ОВ/УЧ/018</t>
  </si>
  <si>
    <t>Маргарита Міщенко</t>
  </si>
  <si>
    <t>Морозова Наталя Володимирівна, Гнатюк Анна Сергіївна</t>
  </si>
  <si>
    <t>Криворізький ліцей академічного спрямування "Міжнародні перспективи" Криворізької міської ради</t>
  </si>
  <si>
    <t>ВФЧ/ОВ/УЧ/019</t>
  </si>
  <si>
    <t>Костянтин Тажибаєв</t>
  </si>
  <si>
    <t>Яковиніч Тетяна Миколаївна</t>
  </si>
  <si>
    <t>Дніпровський ліцей №" 21 «Перспектива» ДМР</t>
  </si>
  <si>
    <t>ВФЧ/ОВ/УЧ/020</t>
  </si>
  <si>
    <t>Даніїл Траханов</t>
  </si>
  <si>
    <t>Обод Людмила Олександрівна</t>
  </si>
  <si>
    <t>Криворізький ліцей №119 Криворізької міської ради</t>
  </si>
  <si>
    <t>ВФЧ/ОВ/УЧ/021</t>
  </si>
  <si>
    <t>Ілля Зеленський</t>
  </si>
  <si>
    <t>Мокрушина Оксана Григорівна</t>
  </si>
  <si>
    <t>КЗО "Криворізький ліцей "КОЛІЯ" ДОР"</t>
  </si>
  <si>
    <t>ВФЧ/ОВ/УЧ/022</t>
  </si>
  <si>
    <t>Антон Качан</t>
  </si>
  <si>
    <t>Ханченко Дар'я Олегівна, Олим Володимир Євгенович</t>
  </si>
  <si>
    <t>Криворізький Тернівський ліцей Криворізької міської ради</t>
  </si>
  <si>
    <t>ВФЧ/ОВ/УЧ/023</t>
  </si>
  <si>
    <t>Валерія Поясок</t>
  </si>
  <si>
    <t>Кулик Вікторія Вадимівна</t>
  </si>
  <si>
    <t>Криворізький ліцей №4 Криворізької міської ради</t>
  </si>
  <si>
    <t>ВФЧ/ОВ/УЧ/024</t>
  </si>
  <si>
    <t>Дмитро Сацевич</t>
  </si>
  <si>
    <t>Чернова Людмила Іванівна</t>
  </si>
  <si>
    <t>Криворізький ліцей №127 Криворізької міської ради</t>
  </si>
  <si>
    <t>ВФЧ/ОВ/УЧ/025</t>
  </si>
  <si>
    <t>Єлизавета Крамаренко</t>
  </si>
  <si>
    <t>Гдадкий Андрій Григорович</t>
  </si>
  <si>
    <t>Зеленодольський ліцей Зеленодольської міської ради</t>
  </si>
  <si>
    <t>ВФЧ/ОВ/УЧ/026</t>
  </si>
  <si>
    <t>Катерина Гальма</t>
  </si>
  <si>
    <t>Копилєв Олександр Анатолійович</t>
  </si>
  <si>
    <t>КЗО "Криворізький ліцей "Гранд" ДОР"</t>
  </si>
  <si>
    <t>ВФЧ/ОВ/УЧ/027</t>
  </si>
  <si>
    <t>Діана Плеханова</t>
  </si>
  <si>
    <t>Прядка-Іщенко Анна Володимирівна</t>
  </si>
  <si>
    <t>Опорний заклад освіти Славгородський ліцей Славгородської Селищної ради Синельниківського району Дніпропетровської області</t>
  </si>
  <si>
    <t>ВФЧ/ОВ/УЧ/028</t>
  </si>
  <si>
    <t>Вікторія Ковальова</t>
  </si>
  <si>
    <t>Шевченко Оксана Іванівна</t>
  </si>
  <si>
    <t>Криворізький ліцей №24</t>
  </si>
  <si>
    <t>ВФЧ/ОВ/УЧ/029</t>
  </si>
  <si>
    <t>Даніїл Супрун</t>
  </si>
  <si>
    <t>Баланюк Тетяна Юріївна</t>
  </si>
  <si>
    <t>Криворізький ліцей 49</t>
  </si>
  <si>
    <t>ВФЧ/ОВ/УЧ/030</t>
  </si>
  <si>
    <t>Дар'я Грубова</t>
  </si>
  <si>
    <t>Салатенко Тетяна Іванівна</t>
  </si>
  <si>
    <t>Новоолександрівський ліцей Новоолександрівської сільської ради Дніпровського району Дніпропетрвської області</t>
  </si>
  <si>
    <t>ВФЧ/ОВ/УЧ/031</t>
  </si>
  <si>
    <t>Таїсія Осипова</t>
  </si>
  <si>
    <t>Шматок Алла Василівна</t>
  </si>
  <si>
    <t>КЗ " Ліцей №13" Кам'янської міської ради</t>
  </si>
  <si>
    <t>ВФЧ/ОВ/УЧ/032</t>
  </si>
  <si>
    <t>Аліса Решетнікова</t>
  </si>
  <si>
    <t>Приходько Галина Петрівна</t>
  </si>
  <si>
    <t>Криворізький ліцей №81 КМР</t>
  </si>
  <si>
    <t>ВФЧ/ОВ/УЧ/033</t>
  </si>
  <si>
    <t>Данііл Токарь</t>
  </si>
  <si>
    <t>Навроцький Ігор Віталійович</t>
  </si>
  <si>
    <t>Опорний ліцей 1 ім. М.М.Коцюбинського Васильківської селищної ради Синельниковського району Дніпропетровської області</t>
  </si>
  <si>
    <t>ВФЧ/ОВ/УЧ/034</t>
  </si>
  <si>
    <t>Валерія Желиба</t>
  </si>
  <si>
    <t>Глущук Валентина Михайлівна</t>
  </si>
  <si>
    <t>Дніпровський ліцей 91 Дніпровської міської ради</t>
  </si>
  <si>
    <t>ВФЧ/ОВ/УЧ/035</t>
  </si>
  <si>
    <t>Анастасія Городнича</t>
  </si>
  <si>
    <t>Ольферт Олена Григорівна</t>
  </si>
  <si>
    <t>Криворізький ліцей №129 Криворізької міської ради</t>
  </si>
  <si>
    <t>ВФЧ/ОВ/УЧ/036</t>
  </si>
  <si>
    <t>ОлегЛуценко</t>
  </si>
  <si>
    <t>Гудзь Ніна Василівна</t>
  </si>
  <si>
    <t>Криворізький ліцей №71 КМР</t>
  </si>
  <si>
    <t>ВФЧ/ОВ/УЧ/037</t>
  </si>
  <si>
    <t>Аліна Шафранова</t>
  </si>
  <si>
    <t>Грибанова Олена Василівна</t>
  </si>
  <si>
    <t>Криворізький ліцей "Кредо" Криворізької міської ради</t>
  </si>
  <si>
    <t>ВФЧ/ОВ/УЧ/038</t>
  </si>
  <si>
    <t>Данило Харитонов</t>
  </si>
  <si>
    <t>Судьєв Сергій Володимирович</t>
  </si>
  <si>
    <t>Магдалинівський ліцей Магдалинівської селищної ради</t>
  </si>
  <si>
    <t>ВФЧ/ОВ/УЧ/039</t>
  </si>
  <si>
    <t>Євгенія Безсмертна</t>
  </si>
  <si>
    <t>Вієнко Олеся Борисівна, Полтавська Юлія Василівна</t>
  </si>
  <si>
    <t>Криворізький ліцей 115</t>
  </si>
  <si>
    <t>ВФЧ/ОВ/УЧ/040</t>
  </si>
  <si>
    <t>Марія Сисак</t>
  </si>
  <si>
    <t>Кукушкін Максим Вікторович, Алєксєєнко Анастасія Володимирівна</t>
  </si>
  <si>
    <t>Комунальний заклад освіти «Криворізький ліцей «Джерело» Дніпропетровської обласної ради»</t>
  </si>
  <si>
    <t>ВФЧ/ОВ/УЧ/041</t>
  </si>
  <si>
    <t>Олег Слюсаренко</t>
  </si>
  <si>
    <t>Волосянко Євгенія Володимирівна</t>
  </si>
  <si>
    <t>Дніпровський ліцей №120 Дніпровської міської ради</t>
  </si>
  <si>
    <t>ВФЧ/ОВ/УЧ/042</t>
  </si>
  <si>
    <t>Марина Власенко</t>
  </si>
  <si>
    <t>Вознюк Тетяна Олексіївна</t>
  </si>
  <si>
    <t>Радушненський ліцей Новопільської сільської ради</t>
  </si>
  <si>
    <t>ВФЧ/ОВ/УЧ/043</t>
  </si>
  <si>
    <t>Ніка Кузьомська</t>
  </si>
  <si>
    <t>Школьна Вікторія Олександрівна</t>
  </si>
  <si>
    <t>Нікопольський ліцей №19 Нікопольської міської ради</t>
  </si>
  <si>
    <t>ВФЧ/ОВ/УЧ/044</t>
  </si>
  <si>
    <t>Борисова Марина Володимирівна</t>
  </si>
  <si>
    <t>Богданівський ліцей Богданівської сільської ради Павлоградського району Дніпропетровської області</t>
  </si>
  <si>
    <t>ВФЧ/ОВ/УЧ/045</t>
  </si>
  <si>
    <t>Вероніка Черичанська</t>
  </si>
  <si>
    <t>Мосолова Наталя Миколаївна</t>
  </si>
  <si>
    <t>Криворізький ліцей №35 "Імпульс"Криворізької міської ради</t>
  </si>
  <si>
    <t>ВФЧ/ОВ/УЧ/046</t>
  </si>
  <si>
    <t>Олександра Песчанська</t>
  </si>
  <si>
    <t>Дядькова Людмила Михайлівна</t>
  </si>
  <si>
    <t>Дніпровський ліцей № 31 "Пріоритет" ДМР</t>
  </si>
  <si>
    <t>ВФЧ/ОВ/УЧ/047</t>
  </si>
  <si>
    <t>Андрій Лобач</t>
  </si>
  <si>
    <t>Бондар Вікторія Олександрівна, Чащін Владислав Ігорович</t>
  </si>
  <si>
    <t>заклад загальної середньої освіти "Солонянський ліцей" Солонянської селищної ради Дніпропетровської області</t>
  </si>
  <si>
    <t>ВФЧ/ОВ/УЧ/048</t>
  </si>
  <si>
    <t>Кирило Білий</t>
  </si>
  <si>
    <t>Шаповал Ольга Ігорівна</t>
  </si>
  <si>
    <t>Комунальний заклад освіти «Ліцей «Синергія» Дніпропетровської обласної ради»</t>
  </si>
  <si>
    <t>ВФЧ/ОВ/УЧ/049</t>
  </si>
  <si>
    <t>Богдан Михайлов</t>
  </si>
  <si>
    <t>Тищенко Інна Іванівна</t>
  </si>
  <si>
    <t>Комунальний заклад №Ліцей №5 Покровської міської ради Дніпропетровської області"</t>
  </si>
  <si>
    <t>ВФЧ/ОВ/УЧ/050</t>
  </si>
  <si>
    <t>Данило Бондаренко</t>
  </si>
  <si>
    <t>Субач Оксана Ігорівна</t>
  </si>
  <si>
    <t>Криворізький ліцей №123 Криворізької міської ради</t>
  </si>
  <si>
    <t>ВФЧ/ОВ/УЧ/051</t>
  </si>
  <si>
    <t>Ірина Бугрімова</t>
  </si>
  <si>
    <t>Чорний Віктор Миколайович</t>
  </si>
  <si>
    <t>Марганецький ліцей №10 Марганецької міської ради Дніпропетровської області</t>
  </si>
  <si>
    <t>ВФЧ/ОВ/УЧ/052</t>
  </si>
  <si>
    <t>Анастасія Пряліна</t>
  </si>
  <si>
    <t>Погребна Юлія Сергіївна</t>
  </si>
  <si>
    <t>Ліцей №2 Підгородненської міської ради Дніпропетровської області</t>
  </si>
  <si>
    <t>ВФЧ/ОВ/УЧ/053</t>
  </si>
  <si>
    <t>Єгор Дохленко</t>
  </si>
  <si>
    <t>Кравченко Оксана Василівна</t>
  </si>
  <si>
    <t>Дніпровський ліцей № 3 Дніпровської міської ради</t>
  </si>
  <si>
    <t>ВФЧ/ОВ/УЧ/054</t>
  </si>
  <si>
    <t>Анастасія Халимоненко</t>
  </si>
  <si>
    <t>Яма Альона Олександрівна</t>
  </si>
  <si>
    <t>Шевченківський ліцей Славгородської селищної ради Синельниківського району Дніпропетровської області</t>
  </si>
  <si>
    <t>ВФЧ/ОВ/УЧ/055</t>
  </si>
  <si>
    <t>Олександра Паламар</t>
  </si>
  <si>
    <t>Хорольська Любов Володимирівна</t>
  </si>
  <si>
    <t>Криворізький Центрально-Міський ліцей Криворізької міської ради</t>
  </si>
  <si>
    <t>ВФЧ/ОВ/УЧ/056</t>
  </si>
  <si>
    <t>Владислава Гавриш</t>
  </si>
  <si>
    <t>Клименко Олена Вікторівна</t>
  </si>
  <si>
    <t>Слов'янський педагогічний ліцей Слов'янської міської ради Донецької області</t>
  </si>
  <si>
    <t>ВФЧ/ОВ/УЧ/057</t>
  </si>
  <si>
    <t>Арсеній Акулов</t>
  </si>
  <si>
    <t>Козлова Елеонора Бахтіярівна</t>
  </si>
  <si>
    <t>Навчально-виховний комплекс "Ліцей із загальноосвітньою школою I-III ступенів"</t>
  </si>
  <si>
    <t>ВФЧ/ОВ/УЧ/058</t>
  </si>
  <si>
    <t>Анастасія Ярова</t>
  </si>
  <si>
    <t>Журба Олена Володимирівна</t>
  </si>
  <si>
    <t>Заклад загальної середньої освіти І-ІІ ступенів - ліцей "Гармонія" Мирноградської міської ради</t>
  </si>
  <si>
    <t>ВФЧ/ОВ/УЧ/059</t>
  </si>
  <si>
    <t>Вероніка Марусенко</t>
  </si>
  <si>
    <t>Бойко Тетяна Петрівна</t>
  </si>
  <si>
    <t>Костянтинопільський ЗЗСО І-ІІІ ступенів Великоновосілківської селищної ради Волноваського району Донецької області</t>
  </si>
  <si>
    <t>ВФЧ/ОВ/УЧ/060</t>
  </si>
  <si>
    <t>Роман Малашенко</t>
  </si>
  <si>
    <t>Вожжов Сергій Анатолійович</t>
  </si>
  <si>
    <t>Мукачівська ЗОШ І-ІІІ ступенів №7</t>
  </si>
  <si>
    <t>ВФЧ/ОВ/УЧ/061</t>
  </si>
  <si>
    <t>Євгенія Мицак</t>
  </si>
  <si>
    <t>Козурак Галина Петрівна</t>
  </si>
  <si>
    <t>Рахівський заклад загальної середньої освіти І-ІІІ ступенів №3</t>
  </si>
  <si>
    <t>ВФЧ/ОВ/УЧ/062</t>
  </si>
  <si>
    <t>Дар’я Улітенко</t>
  </si>
  <si>
    <t>Проценко Олена Вікторівна</t>
  </si>
  <si>
    <t>Комунальний заклад «Матвіївська загальноосвітня санаторна школа-інтернат І-ІІІ ступенів» Запорізької обласної ради</t>
  </si>
  <si>
    <t>ВФЧ/ОВ/УЧ/063</t>
  </si>
  <si>
    <t>Дмитро Нехаєв</t>
  </si>
  <si>
    <t>Черьомухіна Альона Олександрівна</t>
  </si>
  <si>
    <t>Запорізька гімназія №107 Запорізької міської ради Запорізької області</t>
  </si>
  <si>
    <t>ВФЧ/ОВ/УЧ/064</t>
  </si>
  <si>
    <t>Владислав Гулєвський</t>
  </si>
  <si>
    <t>Пересунько Тетяна Миколаївна</t>
  </si>
  <si>
    <t>Комунальний заклад загальної середньої освіти "Балабинський ліцей "Престиж" Кушугумської селищної ради Запорізького району Запорізької області</t>
  </si>
  <si>
    <t>ВФЧ/ОВ/УЧ/065</t>
  </si>
  <si>
    <t>Ростислав Галюк</t>
  </si>
  <si>
    <t>Боднар Ірина Миколаївна</t>
  </si>
  <si>
    <t>Івано-Франківський приватний ліцей „Католицький ліцей святого Василія Великого“</t>
  </si>
  <si>
    <t>ВФЧ/ОВ/УЧ/066</t>
  </si>
  <si>
    <t>Павло Якубишин</t>
  </si>
  <si>
    <t>Клімковська Світлана Іванівна, Сисак Марія Миколаївна</t>
  </si>
  <si>
    <t>Івано-Франківський приватний заклад ліцей "ВС СКУЛ"</t>
  </si>
  <si>
    <t>ВФЧ/ОВ/УЧ/067</t>
  </si>
  <si>
    <t>Ярина Дуда</t>
  </si>
  <si>
    <t>Юр'як Роман Іванович</t>
  </si>
  <si>
    <t>Коломийський ліцей №9 Коломийської міської ради Івано-Франківської області</t>
  </si>
  <si>
    <t>ВФЧ/ОВ/УЧ/068</t>
  </si>
  <si>
    <t>Анна Мельник</t>
  </si>
  <si>
    <t>Бабінець Надія Василівна</t>
  </si>
  <si>
    <t>Великотур'янський ліцей Долинської міської ради Івано-Франківської області</t>
  </si>
  <si>
    <t>ВФЧ/ОВ/УЧ/069</t>
  </si>
  <si>
    <t>Віталій Куленич</t>
  </si>
  <si>
    <t>Кабинець Вікторія Іванівна</t>
  </si>
  <si>
    <t>Долинський ліцей №5 Долинської міської ради</t>
  </si>
  <si>
    <t>ВФЧ/ОВ/УЧ/070</t>
  </si>
  <si>
    <t>Роман Іванів</t>
  </si>
  <si>
    <t>Мальон Наталія Євгенівна</t>
  </si>
  <si>
    <t>Тростянецький ліцей</t>
  </si>
  <si>
    <t>ВФЧ/ОВ/УЧ/071</t>
  </si>
  <si>
    <t>Любов Подюк</t>
  </si>
  <si>
    <t>Бельська Наталія Дем'янівна</t>
  </si>
  <si>
    <t>Кобаківський ліцей імені Марка Черемшини</t>
  </si>
  <si>
    <t>ВФЧ/ОВ/УЧ/072</t>
  </si>
  <si>
    <t>Христина Гавриш</t>
  </si>
  <si>
    <t>Ющик Ольга Михайлівна</t>
  </si>
  <si>
    <t>Долинський ліцей "Інтелект"</t>
  </si>
  <si>
    <t>ВФЧ/ОВ/УЧ/073</t>
  </si>
  <si>
    <t>Анастасія Денега</t>
  </si>
  <si>
    <t>Головчак Галина Іванівна</t>
  </si>
  <si>
    <t>Калуський ліцей №2 Калуської міської ради Івано-Франківської області</t>
  </si>
  <si>
    <t>ВФЧ/ОВ/УЧ/074</t>
  </si>
  <si>
    <t>Євген Гуменяк</t>
  </si>
  <si>
    <t>Зварич Тетяна Юріївна</t>
  </si>
  <si>
    <t>Яблунський ліцей</t>
  </si>
  <si>
    <t>ВФЧ/ОВ/УЧ/075</t>
  </si>
  <si>
    <t>Вероніка Максимова</t>
  </si>
  <si>
    <t>Зінов'єва Віолета Сергіївна</t>
  </si>
  <si>
    <t>Приватна школа "Афіни" м. Києва</t>
  </si>
  <si>
    <t>ВФЧ/ОВ/УЧ/076</t>
  </si>
  <si>
    <t>Павло Баякін</t>
  </si>
  <si>
    <t>Фокіна Олена Олегівна</t>
  </si>
  <si>
    <t>Ліцей № 256 "СМАРТ"</t>
  </si>
  <si>
    <t>ВФЧ/ОВ/УЧ/077</t>
  </si>
  <si>
    <t>Федір Васильчук</t>
  </si>
  <si>
    <t>Підвисоцька Людмила Ярославівна</t>
  </si>
  <si>
    <t>ТОВ "Вишгородський заклад загальної середньої освіти-ліцей "Ектів Скул"</t>
  </si>
  <si>
    <t>ВФЧ/ОВ/УЧ/078</t>
  </si>
  <si>
    <t>Микита Радченко</t>
  </si>
  <si>
    <t>Воронецька Ірина Яківна</t>
  </si>
  <si>
    <t>Ліцей ім. Михайла Драгоманова</t>
  </si>
  <si>
    <t>ВФЧ/ОВ/УЧ/079</t>
  </si>
  <si>
    <t>Максим Нещеретний</t>
  </si>
  <si>
    <t>Федоренко Юлія Леонідівна</t>
  </si>
  <si>
    <t>Школа І -ІІІ ступенів №25 м. Києва</t>
  </si>
  <si>
    <t>ВФЧ/ОВ/УЧ/080</t>
  </si>
  <si>
    <t>Ольга Подлипська</t>
  </si>
  <si>
    <t>Алексєєв Павло Сергійович</t>
  </si>
  <si>
    <t>Русанівський ліцей</t>
  </si>
  <si>
    <t>ВФЧ/ОВ/УЧ/081</t>
  </si>
  <si>
    <t>Катерина Сироватка-Кукліна</t>
  </si>
  <si>
    <t>Галуза Наталія Олександрівна Андросович Тетяна Миколаївна</t>
  </si>
  <si>
    <t>Славутицький заклад загальної середньої освіти І-ІІІ ступенів №3 Славутицької міської ради Вишгородського району Київської області</t>
  </si>
  <si>
    <t>ВФЧ/ОВ/УЧ/082</t>
  </si>
  <si>
    <t>Валерія Усачова</t>
  </si>
  <si>
    <t>Ярошенко Олена Миколаївна</t>
  </si>
  <si>
    <t>Фурсівський ліцей-гімназія</t>
  </si>
  <si>
    <t>ВФЧ/ОВ/УЧ/083</t>
  </si>
  <si>
    <t>Анастасія Малахова</t>
  </si>
  <si>
    <t>Доан Павло Ванович</t>
  </si>
  <si>
    <t>Броварський ліцей №4 ім. С. Олійника</t>
  </si>
  <si>
    <t>ВФЧ/ОВ/УЧ/084</t>
  </si>
  <si>
    <t>Денис Чернишов</t>
  </si>
  <si>
    <t>Гавриш Станіслав Костянтинович</t>
  </si>
  <si>
    <t>Ліцей №29 Оболонського району м.Києва імені Петра Калнишевського</t>
  </si>
  <si>
    <t>ВФЧ/ОВ/УЧ/085</t>
  </si>
  <si>
    <t>Антон Кулішенко</t>
  </si>
  <si>
    <t>Зайченко Вікторія Юріївна</t>
  </si>
  <si>
    <t>Ліцей 23 "Кадетський корпус " імені Володимира Великого</t>
  </si>
  <si>
    <t>ВФЧ/ОВ/УЧ/086</t>
  </si>
  <si>
    <t>Артем Бура</t>
  </si>
  <si>
    <t>Сапальов Віктор Вікторович</t>
  </si>
  <si>
    <t>Вишнівський ліцей "ІДЕАЛ" Вишневої міської ради Бучанського району Київської області</t>
  </si>
  <si>
    <t>ВФЧ/ОВ/УЧ/087</t>
  </si>
  <si>
    <t>Марія Піскова</t>
  </si>
  <si>
    <t>Сулима Ілона Олесівна (учитель)</t>
  </si>
  <si>
    <t>Технічний ліцей Шевченківського району</t>
  </si>
  <si>
    <t>ВФЧ/ОВ/УЧ/088</t>
  </si>
  <si>
    <t>Мар'ян Ястреб</t>
  </si>
  <si>
    <t>Андруховець Петро Михайлович</t>
  </si>
  <si>
    <t>Київський ліцей бізнесу</t>
  </si>
  <si>
    <t>ВФЧ/ОВ/УЧ/089</t>
  </si>
  <si>
    <t>Анна Тальянська</t>
  </si>
  <si>
    <t>Маковенко Людмила Олександрівна</t>
  </si>
  <si>
    <t>Середня загальноосвітня школа №162 м. Києва</t>
  </si>
  <si>
    <t>ВФЧ/ОВ/УЧ/090</t>
  </si>
  <si>
    <t>Андрій Гончарук</t>
  </si>
  <si>
    <t xml:space="preserve">Горлушко Ірина Георгіївна </t>
  </si>
  <si>
    <t>Предславинський ліцей №56 Печерського району міста Києва</t>
  </si>
  <si>
    <t>ВФЧ/ОВ/УЧ/091</t>
  </si>
  <si>
    <t>Ілля Лапардін</t>
  </si>
  <si>
    <t>Голютяк Тетяна Миколаївна</t>
  </si>
  <si>
    <t>Спеціалізована загальноосвітня середня школа з поглибленим вивченням природничо математичних наук міста Києва №255</t>
  </si>
  <si>
    <t>ВФЧ/ОВ/УЧ/092</t>
  </si>
  <si>
    <t>Софія Панченко</t>
  </si>
  <si>
    <t>Бицюра Юрій Васильович</t>
  </si>
  <si>
    <t>ліцей «Фінансовий» м. Києва</t>
  </si>
  <si>
    <t>ВФЧ/ОВ/УЧ/093</t>
  </si>
  <si>
    <t>Ірена Утніна</t>
  </si>
  <si>
    <t>Рудакова Марина Валентинівна</t>
  </si>
  <si>
    <t>ліцей номер 49</t>
  </si>
  <si>
    <t>ВФЧ/ОВ/УЧ/094</t>
  </si>
  <si>
    <t>Юлія Чирва</t>
  </si>
  <si>
    <t>Войтенко Наталія Григорівна</t>
  </si>
  <si>
    <t>Березанський ліцей №3</t>
  </si>
  <si>
    <t>ВФЧ/ОВ/УЧ/095</t>
  </si>
  <si>
    <t>Злата Шульга</t>
  </si>
  <si>
    <t>Железнякова Анна Едуардівна</t>
  </si>
  <si>
    <t>Школа I-III ступенів №58</t>
  </si>
  <si>
    <t>ВФЧ/ОВ/УЧ/096</t>
  </si>
  <si>
    <t>Владислав Борисюк</t>
  </si>
  <si>
    <t>Духніцький Юрій Олексійович</t>
  </si>
  <si>
    <t>Середня загальноосвітня школа № 35</t>
  </si>
  <si>
    <t>ВФЧ/ОВ/УЧ/097</t>
  </si>
  <si>
    <t>Дмитро Шевченко</t>
  </si>
  <si>
    <t>Павлова Наталія Олександрівна</t>
  </si>
  <si>
    <t>Спеціалізована авіаційно-технологічна школа № 203</t>
  </si>
  <si>
    <t>ВФЧ/ОВ/УЧ/098</t>
  </si>
  <si>
    <t>Олександр Лукашов</t>
  </si>
  <si>
    <t>Добровольська Світлана Вікторівна,Чернишова Маргарита Олександрівна</t>
  </si>
  <si>
    <t>КЛ"Маріупольський ліцей міста Києва"</t>
  </si>
  <si>
    <t>ВФЧ/ОВ/УЧ/099</t>
  </si>
  <si>
    <t>Єгор Кунічик</t>
  </si>
  <si>
    <t>Орешко Тетяна Олексіївна</t>
  </si>
  <si>
    <t>Міжнародний ліцей Михаїл</t>
  </si>
  <si>
    <t>ВФЧ/ОВ/УЧ/100</t>
  </si>
  <si>
    <t>Антон Король</t>
  </si>
  <si>
    <t>Загідуліна Наталія Георгіївна</t>
  </si>
  <si>
    <t>Ліцей 214</t>
  </si>
  <si>
    <t>ВФЧ/ОВ/УЧ/101</t>
  </si>
  <si>
    <t>Юлія Бриль</t>
  </si>
  <si>
    <t>Бурлаєнко Олексій Даніель Андрійович</t>
  </si>
  <si>
    <t>Спеціалізована школа І - ІІІ ступенів №207 з поглибленим вивченням англійської мови Деснянського району міста Києва</t>
  </si>
  <si>
    <t>ВФЧ/ОВ/УЧ/102</t>
  </si>
  <si>
    <t>Данило Скрипнік</t>
  </si>
  <si>
    <t>Ковтун Юлія Іванівна</t>
  </si>
  <si>
    <t>Піївський ліцей "Ерудит" Ржищівської міської ради Київської області</t>
  </si>
  <si>
    <t>ВФЧ/ОВ/УЧ/103</t>
  </si>
  <si>
    <t>Карина Сокирко</t>
  </si>
  <si>
    <t>Шевчук Наталія Михайлівна</t>
  </si>
  <si>
    <t>Коцюбинський ліцей №1</t>
  </si>
  <si>
    <t>ВФЧ/ОВ/УЧ/104</t>
  </si>
  <si>
    <t>Тарас Малаш</t>
  </si>
  <si>
    <t>Мельник-Мірзоян Арміне Лаврентіївна</t>
  </si>
  <si>
    <t>Український фізико-математичний ліцей КНУ імені Тараса Шевченка</t>
  </si>
  <si>
    <t>ВФЧ/ОВ/УЧ/105</t>
  </si>
  <si>
    <t>Олександра Лень</t>
  </si>
  <si>
    <t>Кожухар Надія Михайлівна</t>
  </si>
  <si>
    <t>Коцюбинський ліцей №2 Коцюбинської селищної ради</t>
  </si>
  <si>
    <t>ВФЧ/ОВ/УЧ/106</t>
  </si>
  <si>
    <t>Анна Бойко</t>
  </si>
  <si>
    <t>Григоренко Людмила Василівна</t>
  </si>
  <si>
    <t>Гірський ліцей Гірської сільської ради Бориспільського району Київської області</t>
  </si>
  <si>
    <t>ВФЧ/ОВ/УЧ/107</t>
  </si>
  <si>
    <t>Анна Мешкова</t>
  </si>
  <si>
    <t>Тарковська Інна Павлівна</t>
  </si>
  <si>
    <t>АСЕ school</t>
  </si>
  <si>
    <t>ВФЧ/ОВ/УЧ/108</t>
  </si>
  <si>
    <t>Наталія Фесай</t>
  </si>
  <si>
    <t>Ярош Алла Олександрівна</t>
  </si>
  <si>
    <t>Ліцей № 172 "Нивки" м.Києва</t>
  </si>
  <si>
    <t>ВФЧ/ОВ/УЧ/109</t>
  </si>
  <si>
    <t>Христина Богданова</t>
  </si>
  <si>
    <t>Хозяшев Михайло Олександрович</t>
  </si>
  <si>
    <t>Ліцей "Універсум" Шевченківського району міста Києва</t>
  </si>
  <si>
    <t>ВФЧ/ОВ/УЧ/110</t>
  </si>
  <si>
    <t>Максим Кузьменчук</t>
  </si>
  <si>
    <t>Федоренко Юрій Андрійович</t>
  </si>
  <si>
    <t>Комунальний заклад Київської обласної ради Переяславський ліцей "Патріот"</t>
  </si>
  <si>
    <t>ВФЧ/ОВ/УЧ/111</t>
  </si>
  <si>
    <t>Дар'я Олійниченко</t>
  </si>
  <si>
    <t>Михайлова Наталія Анатоліївна</t>
  </si>
  <si>
    <t>Броварський ліцей №9 Броварської міської ради Броварського району Київської області</t>
  </si>
  <si>
    <t>ВФЧ/ОВ/УЧ/112</t>
  </si>
  <si>
    <t>Марія Морозова</t>
  </si>
  <si>
    <t>Коломієць Тетяна Миколаївна</t>
  </si>
  <si>
    <t>Ліцей № 101, м. Київ</t>
  </si>
  <si>
    <t>ВФЧ/ОВ/УЧ/113</t>
  </si>
  <si>
    <t>Аріна Дутіна</t>
  </si>
  <si>
    <t>Тонковид Марина Аркадіївна</t>
  </si>
  <si>
    <t>Заклад загальної середньої освіти №135 м. Києва</t>
  </si>
  <si>
    <t>ВФЧ/ОВ/УЧ/114</t>
  </si>
  <si>
    <t>Олександр Золотаревич</t>
  </si>
  <si>
    <t>Купріянчук Любов Анатоліївна</t>
  </si>
  <si>
    <t>Комунальний заклад Київської обласної ради"Київський обласний ліцей"</t>
  </si>
  <si>
    <t>ВФЧ/ОВ/УЧ/115</t>
  </si>
  <si>
    <t>Софія Крикун</t>
  </si>
  <si>
    <t>Іванова Ірина Вячеславівна</t>
  </si>
  <si>
    <t>КЗ Ліцей " Лідер" Кропивницької міської ради</t>
  </si>
  <si>
    <t>ВФЧ/ОВ/УЧ/116</t>
  </si>
  <si>
    <t>Богдан Примак</t>
  </si>
  <si>
    <t>Сазіна Оксана Анатоліївна</t>
  </si>
  <si>
    <t>Опорний заклад "Ліцей №1 ім. Героя України Березняка Є.С." Помічнянської міської ради</t>
  </si>
  <si>
    <t>ВФЧ/ОВ/УЧ/117</t>
  </si>
  <si>
    <t>Павло Половий</t>
  </si>
  <si>
    <t>Писаренко Світлана Олексіївна</t>
  </si>
  <si>
    <t>Куцеволівський ліцей Онуфріївської селищної ради</t>
  </si>
  <si>
    <t>ВФЧ/ОВ/УЧ/118</t>
  </si>
  <si>
    <t>Діана Беляєва</t>
  </si>
  <si>
    <t>Балан Юлія Миколаївна</t>
  </si>
  <si>
    <t>Смолінський ліцей № 2 Смолінської селищної ради Кіровоградської області</t>
  </si>
  <si>
    <t>ВФЧ/ОВ/УЧ/119</t>
  </si>
  <si>
    <t>Марк Авдєєв</t>
  </si>
  <si>
    <t>Левицька Олена Миколаївна</t>
  </si>
  <si>
    <t>Комунальний заклад "Ліцей "Вікторія-П" Кропивницької міської ради"</t>
  </si>
  <si>
    <t>ВФЧ/ОВ/УЧ/120</t>
  </si>
  <si>
    <t>Валерія Середа</t>
  </si>
  <si>
    <t>Добушовська Оксана Миколаївна</t>
  </si>
  <si>
    <t>Липівський ЗЗСО І-ІІІ ступенів</t>
  </si>
  <si>
    <t>ВФЧ/ОВ/УЧ/121</t>
  </si>
  <si>
    <t>Сергій Єрмілов</t>
  </si>
  <si>
    <t>Кирильчук Оксана Іванівна</t>
  </si>
  <si>
    <t>Ліцей №46 ім.В.Чорновола Львівської міської ради</t>
  </si>
  <si>
    <t>ВФЧ/ОВ/УЧ/122</t>
  </si>
  <si>
    <t>Ростислав Яців</t>
  </si>
  <si>
    <t>Журба Віталій Євгенійович</t>
  </si>
  <si>
    <t>ліцей "Сихівський" ЛМР</t>
  </si>
  <si>
    <t>ВФЧ/ОВ/УЧ/123</t>
  </si>
  <si>
    <t>Анастасія Баранець</t>
  </si>
  <si>
    <t>Леда Галина Мирославівна</t>
  </si>
  <si>
    <t>Львівська правнича гімназія</t>
  </si>
  <si>
    <t>ВФЧ/ОВ/УЧ/124</t>
  </si>
  <si>
    <t>Софія Романишин</t>
  </si>
  <si>
    <t>Мадай Лідія Орестівна</t>
  </si>
  <si>
    <t>Львівська гімназія "Євшан"</t>
  </si>
  <si>
    <t>ВФЧ/ОВ/УЧ/125</t>
  </si>
  <si>
    <t>Анастасія Ясінська</t>
  </si>
  <si>
    <t>Перечепа Наталя Василівна</t>
  </si>
  <si>
    <t>Середня загальноосвітня школа №1 м. Львова</t>
  </si>
  <si>
    <t>ВФЧ/ОВ/УЧ/126</t>
  </si>
  <si>
    <t>Богдана Жезло</t>
  </si>
  <si>
    <t>Скіра Тетяна Миколаївна</t>
  </si>
  <si>
    <t>Мокротинський ЗЗСО І-ІІІ ступенів</t>
  </si>
  <si>
    <t>ВФЧ/ОВ/УЧ/127</t>
  </si>
  <si>
    <t>Ілона Синишин</t>
  </si>
  <si>
    <t>Кравчук Оксана Ярославівна</t>
  </si>
  <si>
    <t>Навчально - виховний комплекс "Інженерно - економічна школа – Львівський економічний ліцей"</t>
  </si>
  <si>
    <t>ВФЧ/ОВ/УЧ/128</t>
  </si>
  <si>
    <t>Матвій Солодовський</t>
  </si>
  <si>
    <t>Голосова Лідія Віталіївна</t>
  </si>
  <si>
    <t>Ліцей "Надія" Львівської міської ради</t>
  </si>
  <si>
    <t>ВФЧ/ОВ/УЧ/129</t>
  </si>
  <si>
    <t>Олександр Зайцев</t>
  </si>
  <si>
    <t>Лущак Наталія Олександрівна</t>
  </si>
  <si>
    <t>Зашківський ліцей імені Євгена Коновальця</t>
  </si>
  <si>
    <t>ВФЧ/ОВ/УЧ/130</t>
  </si>
  <si>
    <t>Тетяна Деленько</t>
  </si>
  <si>
    <t>Климко Ярина Миронівна</t>
  </si>
  <si>
    <t>Середня загальноосвітня школа І-ІІІ ступенів №29 м. Львова</t>
  </si>
  <si>
    <t>ВФЧ/ОВ/УЧ/131</t>
  </si>
  <si>
    <t>Максим Буцяк</t>
  </si>
  <si>
    <t>Марущак Іван Михайлович</t>
  </si>
  <si>
    <t>КЗ ЛОР "Обласний науковий ліцей "</t>
  </si>
  <si>
    <t>ВФЧ/ОВ/УЧ/132</t>
  </si>
  <si>
    <t>Олександр Тесленков</t>
  </si>
  <si>
    <t>Місінська Світлана Михайлівна</t>
  </si>
  <si>
    <t>СЗШ №34 ім.М.Шашкевича</t>
  </si>
  <si>
    <t>ВФЧ/ОВ/УЧ/133</t>
  </si>
  <si>
    <t>Богдан Сорвіщак</t>
  </si>
  <si>
    <t>Стрехалюк Марія Іванівна</t>
  </si>
  <si>
    <t>Заболотцівський опорний заклад загальної середньої освіти І-ІІІ ступенів Заболотцівської сільської ради Золочівського району Львівської області</t>
  </si>
  <si>
    <t>ВФЧ/ОВ/УЧ/134</t>
  </si>
  <si>
    <t>Ян Чорний</t>
  </si>
  <si>
    <t>Петельська Олена Юріївна</t>
  </si>
  <si>
    <t>Одеський ліцей №15</t>
  </si>
  <si>
    <t>ВФЧ/ОВ/УЧ/135</t>
  </si>
  <si>
    <t>Максим Гаврін</t>
  </si>
  <si>
    <t>Нікітіна Наталія Вікторівна</t>
  </si>
  <si>
    <t>Одеський ліцей №78 Одеської міської ради</t>
  </si>
  <si>
    <t>ВФЧ/ОВ/УЧ/136</t>
  </si>
  <si>
    <t>Інна Дмитрієва</t>
  </si>
  <si>
    <t>Шолька Сергій Миколайович</t>
  </si>
  <si>
    <t>Арцизький ліцей №5 з початковою школою та гімназією Арцизької міської ради</t>
  </si>
  <si>
    <t>ВФЧ/ОВ/УЧ/137</t>
  </si>
  <si>
    <t>Дар'я Гайдаржи</t>
  </si>
  <si>
    <t xml:space="preserve">Паладій Марія Георгіївна </t>
  </si>
  <si>
    <t>Дельжилерський ліцей Татарбунарської міської ради</t>
  </si>
  <si>
    <t>ВФЧ/ОВ/УЧ/138</t>
  </si>
  <si>
    <t>Кароліна Голубенко</t>
  </si>
  <si>
    <t>Ковальова Олена Сергіївна</t>
  </si>
  <si>
    <t>Біляївський ліцей №2 Біляївської міської ради Одеського району Одеської області</t>
  </si>
  <si>
    <t>ВФЧ/ОВ/УЧ/139</t>
  </si>
  <si>
    <t>Марія Коваль</t>
  </si>
  <si>
    <t>Озарінська Тетяна Станіславівна</t>
  </si>
  <si>
    <t>ОДЕСЬКИЙ ЛІЦЕЙ № 7 ОДЕСЬКОЇ МІСЬКОЇ РАДИ</t>
  </si>
  <si>
    <t>ВФЧ/ОВ/УЧ/140</t>
  </si>
  <si>
    <t>Андрій Полтавцев</t>
  </si>
  <si>
    <t>Веліченко Дмитро Святославович</t>
  </si>
  <si>
    <t>ОДЕСЬКИЙ ЛІЦЕЙ №28</t>
  </si>
  <si>
    <t>ВФЧ/ОВ/УЧ/141</t>
  </si>
  <si>
    <t>Анастасія Рускєвич</t>
  </si>
  <si>
    <t>Нікулін Роман Ігорович</t>
  </si>
  <si>
    <t>Ліцей № 23 Одеської Міської Ради</t>
  </si>
  <si>
    <t>ВФЧ/ОВ/УЧ/142</t>
  </si>
  <si>
    <t>Поліна Гладченко</t>
  </si>
  <si>
    <t>Кургуз-Ставратій Марія Віталіївна</t>
  </si>
  <si>
    <t>Теплодарський ліцей імені О.П. Медведкова</t>
  </si>
  <si>
    <t>ВФЧ/ОВ/УЧ/143</t>
  </si>
  <si>
    <t>Микита Галайко</t>
  </si>
  <si>
    <t>Шумченя Тетяна Володимирівна</t>
  </si>
  <si>
    <t>ОДЕСЬКИЙ ЛІЦЕЙ№4 ОДЕСЬКОЇ МІСЬКОЇ РАДИ</t>
  </si>
  <si>
    <t>ВФЧ/ОВ/УЧ/144</t>
  </si>
  <si>
    <t>Георгій Юрченко</t>
  </si>
  <si>
    <t>Бедікян Надія Іванівна</t>
  </si>
  <si>
    <t>Одеський ліцей №13</t>
  </si>
  <si>
    <t>ВФЧ/ОВ/УЧ/145</t>
  </si>
  <si>
    <t>Кіра Долян</t>
  </si>
  <si>
    <t>Васильєва Наталія Володимирівна</t>
  </si>
  <si>
    <t>Одеський ліцей №17</t>
  </si>
  <si>
    <t>ВФЧ/ОВ/УЧ/146</t>
  </si>
  <si>
    <t>Максим Ракович</t>
  </si>
  <si>
    <t>Алєксєєнко Ольга Володимирівна</t>
  </si>
  <si>
    <t>Черноморський ліцей 4 Чорноморської міської ради Одеського району Одеської області</t>
  </si>
  <si>
    <t>ВФЧ/ОВ/УЧ/147</t>
  </si>
  <si>
    <t>Тео Труве</t>
  </si>
  <si>
    <t>Гудима Вікторія Вікторівна</t>
  </si>
  <si>
    <t>Кілійський заклад загальної середньої освіти №1 Кілійської міської ради</t>
  </si>
  <si>
    <t>ВФЧ/ОВ/УЧ/148</t>
  </si>
  <si>
    <t>Леонід Боднар</t>
  </si>
  <si>
    <t>Гайнулліна Олена Миколаївна</t>
  </si>
  <si>
    <t>Ліцей "Лідер" м.Білгорода-Дністровського</t>
  </si>
  <si>
    <t>ВФЧ/ОВ/УЧ/149</t>
  </si>
  <si>
    <t>Дарина Долгова</t>
  </si>
  <si>
    <t>Гарчева Ірина Олександрівна</t>
  </si>
  <si>
    <t>Одеський ліцей "Фонтанський"</t>
  </si>
  <si>
    <t>ВФЧ/ОВ/УЧ/150</t>
  </si>
  <si>
    <t>Ольга Маймескул</t>
  </si>
  <si>
    <t>Бабій Анна Ігорівна</t>
  </si>
  <si>
    <t>Одеський ліцей № 62 Одеської міської ради</t>
  </si>
  <si>
    <t>ВФЧ/ОВ/УЧ/151</t>
  </si>
  <si>
    <t>Дарина Михайленко</t>
  </si>
  <si>
    <t>Гордієвський Дмитро Євгенович</t>
  </si>
  <si>
    <t>Щербанвський ліцей Щербанівської сільської ради Полтавського району Полтавської області</t>
  </si>
  <si>
    <t>ВФЧ/ОВ/УЧ/152</t>
  </si>
  <si>
    <t>Єгор Козуб</t>
  </si>
  <si>
    <t>Гарнага Світлана Іванівна</t>
  </si>
  <si>
    <t>Гадяцький ліцей №1 імені Олени Пчілки</t>
  </si>
  <si>
    <t>ВФЧ/ОВ/УЧ/153</t>
  </si>
  <si>
    <t>Аріна Мельник</t>
  </si>
  <si>
    <t>Ющенко Ірина Володимирівна</t>
  </si>
  <si>
    <t>Заводський ліцей №1 Заводської міської ради Миргородського району Полтавської області</t>
  </si>
  <si>
    <t>ВФЧ/ОВ/УЧ/154</t>
  </si>
  <si>
    <t>Богдан Негоденко</t>
  </si>
  <si>
    <t>Кареліна Оксана Анатоліївна</t>
  </si>
  <si>
    <t>ОЗО "Миргородський ліцей імені І.А.Зубковського"</t>
  </si>
  <si>
    <t>ВФЧ/ОВ/УЧ/155</t>
  </si>
  <si>
    <t>Вікторія Терентьєва</t>
  </si>
  <si>
    <t>Павлушенко Катерина Валеріївна</t>
  </si>
  <si>
    <t>опорний заклад "Омельницький ліцей" виконавчого комітету Омельницької сільської ради Кременчуцького району Полтавської області</t>
  </si>
  <si>
    <t>ВФЧ/ОВ/УЧ/156</t>
  </si>
  <si>
    <t>Катерина Віюк</t>
  </si>
  <si>
    <t>Харченко Любов Володимирівна</t>
  </si>
  <si>
    <t>Гощанський ліцей Гощанської селищної ради Рівненської області</t>
  </si>
  <si>
    <t>ВФЧ/ОВ/УЧ/157</t>
  </si>
  <si>
    <t>Артем Оніщук</t>
  </si>
  <si>
    <t>Кулібаба Тетяна Юріївна</t>
  </si>
  <si>
    <t>КЗ "Студянський ліцей"</t>
  </si>
  <si>
    <t>ВФЧ/ОВ/УЧ/158</t>
  </si>
  <si>
    <t>Катерина Стоян</t>
  </si>
  <si>
    <t>Сергійчук Ірина Анатоліївна</t>
  </si>
  <si>
    <t>Сарненський ліцей №5 Сарненської міської ради Сарненського району</t>
  </si>
  <si>
    <t>ВФЧ/ОВ/УЧ/159</t>
  </si>
  <si>
    <t>Анастасія Рябко</t>
  </si>
  <si>
    <t>Гиренко Наталія Сергіївна</t>
  </si>
  <si>
    <t>Нижньосироватський ліцей імені Бориса Грінченка Нижньосироватської сільської ради Сумського району Сумської області</t>
  </si>
  <si>
    <t>ВФЧ/ОВ/УЧ/160</t>
  </si>
  <si>
    <t>Єгор Коцарь</t>
  </si>
  <si>
    <t>Пильчук Мирослава Вікторівна</t>
  </si>
  <si>
    <t>Комунальна установа Сумська загальноосвітня школа I-III ступенів №27, м. Суми, Сумської області</t>
  </si>
  <si>
    <t>ВФЧ/ОВ/УЧ/161</t>
  </si>
  <si>
    <t>Варвара Грищенко</t>
  </si>
  <si>
    <t>Шапаренко Інна Жанівна</t>
  </si>
  <si>
    <t>Комунальна установа Сумська загальноосвітня школа І-ІІІ ступенів 4 імені Героя України Олександра Аніщенка Сумської міської ради</t>
  </si>
  <si>
    <t>ВФЧ/ОВ/УЧ/162</t>
  </si>
  <si>
    <t>Вікторія Балицька</t>
  </si>
  <si>
    <t xml:space="preserve">Стодола Інна Вікторівна </t>
  </si>
  <si>
    <t>Комунальний заклад Великоберезовицький ліцей Великоберезовицької селищної ради Тернопільської області</t>
  </si>
  <si>
    <t>ВФЧ/ОВ/УЧ/163</t>
  </si>
  <si>
    <t>Ростислав Кулеба</t>
  </si>
  <si>
    <t>Антонюк Сергій Миколайович</t>
  </si>
  <si>
    <t>Тернопільська загальноосвітня школа І-ІІІ ступенів №19</t>
  </si>
  <si>
    <t>ВФЧ/ОВ/УЧ/164</t>
  </si>
  <si>
    <t>Роман Чомко</t>
  </si>
  <si>
    <t>Кец Оксана Йосипівна</t>
  </si>
  <si>
    <t>Остап'ївський заклад загальної середньої освіти Скалатської міської ради</t>
  </si>
  <si>
    <t>ВФЧ/ОВ/УЧ/165</t>
  </si>
  <si>
    <t>Олена Кукуруза</t>
  </si>
  <si>
    <t>Бридун Оксана Григорівна</t>
  </si>
  <si>
    <t>Бережанський ліцей Тернопільської обласної ради</t>
  </si>
  <si>
    <t>ВФЧ/ОВ/УЧ/166</t>
  </si>
  <si>
    <t>Соломія Нек</t>
  </si>
  <si>
    <t>Козак Людмила Миколаївна</t>
  </si>
  <si>
    <t>Опорний заклад Почаївська ЗОШ І-ІІІ ступенів</t>
  </si>
  <si>
    <t>ВФЧ/ОВ/УЧ/167</t>
  </si>
  <si>
    <t>Василь Кушко</t>
  </si>
  <si>
    <t>Якимець Леся Василівна</t>
  </si>
  <si>
    <t>Бережанський ліцей імені Віталія Скакуна</t>
  </si>
  <si>
    <t>ВФЧ/ОВ/УЧ/168</t>
  </si>
  <si>
    <t>Вікторія Кричевська</t>
  </si>
  <si>
    <t>Коноваленко Ігор Вікторович</t>
  </si>
  <si>
    <t>Комунальний заклад "Харківський ліцей №156 Харківської міської ради"</t>
  </si>
  <si>
    <t>ВФЧ/ОВ/УЧ/169</t>
  </si>
  <si>
    <t>Альона Пантюхіна</t>
  </si>
  <si>
    <t>Буряк Юлія Леонідівна</t>
  </si>
  <si>
    <t>Комунальний заклад "Харківський ліцей № 107 Харківської міської ради"</t>
  </si>
  <si>
    <t>ВФЧ/ОВ/УЧ/170</t>
  </si>
  <si>
    <t>Олеся Зозуля</t>
  </si>
  <si>
    <t>Ємельянова Лідія Іванівна</t>
  </si>
  <si>
    <t>комунальний заклад "Харківський ліцей № 64 Харківської міської ради"</t>
  </si>
  <si>
    <t>ВФЧ/ОВ/УЧ/171</t>
  </si>
  <si>
    <t>Роман Нестеренко</t>
  </si>
  <si>
    <t>Бєлоусова Світлана Володимирівна</t>
  </si>
  <si>
    <t>КЗ "Харківський ліцей № 93 ХМР"</t>
  </si>
  <si>
    <t>ВФЧ/ОВ/УЧ/172</t>
  </si>
  <si>
    <t>Вадим Курилов</t>
  </si>
  <si>
    <t>Борисенко Світлана Олександрівна</t>
  </si>
  <si>
    <t>Комунальний заклад "Харківський ліцей № 58 Харківської міської ради"</t>
  </si>
  <si>
    <t>ВФЧ/ОВ/УЧ/173</t>
  </si>
  <si>
    <t>Віталій Божко</t>
  </si>
  <si>
    <t>Семерик Олександра Сергіївна</t>
  </si>
  <si>
    <t>Комунальний заклад "Есхарівський ліцей" Новопокровської селищної ради Чугуївського району Харківської області</t>
  </si>
  <si>
    <t>ВФЧ/ОВ/УЧ/174</t>
  </si>
  <si>
    <t>Анна Деркач</t>
  </si>
  <si>
    <t>Нечаєва-Носова Оксана Олександрівна</t>
  </si>
  <si>
    <t>комунальний заклад "Харківський ліцей № 20 Харківської міської ради"</t>
  </si>
  <si>
    <t>ВФЧ/ОВ/УЧ/175</t>
  </si>
  <si>
    <t>Арсеній Маслій</t>
  </si>
  <si>
    <t>Зайцева Ірина Олександрівна</t>
  </si>
  <si>
    <t>ПРИВАТНИЙ ЗАКЛАД ЗАГАЛЬНОЇ СЕРЕДНЬОЇ ОСВІТИ "ХАРКІВСЬКИЙ ЛІЦЕЙ "ІТ СТЕП СКУЛ ХАРКІВ"" ХАРКІВСЬКОЇ ОБЛАСТІ</t>
  </si>
  <si>
    <t>ВФЧ/ОВ/УЧ/176</t>
  </si>
  <si>
    <t>Єлизавета Гриньова</t>
  </si>
  <si>
    <t>Бутко Ольга Володимирівна</t>
  </si>
  <si>
    <t>комунальний заклад "Харківський ліцей № 4 Харківської міської ради"</t>
  </si>
  <si>
    <t>ВФЧ/ОВ/УЧ/177</t>
  </si>
  <si>
    <t>Ігнат Ждановський</t>
  </si>
  <si>
    <t>Кравченко Анна Олексіївна</t>
  </si>
  <si>
    <t>комунальний заклад "Харківський ліцей №163 Харківської міської ради"</t>
  </si>
  <si>
    <t>ВФЧ/ОВ/УЧ/178</t>
  </si>
  <si>
    <t>Софія Отрох</t>
  </si>
  <si>
    <t>Махамат Світлана Василівна</t>
  </si>
  <si>
    <t>комунальний заклад "Харківський ліцей №141 Харківської міської ради"</t>
  </si>
  <si>
    <t>ВФЧ/ОВ/УЧ/179</t>
  </si>
  <si>
    <t>Анастасія Богомаз</t>
  </si>
  <si>
    <t>Шумаков Олексій Сергійович</t>
  </si>
  <si>
    <t>Комунальний заклад Харківський ліцей № 139 Харківської міської ради</t>
  </si>
  <si>
    <t>ВФЧ/ОВ/УЧ/180</t>
  </si>
  <si>
    <t>Дмитро Авраменко</t>
  </si>
  <si>
    <t>Тороні Валентина Миколаївна</t>
  </si>
  <si>
    <t>Комунальний заклад "Шелестівський ліцей Коломацької селищної ради Богодухівського району Харківської області"</t>
  </si>
  <si>
    <t>ВФЧ/ОВ/УЧ/181</t>
  </si>
  <si>
    <t>Марія Василенко</t>
  </si>
  <si>
    <t>Батрак Аліна Русланівна</t>
  </si>
  <si>
    <t>Ліцей №3 Новокаховської міської ради</t>
  </si>
  <si>
    <t>ВФЧ/ОВ/УЧ/182</t>
  </si>
  <si>
    <t>Ірина Зуєва</t>
  </si>
  <si>
    <t>Слободенюк Ірина Миколаївна</t>
  </si>
  <si>
    <t>Ліцей №1 ім.Героя України М.Дзявульського Шепетівської міської ради Хмельницької області</t>
  </si>
  <si>
    <t>ВФЧ/ОВ/УЧ/183</t>
  </si>
  <si>
    <t>Мілєна Саркісян</t>
  </si>
  <si>
    <t>Надобко Оксана Григорівна</t>
  </si>
  <si>
    <t>КЗЗСО Ліцей 1 імені Володимира Красицького Хмельницької міської ради</t>
  </si>
  <si>
    <t>ВФЧ/ОВ/УЧ/184</t>
  </si>
  <si>
    <t>Ілона Ковальчук</t>
  </si>
  <si>
    <t>Поліщук Марія Анатоліївна</t>
  </si>
  <si>
    <t>Михайлюцький ліцей Михайлюцької сільської ради Шепетівського району Хмельницької області</t>
  </si>
  <si>
    <t>ВФЧ/ОВ/УЧ/185</t>
  </si>
  <si>
    <t>Гліб Собчинський</t>
  </si>
  <si>
    <t>Зима Наталія Володимирівна</t>
  </si>
  <si>
    <t>комунальний заклад загальної середньої освіти "Ліцей №3 імені Артема Мазура Хмельницької міської ради"</t>
  </si>
  <si>
    <t>ВФЧ/ОВ/УЧ/186</t>
  </si>
  <si>
    <t>Платон Протоцький</t>
  </si>
  <si>
    <t xml:space="preserve">Мельник Ірина Василівна </t>
  </si>
  <si>
    <t>Кам'янець-Подільський ліцей N14 Кам'янець-Подільської міської ради Хмельницької області</t>
  </si>
  <si>
    <t>ВФЧ/ОВ/УЧ/187</t>
  </si>
  <si>
    <t>Ірина Сербіна</t>
  </si>
  <si>
    <t xml:space="preserve">Куликова Ольга Іванівна </t>
  </si>
  <si>
    <t>Навчально-виховний комплекс "Загальноосвітня школа І-ІІІ ступенів №3-колегіум" Смілянської міської ради Черкаської області</t>
  </si>
  <si>
    <t>ВФЧ/ОВ/УЧ/188</t>
  </si>
  <si>
    <t>Аріна Баранікова</t>
  </si>
  <si>
    <t>Копійка Тетяна Григорівна</t>
  </si>
  <si>
    <t>Черкаський гуманітарно-правовий ліцей Черкаської міської ради Черкаської області</t>
  </si>
  <si>
    <t>ВФЧ/ОВ/УЧ/189</t>
  </si>
  <si>
    <t>Софія Забожко</t>
  </si>
  <si>
    <t>Чорна Тетяна Василівна</t>
  </si>
  <si>
    <t>Городищенський економічний ліцей Городищенської міської ради Черкаської області</t>
  </si>
  <si>
    <t>ВФЧ/ОВ/УЧ/190</t>
  </si>
  <si>
    <t>Анна Боярчук</t>
  </si>
  <si>
    <t>Калач Інна Вікторівна</t>
  </si>
  <si>
    <t>Драбівський ліцей Драбівської селищної ради</t>
  </si>
  <si>
    <t>ВФЧ/ОВ/УЧ/191</t>
  </si>
  <si>
    <t>Глєб Старухін</t>
  </si>
  <si>
    <t>Заєць Світлана іванівна</t>
  </si>
  <si>
    <t>Золотоніська гімназія ім.С, Д, Скляренка</t>
  </si>
  <si>
    <t>ВФЧ/ОВ/УЧ/192</t>
  </si>
  <si>
    <t>Анастасія Гаврилюк</t>
  </si>
  <si>
    <t>Сотникова Софія Анатоліївна</t>
  </si>
  <si>
    <t>Мліївський ліцей №1 Мліївської сільської ради</t>
  </si>
  <si>
    <t>ВФЧ/ОВ/УЧ/193</t>
  </si>
  <si>
    <t>Катерина Черкасова</t>
  </si>
  <si>
    <t>Подрушняк Любов Іванівна</t>
  </si>
  <si>
    <t>Смілянська загальноосвітня школа І -ІІІ ступенів №1 Смілянської міської ради Черкаської області</t>
  </si>
  <si>
    <t>ВФЧ/ОВ/УЧ/194</t>
  </si>
  <si>
    <t>Ангеліна Зав'ялова</t>
  </si>
  <si>
    <t>Шацило Марія Василівна</t>
  </si>
  <si>
    <t>Коробівський НВК "ЗОШ І-ІІІ ступенів - заклад дошкільної освіти'</t>
  </si>
  <si>
    <t>ВФЧ/ОВ/УЧ/195</t>
  </si>
  <si>
    <t>Євгеній Павленко</t>
  </si>
  <si>
    <t>Діденко Сергій Васильович</t>
  </si>
  <si>
    <t>Черкаська загальноосвітня школа І-ІІІ ст. №29 Черкаської міської ради Черкаської області</t>
  </si>
  <si>
    <t>ВФЧ/ОВ/УЧ/196</t>
  </si>
  <si>
    <t>Володимир Загребельний</t>
  </si>
  <si>
    <t>Заєць Світлана Іванівна</t>
  </si>
  <si>
    <t>Золотоніська загальноосвітня школа І-ІІІ ст. №5</t>
  </si>
  <si>
    <t>ВФЧ/ОВ/УЧ/197</t>
  </si>
  <si>
    <t>Андрій Чорний</t>
  </si>
  <si>
    <t>Кузьмінський Дмитро Миколайович</t>
  </si>
  <si>
    <t>Золотоніська спеціалізована школа № 1, м. Золотоноша, Черкаська область.</t>
  </si>
  <si>
    <t>ВФЧ/ОВ/УЧ/198</t>
  </si>
  <si>
    <t>Андрій Даценко</t>
  </si>
  <si>
    <t>Бондаренко Анна Петрівна</t>
  </si>
  <si>
    <t>Шполянський ліцей №3 Шполянської міської ради ОТГ Черкаської області</t>
  </si>
  <si>
    <t>ВФЧ/ОВ/УЧ/199</t>
  </si>
  <si>
    <t>Діана Коношевич</t>
  </si>
  <si>
    <t>Красножон Тетяна Вікторівна</t>
  </si>
  <si>
    <t>ліцей "Ерудит" Монастирищенської міської ради Черкаської області</t>
  </si>
  <si>
    <t>ВФЧ/ОВ/УЧ/200</t>
  </si>
  <si>
    <t>Богдан Бовшик</t>
  </si>
  <si>
    <t>Почтар Юлія Миколаївна</t>
  </si>
  <si>
    <t>Комунальний заклад "Степанецький ліцей - опорний заклад загальної середньої освіти" Степанецької сільської ради об'єднаної територіальної громади Черкаської області</t>
  </si>
  <si>
    <t>ВФЧ/ОВ/УЧ/201</t>
  </si>
  <si>
    <t>Євгеній Бакумович</t>
  </si>
  <si>
    <t>Немченко Іван Іванович</t>
  </si>
  <si>
    <t>Талалаївський ліцей Талалаївської сільської ради Ніжинського району Чернігівської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</si>
</sst>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vPRRqiTEh52nHCWNPdzV" TargetMode="External"/><Relationship Id="rId21" Type="http://schemas.openxmlformats.org/officeDocument/2006/relationships/hyperlink" Target="https://talan.bank.gov.ua/get-user-certificate/vPRRqVfBwdG8Mx0E7-UM" TargetMode="External"/><Relationship Id="rId42" Type="http://schemas.openxmlformats.org/officeDocument/2006/relationships/hyperlink" Target="https://talan.bank.gov.ua/get-user-certificate/vPRRq4XG0G-hZF0xdAQn" TargetMode="External"/><Relationship Id="rId63" Type="http://schemas.openxmlformats.org/officeDocument/2006/relationships/hyperlink" Target="https://talan.bank.gov.ua/get-user-certificate/vPRRqi92hvvph_cBhMny" TargetMode="External"/><Relationship Id="rId84" Type="http://schemas.openxmlformats.org/officeDocument/2006/relationships/hyperlink" Target="https://talan.bank.gov.ua/get-user-certificate/vPRRqb4YHdANXzpw6ynV" TargetMode="External"/><Relationship Id="rId138" Type="http://schemas.openxmlformats.org/officeDocument/2006/relationships/hyperlink" Target="https://talan.bank.gov.ua/get-user-certificate/vPRRqSfRhMks3gCIrtiY" TargetMode="External"/><Relationship Id="rId159" Type="http://schemas.openxmlformats.org/officeDocument/2006/relationships/hyperlink" Target="https://talan.bank.gov.ua/get-user-certificate/vPRRqnzEQSZwbMKMsA3l" TargetMode="External"/><Relationship Id="rId170" Type="http://schemas.openxmlformats.org/officeDocument/2006/relationships/hyperlink" Target="https://talan.bank.gov.ua/get-user-certificate/vPRRq1QduMYN_JEv-b_G" TargetMode="External"/><Relationship Id="rId191" Type="http://schemas.openxmlformats.org/officeDocument/2006/relationships/hyperlink" Target="https://talan.bank.gov.ua/get-user-certificate/vPRRqQeQ__Kz6N4GALMR" TargetMode="External"/><Relationship Id="rId107" Type="http://schemas.openxmlformats.org/officeDocument/2006/relationships/hyperlink" Target="https://talan.bank.gov.ua/get-user-certificate/vPRRqtp4NBJbbhzLhtxy" TargetMode="External"/><Relationship Id="rId11" Type="http://schemas.openxmlformats.org/officeDocument/2006/relationships/hyperlink" Target="https://talan.bank.gov.ua/get-user-certificate/vPRRqp2VGctgRF-zwkiG" TargetMode="External"/><Relationship Id="rId32" Type="http://schemas.openxmlformats.org/officeDocument/2006/relationships/hyperlink" Target="https://talan.bank.gov.ua/get-user-certificate/vPRRqDAv2OEeBiKgZXZO" TargetMode="External"/><Relationship Id="rId53" Type="http://schemas.openxmlformats.org/officeDocument/2006/relationships/hyperlink" Target="https://talan.bank.gov.ua/get-user-certificate/vPRRqMIqleLFSFudDBvH" TargetMode="External"/><Relationship Id="rId74" Type="http://schemas.openxmlformats.org/officeDocument/2006/relationships/hyperlink" Target="https://talan.bank.gov.ua/get-user-certificate/vPRRqLnvvaoVx88uQw6Q" TargetMode="External"/><Relationship Id="rId128" Type="http://schemas.openxmlformats.org/officeDocument/2006/relationships/hyperlink" Target="https://talan.bank.gov.ua/get-user-certificate/vPRRqe9woXh-P3g3uCp1" TargetMode="External"/><Relationship Id="rId149" Type="http://schemas.openxmlformats.org/officeDocument/2006/relationships/hyperlink" Target="https://talan.bank.gov.ua/get-user-certificate/vPRRqz3YHsa-O-20m2-h" TargetMode="External"/><Relationship Id="rId5" Type="http://schemas.openxmlformats.org/officeDocument/2006/relationships/hyperlink" Target="https://talan.bank.gov.ua/get-user-certificate/vPRRqs6xIcii2im89Q7e" TargetMode="External"/><Relationship Id="rId95" Type="http://schemas.openxmlformats.org/officeDocument/2006/relationships/hyperlink" Target="https://talan.bank.gov.ua/get-user-certificate/vPRRqr5KRlpWO43DgDMU" TargetMode="External"/><Relationship Id="rId160" Type="http://schemas.openxmlformats.org/officeDocument/2006/relationships/hyperlink" Target="https://talan.bank.gov.ua/get-user-certificate/vPRRqNuVOPXr2NFtEXO7" TargetMode="External"/><Relationship Id="rId181" Type="http://schemas.openxmlformats.org/officeDocument/2006/relationships/hyperlink" Target="https://talan.bank.gov.ua/get-user-certificate/vPRRqd13WivzAWRuaEed" TargetMode="External"/><Relationship Id="rId22" Type="http://schemas.openxmlformats.org/officeDocument/2006/relationships/hyperlink" Target="https://talan.bank.gov.ua/get-user-certificate/vPRRqq6wwV1jaNUx5VVm" TargetMode="External"/><Relationship Id="rId43" Type="http://schemas.openxmlformats.org/officeDocument/2006/relationships/hyperlink" Target="https://talan.bank.gov.ua/get-user-certificate/vPRRqGJBayNUeoLF5AX7" TargetMode="External"/><Relationship Id="rId64" Type="http://schemas.openxmlformats.org/officeDocument/2006/relationships/hyperlink" Target="https://talan.bank.gov.ua/get-user-certificate/vPRRqK7KLFV7rDSOyMUe" TargetMode="External"/><Relationship Id="rId118" Type="http://schemas.openxmlformats.org/officeDocument/2006/relationships/hyperlink" Target="https://talan.bank.gov.ua/get-user-certificate/vPRRqNkFHhupI2az0feX" TargetMode="External"/><Relationship Id="rId139" Type="http://schemas.openxmlformats.org/officeDocument/2006/relationships/hyperlink" Target="https://talan.bank.gov.ua/get-user-certificate/vPRRqMaw5IBR6xCvx5h8" TargetMode="External"/><Relationship Id="rId85" Type="http://schemas.openxmlformats.org/officeDocument/2006/relationships/hyperlink" Target="https://talan.bank.gov.ua/get-user-certificate/vPRRqdHltJquYBmPG4yU" TargetMode="External"/><Relationship Id="rId150" Type="http://schemas.openxmlformats.org/officeDocument/2006/relationships/hyperlink" Target="https://talan.bank.gov.ua/get-user-certificate/vPRRqBgZUTWs0k8Te7IE" TargetMode="External"/><Relationship Id="rId171" Type="http://schemas.openxmlformats.org/officeDocument/2006/relationships/hyperlink" Target="https://talan.bank.gov.ua/get-user-certificate/vPRRqGELbewg5BfxH9qv" TargetMode="External"/><Relationship Id="rId192" Type="http://schemas.openxmlformats.org/officeDocument/2006/relationships/hyperlink" Target="https://talan.bank.gov.ua/get-user-certificate/vPRRqjDmECmTdzG9aHA_" TargetMode="External"/><Relationship Id="rId12" Type="http://schemas.openxmlformats.org/officeDocument/2006/relationships/hyperlink" Target="https://talan.bank.gov.ua/get-user-certificate/vPRRqpX_Dvq4r-l0w3yF" TargetMode="External"/><Relationship Id="rId33" Type="http://schemas.openxmlformats.org/officeDocument/2006/relationships/hyperlink" Target="https://talan.bank.gov.ua/get-user-certificate/vPRRqFMGw7rNbdbqnRox" TargetMode="External"/><Relationship Id="rId108" Type="http://schemas.openxmlformats.org/officeDocument/2006/relationships/hyperlink" Target="https://talan.bank.gov.ua/get-user-certificate/vPRRq5eW8XmCxvQi-yNk" TargetMode="External"/><Relationship Id="rId129" Type="http://schemas.openxmlformats.org/officeDocument/2006/relationships/hyperlink" Target="https://talan.bank.gov.ua/get-user-certificate/vPRRqFSbcXf-tKoBZ4WL" TargetMode="External"/><Relationship Id="rId54" Type="http://schemas.openxmlformats.org/officeDocument/2006/relationships/hyperlink" Target="https://talan.bank.gov.ua/get-user-certificate/vPRRqyZo9irRam27Gjg7" TargetMode="External"/><Relationship Id="rId75" Type="http://schemas.openxmlformats.org/officeDocument/2006/relationships/hyperlink" Target="https://talan.bank.gov.ua/get-user-certificate/vPRRqiE5lpbYasETt3vJ" TargetMode="External"/><Relationship Id="rId96" Type="http://schemas.openxmlformats.org/officeDocument/2006/relationships/hyperlink" Target="https://talan.bank.gov.ua/get-user-certificate/vPRRqZXXD9l1F4hy3H06" TargetMode="External"/><Relationship Id="rId140" Type="http://schemas.openxmlformats.org/officeDocument/2006/relationships/hyperlink" Target="https://talan.bank.gov.ua/get-user-certificate/vPRRqOOsJ6upNurdBE-G" TargetMode="External"/><Relationship Id="rId161" Type="http://schemas.openxmlformats.org/officeDocument/2006/relationships/hyperlink" Target="https://talan.bank.gov.ua/get-user-certificate/vPRRq7DfI7PXPLQJTaKk" TargetMode="External"/><Relationship Id="rId182" Type="http://schemas.openxmlformats.org/officeDocument/2006/relationships/hyperlink" Target="https://talan.bank.gov.ua/get-user-certificate/vPRRqgE_oRrlcAoIyC6g" TargetMode="External"/><Relationship Id="rId6" Type="http://schemas.openxmlformats.org/officeDocument/2006/relationships/hyperlink" Target="https://talan.bank.gov.ua/get-user-certificate/vPRRq4o7KbSnDwGzfTYW" TargetMode="External"/><Relationship Id="rId23" Type="http://schemas.openxmlformats.org/officeDocument/2006/relationships/hyperlink" Target="https://talan.bank.gov.ua/get-user-certificate/vPRRqTn64ra8HgEB4X7k" TargetMode="External"/><Relationship Id="rId119" Type="http://schemas.openxmlformats.org/officeDocument/2006/relationships/hyperlink" Target="https://talan.bank.gov.ua/get-user-certificate/vPRRqg0DS98lOyLt7XYB" TargetMode="External"/><Relationship Id="rId44" Type="http://schemas.openxmlformats.org/officeDocument/2006/relationships/hyperlink" Target="https://talan.bank.gov.ua/get-user-certificate/vPRRqOiDntIWeY4Nmta9" TargetMode="External"/><Relationship Id="rId65" Type="http://schemas.openxmlformats.org/officeDocument/2006/relationships/hyperlink" Target="https://talan.bank.gov.ua/get-user-certificate/vPRRq9gAE5MhtGqXZF9Q" TargetMode="External"/><Relationship Id="rId86" Type="http://schemas.openxmlformats.org/officeDocument/2006/relationships/hyperlink" Target="https://talan.bank.gov.ua/get-user-certificate/vPRRqZKM7P-nhEW8_iD0" TargetMode="External"/><Relationship Id="rId130" Type="http://schemas.openxmlformats.org/officeDocument/2006/relationships/hyperlink" Target="https://talan.bank.gov.ua/get-user-certificate/vPRRqVY4nNcxr50MkrDr" TargetMode="External"/><Relationship Id="rId151" Type="http://schemas.openxmlformats.org/officeDocument/2006/relationships/hyperlink" Target="https://talan.bank.gov.ua/get-user-certificate/vPRRq8ibCK4egEs1fdDD" TargetMode="External"/><Relationship Id="rId172" Type="http://schemas.openxmlformats.org/officeDocument/2006/relationships/hyperlink" Target="https://talan.bank.gov.ua/get-user-certificate/vPRRqtn1OXyV-vT0txNg" TargetMode="External"/><Relationship Id="rId193" Type="http://schemas.openxmlformats.org/officeDocument/2006/relationships/hyperlink" Target="https://talan.bank.gov.ua/get-user-certificate/vPRRqaMdSCMEc5mKiX2g" TargetMode="External"/><Relationship Id="rId13" Type="http://schemas.openxmlformats.org/officeDocument/2006/relationships/hyperlink" Target="https://talan.bank.gov.ua/get-user-certificate/vPRRqOfOG3jqW35JDzeu" TargetMode="External"/><Relationship Id="rId109" Type="http://schemas.openxmlformats.org/officeDocument/2006/relationships/hyperlink" Target="https://talan.bank.gov.ua/get-user-certificate/vPRRqRbWNnb1ZlpSZvkO" TargetMode="External"/><Relationship Id="rId34" Type="http://schemas.openxmlformats.org/officeDocument/2006/relationships/hyperlink" Target="https://talan.bank.gov.ua/get-user-certificate/vPRRq-_Khhk9pwLMUza2" TargetMode="External"/><Relationship Id="rId55" Type="http://schemas.openxmlformats.org/officeDocument/2006/relationships/hyperlink" Target="https://talan.bank.gov.ua/get-user-certificate/vPRRq4ve_qZXiOGA2UJT" TargetMode="External"/><Relationship Id="rId76" Type="http://schemas.openxmlformats.org/officeDocument/2006/relationships/hyperlink" Target="https://talan.bank.gov.ua/get-user-certificate/vPRRqTWCK2MH0HMwcQmL" TargetMode="External"/><Relationship Id="rId97" Type="http://schemas.openxmlformats.org/officeDocument/2006/relationships/hyperlink" Target="https://talan.bank.gov.ua/get-user-certificate/vPRRq-DPa6gnP0aFXx7H" TargetMode="External"/><Relationship Id="rId120" Type="http://schemas.openxmlformats.org/officeDocument/2006/relationships/hyperlink" Target="https://talan.bank.gov.ua/get-user-certificate/vPRRqBk2MlEMVXDSQEfi" TargetMode="External"/><Relationship Id="rId141" Type="http://schemas.openxmlformats.org/officeDocument/2006/relationships/hyperlink" Target="https://talan.bank.gov.ua/get-user-certificate/vPRRqZ9Rr-ZqqPf1_5Bs" TargetMode="External"/><Relationship Id="rId7" Type="http://schemas.openxmlformats.org/officeDocument/2006/relationships/hyperlink" Target="https://talan.bank.gov.ua/get-user-certificate/vPRRqxrkKH9xhvaJQNeg" TargetMode="External"/><Relationship Id="rId162" Type="http://schemas.openxmlformats.org/officeDocument/2006/relationships/hyperlink" Target="https://talan.bank.gov.ua/get-user-certificate/vPRRq45OqBzGGIYUiD8X" TargetMode="External"/><Relationship Id="rId183" Type="http://schemas.openxmlformats.org/officeDocument/2006/relationships/hyperlink" Target="https://talan.bank.gov.ua/get-user-certificate/vPRRqA7l_xytk7O7umLx" TargetMode="External"/><Relationship Id="rId2" Type="http://schemas.openxmlformats.org/officeDocument/2006/relationships/hyperlink" Target="https://talan.bank.gov.ua/get-user-certificate/vPRRqUoc8Xw5ysXwtrE9" TargetMode="External"/><Relationship Id="rId29" Type="http://schemas.openxmlformats.org/officeDocument/2006/relationships/hyperlink" Target="https://talan.bank.gov.ua/get-user-certificate/vPRRquCw4EbvkR28xM1B" TargetMode="External"/><Relationship Id="rId24" Type="http://schemas.openxmlformats.org/officeDocument/2006/relationships/hyperlink" Target="https://talan.bank.gov.ua/get-user-certificate/vPRRqiB1584HPmJwBxxh" TargetMode="External"/><Relationship Id="rId40" Type="http://schemas.openxmlformats.org/officeDocument/2006/relationships/hyperlink" Target="https://talan.bank.gov.ua/get-user-certificate/vPRRqvAOHv1xoDhPRJ2Z" TargetMode="External"/><Relationship Id="rId45" Type="http://schemas.openxmlformats.org/officeDocument/2006/relationships/hyperlink" Target="https://talan.bank.gov.ua/get-user-certificate/vPRRq4BWs0C9DfsnTLR3" TargetMode="External"/><Relationship Id="rId66" Type="http://schemas.openxmlformats.org/officeDocument/2006/relationships/hyperlink" Target="https://talan.bank.gov.ua/get-user-certificate/vPRRqSYb8GsdYYk3NO9V" TargetMode="External"/><Relationship Id="rId87" Type="http://schemas.openxmlformats.org/officeDocument/2006/relationships/hyperlink" Target="https://talan.bank.gov.ua/get-user-certificate/vPRRqODOZN1EPZa-re0i" TargetMode="External"/><Relationship Id="rId110" Type="http://schemas.openxmlformats.org/officeDocument/2006/relationships/hyperlink" Target="https://talan.bank.gov.ua/get-user-certificate/vPRRqum4jRTwv3Kyv-JD" TargetMode="External"/><Relationship Id="rId115" Type="http://schemas.openxmlformats.org/officeDocument/2006/relationships/hyperlink" Target="https://talan.bank.gov.ua/get-user-certificate/vPRRqEzLtuqqsNWYd_s8" TargetMode="External"/><Relationship Id="rId131" Type="http://schemas.openxmlformats.org/officeDocument/2006/relationships/hyperlink" Target="https://talan.bank.gov.ua/get-user-certificate/vPRRqSqANNH4abHsrAea" TargetMode="External"/><Relationship Id="rId136" Type="http://schemas.openxmlformats.org/officeDocument/2006/relationships/hyperlink" Target="https://talan.bank.gov.ua/get-user-certificate/vPRRq6cWDyf6XtvqO9-K" TargetMode="External"/><Relationship Id="rId157" Type="http://schemas.openxmlformats.org/officeDocument/2006/relationships/hyperlink" Target="https://talan.bank.gov.ua/get-user-certificate/vPRRqadLq8c4yefl43Xm" TargetMode="External"/><Relationship Id="rId178" Type="http://schemas.openxmlformats.org/officeDocument/2006/relationships/hyperlink" Target="https://talan.bank.gov.ua/get-user-certificate/vPRRqgXW0bFWjvEAGzZZ" TargetMode="External"/><Relationship Id="rId61" Type="http://schemas.openxmlformats.org/officeDocument/2006/relationships/hyperlink" Target="https://talan.bank.gov.ua/get-user-certificate/vPRRqpNTRys12uFoQ9FE" TargetMode="External"/><Relationship Id="rId82" Type="http://schemas.openxmlformats.org/officeDocument/2006/relationships/hyperlink" Target="https://talan.bank.gov.ua/get-user-certificate/vPRRq-qOX4_Wf0FToPo3" TargetMode="External"/><Relationship Id="rId152" Type="http://schemas.openxmlformats.org/officeDocument/2006/relationships/hyperlink" Target="https://talan.bank.gov.ua/get-user-certificate/vPRRqXnMzf1F2VdLCCaw" TargetMode="External"/><Relationship Id="rId173" Type="http://schemas.openxmlformats.org/officeDocument/2006/relationships/hyperlink" Target="https://talan.bank.gov.ua/get-user-certificate/vPRRq-ZC2Lkg6pADFJAo" TargetMode="External"/><Relationship Id="rId194" Type="http://schemas.openxmlformats.org/officeDocument/2006/relationships/hyperlink" Target="https://talan.bank.gov.ua/get-user-certificate/vPRRqi_b_0z8xylYrzEE" TargetMode="External"/><Relationship Id="rId199" Type="http://schemas.openxmlformats.org/officeDocument/2006/relationships/hyperlink" Target="https://talan.bank.gov.ua/get-user-certificate/vPRRqEwax_zS2y-WtF6x" TargetMode="External"/><Relationship Id="rId19" Type="http://schemas.openxmlformats.org/officeDocument/2006/relationships/hyperlink" Target="https://talan.bank.gov.ua/get-user-certificate/vPRRqG3EmCdRMxxsT49f" TargetMode="External"/><Relationship Id="rId14" Type="http://schemas.openxmlformats.org/officeDocument/2006/relationships/hyperlink" Target="https://talan.bank.gov.ua/get-user-certificate/vPRRqtwYMo0RhN6nBv6p" TargetMode="External"/><Relationship Id="rId30" Type="http://schemas.openxmlformats.org/officeDocument/2006/relationships/hyperlink" Target="https://talan.bank.gov.ua/get-user-certificate/vPRRqEfdY-uStXjpoDCB" TargetMode="External"/><Relationship Id="rId35" Type="http://schemas.openxmlformats.org/officeDocument/2006/relationships/hyperlink" Target="https://talan.bank.gov.ua/get-user-certificate/vPRRqzzbxr0cE9pdSJP0" TargetMode="External"/><Relationship Id="rId56" Type="http://schemas.openxmlformats.org/officeDocument/2006/relationships/hyperlink" Target="https://talan.bank.gov.ua/get-user-certificate/vPRRq6Fk5kU5jpg1kxfo" TargetMode="External"/><Relationship Id="rId77" Type="http://schemas.openxmlformats.org/officeDocument/2006/relationships/hyperlink" Target="https://talan.bank.gov.ua/get-user-certificate/vPRRqN5aixfMHPzp9bTb" TargetMode="External"/><Relationship Id="rId100" Type="http://schemas.openxmlformats.org/officeDocument/2006/relationships/hyperlink" Target="https://talan.bank.gov.ua/get-user-certificate/vPRRqh1x3-yqhRWagMRj" TargetMode="External"/><Relationship Id="rId105" Type="http://schemas.openxmlformats.org/officeDocument/2006/relationships/hyperlink" Target="https://talan.bank.gov.ua/get-user-certificate/vPRRq6i2IV1FjDVd98K1" TargetMode="External"/><Relationship Id="rId126" Type="http://schemas.openxmlformats.org/officeDocument/2006/relationships/hyperlink" Target="https://talan.bank.gov.ua/get-user-certificate/vPRRq2kgDPplmgIl6drW" TargetMode="External"/><Relationship Id="rId147" Type="http://schemas.openxmlformats.org/officeDocument/2006/relationships/hyperlink" Target="https://talan.bank.gov.ua/get-user-certificate/vPRRqxCsS_qvv475ysYA" TargetMode="External"/><Relationship Id="rId168" Type="http://schemas.openxmlformats.org/officeDocument/2006/relationships/hyperlink" Target="https://talan.bank.gov.ua/get-user-certificate/vPRRqUhsJy-qPRbqVsyI" TargetMode="External"/><Relationship Id="rId8" Type="http://schemas.openxmlformats.org/officeDocument/2006/relationships/hyperlink" Target="https://talan.bank.gov.ua/get-user-certificate/vPRRqS15iYYeHHr7vJqp" TargetMode="External"/><Relationship Id="rId51" Type="http://schemas.openxmlformats.org/officeDocument/2006/relationships/hyperlink" Target="https://talan.bank.gov.ua/get-user-certificate/vPRRqe7cymtCylQsGUTY" TargetMode="External"/><Relationship Id="rId72" Type="http://schemas.openxmlformats.org/officeDocument/2006/relationships/hyperlink" Target="https://talan.bank.gov.ua/get-user-certificate/vPRRqljRo4a5Zjm-ePB5" TargetMode="External"/><Relationship Id="rId93" Type="http://schemas.openxmlformats.org/officeDocument/2006/relationships/hyperlink" Target="https://talan.bank.gov.ua/get-user-certificate/vPRRq6DM59ERjsNUZ19F" TargetMode="External"/><Relationship Id="rId98" Type="http://schemas.openxmlformats.org/officeDocument/2006/relationships/hyperlink" Target="https://talan.bank.gov.ua/get-user-certificate/vPRRqWWaQXjHaKUe77iC" TargetMode="External"/><Relationship Id="rId121" Type="http://schemas.openxmlformats.org/officeDocument/2006/relationships/hyperlink" Target="https://talan.bank.gov.ua/get-user-certificate/vPRRq0pyrVrjipbI3dxi" TargetMode="External"/><Relationship Id="rId142" Type="http://schemas.openxmlformats.org/officeDocument/2006/relationships/hyperlink" Target="https://talan.bank.gov.ua/get-user-certificate/vPRRqJSJHEFSKl_Av3a1" TargetMode="External"/><Relationship Id="rId163" Type="http://schemas.openxmlformats.org/officeDocument/2006/relationships/hyperlink" Target="https://talan.bank.gov.ua/get-user-certificate/vPRRqA2cR3_rZcl4mRM1" TargetMode="External"/><Relationship Id="rId184" Type="http://schemas.openxmlformats.org/officeDocument/2006/relationships/hyperlink" Target="https://talan.bank.gov.ua/get-user-certificate/vPRRqjg9aFhWv1l0g_gx" TargetMode="External"/><Relationship Id="rId189" Type="http://schemas.openxmlformats.org/officeDocument/2006/relationships/hyperlink" Target="https://talan.bank.gov.ua/get-user-certificate/vPRRq84cMPzB-8nEAVOY" TargetMode="External"/><Relationship Id="rId3" Type="http://schemas.openxmlformats.org/officeDocument/2006/relationships/hyperlink" Target="https://talan.bank.gov.ua/get-user-certificate/vPRRqTp1omYbewhO3vnd" TargetMode="External"/><Relationship Id="rId25" Type="http://schemas.openxmlformats.org/officeDocument/2006/relationships/hyperlink" Target="https://talan.bank.gov.ua/get-user-certificate/vPRRq-fPnWVohZwLDuSU" TargetMode="External"/><Relationship Id="rId46" Type="http://schemas.openxmlformats.org/officeDocument/2006/relationships/hyperlink" Target="https://talan.bank.gov.ua/get-user-certificate/vPRRqLPicRapFSWDF7vi" TargetMode="External"/><Relationship Id="rId67" Type="http://schemas.openxmlformats.org/officeDocument/2006/relationships/hyperlink" Target="https://talan.bank.gov.ua/get-user-certificate/vPRRqbGxFUx4a3QWORPw" TargetMode="External"/><Relationship Id="rId116" Type="http://schemas.openxmlformats.org/officeDocument/2006/relationships/hyperlink" Target="https://talan.bank.gov.ua/get-user-certificate/vPRRqyD5Ps7UL2_Ij71K" TargetMode="External"/><Relationship Id="rId137" Type="http://schemas.openxmlformats.org/officeDocument/2006/relationships/hyperlink" Target="https://talan.bank.gov.ua/get-user-certificate/vPRRql44iDpI4nqzGSjY" TargetMode="External"/><Relationship Id="rId158" Type="http://schemas.openxmlformats.org/officeDocument/2006/relationships/hyperlink" Target="https://talan.bank.gov.ua/get-user-certificate/vPRRqCXsBI65mPCGMs03" TargetMode="External"/><Relationship Id="rId20" Type="http://schemas.openxmlformats.org/officeDocument/2006/relationships/hyperlink" Target="https://talan.bank.gov.ua/get-user-certificate/vPRRqmb4mVzbJoNmxcoz" TargetMode="External"/><Relationship Id="rId41" Type="http://schemas.openxmlformats.org/officeDocument/2006/relationships/hyperlink" Target="https://talan.bank.gov.ua/get-user-certificate/vPRRqnXPqo4wbCuLIO2J" TargetMode="External"/><Relationship Id="rId62" Type="http://schemas.openxmlformats.org/officeDocument/2006/relationships/hyperlink" Target="https://talan.bank.gov.ua/get-user-certificate/vPRRqxVibdWqxGtFRqeX" TargetMode="External"/><Relationship Id="rId83" Type="http://schemas.openxmlformats.org/officeDocument/2006/relationships/hyperlink" Target="https://talan.bank.gov.ua/get-user-certificate/vPRRqqyXVN2CLvUOdshy" TargetMode="External"/><Relationship Id="rId88" Type="http://schemas.openxmlformats.org/officeDocument/2006/relationships/hyperlink" Target="https://talan.bank.gov.ua/get-user-certificate/vPRRqf5ENNc6pxMdOCmK" TargetMode="External"/><Relationship Id="rId111" Type="http://schemas.openxmlformats.org/officeDocument/2006/relationships/hyperlink" Target="https://talan.bank.gov.ua/get-user-certificate/vPRRqEgG5mHZICB1AlXo" TargetMode="External"/><Relationship Id="rId132" Type="http://schemas.openxmlformats.org/officeDocument/2006/relationships/hyperlink" Target="https://talan.bank.gov.ua/get-user-certificate/vPRRqJo0K_VO7unrTc8A" TargetMode="External"/><Relationship Id="rId153" Type="http://schemas.openxmlformats.org/officeDocument/2006/relationships/hyperlink" Target="https://talan.bank.gov.ua/get-user-certificate/vPRRqezvaGnww1BR4VYN" TargetMode="External"/><Relationship Id="rId174" Type="http://schemas.openxmlformats.org/officeDocument/2006/relationships/hyperlink" Target="https://talan.bank.gov.ua/get-user-certificate/vPRRqEv6eipGramBtRA7" TargetMode="External"/><Relationship Id="rId179" Type="http://schemas.openxmlformats.org/officeDocument/2006/relationships/hyperlink" Target="https://talan.bank.gov.ua/get-user-certificate/vPRRq01MxzIkjypLBx83" TargetMode="External"/><Relationship Id="rId195" Type="http://schemas.openxmlformats.org/officeDocument/2006/relationships/hyperlink" Target="https://talan.bank.gov.ua/get-user-certificate/vPRRqO9b4u2W2vAUTml-" TargetMode="External"/><Relationship Id="rId190" Type="http://schemas.openxmlformats.org/officeDocument/2006/relationships/hyperlink" Target="https://talan.bank.gov.ua/get-user-certificate/vPRRq0CRKotLfiAcgJnr" TargetMode="External"/><Relationship Id="rId15" Type="http://schemas.openxmlformats.org/officeDocument/2006/relationships/hyperlink" Target="https://talan.bank.gov.ua/get-user-certificate/vPRRqi91TL6esNFyVUVp" TargetMode="External"/><Relationship Id="rId36" Type="http://schemas.openxmlformats.org/officeDocument/2006/relationships/hyperlink" Target="https://talan.bank.gov.ua/get-user-certificate/vPRRqxVnCqOrW4e1a3zA" TargetMode="External"/><Relationship Id="rId57" Type="http://schemas.openxmlformats.org/officeDocument/2006/relationships/hyperlink" Target="https://talan.bank.gov.ua/get-user-certificate/vPRRqkzoMRP4z2j1t8QP" TargetMode="External"/><Relationship Id="rId106" Type="http://schemas.openxmlformats.org/officeDocument/2006/relationships/hyperlink" Target="https://talan.bank.gov.ua/get-user-certificate/vPRRqFyfYViYepiAUmpX" TargetMode="External"/><Relationship Id="rId127" Type="http://schemas.openxmlformats.org/officeDocument/2006/relationships/hyperlink" Target="https://talan.bank.gov.ua/get-user-certificate/vPRRqO2iGQyRXleX1jph" TargetMode="External"/><Relationship Id="rId10" Type="http://schemas.openxmlformats.org/officeDocument/2006/relationships/hyperlink" Target="https://talan.bank.gov.ua/get-user-certificate/vPRRqWoFbW65Y1NReFF0" TargetMode="External"/><Relationship Id="rId31" Type="http://schemas.openxmlformats.org/officeDocument/2006/relationships/hyperlink" Target="https://talan.bank.gov.ua/get-user-certificate/vPRRqWljmZRbWuSE2rzU" TargetMode="External"/><Relationship Id="rId52" Type="http://schemas.openxmlformats.org/officeDocument/2006/relationships/hyperlink" Target="https://talan.bank.gov.ua/get-user-certificate/vPRRqgUPhLlv-NTs-nit" TargetMode="External"/><Relationship Id="rId73" Type="http://schemas.openxmlformats.org/officeDocument/2006/relationships/hyperlink" Target="https://talan.bank.gov.ua/get-user-certificate/vPRRqM3dngZuzgG5nFy1" TargetMode="External"/><Relationship Id="rId78" Type="http://schemas.openxmlformats.org/officeDocument/2006/relationships/hyperlink" Target="https://talan.bank.gov.ua/get-user-certificate/vPRRqb5KzofS7Ln9T_oW" TargetMode="External"/><Relationship Id="rId94" Type="http://schemas.openxmlformats.org/officeDocument/2006/relationships/hyperlink" Target="https://talan.bank.gov.ua/get-user-certificate/vPRRqoJA37RV8xYZTS93" TargetMode="External"/><Relationship Id="rId99" Type="http://schemas.openxmlformats.org/officeDocument/2006/relationships/hyperlink" Target="https://talan.bank.gov.ua/get-user-certificate/vPRRqPAJ7wxG4XqCVZ6s" TargetMode="External"/><Relationship Id="rId101" Type="http://schemas.openxmlformats.org/officeDocument/2006/relationships/hyperlink" Target="https://talan.bank.gov.ua/get-user-certificate/vPRRqcUXvCOANK3C5u1-" TargetMode="External"/><Relationship Id="rId122" Type="http://schemas.openxmlformats.org/officeDocument/2006/relationships/hyperlink" Target="https://talan.bank.gov.ua/get-user-certificate/vPRRqlQMdnzDKVYGjrqC" TargetMode="External"/><Relationship Id="rId143" Type="http://schemas.openxmlformats.org/officeDocument/2006/relationships/hyperlink" Target="https://talan.bank.gov.ua/get-user-certificate/vPRRq_51VVU-cH-tHNSe" TargetMode="External"/><Relationship Id="rId148" Type="http://schemas.openxmlformats.org/officeDocument/2006/relationships/hyperlink" Target="https://talan.bank.gov.ua/get-user-certificate/vPRRqN-psGCrk9EXL9yC" TargetMode="External"/><Relationship Id="rId164" Type="http://schemas.openxmlformats.org/officeDocument/2006/relationships/hyperlink" Target="https://talan.bank.gov.ua/get-user-certificate/vPRRqbauT-oxWfgY28L1" TargetMode="External"/><Relationship Id="rId169" Type="http://schemas.openxmlformats.org/officeDocument/2006/relationships/hyperlink" Target="https://talan.bank.gov.ua/get-user-certificate/vPRRq6nUm32q0j5zG-8y" TargetMode="External"/><Relationship Id="rId185" Type="http://schemas.openxmlformats.org/officeDocument/2006/relationships/hyperlink" Target="https://talan.bank.gov.ua/get-user-certificate/vPRRqZ5zScgLCtdv6T-O" TargetMode="External"/><Relationship Id="rId4" Type="http://schemas.openxmlformats.org/officeDocument/2006/relationships/hyperlink" Target="https://talan.bank.gov.ua/get-user-certificate/vPRRqrKi5pUBrKg0L2Jb" TargetMode="External"/><Relationship Id="rId9" Type="http://schemas.openxmlformats.org/officeDocument/2006/relationships/hyperlink" Target="https://talan.bank.gov.ua/get-user-certificate/vPRRqvfdWhd1tss0YWcG" TargetMode="External"/><Relationship Id="rId180" Type="http://schemas.openxmlformats.org/officeDocument/2006/relationships/hyperlink" Target="https://talan.bank.gov.ua/get-user-certificate/vPRRqaebYpQH9nHPKwC1" TargetMode="External"/><Relationship Id="rId26" Type="http://schemas.openxmlformats.org/officeDocument/2006/relationships/hyperlink" Target="https://talan.bank.gov.ua/get-user-certificate/vPRRqMJfFEFaQ3r3KXuy" TargetMode="External"/><Relationship Id="rId47" Type="http://schemas.openxmlformats.org/officeDocument/2006/relationships/hyperlink" Target="https://talan.bank.gov.ua/get-user-certificate/vPRRqpfuMMdhMLOgaL5a" TargetMode="External"/><Relationship Id="rId68" Type="http://schemas.openxmlformats.org/officeDocument/2006/relationships/hyperlink" Target="https://talan.bank.gov.ua/get-user-certificate/vPRRq0YPKt11wJGiJXBB" TargetMode="External"/><Relationship Id="rId89" Type="http://schemas.openxmlformats.org/officeDocument/2006/relationships/hyperlink" Target="https://talan.bank.gov.ua/get-user-certificate/vPRRqpKLehVj0PZqiRve" TargetMode="External"/><Relationship Id="rId112" Type="http://schemas.openxmlformats.org/officeDocument/2006/relationships/hyperlink" Target="https://talan.bank.gov.ua/get-user-certificate/vPRRq8kfUZcvmy8pUq7F" TargetMode="External"/><Relationship Id="rId133" Type="http://schemas.openxmlformats.org/officeDocument/2006/relationships/hyperlink" Target="https://talan.bank.gov.ua/get-user-certificate/vPRRq4QXVWzdc39BI_-G" TargetMode="External"/><Relationship Id="rId154" Type="http://schemas.openxmlformats.org/officeDocument/2006/relationships/hyperlink" Target="https://talan.bank.gov.ua/get-user-certificate/vPRRqB3kc_EiM3LWzM4P" TargetMode="External"/><Relationship Id="rId175" Type="http://schemas.openxmlformats.org/officeDocument/2006/relationships/hyperlink" Target="https://talan.bank.gov.ua/get-user-certificate/vPRRqr6YP5FTKz2ElKjQ" TargetMode="External"/><Relationship Id="rId196" Type="http://schemas.openxmlformats.org/officeDocument/2006/relationships/hyperlink" Target="https://talan.bank.gov.ua/get-user-certificate/vPRRq3bGm4AqSOabicZM" TargetMode="External"/><Relationship Id="rId200" Type="http://schemas.openxmlformats.org/officeDocument/2006/relationships/hyperlink" Target="https://talan.bank.gov.ua/get-user-certificate/vPRRqzkKZ7dbZTHfbq-5" TargetMode="External"/><Relationship Id="rId16" Type="http://schemas.openxmlformats.org/officeDocument/2006/relationships/hyperlink" Target="https://talan.bank.gov.ua/get-user-certificate/vPRRqsaVz8wiD6d4b_v3" TargetMode="External"/><Relationship Id="rId37" Type="http://schemas.openxmlformats.org/officeDocument/2006/relationships/hyperlink" Target="https://talan.bank.gov.ua/get-user-certificate/vPRRqlApKv1p5OFTla9V" TargetMode="External"/><Relationship Id="rId58" Type="http://schemas.openxmlformats.org/officeDocument/2006/relationships/hyperlink" Target="https://talan.bank.gov.ua/get-user-certificate/vPRRq3ozKM4lyx_JiVIS" TargetMode="External"/><Relationship Id="rId79" Type="http://schemas.openxmlformats.org/officeDocument/2006/relationships/hyperlink" Target="https://talan.bank.gov.ua/get-user-certificate/vPRRqVt-27vnS1st1HyV" TargetMode="External"/><Relationship Id="rId102" Type="http://schemas.openxmlformats.org/officeDocument/2006/relationships/hyperlink" Target="https://talan.bank.gov.ua/get-user-certificate/vPRRqB18gbp5HOJMFXpD" TargetMode="External"/><Relationship Id="rId123" Type="http://schemas.openxmlformats.org/officeDocument/2006/relationships/hyperlink" Target="https://talan.bank.gov.ua/get-user-certificate/vPRRqJcEiudSD1KRv480" TargetMode="External"/><Relationship Id="rId144" Type="http://schemas.openxmlformats.org/officeDocument/2006/relationships/hyperlink" Target="https://talan.bank.gov.ua/get-user-certificate/vPRRqXTi0paP3nmknwzj" TargetMode="External"/><Relationship Id="rId90" Type="http://schemas.openxmlformats.org/officeDocument/2006/relationships/hyperlink" Target="https://talan.bank.gov.ua/get-user-certificate/vPRRqnvicfcG3wDyHBvc" TargetMode="External"/><Relationship Id="rId165" Type="http://schemas.openxmlformats.org/officeDocument/2006/relationships/hyperlink" Target="https://talan.bank.gov.ua/get-user-certificate/vPRRqamNdFmp8zdUSFeQ" TargetMode="External"/><Relationship Id="rId186" Type="http://schemas.openxmlformats.org/officeDocument/2006/relationships/hyperlink" Target="https://talan.bank.gov.ua/get-user-certificate/vPRRqQQGFgkzRthsCQEG" TargetMode="External"/><Relationship Id="rId27" Type="http://schemas.openxmlformats.org/officeDocument/2006/relationships/hyperlink" Target="https://talan.bank.gov.ua/get-user-certificate/vPRRqizyxep_iggh_krn" TargetMode="External"/><Relationship Id="rId48" Type="http://schemas.openxmlformats.org/officeDocument/2006/relationships/hyperlink" Target="https://talan.bank.gov.ua/get-user-certificate/vPRRqHA5gwX2mEgeBewB" TargetMode="External"/><Relationship Id="rId69" Type="http://schemas.openxmlformats.org/officeDocument/2006/relationships/hyperlink" Target="https://talan.bank.gov.ua/get-user-certificate/vPRRqlJuyoyAnThAbVki" TargetMode="External"/><Relationship Id="rId113" Type="http://schemas.openxmlformats.org/officeDocument/2006/relationships/hyperlink" Target="https://talan.bank.gov.ua/get-user-certificate/vPRRqRE0Qr7Aeu-g47sy" TargetMode="External"/><Relationship Id="rId134" Type="http://schemas.openxmlformats.org/officeDocument/2006/relationships/hyperlink" Target="https://talan.bank.gov.ua/get-user-certificate/vPRRqUtKcFa-O_SBwGZH" TargetMode="External"/><Relationship Id="rId80" Type="http://schemas.openxmlformats.org/officeDocument/2006/relationships/hyperlink" Target="https://talan.bank.gov.ua/get-user-certificate/vPRRqjDdknRD_vrLfXov" TargetMode="External"/><Relationship Id="rId155" Type="http://schemas.openxmlformats.org/officeDocument/2006/relationships/hyperlink" Target="https://talan.bank.gov.ua/get-user-certificate/vPRRq7b7KodmzCTwThXP" TargetMode="External"/><Relationship Id="rId176" Type="http://schemas.openxmlformats.org/officeDocument/2006/relationships/hyperlink" Target="https://talan.bank.gov.ua/get-user-certificate/vPRRq7o3TWscXTq5nEay" TargetMode="External"/><Relationship Id="rId197" Type="http://schemas.openxmlformats.org/officeDocument/2006/relationships/hyperlink" Target="https://talan.bank.gov.ua/get-user-certificate/vPRRqrVqkuqF3lel4I96" TargetMode="External"/><Relationship Id="rId201" Type="http://schemas.openxmlformats.org/officeDocument/2006/relationships/hyperlink" Target="https://talan.bank.gov.ua/get-user-certificate/vPRRqr34LZxAZN1C6wwx" TargetMode="External"/><Relationship Id="rId17" Type="http://schemas.openxmlformats.org/officeDocument/2006/relationships/hyperlink" Target="https://talan.bank.gov.ua/get-user-certificate/vPRRqVN_5IXNVETGsiDT" TargetMode="External"/><Relationship Id="rId38" Type="http://schemas.openxmlformats.org/officeDocument/2006/relationships/hyperlink" Target="https://talan.bank.gov.ua/get-user-certificate/vPRRqNeCHD5dS25SpRHZ" TargetMode="External"/><Relationship Id="rId59" Type="http://schemas.openxmlformats.org/officeDocument/2006/relationships/hyperlink" Target="https://talan.bank.gov.ua/get-user-certificate/vPRRqsW25nVA9QhyHl_o" TargetMode="External"/><Relationship Id="rId103" Type="http://schemas.openxmlformats.org/officeDocument/2006/relationships/hyperlink" Target="https://talan.bank.gov.ua/get-user-certificate/vPRRqgrkbkqcFyH-Qwe0" TargetMode="External"/><Relationship Id="rId124" Type="http://schemas.openxmlformats.org/officeDocument/2006/relationships/hyperlink" Target="https://talan.bank.gov.ua/get-user-certificate/vPRRqPwfC_XkvXel9X6h" TargetMode="External"/><Relationship Id="rId70" Type="http://schemas.openxmlformats.org/officeDocument/2006/relationships/hyperlink" Target="https://talan.bank.gov.ua/get-user-certificate/vPRRqsjTDRfCvkRxO6gj" TargetMode="External"/><Relationship Id="rId91" Type="http://schemas.openxmlformats.org/officeDocument/2006/relationships/hyperlink" Target="https://talan.bank.gov.ua/get-user-certificate/vPRRq-dhI8uRT14HVbDm" TargetMode="External"/><Relationship Id="rId145" Type="http://schemas.openxmlformats.org/officeDocument/2006/relationships/hyperlink" Target="https://talan.bank.gov.ua/get-user-certificate/vPRRqWEBhj53pfLrSlZM" TargetMode="External"/><Relationship Id="rId166" Type="http://schemas.openxmlformats.org/officeDocument/2006/relationships/hyperlink" Target="https://talan.bank.gov.ua/get-user-certificate/vPRRq2-gC1zhNb08AFEE" TargetMode="External"/><Relationship Id="rId187" Type="http://schemas.openxmlformats.org/officeDocument/2006/relationships/hyperlink" Target="https://talan.bank.gov.ua/get-user-certificate/vPRRqgXlNlF4_G10x2mF" TargetMode="External"/><Relationship Id="rId1" Type="http://schemas.openxmlformats.org/officeDocument/2006/relationships/hyperlink" Target="https://talan.bank.gov.ua/get-user-certificate/vPRRqlIo7qPHnjXs1p21" TargetMode="External"/><Relationship Id="rId28" Type="http://schemas.openxmlformats.org/officeDocument/2006/relationships/hyperlink" Target="https://talan.bank.gov.ua/get-user-certificate/vPRRqw2Phr7GK6jVUIQH" TargetMode="External"/><Relationship Id="rId49" Type="http://schemas.openxmlformats.org/officeDocument/2006/relationships/hyperlink" Target="https://talan.bank.gov.ua/get-user-certificate/vPRRqLCkTveP2eDBL8FH" TargetMode="External"/><Relationship Id="rId114" Type="http://schemas.openxmlformats.org/officeDocument/2006/relationships/hyperlink" Target="https://talan.bank.gov.ua/get-user-certificate/vPRRqvuOj2l-bQ0KF36z" TargetMode="External"/><Relationship Id="rId60" Type="http://schemas.openxmlformats.org/officeDocument/2006/relationships/hyperlink" Target="https://talan.bank.gov.ua/get-user-certificate/vPRRqQVSXd-jzM9cEX6h" TargetMode="External"/><Relationship Id="rId81" Type="http://schemas.openxmlformats.org/officeDocument/2006/relationships/hyperlink" Target="https://talan.bank.gov.ua/get-user-certificate/vPRRqu0SYlTjPrRKBBk9" TargetMode="External"/><Relationship Id="rId135" Type="http://schemas.openxmlformats.org/officeDocument/2006/relationships/hyperlink" Target="https://talan.bank.gov.ua/get-user-certificate/vPRRqhWZFxfCzSZYxt8h" TargetMode="External"/><Relationship Id="rId156" Type="http://schemas.openxmlformats.org/officeDocument/2006/relationships/hyperlink" Target="https://talan.bank.gov.ua/get-user-certificate/vPRRqDJKbWxZwcsqxKvH" TargetMode="External"/><Relationship Id="rId177" Type="http://schemas.openxmlformats.org/officeDocument/2006/relationships/hyperlink" Target="https://talan.bank.gov.ua/get-user-certificate/vPRRqziTRncodrBZUj9e" TargetMode="External"/><Relationship Id="rId198" Type="http://schemas.openxmlformats.org/officeDocument/2006/relationships/hyperlink" Target="https://talan.bank.gov.ua/get-user-certificate/vPRRqASdQ1zTyg8nBnVl" TargetMode="External"/><Relationship Id="rId18" Type="http://schemas.openxmlformats.org/officeDocument/2006/relationships/hyperlink" Target="https://talan.bank.gov.ua/get-user-certificate/vPRRqSxsqjkJxRA7ltJC" TargetMode="External"/><Relationship Id="rId39" Type="http://schemas.openxmlformats.org/officeDocument/2006/relationships/hyperlink" Target="https://talan.bank.gov.ua/get-user-certificate/vPRRqjty_-0Y1kt8velb" TargetMode="External"/><Relationship Id="rId50" Type="http://schemas.openxmlformats.org/officeDocument/2006/relationships/hyperlink" Target="https://talan.bank.gov.ua/get-user-certificate/vPRRqu4yRZN92cMU1LgS" TargetMode="External"/><Relationship Id="rId104" Type="http://schemas.openxmlformats.org/officeDocument/2006/relationships/hyperlink" Target="https://talan.bank.gov.ua/get-user-certificate/vPRRqV5bh0rxzWVXuico" TargetMode="External"/><Relationship Id="rId125" Type="http://schemas.openxmlformats.org/officeDocument/2006/relationships/hyperlink" Target="https://talan.bank.gov.ua/get-user-certificate/vPRRq8q8CmSP0M8oQVmr" TargetMode="External"/><Relationship Id="rId146" Type="http://schemas.openxmlformats.org/officeDocument/2006/relationships/hyperlink" Target="https://talan.bank.gov.ua/get-user-certificate/vPRRqxYsqDAz9kTKfrod" TargetMode="External"/><Relationship Id="rId167" Type="http://schemas.openxmlformats.org/officeDocument/2006/relationships/hyperlink" Target="https://talan.bank.gov.ua/get-user-certificate/vPRRqdhvV5R_sttr0uVl" TargetMode="External"/><Relationship Id="rId188" Type="http://schemas.openxmlformats.org/officeDocument/2006/relationships/hyperlink" Target="https://talan.bank.gov.ua/get-user-certificate/vPRRqU_xDeQQaoMBy7-k" TargetMode="External"/><Relationship Id="rId71" Type="http://schemas.openxmlformats.org/officeDocument/2006/relationships/hyperlink" Target="https://talan.bank.gov.ua/get-user-certificate/vPRRqeXGyOls5NNvtTj7" TargetMode="External"/><Relationship Id="rId92" Type="http://schemas.openxmlformats.org/officeDocument/2006/relationships/hyperlink" Target="https://talan.bank.gov.ua/get-user-certificate/vPRRqTl1nl7N6o6j-kL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abSelected="1" topLeftCell="A189" workbookViewId="0">
      <selection activeCell="F203" sqref="F203:H916"/>
    </sheetView>
  </sheetViews>
  <sheetFormatPr defaultRowHeight="14.4" x14ac:dyDescent="0.3"/>
  <cols>
    <col min="1" max="1" width="15.6640625" customWidth="1"/>
    <col min="2" max="2" width="18.21875" customWidth="1"/>
    <col min="3" max="3" width="21.21875" customWidth="1"/>
    <col min="4" max="4" width="34" customWidth="1"/>
    <col min="5" max="5" width="48.77734375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tr">
        <f>HYPERLINK("https://talan.bank.gov.ua/get-user-certificate/vPRRqlIo7qPHnjXs1p21","Завантажити сертифікат")</f>
        <v>Завантажити сертифікат</v>
      </c>
    </row>
    <row r="3" spans="1:6" x14ac:dyDescent="0.3">
      <c r="A3" t="s">
        <v>11</v>
      </c>
      <c r="B3" t="s">
        <v>7</v>
      </c>
      <c r="C3" t="s">
        <v>12</v>
      </c>
      <c r="D3" t="s">
        <v>13</v>
      </c>
      <c r="E3" t="s">
        <v>14</v>
      </c>
      <c r="F3" t="str">
        <f>HYPERLINK("https://talan.bank.gov.ua/get-user-certificate/vPRRqUoc8Xw5ysXwtrE9","Завантажити сертифікат")</f>
        <v>Завантажити сертифікат</v>
      </c>
    </row>
    <row r="4" spans="1:6" x14ac:dyDescent="0.3">
      <c r="A4" t="s">
        <v>15</v>
      </c>
      <c r="B4" t="s">
        <v>7</v>
      </c>
      <c r="C4" t="s">
        <v>16</v>
      </c>
      <c r="D4" t="s">
        <v>17</v>
      </c>
      <c r="E4" t="s">
        <v>18</v>
      </c>
      <c r="F4" t="str">
        <f>HYPERLINK("https://talan.bank.gov.ua/get-user-certificate/vPRRqTp1omYbewhO3vnd","Завантажити сертифікат")</f>
        <v>Завантажити сертифікат</v>
      </c>
    </row>
    <row r="5" spans="1:6" x14ac:dyDescent="0.3">
      <c r="A5" t="s">
        <v>19</v>
      </c>
      <c r="B5" t="s">
        <v>7</v>
      </c>
      <c r="C5" t="s">
        <v>20</v>
      </c>
      <c r="D5" t="s">
        <v>21</v>
      </c>
      <c r="E5" t="s">
        <v>22</v>
      </c>
      <c r="F5" t="str">
        <f>HYPERLINK("https://talan.bank.gov.ua/get-user-certificate/vPRRqrKi5pUBrKg0L2Jb","Завантажити сертифікат")</f>
        <v>Завантажити сертифікат</v>
      </c>
    </row>
    <row r="6" spans="1:6" x14ac:dyDescent="0.3">
      <c r="A6" t="s">
        <v>23</v>
      </c>
      <c r="B6" t="s">
        <v>7</v>
      </c>
      <c r="C6" t="s">
        <v>24</v>
      </c>
      <c r="D6" t="s">
        <v>25</v>
      </c>
      <c r="E6" t="s">
        <v>26</v>
      </c>
      <c r="F6" t="str">
        <f>HYPERLINK("https://talan.bank.gov.ua/get-user-certificate/vPRRqs6xIcii2im89Q7e","Завантажити сертифікат")</f>
        <v>Завантажити сертифікат</v>
      </c>
    </row>
    <row r="7" spans="1:6" x14ac:dyDescent="0.3">
      <c r="A7" t="s">
        <v>27</v>
      </c>
      <c r="B7" t="s">
        <v>7</v>
      </c>
      <c r="C7" t="s">
        <v>28</v>
      </c>
      <c r="D7" t="s">
        <v>29</v>
      </c>
      <c r="E7" t="s">
        <v>30</v>
      </c>
      <c r="F7" t="str">
        <f>HYPERLINK("https://talan.bank.gov.ua/get-user-certificate/vPRRq4o7KbSnDwGzfTYW","Завантажити сертифікат")</f>
        <v>Завантажити сертифікат</v>
      </c>
    </row>
    <row r="8" spans="1:6" x14ac:dyDescent="0.3">
      <c r="A8" t="s">
        <v>31</v>
      </c>
      <c r="B8" t="s">
        <v>7</v>
      </c>
      <c r="C8" t="s">
        <v>32</v>
      </c>
      <c r="D8" t="s">
        <v>33</v>
      </c>
      <c r="E8" t="s">
        <v>34</v>
      </c>
      <c r="F8" t="str">
        <f>HYPERLINK("https://talan.bank.gov.ua/get-user-certificate/vPRRqxrkKH9xhvaJQNeg","Завантажити сертифікат")</f>
        <v>Завантажити сертифікат</v>
      </c>
    </row>
    <row r="9" spans="1:6" x14ac:dyDescent="0.3">
      <c r="A9" t="s">
        <v>35</v>
      </c>
      <c r="B9" t="s">
        <v>7</v>
      </c>
      <c r="C9" t="s">
        <v>36</v>
      </c>
      <c r="D9" t="s">
        <v>37</v>
      </c>
      <c r="E9" t="s">
        <v>38</v>
      </c>
      <c r="F9" t="str">
        <f>HYPERLINK("https://talan.bank.gov.ua/get-user-certificate/vPRRqS15iYYeHHr7vJqp","Завантажити сертифікат")</f>
        <v>Завантажити сертифікат</v>
      </c>
    </row>
    <row r="10" spans="1:6" x14ac:dyDescent="0.3">
      <c r="A10" t="s">
        <v>39</v>
      </c>
      <c r="B10" t="s">
        <v>7</v>
      </c>
      <c r="C10" t="s">
        <v>40</v>
      </c>
      <c r="D10" t="s">
        <v>41</v>
      </c>
      <c r="E10" t="s">
        <v>42</v>
      </c>
      <c r="F10" t="str">
        <f>HYPERLINK("https://talan.bank.gov.ua/get-user-certificate/vPRRqvfdWhd1tss0YWcG","Завантажити сертифікат")</f>
        <v>Завантажити сертифікат</v>
      </c>
    </row>
    <row r="11" spans="1:6" x14ac:dyDescent="0.3">
      <c r="A11" t="s">
        <v>43</v>
      </c>
      <c r="B11" t="s">
        <v>7</v>
      </c>
      <c r="C11" t="s">
        <v>44</v>
      </c>
      <c r="D11" t="s">
        <v>45</v>
      </c>
      <c r="E11" t="s">
        <v>46</v>
      </c>
      <c r="F11" t="str">
        <f>HYPERLINK("https://talan.bank.gov.ua/get-user-certificate/vPRRqWoFbW65Y1NReFF0","Завантажити сертифікат")</f>
        <v>Завантажити сертифікат</v>
      </c>
    </row>
    <row r="12" spans="1:6" x14ac:dyDescent="0.3">
      <c r="A12" t="s">
        <v>47</v>
      </c>
      <c r="B12" t="s">
        <v>7</v>
      </c>
      <c r="C12" t="s">
        <v>48</v>
      </c>
      <c r="D12" t="s">
        <v>49</v>
      </c>
      <c r="E12" t="s">
        <v>50</v>
      </c>
      <c r="F12" t="str">
        <f>HYPERLINK("https://talan.bank.gov.ua/get-user-certificate/vPRRqp2VGctgRF-zwkiG","Завантажити сертифікат")</f>
        <v>Завантажити сертифікат</v>
      </c>
    </row>
    <row r="13" spans="1:6" x14ac:dyDescent="0.3">
      <c r="A13" t="s">
        <v>51</v>
      </c>
      <c r="B13" t="s">
        <v>7</v>
      </c>
      <c r="C13" t="s">
        <v>52</v>
      </c>
      <c r="D13" t="s">
        <v>53</v>
      </c>
      <c r="E13" t="s">
        <v>54</v>
      </c>
      <c r="F13" t="str">
        <f>HYPERLINK("https://talan.bank.gov.ua/get-user-certificate/vPRRqpX_Dvq4r-l0w3yF","Завантажити сертифікат")</f>
        <v>Завантажити сертифікат</v>
      </c>
    </row>
    <row r="14" spans="1:6" x14ac:dyDescent="0.3">
      <c r="A14" t="s">
        <v>55</v>
      </c>
      <c r="B14" t="s">
        <v>7</v>
      </c>
      <c r="C14" t="s">
        <v>56</v>
      </c>
      <c r="D14" t="s">
        <v>57</v>
      </c>
      <c r="E14" t="s">
        <v>58</v>
      </c>
      <c r="F14" t="str">
        <f>HYPERLINK("https://talan.bank.gov.ua/get-user-certificate/vPRRqOfOG3jqW35JDzeu","Завантажити сертифікат")</f>
        <v>Завантажити сертифікат</v>
      </c>
    </row>
    <row r="15" spans="1:6" x14ac:dyDescent="0.3">
      <c r="A15" t="s">
        <v>59</v>
      </c>
      <c r="B15" t="s">
        <v>7</v>
      </c>
      <c r="C15" t="s">
        <v>60</v>
      </c>
      <c r="D15" t="s">
        <v>61</v>
      </c>
      <c r="E15" t="s">
        <v>62</v>
      </c>
      <c r="F15" t="str">
        <f>HYPERLINK("https://talan.bank.gov.ua/get-user-certificate/vPRRqtwYMo0RhN6nBv6p","Завантажити сертифікат")</f>
        <v>Завантажити сертифікат</v>
      </c>
    </row>
    <row r="16" spans="1:6" x14ac:dyDescent="0.3">
      <c r="A16" t="s">
        <v>63</v>
      </c>
      <c r="B16" t="s">
        <v>7</v>
      </c>
      <c r="C16" t="s">
        <v>64</v>
      </c>
      <c r="D16" t="s">
        <v>65</v>
      </c>
      <c r="E16" t="s">
        <v>66</v>
      </c>
      <c r="F16" t="str">
        <f>HYPERLINK("https://talan.bank.gov.ua/get-user-certificate/vPRRqi91TL6esNFyVUVp","Завантажити сертифікат")</f>
        <v>Завантажити сертифікат</v>
      </c>
    </row>
    <row r="17" spans="1:6" x14ac:dyDescent="0.3">
      <c r="A17" t="s">
        <v>67</v>
      </c>
      <c r="B17" t="s">
        <v>7</v>
      </c>
      <c r="C17" t="s">
        <v>68</v>
      </c>
      <c r="D17" t="s">
        <v>69</v>
      </c>
      <c r="E17" t="s">
        <v>70</v>
      </c>
      <c r="F17" t="str">
        <f>HYPERLINK("https://talan.bank.gov.ua/get-user-certificate/vPRRqsaVz8wiD6d4b_v3","Завантажити сертифікат")</f>
        <v>Завантажити сертифікат</v>
      </c>
    </row>
    <row r="18" spans="1:6" x14ac:dyDescent="0.3">
      <c r="A18" t="s">
        <v>71</v>
      </c>
      <c r="B18" t="s">
        <v>7</v>
      </c>
      <c r="C18" t="s">
        <v>72</v>
      </c>
      <c r="D18" t="s">
        <v>73</v>
      </c>
      <c r="E18" t="s">
        <v>74</v>
      </c>
      <c r="F18" t="str">
        <f>HYPERLINK("https://talan.bank.gov.ua/get-user-certificate/vPRRqVN_5IXNVETGsiDT","Завантажити сертифікат")</f>
        <v>Завантажити сертифікат</v>
      </c>
    </row>
    <row r="19" spans="1:6" x14ac:dyDescent="0.3">
      <c r="A19" t="s">
        <v>75</v>
      </c>
      <c r="B19" t="s">
        <v>7</v>
      </c>
      <c r="C19" t="s">
        <v>76</v>
      </c>
      <c r="D19" t="s">
        <v>77</v>
      </c>
      <c r="E19" t="s">
        <v>78</v>
      </c>
      <c r="F19" t="str">
        <f>HYPERLINK("https://talan.bank.gov.ua/get-user-certificate/vPRRqSxsqjkJxRA7ltJC","Завантажити сертифікат")</f>
        <v>Завантажити сертифікат</v>
      </c>
    </row>
    <row r="20" spans="1:6" x14ac:dyDescent="0.3">
      <c r="A20" t="s">
        <v>79</v>
      </c>
      <c r="B20" t="s">
        <v>7</v>
      </c>
      <c r="C20" t="s">
        <v>80</v>
      </c>
      <c r="D20" t="s">
        <v>81</v>
      </c>
      <c r="E20" t="s">
        <v>82</v>
      </c>
      <c r="F20" t="str">
        <f>HYPERLINK("https://talan.bank.gov.ua/get-user-certificate/vPRRqG3EmCdRMxxsT49f","Завантажити сертифікат")</f>
        <v>Завантажити сертифікат</v>
      </c>
    </row>
    <row r="21" spans="1:6" x14ac:dyDescent="0.3">
      <c r="A21" t="s">
        <v>83</v>
      </c>
      <c r="B21" t="s">
        <v>7</v>
      </c>
      <c r="C21" t="s">
        <v>84</v>
      </c>
      <c r="D21" t="s">
        <v>85</v>
      </c>
      <c r="E21" t="s">
        <v>86</v>
      </c>
      <c r="F21" t="str">
        <f>HYPERLINK("https://talan.bank.gov.ua/get-user-certificate/vPRRqmb4mVzbJoNmxcoz","Завантажити сертифікат")</f>
        <v>Завантажити сертифікат</v>
      </c>
    </row>
    <row r="22" spans="1:6" x14ac:dyDescent="0.3">
      <c r="A22" t="s">
        <v>87</v>
      </c>
      <c r="B22" t="s">
        <v>7</v>
      </c>
      <c r="C22" t="s">
        <v>88</v>
      </c>
      <c r="D22" t="s">
        <v>89</v>
      </c>
      <c r="E22" t="s">
        <v>90</v>
      </c>
      <c r="F22" t="str">
        <f>HYPERLINK("https://talan.bank.gov.ua/get-user-certificate/vPRRqVfBwdG8Mx0E7-UM","Завантажити сертифікат")</f>
        <v>Завантажити сертифікат</v>
      </c>
    </row>
    <row r="23" spans="1:6" x14ac:dyDescent="0.3">
      <c r="A23" t="s">
        <v>91</v>
      </c>
      <c r="B23" t="s">
        <v>7</v>
      </c>
      <c r="C23" t="s">
        <v>92</v>
      </c>
      <c r="D23" t="s">
        <v>93</v>
      </c>
      <c r="E23" t="s">
        <v>94</v>
      </c>
      <c r="F23" t="str">
        <f>HYPERLINK("https://talan.bank.gov.ua/get-user-certificate/vPRRqq6wwV1jaNUx5VVm","Завантажити сертифікат")</f>
        <v>Завантажити сертифікат</v>
      </c>
    </row>
    <row r="24" spans="1:6" x14ac:dyDescent="0.3">
      <c r="A24" t="s">
        <v>95</v>
      </c>
      <c r="B24" t="s">
        <v>7</v>
      </c>
      <c r="C24" t="s">
        <v>96</v>
      </c>
      <c r="D24" t="s">
        <v>97</v>
      </c>
      <c r="E24" t="s">
        <v>98</v>
      </c>
      <c r="F24" t="str">
        <f>HYPERLINK("https://talan.bank.gov.ua/get-user-certificate/vPRRqTn64ra8HgEB4X7k","Завантажити сертифікат")</f>
        <v>Завантажити сертифікат</v>
      </c>
    </row>
    <row r="25" spans="1:6" x14ac:dyDescent="0.3">
      <c r="A25" t="s">
        <v>99</v>
      </c>
      <c r="B25" t="s">
        <v>7</v>
      </c>
      <c r="C25" t="s">
        <v>100</v>
      </c>
      <c r="D25" t="s">
        <v>101</v>
      </c>
      <c r="E25" t="s">
        <v>102</v>
      </c>
      <c r="F25" t="str">
        <f>HYPERLINK("https://talan.bank.gov.ua/get-user-certificate/vPRRqiB1584HPmJwBxxh","Завантажити сертифікат")</f>
        <v>Завантажити сертифікат</v>
      </c>
    </row>
    <row r="26" spans="1:6" x14ac:dyDescent="0.3">
      <c r="A26" t="s">
        <v>103</v>
      </c>
      <c r="B26" t="s">
        <v>7</v>
      </c>
      <c r="C26" t="s">
        <v>104</v>
      </c>
      <c r="D26" t="s">
        <v>105</v>
      </c>
      <c r="E26" t="s">
        <v>106</v>
      </c>
      <c r="F26" t="str">
        <f>HYPERLINK("https://talan.bank.gov.ua/get-user-certificate/vPRRq-fPnWVohZwLDuSU","Завантажити сертифікат")</f>
        <v>Завантажити сертифікат</v>
      </c>
    </row>
    <row r="27" spans="1:6" x14ac:dyDescent="0.3">
      <c r="A27" t="s">
        <v>107</v>
      </c>
      <c r="B27" t="s">
        <v>7</v>
      </c>
      <c r="C27" t="s">
        <v>108</v>
      </c>
      <c r="D27" t="s">
        <v>109</v>
      </c>
      <c r="E27" t="s">
        <v>110</v>
      </c>
      <c r="F27" t="str">
        <f>HYPERLINK("https://talan.bank.gov.ua/get-user-certificate/vPRRqMJfFEFaQ3r3KXuy","Завантажити сертифікат")</f>
        <v>Завантажити сертифікат</v>
      </c>
    </row>
    <row r="28" spans="1:6" x14ac:dyDescent="0.3">
      <c r="A28" t="s">
        <v>111</v>
      </c>
      <c r="B28" t="s">
        <v>7</v>
      </c>
      <c r="C28" t="s">
        <v>112</v>
      </c>
      <c r="D28" t="s">
        <v>113</v>
      </c>
      <c r="E28" t="s">
        <v>114</v>
      </c>
      <c r="F28" t="str">
        <f>HYPERLINK("https://talan.bank.gov.ua/get-user-certificate/vPRRqizyxep_iggh_krn","Завантажити сертифікат")</f>
        <v>Завантажити сертифікат</v>
      </c>
    </row>
    <row r="29" spans="1:6" x14ac:dyDescent="0.3">
      <c r="A29" t="s">
        <v>115</v>
      </c>
      <c r="B29" t="s">
        <v>7</v>
      </c>
      <c r="C29" t="s">
        <v>116</v>
      </c>
      <c r="D29" t="s">
        <v>117</v>
      </c>
      <c r="E29" t="s">
        <v>118</v>
      </c>
      <c r="F29" t="str">
        <f>HYPERLINK("https://talan.bank.gov.ua/get-user-certificate/vPRRqw2Phr7GK6jVUIQH","Завантажити сертифікат")</f>
        <v>Завантажити сертифікат</v>
      </c>
    </row>
    <row r="30" spans="1:6" x14ac:dyDescent="0.3">
      <c r="A30" t="s">
        <v>119</v>
      </c>
      <c r="B30" t="s">
        <v>7</v>
      </c>
      <c r="C30" t="s">
        <v>120</v>
      </c>
      <c r="D30" t="s">
        <v>121</v>
      </c>
      <c r="E30" t="s">
        <v>122</v>
      </c>
      <c r="F30" t="str">
        <f>HYPERLINK("https://talan.bank.gov.ua/get-user-certificate/vPRRquCw4EbvkR28xM1B","Завантажити сертифікат")</f>
        <v>Завантажити сертифікат</v>
      </c>
    </row>
    <row r="31" spans="1:6" x14ac:dyDescent="0.3">
      <c r="A31" t="s">
        <v>123</v>
      </c>
      <c r="B31" t="s">
        <v>7</v>
      </c>
      <c r="C31" t="s">
        <v>124</v>
      </c>
      <c r="D31" t="s">
        <v>125</v>
      </c>
      <c r="E31" t="s">
        <v>126</v>
      </c>
      <c r="F31" t="str">
        <f>HYPERLINK("https://talan.bank.gov.ua/get-user-certificate/vPRRqEfdY-uStXjpoDCB","Завантажити сертифікат")</f>
        <v>Завантажити сертифікат</v>
      </c>
    </row>
    <row r="32" spans="1:6" x14ac:dyDescent="0.3">
      <c r="A32" t="s">
        <v>127</v>
      </c>
      <c r="B32" t="s">
        <v>7</v>
      </c>
      <c r="C32" t="s">
        <v>128</v>
      </c>
      <c r="D32" t="s">
        <v>129</v>
      </c>
      <c r="E32" t="s">
        <v>130</v>
      </c>
      <c r="F32" t="str">
        <f>HYPERLINK("https://talan.bank.gov.ua/get-user-certificate/vPRRqWljmZRbWuSE2rzU","Завантажити сертифікат")</f>
        <v>Завантажити сертифікат</v>
      </c>
    </row>
    <row r="33" spans="1:6" x14ac:dyDescent="0.3">
      <c r="A33" t="s">
        <v>131</v>
      </c>
      <c r="B33" t="s">
        <v>7</v>
      </c>
      <c r="C33" t="s">
        <v>132</v>
      </c>
      <c r="D33" t="s">
        <v>133</v>
      </c>
      <c r="E33" t="s">
        <v>134</v>
      </c>
      <c r="F33" t="str">
        <f>HYPERLINK("https://talan.bank.gov.ua/get-user-certificate/vPRRqDAv2OEeBiKgZXZO","Завантажити сертифікат")</f>
        <v>Завантажити сертифікат</v>
      </c>
    </row>
    <row r="34" spans="1:6" x14ac:dyDescent="0.3">
      <c r="A34" t="s">
        <v>135</v>
      </c>
      <c r="B34" t="s">
        <v>7</v>
      </c>
      <c r="C34" t="s">
        <v>136</v>
      </c>
      <c r="D34" t="s">
        <v>137</v>
      </c>
      <c r="E34" t="s">
        <v>138</v>
      </c>
      <c r="F34" t="str">
        <f>HYPERLINK("https://talan.bank.gov.ua/get-user-certificate/vPRRqFMGw7rNbdbqnRox","Завантажити сертифікат")</f>
        <v>Завантажити сертифікат</v>
      </c>
    </row>
    <row r="35" spans="1:6" x14ac:dyDescent="0.3">
      <c r="A35" t="s">
        <v>139</v>
      </c>
      <c r="B35" t="s">
        <v>7</v>
      </c>
      <c r="C35" t="s">
        <v>140</v>
      </c>
      <c r="D35" t="s">
        <v>141</v>
      </c>
      <c r="E35" t="s">
        <v>142</v>
      </c>
      <c r="F35" t="str">
        <f>HYPERLINK("https://talan.bank.gov.ua/get-user-certificate/vPRRq-_Khhk9pwLMUza2","Завантажити сертифікат")</f>
        <v>Завантажити сертифікат</v>
      </c>
    </row>
    <row r="36" spans="1:6" x14ac:dyDescent="0.3">
      <c r="A36" t="s">
        <v>143</v>
      </c>
      <c r="B36" t="s">
        <v>7</v>
      </c>
      <c r="C36" t="s">
        <v>144</v>
      </c>
      <c r="D36" t="s">
        <v>145</v>
      </c>
      <c r="E36" t="s">
        <v>146</v>
      </c>
      <c r="F36" t="str">
        <f>HYPERLINK("https://talan.bank.gov.ua/get-user-certificate/vPRRqzzbxr0cE9pdSJP0","Завантажити сертифікат")</f>
        <v>Завантажити сертифікат</v>
      </c>
    </row>
    <row r="37" spans="1:6" x14ac:dyDescent="0.3">
      <c r="A37" t="s">
        <v>147</v>
      </c>
      <c r="B37" t="s">
        <v>7</v>
      </c>
      <c r="C37" t="s">
        <v>148</v>
      </c>
      <c r="D37" t="s">
        <v>149</v>
      </c>
      <c r="E37" t="s">
        <v>150</v>
      </c>
      <c r="F37" t="str">
        <f>HYPERLINK("https://talan.bank.gov.ua/get-user-certificate/vPRRqxVnCqOrW4e1a3zA","Завантажити сертифікат")</f>
        <v>Завантажити сертифікат</v>
      </c>
    </row>
    <row r="38" spans="1:6" x14ac:dyDescent="0.3">
      <c r="A38" t="s">
        <v>151</v>
      </c>
      <c r="B38" t="s">
        <v>7</v>
      </c>
      <c r="C38" t="s">
        <v>152</v>
      </c>
      <c r="D38" t="s">
        <v>153</v>
      </c>
      <c r="E38" t="s">
        <v>154</v>
      </c>
      <c r="F38" t="str">
        <f>HYPERLINK("https://talan.bank.gov.ua/get-user-certificate/vPRRqlApKv1p5OFTla9V","Завантажити сертифікат")</f>
        <v>Завантажити сертифікат</v>
      </c>
    </row>
    <row r="39" spans="1:6" x14ac:dyDescent="0.3">
      <c r="A39" t="s">
        <v>155</v>
      </c>
      <c r="B39" t="s">
        <v>7</v>
      </c>
      <c r="C39" t="s">
        <v>156</v>
      </c>
      <c r="D39" t="s">
        <v>157</v>
      </c>
      <c r="E39" t="s">
        <v>158</v>
      </c>
      <c r="F39" t="str">
        <f>HYPERLINK("https://talan.bank.gov.ua/get-user-certificate/vPRRqNeCHD5dS25SpRHZ","Завантажити сертифікат")</f>
        <v>Завантажити сертифікат</v>
      </c>
    </row>
    <row r="40" spans="1:6" x14ac:dyDescent="0.3">
      <c r="A40" t="s">
        <v>159</v>
      </c>
      <c r="B40" t="s">
        <v>7</v>
      </c>
      <c r="C40" t="s">
        <v>160</v>
      </c>
      <c r="D40" t="s">
        <v>161</v>
      </c>
      <c r="E40" t="s">
        <v>162</v>
      </c>
      <c r="F40" t="str">
        <f>HYPERLINK("https://talan.bank.gov.ua/get-user-certificate/vPRRqjty_-0Y1kt8velb","Завантажити сертифікат")</f>
        <v>Завантажити сертифікат</v>
      </c>
    </row>
    <row r="41" spans="1:6" x14ac:dyDescent="0.3">
      <c r="A41" t="s">
        <v>163</v>
      </c>
      <c r="B41" t="s">
        <v>7</v>
      </c>
      <c r="C41" t="s">
        <v>164</v>
      </c>
      <c r="D41" t="s">
        <v>165</v>
      </c>
      <c r="E41" t="s">
        <v>166</v>
      </c>
      <c r="F41" t="str">
        <f>HYPERLINK("https://talan.bank.gov.ua/get-user-certificate/vPRRqvAOHv1xoDhPRJ2Z","Завантажити сертифікат")</f>
        <v>Завантажити сертифікат</v>
      </c>
    </row>
    <row r="42" spans="1:6" x14ac:dyDescent="0.3">
      <c r="A42" t="s">
        <v>167</v>
      </c>
      <c r="B42" t="s">
        <v>7</v>
      </c>
      <c r="C42" t="s">
        <v>168</v>
      </c>
      <c r="D42" t="s">
        <v>169</v>
      </c>
      <c r="E42" t="s">
        <v>170</v>
      </c>
      <c r="F42" t="str">
        <f>HYPERLINK("https://talan.bank.gov.ua/get-user-certificate/vPRRqnXPqo4wbCuLIO2J","Завантажити сертифікат")</f>
        <v>Завантажити сертифікат</v>
      </c>
    </row>
    <row r="43" spans="1:6" x14ac:dyDescent="0.3">
      <c r="A43" t="s">
        <v>171</v>
      </c>
      <c r="B43" t="s">
        <v>7</v>
      </c>
      <c r="C43" t="s">
        <v>172</v>
      </c>
      <c r="D43" t="s">
        <v>173</v>
      </c>
      <c r="E43" t="s">
        <v>174</v>
      </c>
      <c r="F43" t="str">
        <f>HYPERLINK("https://talan.bank.gov.ua/get-user-certificate/vPRRq4XG0G-hZF0xdAQn","Завантажити сертифікат")</f>
        <v>Завантажити сертифікат</v>
      </c>
    </row>
    <row r="44" spans="1:6" x14ac:dyDescent="0.3">
      <c r="A44" t="s">
        <v>175</v>
      </c>
      <c r="B44" t="s">
        <v>7</v>
      </c>
      <c r="C44" t="s">
        <v>176</v>
      </c>
      <c r="D44" t="s">
        <v>177</v>
      </c>
      <c r="E44" t="s">
        <v>178</v>
      </c>
      <c r="F44" t="str">
        <f>HYPERLINK("https://talan.bank.gov.ua/get-user-certificate/vPRRqGJBayNUeoLF5AX7","Завантажити сертифікат")</f>
        <v>Завантажити сертифікат</v>
      </c>
    </row>
    <row r="45" spans="1:6" x14ac:dyDescent="0.3">
      <c r="A45" t="s">
        <v>179</v>
      </c>
      <c r="B45" t="s">
        <v>7</v>
      </c>
      <c r="C45" t="s">
        <v>20</v>
      </c>
      <c r="D45" t="s">
        <v>180</v>
      </c>
      <c r="E45" t="s">
        <v>181</v>
      </c>
      <c r="F45" t="str">
        <f>HYPERLINK("https://talan.bank.gov.ua/get-user-certificate/vPRRqOiDntIWeY4Nmta9","Завантажити сертифікат")</f>
        <v>Завантажити сертифікат</v>
      </c>
    </row>
    <row r="46" spans="1:6" x14ac:dyDescent="0.3">
      <c r="A46" t="s">
        <v>182</v>
      </c>
      <c r="B46" t="s">
        <v>7</v>
      </c>
      <c r="C46" t="s">
        <v>183</v>
      </c>
      <c r="D46" t="s">
        <v>184</v>
      </c>
      <c r="E46" t="s">
        <v>185</v>
      </c>
      <c r="F46" t="str">
        <f>HYPERLINK("https://talan.bank.gov.ua/get-user-certificate/vPRRq4BWs0C9DfsnTLR3","Завантажити сертифікат")</f>
        <v>Завантажити сертифікат</v>
      </c>
    </row>
    <row r="47" spans="1:6" x14ac:dyDescent="0.3">
      <c r="A47" t="s">
        <v>186</v>
      </c>
      <c r="B47" t="s">
        <v>7</v>
      </c>
      <c r="C47" t="s">
        <v>187</v>
      </c>
      <c r="D47" t="s">
        <v>188</v>
      </c>
      <c r="E47" t="s">
        <v>189</v>
      </c>
      <c r="F47" t="str">
        <f>HYPERLINK("https://talan.bank.gov.ua/get-user-certificate/vPRRqLPicRapFSWDF7vi","Завантажити сертифікат")</f>
        <v>Завантажити сертифікат</v>
      </c>
    </row>
    <row r="48" spans="1:6" x14ac:dyDescent="0.3">
      <c r="A48" t="s">
        <v>190</v>
      </c>
      <c r="B48" t="s">
        <v>7</v>
      </c>
      <c r="C48" t="s">
        <v>191</v>
      </c>
      <c r="D48" t="s">
        <v>192</v>
      </c>
      <c r="E48" t="s">
        <v>193</v>
      </c>
      <c r="F48" t="str">
        <f>HYPERLINK("https://talan.bank.gov.ua/get-user-certificate/vPRRqpfuMMdhMLOgaL5a","Завантажити сертифікат")</f>
        <v>Завантажити сертифікат</v>
      </c>
    </row>
    <row r="49" spans="1:6" x14ac:dyDescent="0.3">
      <c r="A49" t="s">
        <v>194</v>
      </c>
      <c r="B49" t="s">
        <v>7</v>
      </c>
      <c r="C49" t="s">
        <v>195</v>
      </c>
      <c r="D49" t="s">
        <v>196</v>
      </c>
      <c r="E49" t="s">
        <v>197</v>
      </c>
      <c r="F49" t="str">
        <f>HYPERLINK("https://talan.bank.gov.ua/get-user-certificate/vPRRqHA5gwX2mEgeBewB","Завантажити сертифікат")</f>
        <v>Завантажити сертифікат</v>
      </c>
    </row>
    <row r="50" spans="1:6" x14ac:dyDescent="0.3">
      <c r="A50" t="s">
        <v>198</v>
      </c>
      <c r="B50" t="s">
        <v>7</v>
      </c>
      <c r="C50" t="s">
        <v>199</v>
      </c>
      <c r="D50" t="s">
        <v>200</v>
      </c>
      <c r="E50" t="s">
        <v>201</v>
      </c>
      <c r="F50" t="str">
        <f>HYPERLINK("https://talan.bank.gov.ua/get-user-certificate/vPRRqLCkTveP2eDBL8FH","Завантажити сертифікат")</f>
        <v>Завантажити сертифікат</v>
      </c>
    </row>
    <row r="51" spans="1:6" x14ac:dyDescent="0.3">
      <c r="A51" t="s">
        <v>202</v>
      </c>
      <c r="B51" t="s">
        <v>7</v>
      </c>
      <c r="C51" t="s">
        <v>203</v>
      </c>
      <c r="D51" t="s">
        <v>204</v>
      </c>
      <c r="E51" t="s">
        <v>205</v>
      </c>
      <c r="F51" t="str">
        <f>HYPERLINK("https://talan.bank.gov.ua/get-user-certificate/vPRRqu4yRZN92cMU1LgS","Завантажити сертифікат")</f>
        <v>Завантажити сертифікат</v>
      </c>
    </row>
    <row r="52" spans="1:6" x14ac:dyDescent="0.3">
      <c r="A52" t="s">
        <v>206</v>
      </c>
      <c r="B52" t="s">
        <v>7</v>
      </c>
      <c r="C52" t="s">
        <v>207</v>
      </c>
      <c r="D52" t="s">
        <v>208</v>
      </c>
      <c r="E52" t="s">
        <v>209</v>
      </c>
      <c r="F52" t="str">
        <f>HYPERLINK("https://talan.bank.gov.ua/get-user-certificate/vPRRqe7cymtCylQsGUTY","Завантажити сертифікат")</f>
        <v>Завантажити сертифікат</v>
      </c>
    </row>
    <row r="53" spans="1:6" x14ac:dyDescent="0.3">
      <c r="A53" t="s">
        <v>210</v>
      </c>
      <c r="B53" t="s">
        <v>7</v>
      </c>
      <c r="C53" t="s">
        <v>211</v>
      </c>
      <c r="D53" t="s">
        <v>212</v>
      </c>
      <c r="E53" t="s">
        <v>213</v>
      </c>
      <c r="F53" t="str">
        <f>HYPERLINK("https://talan.bank.gov.ua/get-user-certificate/vPRRqgUPhLlv-NTs-nit","Завантажити сертифікат")</f>
        <v>Завантажити сертифікат</v>
      </c>
    </row>
    <row r="54" spans="1:6" x14ac:dyDescent="0.3">
      <c r="A54" t="s">
        <v>214</v>
      </c>
      <c r="B54" t="s">
        <v>7</v>
      </c>
      <c r="C54" t="s">
        <v>215</v>
      </c>
      <c r="D54" t="s">
        <v>216</v>
      </c>
      <c r="E54" t="s">
        <v>217</v>
      </c>
      <c r="F54" t="str">
        <f>HYPERLINK("https://talan.bank.gov.ua/get-user-certificate/vPRRqMIqleLFSFudDBvH","Завантажити сертифікат")</f>
        <v>Завантажити сертифікат</v>
      </c>
    </row>
    <row r="55" spans="1:6" x14ac:dyDescent="0.3">
      <c r="A55" t="s">
        <v>218</v>
      </c>
      <c r="B55" t="s">
        <v>7</v>
      </c>
      <c r="C55" t="s">
        <v>219</v>
      </c>
      <c r="D55" t="s">
        <v>220</v>
      </c>
      <c r="E55" t="s">
        <v>221</v>
      </c>
      <c r="F55" t="str">
        <f>HYPERLINK("https://talan.bank.gov.ua/get-user-certificate/vPRRqyZo9irRam27Gjg7","Завантажити сертифікат")</f>
        <v>Завантажити сертифікат</v>
      </c>
    </row>
    <row r="56" spans="1:6" x14ac:dyDescent="0.3">
      <c r="A56" t="s">
        <v>222</v>
      </c>
      <c r="B56" t="s">
        <v>7</v>
      </c>
      <c r="C56" t="s">
        <v>223</v>
      </c>
      <c r="D56" t="s">
        <v>224</v>
      </c>
      <c r="E56" t="s">
        <v>225</v>
      </c>
      <c r="F56" t="str">
        <f>HYPERLINK("https://talan.bank.gov.ua/get-user-certificate/vPRRq4ve_qZXiOGA2UJT","Завантажити сертифікат")</f>
        <v>Завантажити сертифікат</v>
      </c>
    </row>
    <row r="57" spans="1:6" x14ac:dyDescent="0.3">
      <c r="A57" t="s">
        <v>226</v>
      </c>
      <c r="B57" t="s">
        <v>7</v>
      </c>
      <c r="C57" t="s">
        <v>227</v>
      </c>
      <c r="D57" t="s">
        <v>228</v>
      </c>
      <c r="E57" t="s">
        <v>229</v>
      </c>
      <c r="F57" t="str">
        <f>HYPERLINK("https://talan.bank.gov.ua/get-user-certificate/vPRRq6Fk5kU5jpg1kxfo","Завантажити сертифікат")</f>
        <v>Завантажити сертифікат</v>
      </c>
    </row>
    <row r="58" spans="1:6" x14ac:dyDescent="0.3">
      <c r="A58" t="s">
        <v>230</v>
      </c>
      <c r="B58" t="s">
        <v>7</v>
      </c>
      <c r="C58" t="s">
        <v>231</v>
      </c>
      <c r="D58" t="s">
        <v>232</v>
      </c>
      <c r="E58" t="s">
        <v>233</v>
      </c>
      <c r="F58" t="str">
        <f>HYPERLINK("https://talan.bank.gov.ua/get-user-certificate/vPRRqkzoMRP4z2j1t8QP","Завантажити сертифікат")</f>
        <v>Завантажити сертифікат</v>
      </c>
    </row>
    <row r="59" spans="1:6" x14ac:dyDescent="0.3">
      <c r="A59" t="s">
        <v>234</v>
      </c>
      <c r="B59" t="s">
        <v>7</v>
      </c>
      <c r="C59" t="s">
        <v>235</v>
      </c>
      <c r="D59" t="s">
        <v>236</v>
      </c>
      <c r="E59" t="s">
        <v>237</v>
      </c>
      <c r="F59" t="str">
        <f>HYPERLINK("https://talan.bank.gov.ua/get-user-certificate/vPRRq3ozKM4lyx_JiVIS","Завантажити сертифікат")</f>
        <v>Завантажити сертифікат</v>
      </c>
    </row>
    <row r="60" spans="1:6" x14ac:dyDescent="0.3">
      <c r="A60" t="s">
        <v>238</v>
      </c>
      <c r="B60" t="s">
        <v>7</v>
      </c>
      <c r="C60" t="s">
        <v>239</v>
      </c>
      <c r="D60" t="s">
        <v>240</v>
      </c>
      <c r="E60" t="s">
        <v>241</v>
      </c>
      <c r="F60" t="str">
        <f>HYPERLINK("https://talan.bank.gov.ua/get-user-certificate/vPRRqsW25nVA9QhyHl_o","Завантажити сертифікат")</f>
        <v>Завантажити сертифікат</v>
      </c>
    </row>
    <row r="61" spans="1:6" x14ac:dyDescent="0.3">
      <c r="A61" t="s">
        <v>242</v>
      </c>
      <c r="B61" t="s">
        <v>7</v>
      </c>
      <c r="C61" t="s">
        <v>243</v>
      </c>
      <c r="D61" t="s">
        <v>244</v>
      </c>
      <c r="E61" t="s">
        <v>245</v>
      </c>
      <c r="F61" t="str">
        <f>HYPERLINK("https://talan.bank.gov.ua/get-user-certificate/vPRRqQVSXd-jzM9cEX6h","Завантажити сертифікат")</f>
        <v>Завантажити сертифікат</v>
      </c>
    </row>
    <row r="62" spans="1:6" x14ac:dyDescent="0.3">
      <c r="A62" t="s">
        <v>246</v>
      </c>
      <c r="B62" t="s">
        <v>7</v>
      </c>
      <c r="C62" t="s">
        <v>247</v>
      </c>
      <c r="D62" t="s">
        <v>248</v>
      </c>
      <c r="E62" t="s">
        <v>249</v>
      </c>
      <c r="F62" t="str">
        <f>HYPERLINK("https://talan.bank.gov.ua/get-user-certificate/vPRRqpNTRys12uFoQ9FE","Завантажити сертифікат")</f>
        <v>Завантажити сертифікат</v>
      </c>
    </row>
    <row r="63" spans="1:6" x14ac:dyDescent="0.3">
      <c r="A63" t="s">
        <v>250</v>
      </c>
      <c r="B63" t="s">
        <v>7</v>
      </c>
      <c r="C63" t="s">
        <v>251</v>
      </c>
      <c r="D63" t="s">
        <v>252</v>
      </c>
      <c r="E63" t="s">
        <v>253</v>
      </c>
      <c r="F63" t="str">
        <f>HYPERLINK("https://talan.bank.gov.ua/get-user-certificate/vPRRqxVibdWqxGtFRqeX","Завантажити сертифікат")</f>
        <v>Завантажити сертифікат</v>
      </c>
    </row>
    <row r="64" spans="1:6" x14ac:dyDescent="0.3">
      <c r="A64" t="s">
        <v>254</v>
      </c>
      <c r="B64" t="s">
        <v>7</v>
      </c>
      <c r="C64" t="s">
        <v>255</v>
      </c>
      <c r="D64" t="s">
        <v>256</v>
      </c>
      <c r="E64" t="s">
        <v>257</v>
      </c>
      <c r="F64" t="str">
        <f>HYPERLINK("https://talan.bank.gov.ua/get-user-certificate/vPRRqi92hvvph_cBhMny","Завантажити сертифікат")</f>
        <v>Завантажити сертифікат</v>
      </c>
    </row>
    <row r="65" spans="1:6" x14ac:dyDescent="0.3">
      <c r="A65" t="s">
        <v>258</v>
      </c>
      <c r="B65" t="s">
        <v>7</v>
      </c>
      <c r="C65" t="s">
        <v>259</v>
      </c>
      <c r="D65" t="s">
        <v>260</v>
      </c>
      <c r="E65" t="s">
        <v>261</v>
      </c>
      <c r="F65" t="str">
        <f>HYPERLINK("https://talan.bank.gov.ua/get-user-certificate/vPRRqK7KLFV7rDSOyMUe","Завантажити сертифікат")</f>
        <v>Завантажити сертифікат</v>
      </c>
    </row>
    <row r="66" spans="1:6" x14ac:dyDescent="0.3">
      <c r="A66" t="s">
        <v>262</v>
      </c>
      <c r="B66" t="s">
        <v>7</v>
      </c>
      <c r="C66" t="s">
        <v>263</v>
      </c>
      <c r="D66" t="s">
        <v>264</v>
      </c>
      <c r="E66" t="s">
        <v>265</v>
      </c>
      <c r="F66" t="str">
        <f>HYPERLINK("https://talan.bank.gov.ua/get-user-certificate/vPRRq9gAE5MhtGqXZF9Q","Завантажити сертифікат")</f>
        <v>Завантажити сертифікат</v>
      </c>
    </row>
    <row r="67" spans="1:6" x14ac:dyDescent="0.3">
      <c r="A67" t="s">
        <v>266</v>
      </c>
      <c r="B67" t="s">
        <v>7</v>
      </c>
      <c r="C67" t="s">
        <v>267</v>
      </c>
      <c r="D67" t="s">
        <v>268</v>
      </c>
      <c r="E67" t="s">
        <v>269</v>
      </c>
      <c r="F67" t="str">
        <f>HYPERLINK("https://talan.bank.gov.ua/get-user-certificate/vPRRqSYb8GsdYYk3NO9V","Завантажити сертифікат")</f>
        <v>Завантажити сертифікат</v>
      </c>
    </row>
    <row r="68" spans="1:6" x14ac:dyDescent="0.3">
      <c r="A68" t="s">
        <v>270</v>
      </c>
      <c r="B68" t="s">
        <v>7</v>
      </c>
      <c r="C68" t="s">
        <v>271</v>
      </c>
      <c r="D68" t="s">
        <v>272</v>
      </c>
      <c r="E68" t="s">
        <v>273</v>
      </c>
      <c r="F68" t="str">
        <f>HYPERLINK("https://talan.bank.gov.ua/get-user-certificate/vPRRqbGxFUx4a3QWORPw","Завантажити сертифікат")</f>
        <v>Завантажити сертифікат</v>
      </c>
    </row>
    <row r="69" spans="1:6" x14ac:dyDescent="0.3">
      <c r="A69" t="s">
        <v>274</v>
      </c>
      <c r="B69" t="s">
        <v>7</v>
      </c>
      <c r="C69" t="s">
        <v>275</v>
      </c>
      <c r="D69" t="s">
        <v>276</v>
      </c>
      <c r="E69" t="s">
        <v>277</v>
      </c>
      <c r="F69" t="str">
        <f>HYPERLINK("https://talan.bank.gov.ua/get-user-certificate/vPRRq0YPKt11wJGiJXBB","Завантажити сертифікат")</f>
        <v>Завантажити сертифікат</v>
      </c>
    </row>
    <row r="70" spans="1:6" x14ac:dyDescent="0.3">
      <c r="A70" t="s">
        <v>278</v>
      </c>
      <c r="B70" t="s">
        <v>7</v>
      </c>
      <c r="C70" t="s">
        <v>279</v>
      </c>
      <c r="D70" t="s">
        <v>280</v>
      </c>
      <c r="E70" t="s">
        <v>281</v>
      </c>
      <c r="F70" t="str">
        <f>HYPERLINK("https://talan.bank.gov.ua/get-user-certificate/vPRRqlJuyoyAnThAbVki","Завантажити сертифікат")</f>
        <v>Завантажити сертифікат</v>
      </c>
    </row>
    <row r="71" spans="1:6" x14ac:dyDescent="0.3">
      <c r="A71" t="s">
        <v>282</v>
      </c>
      <c r="B71" t="s">
        <v>7</v>
      </c>
      <c r="C71" t="s">
        <v>283</v>
      </c>
      <c r="D71" t="s">
        <v>284</v>
      </c>
      <c r="E71" t="s">
        <v>285</v>
      </c>
      <c r="F71" t="str">
        <f>HYPERLINK("https://talan.bank.gov.ua/get-user-certificate/vPRRqsjTDRfCvkRxO6gj","Завантажити сертифікат")</f>
        <v>Завантажити сертифікат</v>
      </c>
    </row>
    <row r="72" spans="1:6" x14ac:dyDescent="0.3">
      <c r="A72" t="s">
        <v>286</v>
      </c>
      <c r="B72" t="s">
        <v>7</v>
      </c>
      <c r="C72" t="s">
        <v>287</v>
      </c>
      <c r="D72" t="s">
        <v>288</v>
      </c>
      <c r="E72" t="s">
        <v>289</v>
      </c>
      <c r="F72" t="str">
        <f>HYPERLINK("https://talan.bank.gov.ua/get-user-certificate/vPRRqeXGyOls5NNvtTj7","Завантажити сертифікат")</f>
        <v>Завантажити сертифікат</v>
      </c>
    </row>
    <row r="73" spans="1:6" x14ac:dyDescent="0.3">
      <c r="A73" t="s">
        <v>290</v>
      </c>
      <c r="B73" t="s">
        <v>7</v>
      </c>
      <c r="C73" t="s">
        <v>291</v>
      </c>
      <c r="D73" t="s">
        <v>292</v>
      </c>
      <c r="E73" t="s">
        <v>293</v>
      </c>
      <c r="F73" t="str">
        <f>HYPERLINK("https://talan.bank.gov.ua/get-user-certificate/vPRRqljRo4a5Zjm-ePB5","Завантажити сертифікат")</f>
        <v>Завантажити сертифікат</v>
      </c>
    </row>
    <row r="74" spans="1:6" x14ac:dyDescent="0.3">
      <c r="A74" t="s">
        <v>294</v>
      </c>
      <c r="B74" t="s">
        <v>7</v>
      </c>
      <c r="C74" t="s">
        <v>295</v>
      </c>
      <c r="D74" t="s">
        <v>296</v>
      </c>
      <c r="E74" t="s">
        <v>297</v>
      </c>
      <c r="F74" t="str">
        <f>HYPERLINK("https://talan.bank.gov.ua/get-user-certificate/vPRRqM3dngZuzgG5nFy1","Завантажити сертифікат")</f>
        <v>Завантажити сертифікат</v>
      </c>
    </row>
    <row r="75" spans="1:6" x14ac:dyDescent="0.3">
      <c r="A75" t="s">
        <v>298</v>
      </c>
      <c r="B75" t="s">
        <v>7</v>
      </c>
      <c r="C75" t="s">
        <v>299</v>
      </c>
      <c r="D75" t="s">
        <v>300</v>
      </c>
      <c r="E75" t="s">
        <v>301</v>
      </c>
      <c r="F75" t="str">
        <f>HYPERLINK("https://talan.bank.gov.ua/get-user-certificate/vPRRqLnvvaoVx88uQw6Q","Завантажити сертифікат")</f>
        <v>Завантажити сертифікат</v>
      </c>
    </row>
    <row r="76" spans="1:6" x14ac:dyDescent="0.3">
      <c r="A76" t="s">
        <v>302</v>
      </c>
      <c r="B76" t="s">
        <v>7</v>
      </c>
      <c r="C76" t="s">
        <v>303</v>
      </c>
      <c r="D76" t="s">
        <v>304</v>
      </c>
      <c r="E76" t="s">
        <v>305</v>
      </c>
      <c r="F76" t="str">
        <f>HYPERLINK("https://talan.bank.gov.ua/get-user-certificate/vPRRqiE5lpbYasETt3vJ","Завантажити сертифікат")</f>
        <v>Завантажити сертифікат</v>
      </c>
    </row>
    <row r="77" spans="1:6" x14ac:dyDescent="0.3">
      <c r="A77" t="s">
        <v>306</v>
      </c>
      <c r="B77" t="s">
        <v>7</v>
      </c>
      <c r="C77" t="s">
        <v>307</v>
      </c>
      <c r="D77" t="s">
        <v>308</v>
      </c>
      <c r="E77" t="s">
        <v>309</v>
      </c>
      <c r="F77" t="str">
        <f>HYPERLINK("https://talan.bank.gov.ua/get-user-certificate/vPRRqTWCK2MH0HMwcQmL","Завантажити сертифікат")</f>
        <v>Завантажити сертифікат</v>
      </c>
    </row>
    <row r="78" spans="1:6" x14ac:dyDescent="0.3">
      <c r="A78" t="s">
        <v>310</v>
      </c>
      <c r="B78" t="s">
        <v>7</v>
      </c>
      <c r="C78" t="s">
        <v>311</v>
      </c>
      <c r="D78" t="s">
        <v>312</v>
      </c>
      <c r="E78" t="s">
        <v>313</v>
      </c>
      <c r="F78" t="str">
        <f>HYPERLINK("https://talan.bank.gov.ua/get-user-certificate/vPRRqN5aixfMHPzp9bTb","Завантажити сертифікат")</f>
        <v>Завантажити сертифікат</v>
      </c>
    </row>
    <row r="79" spans="1:6" x14ac:dyDescent="0.3">
      <c r="A79" t="s">
        <v>314</v>
      </c>
      <c r="B79" t="s">
        <v>7</v>
      </c>
      <c r="C79" t="s">
        <v>315</v>
      </c>
      <c r="D79" t="s">
        <v>316</v>
      </c>
      <c r="E79" t="s">
        <v>317</v>
      </c>
      <c r="F79" t="str">
        <f>HYPERLINK("https://talan.bank.gov.ua/get-user-certificate/vPRRqb5KzofS7Ln9T_oW","Завантажити сертифікат")</f>
        <v>Завантажити сертифікат</v>
      </c>
    </row>
    <row r="80" spans="1:6" x14ac:dyDescent="0.3">
      <c r="A80" t="s">
        <v>318</v>
      </c>
      <c r="B80" t="s">
        <v>7</v>
      </c>
      <c r="C80" t="s">
        <v>319</v>
      </c>
      <c r="D80" t="s">
        <v>320</v>
      </c>
      <c r="E80" t="s">
        <v>321</v>
      </c>
      <c r="F80" t="str">
        <f>HYPERLINK("https://talan.bank.gov.ua/get-user-certificate/vPRRqVt-27vnS1st1HyV","Завантажити сертифікат")</f>
        <v>Завантажити сертифікат</v>
      </c>
    </row>
    <row r="81" spans="1:6" x14ac:dyDescent="0.3">
      <c r="A81" t="s">
        <v>322</v>
      </c>
      <c r="B81" t="s">
        <v>7</v>
      </c>
      <c r="C81" t="s">
        <v>323</v>
      </c>
      <c r="D81" t="s">
        <v>324</v>
      </c>
      <c r="E81" t="s">
        <v>325</v>
      </c>
      <c r="F81" t="str">
        <f>HYPERLINK("https://talan.bank.gov.ua/get-user-certificate/vPRRqjDdknRD_vrLfXov","Завантажити сертифікат")</f>
        <v>Завантажити сертифікат</v>
      </c>
    </row>
    <row r="82" spans="1:6" x14ac:dyDescent="0.3">
      <c r="A82" t="s">
        <v>326</v>
      </c>
      <c r="B82" t="s">
        <v>7</v>
      </c>
      <c r="C82" t="s">
        <v>327</v>
      </c>
      <c r="D82" t="s">
        <v>328</v>
      </c>
      <c r="E82" t="s">
        <v>329</v>
      </c>
      <c r="F82" t="str">
        <f>HYPERLINK("https://talan.bank.gov.ua/get-user-certificate/vPRRqu0SYlTjPrRKBBk9","Завантажити сертифікат")</f>
        <v>Завантажити сертифікат</v>
      </c>
    </row>
    <row r="83" spans="1:6" x14ac:dyDescent="0.3">
      <c r="A83" t="s">
        <v>330</v>
      </c>
      <c r="B83" t="s">
        <v>7</v>
      </c>
      <c r="C83" t="s">
        <v>331</v>
      </c>
      <c r="D83" t="s">
        <v>332</v>
      </c>
      <c r="E83" t="s">
        <v>333</v>
      </c>
      <c r="F83" t="str">
        <f>HYPERLINK("https://talan.bank.gov.ua/get-user-certificate/vPRRq-qOX4_Wf0FToPo3","Завантажити сертифікат")</f>
        <v>Завантажити сертифікат</v>
      </c>
    </row>
    <row r="84" spans="1:6" x14ac:dyDescent="0.3">
      <c r="A84" t="s">
        <v>334</v>
      </c>
      <c r="B84" t="s">
        <v>7</v>
      </c>
      <c r="C84" t="s">
        <v>335</v>
      </c>
      <c r="D84" t="s">
        <v>336</v>
      </c>
      <c r="E84" t="s">
        <v>337</v>
      </c>
      <c r="F84" t="str">
        <f>HYPERLINK("https://talan.bank.gov.ua/get-user-certificate/vPRRqqyXVN2CLvUOdshy","Завантажити сертифікат")</f>
        <v>Завантажити сертифікат</v>
      </c>
    </row>
    <row r="85" spans="1:6" x14ac:dyDescent="0.3">
      <c r="A85" t="s">
        <v>338</v>
      </c>
      <c r="B85" t="s">
        <v>7</v>
      </c>
      <c r="C85" t="s">
        <v>339</v>
      </c>
      <c r="D85" t="s">
        <v>340</v>
      </c>
      <c r="E85" t="s">
        <v>341</v>
      </c>
      <c r="F85" t="str">
        <f>HYPERLINK("https://talan.bank.gov.ua/get-user-certificate/vPRRqb4YHdANXzpw6ynV","Завантажити сертифікат")</f>
        <v>Завантажити сертифікат</v>
      </c>
    </row>
    <row r="86" spans="1:6" x14ac:dyDescent="0.3">
      <c r="A86" t="s">
        <v>342</v>
      </c>
      <c r="B86" t="s">
        <v>7</v>
      </c>
      <c r="C86" t="s">
        <v>343</v>
      </c>
      <c r="D86" t="s">
        <v>344</v>
      </c>
      <c r="E86" t="s">
        <v>345</v>
      </c>
      <c r="F86" t="str">
        <f>HYPERLINK("https://talan.bank.gov.ua/get-user-certificate/vPRRqdHltJquYBmPG4yU","Завантажити сертифікат")</f>
        <v>Завантажити сертифікат</v>
      </c>
    </row>
    <row r="87" spans="1:6" x14ac:dyDescent="0.3">
      <c r="A87" t="s">
        <v>346</v>
      </c>
      <c r="B87" t="s">
        <v>7</v>
      </c>
      <c r="C87" t="s">
        <v>347</v>
      </c>
      <c r="D87" t="s">
        <v>348</v>
      </c>
      <c r="E87" t="s">
        <v>349</v>
      </c>
      <c r="F87" t="str">
        <f>HYPERLINK("https://talan.bank.gov.ua/get-user-certificate/vPRRqZKM7P-nhEW8_iD0","Завантажити сертифікат")</f>
        <v>Завантажити сертифікат</v>
      </c>
    </row>
    <row r="88" spans="1:6" x14ac:dyDescent="0.3">
      <c r="A88" t="s">
        <v>350</v>
      </c>
      <c r="B88" t="s">
        <v>7</v>
      </c>
      <c r="C88" t="s">
        <v>351</v>
      </c>
      <c r="D88" t="s">
        <v>352</v>
      </c>
      <c r="E88" t="s">
        <v>353</v>
      </c>
      <c r="F88" t="str">
        <f>HYPERLINK("https://talan.bank.gov.ua/get-user-certificate/vPRRqODOZN1EPZa-re0i","Завантажити сертифікат")</f>
        <v>Завантажити сертифікат</v>
      </c>
    </row>
    <row r="89" spans="1:6" x14ac:dyDescent="0.3">
      <c r="A89" t="s">
        <v>354</v>
      </c>
      <c r="B89" t="s">
        <v>7</v>
      </c>
      <c r="C89" t="s">
        <v>355</v>
      </c>
      <c r="D89" t="s">
        <v>356</v>
      </c>
      <c r="E89" t="s">
        <v>357</v>
      </c>
      <c r="F89" t="str">
        <f>HYPERLINK("https://talan.bank.gov.ua/get-user-certificate/vPRRqf5ENNc6pxMdOCmK","Завантажити сертифікат")</f>
        <v>Завантажити сертифікат</v>
      </c>
    </row>
    <row r="90" spans="1:6" x14ac:dyDescent="0.3">
      <c r="A90" t="s">
        <v>358</v>
      </c>
      <c r="B90" t="s">
        <v>7</v>
      </c>
      <c r="C90" t="s">
        <v>359</v>
      </c>
      <c r="D90" t="s">
        <v>360</v>
      </c>
      <c r="E90" t="s">
        <v>361</v>
      </c>
      <c r="F90" t="str">
        <f>HYPERLINK("https://talan.bank.gov.ua/get-user-certificate/vPRRqpKLehVj0PZqiRve","Завантажити сертифікат")</f>
        <v>Завантажити сертифікат</v>
      </c>
    </row>
    <row r="91" spans="1:6" x14ac:dyDescent="0.3">
      <c r="A91" t="s">
        <v>362</v>
      </c>
      <c r="B91" t="s">
        <v>7</v>
      </c>
      <c r="C91" t="s">
        <v>363</v>
      </c>
      <c r="D91" t="s">
        <v>364</v>
      </c>
      <c r="E91" t="s">
        <v>365</v>
      </c>
      <c r="F91" t="str">
        <f>HYPERLINK("https://talan.bank.gov.ua/get-user-certificate/vPRRqnvicfcG3wDyHBvc","Завантажити сертифікат")</f>
        <v>Завантажити сертифікат</v>
      </c>
    </row>
    <row r="92" spans="1:6" x14ac:dyDescent="0.3">
      <c r="A92" t="s">
        <v>366</v>
      </c>
      <c r="B92" t="s">
        <v>7</v>
      </c>
      <c r="C92" t="s">
        <v>367</v>
      </c>
      <c r="D92" t="s">
        <v>368</v>
      </c>
      <c r="E92" t="s">
        <v>369</v>
      </c>
      <c r="F92" t="str">
        <f>HYPERLINK("https://talan.bank.gov.ua/get-user-certificate/vPRRq-dhI8uRT14HVbDm","Завантажити сертифікат")</f>
        <v>Завантажити сертифікат</v>
      </c>
    </row>
    <row r="93" spans="1:6" x14ac:dyDescent="0.3">
      <c r="A93" t="s">
        <v>370</v>
      </c>
      <c r="B93" t="s">
        <v>7</v>
      </c>
      <c r="C93" t="s">
        <v>371</v>
      </c>
      <c r="D93" t="s">
        <v>372</v>
      </c>
      <c r="E93" t="s">
        <v>373</v>
      </c>
      <c r="F93" t="str">
        <f>HYPERLINK("https://talan.bank.gov.ua/get-user-certificate/vPRRqTl1nl7N6o6j-kLQ","Завантажити сертифікат")</f>
        <v>Завантажити сертифікат</v>
      </c>
    </row>
    <row r="94" spans="1:6" x14ac:dyDescent="0.3">
      <c r="A94" t="s">
        <v>374</v>
      </c>
      <c r="B94" t="s">
        <v>7</v>
      </c>
      <c r="C94" t="s">
        <v>375</v>
      </c>
      <c r="D94" t="s">
        <v>376</v>
      </c>
      <c r="E94" t="s">
        <v>377</v>
      </c>
      <c r="F94" t="str">
        <f>HYPERLINK("https://talan.bank.gov.ua/get-user-certificate/vPRRq6DM59ERjsNUZ19F","Завантажити сертифікат")</f>
        <v>Завантажити сертифікат</v>
      </c>
    </row>
    <row r="95" spans="1:6" x14ac:dyDescent="0.3">
      <c r="A95" t="s">
        <v>378</v>
      </c>
      <c r="B95" t="s">
        <v>7</v>
      </c>
      <c r="C95" t="s">
        <v>379</v>
      </c>
      <c r="D95" t="s">
        <v>380</v>
      </c>
      <c r="E95" t="s">
        <v>381</v>
      </c>
      <c r="F95" t="str">
        <f>HYPERLINK("https://talan.bank.gov.ua/get-user-certificate/vPRRqoJA37RV8xYZTS93","Завантажити сертифікат")</f>
        <v>Завантажити сертифікат</v>
      </c>
    </row>
    <row r="96" spans="1:6" x14ac:dyDescent="0.3">
      <c r="A96" t="s">
        <v>382</v>
      </c>
      <c r="B96" t="s">
        <v>7</v>
      </c>
      <c r="C96" t="s">
        <v>383</v>
      </c>
      <c r="D96" t="s">
        <v>384</v>
      </c>
      <c r="E96" t="s">
        <v>385</v>
      </c>
      <c r="F96" t="str">
        <f>HYPERLINK("https://talan.bank.gov.ua/get-user-certificate/vPRRqr5KRlpWO43DgDMU","Завантажити сертифікат")</f>
        <v>Завантажити сертифікат</v>
      </c>
    </row>
    <row r="97" spans="1:6" x14ac:dyDescent="0.3">
      <c r="A97" t="s">
        <v>386</v>
      </c>
      <c r="B97" t="s">
        <v>7</v>
      </c>
      <c r="C97" t="s">
        <v>387</v>
      </c>
      <c r="D97" t="s">
        <v>388</v>
      </c>
      <c r="E97" t="s">
        <v>389</v>
      </c>
      <c r="F97" t="str">
        <f>HYPERLINK("https://talan.bank.gov.ua/get-user-certificate/vPRRqZXXD9l1F4hy3H06","Завантажити сертифікат")</f>
        <v>Завантажити сертифікат</v>
      </c>
    </row>
    <row r="98" spans="1:6" x14ac:dyDescent="0.3">
      <c r="A98" t="s">
        <v>390</v>
      </c>
      <c r="B98" t="s">
        <v>7</v>
      </c>
      <c r="C98" t="s">
        <v>391</v>
      </c>
      <c r="D98" t="s">
        <v>392</v>
      </c>
      <c r="E98" t="s">
        <v>393</v>
      </c>
      <c r="F98" t="str">
        <f>HYPERLINK("https://talan.bank.gov.ua/get-user-certificate/vPRRq-DPa6gnP0aFXx7H","Завантажити сертифікат")</f>
        <v>Завантажити сертифікат</v>
      </c>
    </row>
    <row r="99" spans="1:6" x14ac:dyDescent="0.3">
      <c r="A99" t="s">
        <v>394</v>
      </c>
      <c r="B99" t="s">
        <v>7</v>
      </c>
      <c r="C99" t="s">
        <v>395</v>
      </c>
      <c r="D99" t="s">
        <v>396</v>
      </c>
      <c r="E99" t="s">
        <v>397</v>
      </c>
      <c r="F99" t="str">
        <f>HYPERLINK("https://talan.bank.gov.ua/get-user-certificate/vPRRqWWaQXjHaKUe77iC","Завантажити сертифікат")</f>
        <v>Завантажити сертифікат</v>
      </c>
    </row>
    <row r="100" spans="1:6" x14ac:dyDescent="0.3">
      <c r="A100" t="s">
        <v>398</v>
      </c>
      <c r="B100" t="s">
        <v>7</v>
      </c>
      <c r="C100" t="s">
        <v>399</v>
      </c>
      <c r="D100" t="s">
        <v>400</v>
      </c>
      <c r="E100" t="s">
        <v>401</v>
      </c>
      <c r="F100" t="str">
        <f>HYPERLINK("https://talan.bank.gov.ua/get-user-certificate/vPRRqPAJ7wxG4XqCVZ6s","Завантажити сертифікат")</f>
        <v>Завантажити сертифікат</v>
      </c>
    </row>
    <row r="101" spans="1:6" x14ac:dyDescent="0.3">
      <c r="A101" t="s">
        <v>402</v>
      </c>
      <c r="B101" t="s">
        <v>7</v>
      </c>
      <c r="C101" t="s">
        <v>403</v>
      </c>
      <c r="D101" t="s">
        <v>404</v>
      </c>
      <c r="E101" t="s">
        <v>405</v>
      </c>
      <c r="F101" t="str">
        <f>HYPERLINK("https://talan.bank.gov.ua/get-user-certificate/vPRRqh1x3-yqhRWagMRj","Завантажити сертифікат")</f>
        <v>Завантажити сертифікат</v>
      </c>
    </row>
    <row r="102" spans="1:6" x14ac:dyDescent="0.3">
      <c r="A102" t="s">
        <v>406</v>
      </c>
      <c r="B102" t="s">
        <v>7</v>
      </c>
      <c r="C102" t="s">
        <v>407</v>
      </c>
      <c r="D102" t="s">
        <v>408</v>
      </c>
      <c r="E102" t="s">
        <v>409</v>
      </c>
      <c r="F102" t="str">
        <f>HYPERLINK("https://talan.bank.gov.ua/get-user-certificate/vPRRqcUXvCOANK3C5u1-","Завантажити сертифікат")</f>
        <v>Завантажити сертифікат</v>
      </c>
    </row>
    <row r="103" spans="1:6" x14ac:dyDescent="0.3">
      <c r="A103" t="s">
        <v>410</v>
      </c>
      <c r="B103" t="s">
        <v>7</v>
      </c>
      <c r="C103" t="s">
        <v>411</v>
      </c>
      <c r="D103" t="s">
        <v>412</v>
      </c>
      <c r="E103" t="s">
        <v>413</v>
      </c>
      <c r="F103" t="str">
        <f>HYPERLINK("https://talan.bank.gov.ua/get-user-certificate/vPRRqB18gbp5HOJMFXpD","Завантажити сертифікат")</f>
        <v>Завантажити сертифікат</v>
      </c>
    </row>
    <row r="104" spans="1:6" x14ac:dyDescent="0.3">
      <c r="A104" t="s">
        <v>414</v>
      </c>
      <c r="B104" t="s">
        <v>7</v>
      </c>
      <c r="C104" t="s">
        <v>415</v>
      </c>
      <c r="D104" t="s">
        <v>416</v>
      </c>
      <c r="E104" t="s">
        <v>417</v>
      </c>
      <c r="F104" t="str">
        <f>HYPERLINK("https://talan.bank.gov.ua/get-user-certificate/vPRRqgrkbkqcFyH-Qwe0","Завантажити сертифікат")</f>
        <v>Завантажити сертифікат</v>
      </c>
    </row>
    <row r="105" spans="1:6" x14ac:dyDescent="0.3">
      <c r="A105" t="s">
        <v>418</v>
      </c>
      <c r="B105" t="s">
        <v>7</v>
      </c>
      <c r="C105" t="s">
        <v>419</v>
      </c>
      <c r="D105" t="s">
        <v>420</v>
      </c>
      <c r="E105" t="s">
        <v>421</v>
      </c>
      <c r="F105" t="str">
        <f>HYPERLINK("https://talan.bank.gov.ua/get-user-certificate/vPRRqV5bh0rxzWVXuico","Завантажити сертифікат")</f>
        <v>Завантажити сертифікат</v>
      </c>
    </row>
    <row r="106" spans="1:6" x14ac:dyDescent="0.3">
      <c r="A106" t="s">
        <v>422</v>
      </c>
      <c r="B106" t="s">
        <v>7</v>
      </c>
      <c r="C106" t="s">
        <v>423</v>
      </c>
      <c r="D106" t="s">
        <v>424</v>
      </c>
      <c r="E106" t="s">
        <v>425</v>
      </c>
      <c r="F106" t="str">
        <f>HYPERLINK("https://talan.bank.gov.ua/get-user-certificate/vPRRq6i2IV1FjDVd98K1","Завантажити сертифікат")</f>
        <v>Завантажити сертифікат</v>
      </c>
    </row>
    <row r="107" spans="1:6" x14ac:dyDescent="0.3">
      <c r="A107" t="s">
        <v>426</v>
      </c>
      <c r="B107" t="s">
        <v>7</v>
      </c>
      <c r="C107" t="s">
        <v>427</v>
      </c>
      <c r="D107" t="s">
        <v>428</v>
      </c>
      <c r="E107" t="s">
        <v>429</v>
      </c>
      <c r="F107" t="str">
        <f>HYPERLINK("https://talan.bank.gov.ua/get-user-certificate/vPRRqFyfYViYepiAUmpX","Завантажити сертифікат")</f>
        <v>Завантажити сертифікат</v>
      </c>
    </row>
    <row r="108" spans="1:6" x14ac:dyDescent="0.3">
      <c r="A108" t="s">
        <v>430</v>
      </c>
      <c r="B108" t="s">
        <v>7</v>
      </c>
      <c r="C108" t="s">
        <v>431</v>
      </c>
      <c r="D108" t="s">
        <v>432</v>
      </c>
      <c r="E108" t="s">
        <v>433</v>
      </c>
      <c r="F108" t="str">
        <f>HYPERLINK("https://talan.bank.gov.ua/get-user-certificate/vPRRqtp4NBJbbhzLhtxy","Завантажити сертифікат")</f>
        <v>Завантажити сертифікат</v>
      </c>
    </row>
    <row r="109" spans="1:6" x14ac:dyDescent="0.3">
      <c r="A109" t="s">
        <v>434</v>
      </c>
      <c r="B109" t="s">
        <v>7</v>
      </c>
      <c r="C109" t="s">
        <v>435</v>
      </c>
      <c r="D109" t="s">
        <v>436</v>
      </c>
      <c r="E109" t="s">
        <v>437</v>
      </c>
      <c r="F109" t="str">
        <f>HYPERLINK("https://talan.bank.gov.ua/get-user-certificate/vPRRq5eW8XmCxvQi-yNk","Завантажити сертифікат")</f>
        <v>Завантажити сертифікат</v>
      </c>
    </row>
    <row r="110" spans="1:6" x14ac:dyDescent="0.3">
      <c r="A110" t="s">
        <v>438</v>
      </c>
      <c r="B110" t="s">
        <v>7</v>
      </c>
      <c r="C110" t="s">
        <v>439</v>
      </c>
      <c r="D110" t="s">
        <v>440</v>
      </c>
      <c r="E110" t="s">
        <v>441</v>
      </c>
      <c r="F110" t="str">
        <f>HYPERLINK("https://talan.bank.gov.ua/get-user-certificate/vPRRqRbWNnb1ZlpSZvkO","Завантажити сертифікат")</f>
        <v>Завантажити сертифікат</v>
      </c>
    </row>
    <row r="111" spans="1:6" x14ac:dyDescent="0.3">
      <c r="A111" t="s">
        <v>442</v>
      </c>
      <c r="B111" t="s">
        <v>7</v>
      </c>
      <c r="C111" t="s">
        <v>443</v>
      </c>
      <c r="D111" t="s">
        <v>444</v>
      </c>
      <c r="E111" t="s">
        <v>445</v>
      </c>
      <c r="F111" t="str">
        <f>HYPERLINK("https://talan.bank.gov.ua/get-user-certificate/vPRRqum4jRTwv3Kyv-JD","Завантажити сертифікат")</f>
        <v>Завантажити сертифікат</v>
      </c>
    </row>
    <row r="112" spans="1:6" x14ac:dyDescent="0.3">
      <c r="A112" t="s">
        <v>446</v>
      </c>
      <c r="B112" t="s">
        <v>7</v>
      </c>
      <c r="C112" t="s">
        <v>447</v>
      </c>
      <c r="D112" t="s">
        <v>448</v>
      </c>
      <c r="E112" t="s">
        <v>449</v>
      </c>
      <c r="F112" t="str">
        <f>HYPERLINK("https://talan.bank.gov.ua/get-user-certificate/vPRRqEgG5mHZICB1AlXo","Завантажити сертифікат")</f>
        <v>Завантажити сертифікат</v>
      </c>
    </row>
    <row r="113" spans="1:6" x14ac:dyDescent="0.3">
      <c r="A113" t="s">
        <v>450</v>
      </c>
      <c r="B113" t="s">
        <v>7</v>
      </c>
      <c r="C113" t="s">
        <v>451</v>
      </c>
      <c r="D113" t="s">
        <v>452</v>
      </c>
      <c r="E113" t="s">
        <v>453</v>
      </c>
      <c r="F113" t="str">
        <f>HYPERLINK("https://talan.bank.gov.ua/get-user-certificate/vPRRq8kfUZcvmy8pUq7F","Завантажити сертифікат")</f>
        <v>Завантажити сертифікат</v>
      </c>
    </row>
    <row r="114" spans="1:6" x14ac:dyDescent="0.3">
      <c r="A114" t="s">
        <v>454</v>
      </c>
      <c r="B114" t="s">
        <v>7</v>
      </c>
      <c r="C114" t="s">
        <v>455</v>
      </c>
      <c r="D114" t="s">
        <v>456</v>
      </c>
      <c r="E114" t="s">
        <v>457</v>
      </c>
      <c r="F114" t="str">
        <f>HYPERLINK("https://talan.bank.gov.ua/get-user-certificate/vPRRqRE0Qr7Aeu-g47sy","Завантажити сертифікат")</f>
        <v>Завантажити сертифікат</v>
      </c>
    </row>
    <row r="115" spans="1:6" x14ac:dyDescent="0.3">
      <c r="A115" t="s">
        <v>458</v>
      </c>
      <c r="B115" t="s">
        <v>7</v>
      </c>
      <c r="C115" t="s">
        <v>459</v>
      </c>
      <c r="D115" t="s">
        <v>460</v>
      </c>
      <c r="E115" t="s">
        <v>461</v>
      </c>
      <c r="F115" t="str">
        <f>HYPERLINK("https://talan.bank.gov.ua/get-user-certificate/vPRRqvuOj2l-bQ0KF36z","Завантажити сертифікат")</f>
        <v>Завантажити сертифікат</v>
      </c>
    </row>
    <row r="116" spans="1:6" x14ac:dyDescent="0.3">
      <c r="A116" t="s">
        <v>462</v>
      </c>
      <c r="B116" t="s">
        <v>7</v>
      </c>
      <c r="C116" t="s">
        <v>463</v>
      </c>
      <c r="D116" t="s">
        <v>464</v>
      </c>
      <c r="E116" t="s">
        <v>465</v>
      </c>
      <c r="F116" t="str">
        <f>HYPERLINK("https://talan.bank.gov.ua/get-user-certificate/vPRRqEzLtuqqsNWYd_s8","Завантажити сертифікат")</f>
        <v>Завантажити сертифікат</v>
      </c>
    </row>
    <row r="117" spans="1:6" x14ac:dyDescent="0.3">
      <c r="A117" t="s">
        <v>466</v>
      </c>
      <c r="B117" t="s">
        <v>7</v>
      </c>
      <c r="C117" t="s">
        <v>467</v>
      </c>
      <c r="D117" t="s">
        <v>468</v>
      </c>
      <c r="E117" t="s">
        <v>469</v>
      </c>
      <c r="F117" t="str">
        <f>HYPERLINK("https://talan.bank.gov.ua/get-user-certificate/vPRRqyD5Ps7UL2_Ij71K","Завантажити сертифікат")</f>
        <v>Завантажити сертифікат</v>
      </c>
    </row>
    <row r="118" spans="1:6" x14ac:dyDescent="0.3">
      <c r="A118" t="s">
        <v>470</v>
      </c>
      <c r="B118" t="s">
        <v>7</v>
      </c>
      <c r="C118" t="s">
        <v>471</v>
      </c>
      <c r="D118" t="s">
        <v>472</v>
      </c>
      <c r="E118" t="s">
        <v>473</v>
      </c>
      <c r="F118" t="str">
        <f>HYPERLINK("https://talan.bank.gov.ua/get-user-certificate/vPRRqiTEh52nHCWNPdzV","Завантажити сертифікат")</f>
        <v>Завантажити сертифікат</v>
      </c>
    </row>
    <row r="119" spans="1:6" x14ac:dyDescent="0.3">
      <c r="A119" t="s">
        <v>474</v>
      </c>
      <c r="B119" t="s">
        <v>7</v>
      </c>
      <c r="C119" t="s">
        <v>475</v>
      </c>
      <c r="D119" t="s">
        <v>476</v>
      </c>
      <c r="E119" t="s">
        <v>477</v>
      </c>
      <c r="F119" t="str">
        <f>HYPERLINK("https://talan.bank.gov.ua/get-user-certificate/vPRRqNkFHhupI2az0feX","Завантажити сертифікат")</f>
        <v>Завантажити сертифікат</v>
      </c>
    </row>
    <row r="120" spans="1:6" x14ac:dyDescent="0.3">
      <c r="A120" t="s">
        <v>478</v>
      </c>
      <c r="B120" t="s">
        <v>7</v>
      </c>
      <c r="C120" t="s">
        <v>479</v>
      </c>
      <c r="D120" t="s">
        <v>480</v>
      </c>
      <c r="E120" t="s">
        <v>481</v>
      </c>
      <c r="F120" t="str">
        <f>HYPERLINK("https://talan.bank.gov.ua/get-user-certificate/vPRRqg0DS98lOyLt7XYB","Завантажити сертифікат")</f>
        <v>Завантажити сертифікат</v>
      </c>
    </row>
    <row r="121" spans="1:6" x14ac:dyDescent="0.3">
      <c r="A121" t="s">
        <v>482</v>
      </c>
      <c r="B121" t="s">
        <v>7</v>
      </c>
      <c r="C121" t="s">
        <v>483</v>
      </c>
      <c r="D121" t="s">
        <v>484</v>
      </c>
      <c r="E121" t="s">
        <v>485</v>
      </c>
      <c r="F121" t="str">
        <f>HYPERLINK("https://talan.bank.gov.ua/get-user-certificate/vPRRqBk2MlEMVXDSQEfi","Завантажити сертифікат")</f>
        <v>Завантажити сертифікат</v>
      </c>
    </row>
    <row r="122" spans="1:6" x14ac:dyDescent="0.3">
      <c r="A122" t="s">
        <v>486</v>
      </c>
      <c r="B122" t="s">
        <v>7</v>
      </c>
      <c r="C122" t="s">
        <v>487</v>
      </c>
      <c r="D122" t="s">
        <v>488</v>
      </c>
      <c r="E122" t="s">
        <v>489</v>
      </c>
      <c r="F122" t="str">
        <f>HYPERLINK("https://talan.bank.gov.ua/get-user-certificate/vPRRq0pyrVrjipbI3dxi","Завантажити сертифікат")</f>
        <v>Завантажити сертифікат</v>
      </c>
    </row>
    <row r="123" spans="1:6" x14ac:dyDescent="0.3">
      <c r="A123" t="s">
        <v>490</v>
      </c>
      <c r="B123" t="s">
        <v>7</v>
      </c>
      <c r="C123" t="s">
        <v>491</v>
      </c>
      <c r="D123" t="s">
        <v>492</v>
      </c>
      <c r="E123" t="s">
        <v>493</v>
      </c>
      <c r="F123" t="str">
        <f>HYPERLINK("https://talan.bank.gov.ua/get-user-certificate/vPRRqlQMdnzDKVYGjrqC","Завантажити сертифікат")</f>
        <v>Завантажити сертифікат</v>
      </c>
    </row>
    <row r="124" spans="1:6" x14ac:dyDescent="0.3">
      <c r="A124" t="s">
        <v>494</v>
      </c>
      <c r="B124" t="s">
        <v>7</v>
      </c>
      <c r="C124" t="s">
        <v>495</v>
      </c>
      <c r="D124" t="s">
        <v>496</v>
      </c>
      <c r="E124" t="s">
        <v>497</v>
      </c>
      <c r="F124" t="str">
        <f>HYPERLINK("https://talan.bank.gov.ua/get-user-certificate/vPRRqJcEiudSD1KRv480","Завантажити сертифікат")</f>
        <v>Завантажити сертифікат</v>
      </c>
    </row>
    <row r="125" spans="1:6" x14ac:dyDescent="0.3">
      <c r="A125" t="s">
        <v>498</v>
      </c>
      <c r="B125" t="s">
        <v>7</v>
      </c>
      <c r="C125" t="s">
        <v>499</v>
      </c>
      <c r="D125" t="s">
        <v>500</v>
      </c>
      <c r="E125" t="s">
        <v>501</v>
      </c>
      <c r="F125" t="str">
        <f>HYPERLINK("https://talan.bank.gov.ua/get-user-certificate/vPRRqPwfC_XkvXel9X6h","Завантажити сертифікат")</f>
        <v>Завантажити сертифікат</v>
      </c>
    </row>
    <row r="126" spans="1:6" x14ac:dyDescent="0.3">
      <c r="A126" t="s">
        <v>502</v>
      </c>
      <c r="B126" t="s">
        <v>7</v>
      </c>
      <c r="C126" t="s">
        <v>503</v>
      </c>
      <c r="D126" t="s">
        <v>504</v>
      </c>
      <c r="E126" t="s">
        <v>505</v>
      </c>
      <c r="F126" t="str">
        <f>HYPERLINK("https://talan.bank.gov.ua/get-user-certificate/vPRRq8q8CmSP0M8oQVmr","Завантажити сертифікат")</f>
        <v>Завантажити сертифікат</v>
      </c>
    </row>
    <row r="127" spans="1:6" x14ac:dyDescent="0.3">
      <c r="A127" t="s">
        <v>506</v>
      </c>
      <c r="B127" t="s">
        <v>7</v>
      </c>
      <c r="C127" t="s">
        <v>507</v>
      </c>
      <c r="D127" t="s">
        <v>508</v>
      </c>
      <c r="E127" t="s">
        <v>509</v>
      </c>
      <c r="F127" t="str">
        <f>HYPERLINK("https://talan.bank.gov.ua/get-user-certificate/vPRRq2kgDPplmgIl6drW","Завантажити сертифікат")</f>
        <v>Завантажити сертифікат</v>
      </c>
    </row>
    <row r="128" spans="1:6" x14ac:dyDescent="0.3">
      <c r="A128" t="s">
        <v>510</v>
      </c>
      <c r="B128" t="s">
        <v>7</v>
      </c>
      <c r="C128" t="s">
        <v>511</v>
      </c>
      <c r="D128" t="s">
        <v>512</v>
      </c>
      <c r="E128" t="s">
        <v>513</v>
      </c>
      <c r="F128" t="str">
        <f>HYPERLINK("https://talan.bank.gov.ua/get-user-certificate/vPRRqO2iGQyRXleX1jph","Завантажити сертифікат")</f>
        <v>Завантажити сертифікат</v>
      </c>
    </row>
    <row r="129" spans="1:6" x14ac:dyDescent="0.3">
      <c r="A129" t="s">
        <v>514</v>
      </c>
      <c r="B129" t="s">
        <v>7</v>
      </c>
      <c r="C129" t="s">
        <v>515</v>
      </c>
      <c r="D129" t="s">
        <v>516</v>
      </c>
      <c r="E129" t="s">
        <v>517</v>
      </c>
      <c r="F129" t="str">
        <f>HYPERLINK("https://talan.bank.gov.ua/get-user-certificate/vPRRqe9woXh-P3g3uCp1","Завантажити сертифікат")</f>
        <v>Завантажити сертифікат</v>
      </c>
    </row>
    <row r="130" spans="1:6" x14ac:dyDescent="0.3">
      <c r="A130" t="s">
        <v>518</v>
      </c>
      <c r="B130" t="s">
        <v>7</v>
      </c>
      <c r="C130" t="s">
        <v>519</v>
      </c>
      <c r="D130" t="s">
        <v>520</v>
      </c>
      <c r="E130" t="s">
        <v>521</v>
      </c>
      <c r="F130" t="str">
        <f>HYPERLINK("https://talan.bank.gov.ua/get-user-certificate/vPRRqFSbcXf-tKoBZ4WL","Завантажити сертифікат")</f>
        <v>Завантажити сертифікат</v>
      </c>
    </row>
    <row r="131" spans="1:6" x14ac:dyDescent="0.3">
      <c r="A131" t="s">
        <v>522</v>
      </c>
      <c r="B131" t="s">
        <v>7</v>
      </c>
      <c r="C131" t="s">
        <v>523</v>
      </c>
      <c r="D131" t="s">
        <v>524</v>
      </c>
      <c r="E131" t="s">
        <v>525</v>
      </c>
      <c r="F131" t="str">
        <f>HYPERLINK("https://talan.bank.gov.ua/get-user-certificate/vPRRqVY4nNcxr50MkrDr","Завантажити сертифікат")</f>
        <v>Завантажити сертифікат</v>
      </c>
    </row>
    <row r="132" spans="1:6" x14ac:dyDescent="0.3">
      <c r="A132" t="s">
        <v>526</v>
      </c>
      <c r="B132" t="s">
        <v>7</v>
      </c>
      <c r="C132" t="s">
        <v>527</v>
      </c>
      <c r="D132" t="s">
        <v>528</v>
      </c>
      <c r="E132" t="s">
        <v>529</v>
      </c>
      <c r="F132" t="str">
        <f>HYPERLINK("https://talan.bank.gov.ua/get-user-certificate/vPRRqSqANNH4abHsrAea","Завантажити сертифікат")</f>
        <v>Завантажити сертифікат</v>
      </c>
    </row>
    <row r="133" spans="1:6" x14ac:dyDescent="0.3">
      <c r="A133" t="s">
        <v>530</v>
      </c>
      <c r="B133" t="s">
        <v>7</v>
      </c>
      <c r="C133" t="s">
        <v>531</v>
      </c>
      <c r="D133" t="s">
        <v>532</v>
      </c>
      <c r="E133" t="s">
        <v>533</v>
      </c>
      <c r="F133" t="str">
        <f>HYPERLINK("https://talan.bank.gov.ua/get-user-certificate/vPRRqJo0K_VO7unrTc8A","Завантажити сертифікат")</f>
        <v>Завантажити сертифікат</v>
      </c>
    </row>
    <row r="134" spans="1:6" x14ac:dyDescent="0.3">
      <c r="A134" t="s">
        <v>534</v>
      </c>
      <c r="B134" t="s">
        <v>7</v>
      </c>
      <c r="C134" t="s">
        <v>535</v>
      </c>
      <c r="D134" t="s">
        <v>536</v>
      </c>
      <c r="E134" t="s">
        <v>537</v>
      </c>
      <c r="F134" t="str">
        <f>HYPERLINK("https://talan.bank.gov.ua/get-user-certificate/vPRRq4QXVWzdc39BI_-G","Завантажити сертифікат")</f>
        <v>Завантажити сертифікат</v>
      </c>
    </row>
    <row r="135" spans="1:6" x14ac:dyDescent="0.3">
      <c r="A135" t="s">
        <v>538</v>
      </c>
      <c r="B135" t="s">
        <v>7</v>
      </c>
      <c r="C135" t="s">
        <v>539</v>
      </c>
      <c r="D135" t="s">
        <v>540</v>
      </c>
      <c r="E135" t="s">
        <v>541</v>
      </c>
      <c r="F135" t="str">
        <f>HYPERLINK("https://talan.bank.gov.ua/get-user-certificate/vPRRqUtKcFa-O_SBwGZH","Завантажити сертифікат")</f>
        <v>Завантажити сертифікат</v>
      </c>
    </row>
    <row r="136" spans="1:6" x14ac:dyDescent="0.3">
      <c r="A136" t="s">
        <v>542</v>
      </c>
      <c r="B136" t="s">
        <v>7</v>
      </c>
      <c r="C136" t="s">
        <v>543</v>
      </c>
      <c r="D136" t="s">
        <v>544</v>
      </c>
      <c r="E136" t="s">
        <v>545</v>
      </c>
      <c r="F136" t="str">
        <f>HYPERLINK("https://talan.bank.gov.ua/get-user-certificate/vPRRqhWZFxfCzSZYxt8h","Завантажити сертифікат")</f>
        <v>Завантажити сертифікат</v>
      </c>
    </row>
    <row r="137" spans="1:6" x14ac:dyDescent="0.3">
      <c r="A137" t="s">
        <v>546</v>
      </c>
      <c r="B137" t="s">
        <v>7</v>
      </c>
      <c r="C137" t="s">
        <v>547</v>
      </c>
      <c r="D137" t="s">
        <v>548</v>
      </c>
      <c r="E137" t="s">
        <v>549</v>
      </c>
      <c r="F137" t="str">
        <f>HYPERLINK("https://talan.bank.gov.ua/get-user-certificate/vPRRq6cWDyf6XtvqO9-K","Завантажити сертифікат")</f>
        <v>Завантажити сертифікат</v>
      </c>
    </row>
    <row r="138" spans="1:6" x14ac:dyDescent="0.3">
      <c r="A138" t="s">
        <v>550</v>
      </c>
      <c r="B138" t="s">
        <v>7</v>
      </c>
      <c r="C138" t="s">
        <v>551</v>
      </c>
      <c r="D138" t="s">
        <v>552</v>
      </c>
      <c r="E138" t="s">
        <v>553</v>
      </c>
      <c r="F138" t="str">
        <f>HYPERLINK("https://talan.bank.gov.ua/get-user-certificate/vPRRql44iDpI4nqzGSjY","Завантажити сертифікат")</f>
        <v>Завантажити сертифікат</v>
      </c>
    </row>
    <row r="139" spans="1:6" x14ac:dyDescent="0.3">
      <c r="A139" t="s">
        <v>554</v>
      </c>
      <c r="B139" t="s">
        <v>7</v>
      </c>
      <c r="C139" t="s">
        <v>555</v>
      </c>
      <c r="D139" t="s">
        <v>556</v>
      </c>
      <c r="E139" t="s">
        <v>557</v>
      </c>
      <c r="F139" t="str">
        <f>HYPERLINK("https://talan.bank.gov.ua/get-user-certificate/vPRRqSfRhMks3gCIrtiY","Завантажити сертифікат")</f>
        <v>Завантажити сертифікат</v>
      </c>
    </row>
    <row r="140" spans="1:6" x14ac:dyDescent="0.3">
      <c r="A140" t="s">
        <v>558</v>
      </c>
      <c r="B140" t="s">
        <v>7</v>
      </c>
      <c r="C140" t="s">
        <v>559</v>
      </c>
      <c r="D140" t="s">
        <v>560</v>
      </c>
      <c r="E140" t="s">
        <v>561</v>
      </c>
      <c r="F140" t="str">
        <f>HYPERLINK("https://talan.bank.gov.ua/get-user-certificate/vPRRqMaw5IBR6xCvx5h8","Завантажити сертифікат")</f>
        <v>Завантажити сертифікат</v>
      </c>
    </row>
    <row r="141" spans="1:6" x14ac:dyDescent="0.3">
      <c r="A141" t="s">
        <v>562</v>
      </c>
      <c r="B141" t="s">
        <v>7</v>
      </c>
      <c r="C141" t="s">
        <v>563</v>
      </c>
      <c r="D141" t="s">
        <v>564</v>
      </c>
      <c r="E141" t="s">
        <v>565</v>
      </c>
      <c r="F141" t="str">
        <f>HYPERLINK("https://talan.bank.gov.ua/get-user-certificate/vPRRqOOsJ6upNurdBE-G","Завантажити сертифікат")</f>
        <v>Завантажити сертифікат</v>
      </c>
    </row>
    <row r="142" spans="1:6" x14ac:dyDescent="0.3">
      <c r="A142" t="s">
        <v>566</v>
      </c>
      <c r="B142" t="s">
        <v>7</v>
      </c>
      <c r="C142" t="s">
        <v>567</v>
      </c>
      <c r="D142" t="s">
        <v>568</v>
      </c>
      <c r="E142" t="s">
        <v>569</v>
      </c>
      <c r="F142" t="str">
        <f>HYPERLINK("https://talan.bank.gov.ua/get-user-certificate/vPRRqZ9Rr-ZqqPf1_5Bs","Завантажити сертифікат")</f>
        <v>Завантажити сертифікат</v>
      </c>
    </row>
    <row r="143" spans="1:6" x14ac:dyDescent="0.3">
      <c r="A143" t="s">
        <v>570</v>
      </c>
      <c r="B143" t="s">
        <v>7</v>
      </c>
      <c r="C143" t="s">
        <v>571</v>
      </c>
      <c r="D143" t="s">
        <v>572</v>
      </c>
      <c r="E143" t="s">
        <v>573</v>
      </c>
      <c r="F143" t="str">
        <f>HYPERLINK("https://talan.bank.gov.ua/get-user-certificate/vPRRqJSJHEFSKl_Av3a1","Завантажити сертифікат")</f>
        <v>Завантажити сертифікат</v>
      </c>
    </row>
    <row r="144" spans="1:6" x14ac:dyDescent="0.3">
      <c r="A144" t="s">
        <v>574</v>
      </c>
      <c r="B144" t="s">
        <v>7</v>
      </c>
      <c r="C144" t="s">
        <v>575</v>
      </c>
      <c r="D144" t="s">
        <v>576</v>
      </c>
      <c r="E144" t="s">
        <v>577</v>
      </c>
      <c r="F144" t="str">
        <f>HYPERLINK("https://talan.bank.gov.ua/get-user-certificate/vPRRq_51VVU-cH-tHNSe","Завантажити сертифікат")</f>
        <v>Завантажити сертифікат</v>
      </c>
    </row>
    <row r="145" spans="1:6" x14ac:dyDescent="0.3">
      <c r="A145" t="s">
        <v>578</v>
      </c>
      <c r="B145" t="s">
        <v>7</v>
      </c>
      <c r="C145" t="s">
        <v>579</v>
      </c>
      <c r="D145" t="s">
        <v>580</v>
      </c>
      <c r="E145" t="s">
        <v>581</v>
      </c>
      <c r="F145" t="str">
        <f>HYPERLINK("https://talan.bank.gov.ua/get-user-certificate/vPRRqXTi0paP3nmknwzj","Завантажити сертифікат")</f>
        <v>Завантажити сертифікат</v>
      </c>
    </row>
    <row r="146" spans="1:6" x14ac:dyDescent="0.3">
      <c r="A146" t="s">
        <v>582</v>
      </c>
      <c r="B146" t="s">
        <v>7</v>
      </c>
      <c r="C146" t="s">
        <v>583</v>
      </c>
      <c r="D146" t="s">
        <v>584</v>
      </c>
      <c r="E146" t="s">
        <v>585</v>
      </c>
      <c r="F146" t="str">
        <f>HYPERLINK("https://talan.bank.gov.ua/get-user-certificate/vPRRqWEBhj53pfLrSlZM","Завантажити сертифікат")</f>
        <v>Завантажити сертифікат</v>
      </c>
    </row>
    <row r="147" spans="1:6" x14ac:dyDescent="0.3">
      <c r="A147" t="s">
        <v>586</v>
      </c>
      <c r="B147" t="s">
        <v>7</v>
      </c>
      <c r="C147" t="s">
        <v>587</v>
      </c>
      <c r="D147" t="s">
        <v>588</v>
      </c>
      <c r="E147" t="s">
        <v>589</v>
      </c>
      <c r="F147" t="str">
        <f>HYPERLINK("https://talan.bank.gov.ua/get-user-certificate/vPRRqxYsqDAz9kTKfrod","Завантажити сертифікат")</f>
        <v>Завантажити сертифікат</v>
      </c>
    </row>
    <row r="148" spans="1:6" x14ac:dyDescent="0.3">
      <c r="A148" t="s">
        <v>590</v>
      </c>
      <c r="B148" t="s">
        <v>7</v>
      </c>
      <c r="C148" t="s">
        <v>591</v>
      </c>
      <c r="D148" t="s">
        <v>592</v>
      </c>
      <c r="E148" t="s">
        <v>593</v>
      </c>
      <c r="F148" t="str">
        <f>HYPERLINK("https://talan.bank.gov.ua/get-user-certificate/vPRRqxCsS_qvv475ysYA","Завантажити сертифікат")</f>
        <v>Завантажити сертифікат</v>
      </c>
    </row>
    <row r="149" spans="1:6" x14ac:dyDescent="0.3">
      <c r="A149" t="s">
        <v>594</v>
      </c>
      <c r="B149" t="s">
        <v>7</v>
      </c>
      <c r="C149" t="s">
        <v>595</v>
      </c>
      <c r="D149" t="s">
        <v>596</v>
      </c>
      <c r="E149" t="s">
        <v>597</v>
      </c>
      <c r="F149" t="str">
        <f>HYPERLINK("https://talan.bank.gov.ua/get-user-certificate/vPRRqN-psGCrk9EXL9yC","Завантажити сертифікат")</f>
        <v>Завантажити сертифікат</v>
      </c>
    </row>
    <row r="150" spans="1:6" x14ac:dyDescent="0.3">
      <c r="A150" t="s">
        <v>598</v>
      </c>
      <c r="B150" t="s">
        <v>7</v>
      </c>
      <c r="C150" t="s">
        <v>599</v>
      </c>
      <c r="D150" t="s">
        <v>600</v>
      </c>
      <c r="E150" t="s">
        <v>601</v>
      </c>
      <c r="F150" t="str">
        <f>HYPERLINK("https://talan.bank.gov.ua/get-user-certificate/vPRRqz3YHsa-O-20m2-h","Завантажити сертифікат")</f>
        <v>Завантажити сертифікат</v>
      </c>
    </row>
    <row r="151" spans="1:6" x14ac:dyDescent="0.3">
      <c r="A151" t="s">
        <v>602</v>
      </c>
      <c r="B151" t="s">
        <v>7</v>
      </c>
      <c r="C151" t="s">
        <v>603</v>
      </c>
      <c r="D151" t="s">
        <v>604</v>
      </c>
      <c r="E151" t="s">
        <v>605</v>
      </c>
      <c r="F151" t="str">
        <f>HYPERLINK("https://talan.bank.gov.ua/get-user-certificate/vPRRqBgZUTWs0k8Te7IE","Завантажити сертифікат")</f>
        <v>Завантажити сертифікат</v>
      </c>
    </row>
    <row r="152" spans="1:6" x14ac:dyDescent="0.3">
      <c r="A152" t="s">
        <v>606</v>
      </c>
      <c r="B152" t="s">
        <v>7</v>
      </c>
      <c r="C152" t="s">
        <v>607</v>
      </c>
      <c r="D152" t="s">
        <v>608</v>
      </c>
      <c r="E152" t="s">
        <v>609</v>
      </c>
      <c r="F152" t="str">
        <f>HYPERLINK("https://talan.bank.gov.ua/get-user-certificate/vPRRq8ibCK4egEs1fdDD","Завантажити сертифікат")</f>
        <v>Завантажити сертифікат</v>
      </c>
    </row>
    <row r="153" spans="1:6" x14ac:dyDescent="0.3">
      <c r="A153" t="s">
        <v>610</v>
      </c>
      <c r="B153" t="s">
        <v>7</v>
      </c>
      <c r="C153" t="s">
        <v>611</v>
      </c>
      <c r="D153" t="s">
        <v>612</v>
      </c>
      <c r="E153" t="s">
        <v>613</v>
      </c>
      <c r="F153" t="str">
        <f>HYPERLINK("https://talan.bank.gov.ua/get-user-certificate/vPRRqXnMzf1F2VdLCCaw","Завантажити сертифікат")</f>
        <v>Завантажити сертифікат</v>
      </c>
    </row>
    <row r="154" spans="1:6" x14ac:dyDescent="0.3">
      <c r="A154" t="s">
        <v>614</v>
      </c>
      <c r="B154" t="s">
        <v>7</v>
      </c>
      <c r="C154" t="s">
        <v>615</v>
      </c>
      <c r="D154" t="s">
        <v>616</v>
      </c>
      <c r="E154" t="s">
        <v>617</v>
      </c>
      <c r="F154" t="str">
        <f>HYPERLINK("https://talan.bank.gov.ua/get-user-certificate/vPRRqezvaGnww1BR4VYN","Завантажити сертифікат")</f>
        <v>Завантажити сертифікат</v>
      </c>
    </row>
    <row r="155" spans="1:6" x14ac:dyDescent="0.3">
      <c r="A155" t="s">
        <v>618</v>
      </c>
      <c r="B155" t="s">
        <v>7</v>
      </c>
      <c r="C155" t="s">
        <v>619</v>
      </c>
      <c r="D155" t="s">
        <v>620</v>
      </c>
      <c r="E155" t="s">
        <v>621</v>
      </c>
      <c r="F155" t="str">
        <f>HYPERLINK("https://talan.bank.gov.ua/get-user-certificate/vPRRqB3kc_EiM3LWzM4P","Завантажити сертифікат")</f>
        <v>Завантажити сертифікат</v>
      </c>
    </row>
    <row r="156" spans="1:6" x14ac:dyDescent="0.3">
      <c r="A156" t="s">
        <v>622</v>
      </c>
      <c r="B156" t="s">
        <v>7</v>
      </c>
      <c r="C156" t="s">
        <v>623</v>
      </c>
      <c r="D156" t="s">
        <v>624</v>
      </c>
      <c r="E156" t="s">
        <v>625</v>
      </c>
      <c r="F156" t="str">
        <f>HYPERLINK("https://talan.bank.gov.ua/get-user-certificate/vPRRq7b7KodmzCTwThXP","Завантажити сертифікат")</f>
        <v>Завантажити сертифікат</v>
      </c>
    </row>
    <row r="157" spans="1:6" x14ac:dyDescent="0.3">
      <c r="A157" t="s">
        <v>626</v>
      </c>
      <c r="B157" t="s">
        <v>7</v>
      </c>
      <c r="C157" t="s">
        <v>627</v>
      </c>
      <c r="D157" t="s">
        <v>628</v>
      </c>
      <c r="E157" t="s">
        <v>629</v>
      </c>
      <c r="F157" t="str">
        <f>HYPERLINK("https://talan.bank.gov.ua/get-user-certificate/vPRRqDJKbWxZwcsqxKvH","Завантажити сертифікат")</f>
        <v>Завантажити сертифікат</v>
      </c>
    </row>
    <row r="158" spans="1:6" x14ac:dyDescent="0.3">
      <c r="A158" t="s">
        <v>630</v>
      </c>
      <c r="B158" t="s">
        <v>7</v>
      </c>
      <c r="C158" t="s">
        <v>631</v>
      </c>
      <c r="D158" t="s">
        <v>632</v>
      </c>
      <c r="E158" t="s">
        <v>633</v>
      </c>
      <c r="F158" t="str">
        <f>HYPERLINK("https://talan.bank.gov.ua/get-user-certificate/vPRRqadLq8c4yefl43Xm","Завантажити сертифікат")</f>
        <v>Завантажити сертифікат</v>
      </c>
    </row>
    <row r="159" spans="1:6" x14ac:dyDescent="0.3">
      <c r="A159" t="s">
        <v>634</v>
      </c>
      <c r="B159" t="s">
        <v>7</v>
      </c>
      <c r="C159" t="s">
        <v>635</v>
      </c>
      <c r="D159" t="s">
        <v>636</v>
      </c>
      <c r="E159" t="s">
        <v>637</v>
      </c>
      <c r="F159" t="str">
        <f>HYPERLINK("https://talan.bank.gov.ua/get-user-certificate/vPRRqCXsBI65mPCGMs03","Завантажити сертифікат")</f>
        <v>Завантажити сертифікат</v>
      </c>
    </row>
    <row r="160" spans="1:6" x14ac:dyDescent="0.3">
      <c r="A160" t="s">
        <v>638</v>
      </c>
      <c r="B160" t="s">
        <v>7</v>
      </c>
      <c r="C160" t="s">
        <v>639</v>
      </c>
      <c r="D160" t="s">
        <v>640</v>
      </c>
      <c r="E160" t="s">
        <v>641</v>
      </c>
      <c r="F160" t="str">
        <f>HYPERLINK("https://talan.bank.gov.ua/get-user-certificate/vPRRqnzEQSZwbMKMsA3l","Завантажити сертифікат")</f>
        <v>Завантажити сертифікат</v>
      </c>
    </row>
    <row r="161" spans="1:6" x14ac:dyDescent="0.3">
      <c r="A161" t="s">
        <v>642</v>
      </c>
      <c r="B161" t="s">
        <v>7</v>
      </c>
      <c r="C161" t="s">
        <v>643</v>
      </c>
      <c r="D161" t="s">
        <v>644</v>
      </c>
      <c r="E161" t="s">
        <v>645</v>
      </c>
      <c r="F161" t="str">
        <f>HYPERLINK("https://talan.bank.gov.ua/get-user-certificate/vPRRqNuVOPXr2NFtEXO7","Завантажити сертифікат")</f>
        <v>Завантажити сертифікат</v>
      </c>
    </row>
    <row r="162" spans="1:6" x14ac:dyDescent="0.3">
      <c r="A162" t="s">
        <v>646</v>
      </c>
      <c r="B162" t="s">
        <v>7</v>
      </c>
      <c r="C162" t="s">
        <v>647</v>
      </c>
      <c r="D162" t="s">
        <v>648</v>
      </c>
      <c r="E162" t="s">
        <v>649</v>
      </c>
      <c r="F162" t="str">
        <f>HYPERLINK("https://talan.bank.gov.ua/get-user-certificate/vPRRq7DfI7PXPLQJTaKk","Завантажити сертифікат")</f>
        <v>Завантажити сертифікат</v>
      </c>
    </row>
    <row r="163" spans="1:6" x14ac:dyDescent="0.3">
      <c r="A163" t="s">
        <v>650</v>
      </c>
      <c r="B163" t="s">
        <v>7</v>
      </c>
      <c r="C163" t="s">
        <v>651</v>
      </c>
      <c r="D163" t="s">
        <v>652</v>
      </c>
      <c r="E163" t="s">
        <v>653</v>
      </c>
      <c r="F163" t="str">
        <f>HYPERLINK("https://talan.bank.gov.ua/get-user-certificate/vPRRq45OqBzGGIYUiD8X","Завантажити сертифікат")</f>
        <v>Завантажити сертифікат</v>
      </c>
    </row>
    <row r="164" spans="1:6" x14ac:dyDescent="0.3">
      <c r="A164" t="s">
        <v>654</v>
      </c>
      <c r="B164" t="s">
        <v>7</v>
      </c>
      <c r="C164" t="s">
        <v>655</v>
      </c>
      <c r="D164" t="s">
        <v>656</v>
      </c>
      <c r="E164" t="s">
        <v>657</v>
      </c>
      <c r="F164" t="str">
        <f>HYPERLINK("https://talan.bank.gov.ua/get-user-certificate/vPRRqA2cR3_rZcl4mRM1","Завантажити сертифікат")</f>
        <v>Завантажити сертифікат</v>
      </c>
    </row>
    <row r="165" spans="1:6" x14ac:dyDescent="0.3">
      <c r="A165" t="s">
        <v>658</v>
      </c>
      <c r="B165" t="s">
        <v>7</v>
      </c>
      <c r="C165" t="s">
        <v>659</v>
      </c>
      <c r="D165" t="s">
        <v>660</v>
      </c>
      <c r="E165" t="s">
        <v>661</v>
      </c>
      <c r="F165" t="str">
        <f>HYPERLINK("https://talan.bank.gov.ua/get-user-certificate/vPRRqbauT-oxWfgY28L1","Завантажити сертифікат")</f>
        <v>Завантажити сертифікат</v>
      </c>
    </row>
    <row r="166" spans="1:6" x14ac:dyDescent="0.3">
      <c r="A166" t="s">
        <v>662</v>
      </c>
      <c r="B166" t="s">
        <v>7</v>
      </c>
      <c r="C166" t="s">
        <v>663</v>
      </c>
      <c r="D166" t="s">
        <v>664</v>
      </c>
      <c r="E166" t="s">
        <v>665</v>
      </c>
      <c r="F166" t="str">
        <f>HYPERLINK("https://talan.bank.gov.ua/get-user-certificate/vPRRqamNdFmp8zdUSFeQ","Завантажити сертифікат")</f>
        <v>Завантажити сертифікат</v>
      </c>
    </row>
    <row r="167" spans="1:6" x14ac:dyDescent="0.3">
      <c r="A167" t="s">
        <v>666</v>
      </c>
      <c r="B167" t="s">
        <v>7</v>
      </c>
      <c r="C167" t="s">
        <v>667</v>
      </c>
      <c r="D167" t="s">
        <v>668</v>
      </c>
      <c r="E167" t="s">
        <v>669</v>
      </c>
      <c r="F167" t="str">
        <f>HYPERLINK("https://talan.bank.gov.ua/get-user-certificate/vPRRq2-gC1zhNb08AFEE","Завантажити сертифікат")</f>
        <v>Завантажити сертифікат</v>
      </c>
    </row>
    <row r="168" spans="1:6" x14ac:dyDescent="0.3">
      <c r="A168" t="s">
        <v>670</v>
      </c>
      <c r="B168" t="s">
        <v>7</v>
      </c>
      <c r="C168" t="s">
        <v>671</v>
      </c>
      <c r="D168" t="s">
        <v>672</v>
      </c>
      <c r="E168" t="s">
        <v>673</v>
      </c>
      <c r="F168" t="str">
        <f>HYPERLINK("https://talan.bank.gov.ua/get-user-certificate/vPRRqdhvV5R_sttr0uVl","Завантажити сертифікат")</f>
        <v>Завантажити сертифікат</v>
      </c>
    </row>
    <row r="169" spans="1:6" x14ac:dyDescent="0.3">
      <c r="A169" t="s">
        <v>674</v>
      </c>
      <c r="B169" t="s">
        <v>7</v>
      </c>
      <c r="C169" t="s">
        <v>675</v>
      </c>
      <c r="D169" t="s">
        <v>676</v>
      </c>
      <c r="E169" t="s">
        <v>677</v>
      </c>
      <c r="F169" t="str">
        <f>HYPERLINK("https://talan.bank.gov.ua/get-user-certificate/vPRRqUhsJy-qPRbqVsyI","Завантажити сертифікат")</f>
        <v>Завантажити сертифікат</v>
      </c>
    </row>
    <row r="170" spans="1:6" x14ac:dyDescent="0.3">
      <c r="A170" t="s">
        <v>678</v>
      </c>
      <c r="B170" t="s">
        <v>7</v>
      </c>
      <c r="C170" t="s">
        <v>679</v>
      </c>
      <c r="D170" t="s">
        <v>680</v>
      </c>
      <c r="E170" t="s">
        <v>681</v>
      </c>
      <c r="F170" t="str">
        <f>HYPERLINK("https://talan.bank.gov.ua/get-user-certificate/vPRRq6nUm32q0j5zG-8y","Завантажити сертифікат")</f>
        <v>Завантажити сертифікат</v>
      </c>
    </row>
    <row r="171" spans="1:6" x14ac:dyDescent="0.3">
      <c r="A171" t="s">
        <v>682</v>
      </c>
      <c r="B171" t="s">
        <v>7</v>
      </c>
      <c r="C171" t="s">
        <v>683</v>
      </c>
      <c r="D171" t="s">
        <v>684</v>
      </c>
      <c r="E171" t="s">
        <v>685</v>
      </c>
      <c r="F171" t="str">
        <f>HYPERLINK("https://talan.bank.gov.ua/get-user-certificate/vPRRq1QduMYN_JEv-b_G","Завантажити сертифікат")</f>
        <v>Завантажити сертифікат</v>
      </c>
    </row>
    <row r="172" spans="1:6" x14ac:dyDescent="0.3">
      <c r="A172" t="s">
        <v>686</v>
      </c>
      <c r="B172" t="s">
        <v>7</v>
      </c>
      <c r="C172" t="s">
        <v>687</v>
      </c>
      <c r="D172" t="s">
        <v>688</v>
      </c>
      <c r="E172" t="s">
        <v>689</v>
      </c>
      <c r="F172" t="str">
        <f>HYPERLINK("https://talan.bank.gov.ua/get-user-certificate/vPRRqGELbewg5BfxH9qv","Завантажити сертифікат")</f>
        <v>Завантажити сертифікат</v>
      </c>
    </row>
    <row r="173" spans="1:6" x14ac:dyDescent="0.3">
      <c r="A173" t="s">
        <v>690</v>
      </c>
      <c r="B173" t="s">
        <v>7</v>
      </c>
      <c r="C173" t="s">
        <v>691</v>
      </c>
      <c r="D173" t="s">
        <v>692</v>
      </c>
      <c r="E173" t="s">
        <v>693</v>
      </c>
      <c r="F173" t="str">
        <f>HYPERLINK("https://talan.bank.gov.ua/get-user-certificate/vPRRqtn1OXyV-vT0txNg","Завантажити сертифікат")</f>
        <v>Завантажити сертифікат</v>
      </c>
    </row>
    <row r="174" spans="1:6" x14ac:dyDescent="0.3">
      <c r="A174" t="s">
        <v>694</v>
      </c>
      <c r="B174" t="s">
        <v>7</v>
      </c>
      <c r="C174" t="s">
        <v>695</v>
      </c>
      <c r="D174" t="s">
        <v>696</v>
      </c>
      <c r="E174" t="s">
        <v>697</v>
      </c>
      <c r="F174" t="str">
        <f>HYPERLINK("https://talan.bank.gov.ua/get-user-certificate/vPRRq-ZC2Lkg6pADFJAo","Завантажити сертифікат")</f>
        <v>Завантажити сертифікат</v>
      </c>
    </row>
    <row r="175" spans="1:6" x14ac:dyDescent="0.3">
      <c r="A175" t="s">
        <v>698</v>
      </c>
      <c r="B175" t="s">
        <v>7</v>
      </c>
      <c r="C175" t="s">
        <v>699</v>
      </c>
      <c r="D175" t="s">
        <v>700</v>
      </c>
      <c r="E175" t="s">
        <v>701</v>
      </c>
      <c r="F175" t="str">
        <f>HYPERLINK("https://talan.bank.gov.ua/get-user-certificate/vPRRqEv6eipGramBtRA7","Завантажити сертифікат")</f>
        <v>Завантажити сертифікат</v>
      </c>
    </row>
    <row r="176" spans="1:6" x14ac:dyDescent="0.3">
      <c r="A176" t="s">
        <v>702</v>
      </c>
      <c r="B176" t="s">
        <v>7</v>
      </c>
      <c r="C176" t="s">
        <v>703</v>
      </c>
      <c r="D176" t="s">
        <v>704</v>
      </c>
      <c r="E176" t="s">
        <v>705</v>
      </c>
      <c r="F176" t="str">
        <f>HYPERLINK("https://talan.bank.gov.ua/get-user-certificate/vPRRqr6YP5FTKz2ElKjQ","Завантажити сертифікат")</f>
        <v>Завантажити сертифікат</v>
      </c>
    </row>
    <row r="177" spans="1:6" x14ac:dyDescent="0.3">
      <c r="A177" t="s">
        <v>706</v>
      </c>
      <c r="B177" t="s">
        <v>7</v>
      </c>
      <c r="C177" t="s">
        <v>707</v>
      </c>
      <c r="D177" t="s">
        <v>708</v>
      </c>
      <c r="E177" t="s">
        <v>709</v>
      </c>
      <c r="F177" t="str">
        <f>HYPERLINK("https://talan.bank.gov.ua/get-user-certificate/vPRRq7o3TWscXTq5nEay","Завантажити сертифікат")</f>
        <v>Завантажити сертифікат</v>
      </c>
    </row>
    <row r="178" spans="1:6" x14ac:dyDescent="0.3">
      <c r="A178" t="s">
        <v>710</v>
      </c>
      <c r="B178" t="s">
        <v>7</v>
      </c>
      <c r="C178" t="s">
        <v>711</v>
      </c>
      <c r="D178" t="s">
        <v>712</v>
      </c>
      <c r="E178" t="s">
        <v>713</v>
      </c>
      <c r="F178" t="str">
        <f>HYPERLINK("https://talan.bank.gov.ua/get-user-certificate/vPRRqziTRncodrBZUj9e","Завантажити сертифікат")</f>
        <v>Завантажити сертифікат</v>
      </c>
    </row>
    <row r="179" spans="1:6" x14ac:dyDescent="0.3">
      <c r="A179" t="s">
        <v>714</v>
      </c>
      <c r="B179" t="s">
        <v>7</v>
      </c>
      <c r="C179" t="s">
        <v>715</v>
      </c>
      <c r="D179" t="s">
        <v>716</v>
      </c>
      <c r="E179" t="s">
        <v>717</v>
      </c>
      <c r="F179" t="str">
        <f>HYPERLINK("https://talan.bank.gov.ua/get-user-certificate/vPRRqgXW0bFWjvEAGzZZ","Завантажити сертифікат")</f>
        <v>Завантажити сертифікат</v>
      </c>
    </row>
    <row r="180" spans="1:6" x14ac:dyDescent="0.3">
      <c r="A180" t="s">
        <v>718</v>
      </c>
      <c r="B180" t="s">
        <v>7</v>
      </c>
      <c r="C180" t="s">
        <v>719</v>
      </c>
      <c r="D180" t="s">
        <v>720</v>
      </c>
      <c r="E180" t="s">
        <v>721</v>
      </c>
      <c r="F180" t="str">
        <f>HYPERLINK("https://talan.bank.gov.ua/get-user-certificate/vPRRq01MxzIkjypLBx83","Завантажити сертифікат")</f>
        <v>Завантажити сертифікат</v>
      </c>
    </row>
    <row r="181" spans="1:6" x14ac:dyDescent="0.3">
      <c r="A181" t="s">
        <v>722</v>
      </c>
      <c r="B181" t="s">
        <v>7</v>
      </c>
      <c r="C181" t="s">
        <v>723</v>
      </c>
      <c r="D181" t="s">
        <v>724</v>
      </c>
      <c r="E181" t="s">
        <v>725</v>
      </c>
      <c r="F181" t="str">
        <f>HYPERLINK("https://talan.bank.gov.ua/get-user-certificate/vPRRqaebYpQH9nHPKwC1","Завантажити сертифікат")</f>
        <v>Завантажити сертифікат</v>
      </c>
    </row>
    <row r="182" spans="1:6" x14ac:dyDescent="0.3">
      <c r="A182" t="s">
        <v>726</v>
      </c>
      <c r="B182" t="s">
        <v>7</v>
      </c>
      <c r="C182" t="s">
        <v>727</v>
      </c>
      <c r="D182" t="s">
        <v>728</v>
      </c>
      <c r="E182" t="s">
        <v>729</v>
      </c>
      <c r="F182" t="str">
        <f>HYPERLINK("https://talan.bank.gov.ua/get-user-certificate/vPRRqd13WivzAWRuaEed","Завантажити сертифікат")</f>
        <v>Завантажити сертифікат</v>
      </c>
    </row>
    <row r="183" spans="1:6" x14ac:dyDescent="0.3">
      <c r="A183" t="s">
        <v>730</v>
      </c>
      <c r="B183" t="s">
        <v>7</v>
      </c>
      <c r="C183" t="s">
        <v>731</v>
      </c>
      <c r="D183" t="s">
        <v>732</v>
      </c>
      <c r="E183" t="s">
        <v>733</v>
      </c>
      <c r="F183" t="str">
        <f>HYPERLINK("https://talan.bank.gov.ua/get-user-certificate/vPRRqgE_oRrlcAoIyC6g","Завантажити сертифікат")</f>
        <v>Завантажити сертифікат</v>
      </c>
    </row>
    <row r="184" spans="1:6" x14ac:dyDescent="0.3">
      <c r="A184" t="s">
        <v>734</v>
      </c>
      <c r="B184" t="s">
        <v>7</v>
      </c>
      <c r="C184" t="s">
        <v>735</v>
      </c>
      <c r="D184" t="s">
        <v>736</v>
      </c>
      <c r="E184" t="s">
        <v>737</v>
      </c>
      <c r="F184" t="str">
        <f>HYPERLINK("https://talan.bank.gov.ua/get-user-certificate/vPRRqA7l_xytk7O7umLx","Завантажити сертифікат")</f>
        <v>Завантажити сертифікат</v>
      </c>
    </row>
    <row r="185" spans="1:6" x14ac:dyDescent="0.3">
      <c r="A185" t="s">
        <v>738</v>
      </c>
      <c r="B185" t="s">
        <v>7</v>
      </c>
      <c r="C185" t="s">
        <v>739</v>
      </c>
      <c r="D185" t="s">
        <v>740</v>
      </c>
      <c r="E185" t="s">
        <v>741</v>
      </c>
      <c r="F185" t="str">
        <f>HYPERLINK("https://talan.bank.gov.ua/get-user-certificate/vPRRqjg9aFhWv1l0g_gx","Завантажити сертифікат")</f>
        <v>Завантажити сертифікат</v>
      </c>
    </row>
    <row r="186" spans="1:6" x14ac:dyDescent="0.3">
      <c r="A186" t="s">
        <v>742</v>
      </c>
      <c r="B186" t="s">
        <v>7</v>
      </c>
      <c r="C186" t="s">
        <v>743</v>
      </c>
      <c r="D186" t="s">
        <v>744</v>
      </c>
      <c r="E186" t="s">
        <v>745</v>
      </c>
      <c r="F186" t="str">
        <f>HYPERLINK("https://talan.bank.gov.ua/get-user-certificate/vPRRqZ5zScgLCtdv6T-O","Завантажити сертифікат")</f>
        <v>Завантажити сертифікат</v>
      </c>
    </row>
    <row r="187" spans="1:6" x14ac:dyDescent="0.3">
      <c r="A187" t="s">
        <v>746</v>
      </c>
      <c r="B187" t="s">
        <v>7</v>
      </c>
      <c r="C187" t="s">
        <v>747</v>
      </c>
      <c r="D187" t="s">
        <v>748</v>
      </c>
      <c r="E187" t="s">
        <v>749</v>
      </c>
      <c r="F187" t="str">
        <f>HYPERLINK("https://talan.bank.gov.ua/get-user-certificate/vPRRqQQGFgkzRthsCQEG","Завантажити сертифікат")</f>
        <v>Завантажити сертифікат</v>
      </c>
    </row>
    <row r="188" spans="1:6" x14ac:dyDescent="0.3">
      <c r="A188" t="s">
        <v>750</v>
      </c>
      <c r="B188" t="s">
        <v>7</v>
      </c>
      <c r="C188" t="s">
        <v>751</v>
      </c>
      <c r="D188" t="s">
        <v>752</v>
      </c>
      <c r="E188" t="s">
        <v>753</v>
      </c>
      <c r="F188" t="str">
        <f>HYPERLINK("https://talan.bank.gov.ua/get-user-certificate/vPRRqgXlNlF4_G10x2mF","Завантажити сертифікат")</f>
        <v>Завантажити сертифікат</v>
      </c>
    </row>
    <row r="189" spans="1:6" x14ac:dyDescent="0.3">
      <c r="A189" t="s">
        <v>754</v>
      </c>
      <c r="B189" t="s">
        <v>7</v>
      </c>
      <c r="C189" t="s">
        <v>755</v>
      </c>
      <c r="D189" t="s">
        <v>756</v>
      </c>
      <c r="E189" t="s">
        <v>757</v>
      </c>
      <c r="F189" t="str">
        <f>HYPERLINK("https://talan.bank.gov.ua/get-user-certificate/vPRRqU_xDeQQaoMBy7-k","Завантажити сертифікат")</f>
        <v>Завантажити сертифікат</v>
      </c>
    </row>
    <row r="190" spans="1:6" x14ac:dyDescent="0.3">
      <c r="A190" t="s">
        <v>758</v>
      </c>
      <c r="B190" t="s">
        <v>7</v>
      </c>
      <c r="C190" t="s">
        <v>759</v>
      </c>
      <c r="D190" t="s">
        <v>760</v>
      </c>
      <c r="E190" t="s">
        <v>761</v>
      </c>
      <c r="F190" t="str">
        <f>HYPERLINK("https://talan.bank.gov.ua/get-user-certificate/vPRRq84cMPzB-8nEAVOY","Завантажити сертифікат")</f>
        <v>Завантажити сертифікат</v>
      </c>
    </row>
    <row r="191" spans="1:6" x14ac:dyDescent="0.3">
      <c r="A191" t="s">
        <v>762</v>
      </c>
      <c r="B191" t="s">
        <v>7</v>
      </c>
      <c r="C191" t="s">
        <v>763</v>
      </c>
      <c r="D191" t="s">
        <v>764</v>
      </c>
      <c r="E191" t="s">
        <v>765</v>
      </c>
      <c r="F191" t="str">
        <f>HYPERLINK("https://talan.bank.gov.ua/get-user-certificate/vPRRq0CRKotLfiAcgJnr","Завантажити сертифікат")</f>
        <v>Завантажити сертифікат</v>
      </c>
    </row>
    <row r="192" spans="1:6" x14ac:dyDescent="0.3">
      <c r="A192" t="s">
        <v>766</v>
      </c>
      <c r="B192" t="s">
        <v>7</v>
      </c>
      <c r="C192" t="s">
        <v>767</v>
      </c>
      <c r="D192" t="s">
        <v>768</v>
      </c>
      <c r="E192" t="s">
        <v>769</v>
      </c>
      <c r="F192" t="str">
        <f>HYPERLINK("https://talan.bank.gov.ua/get-user-certificate/vPRRqQeQ__Kz6N4GALMR","Завантажити сертифікат")</f>
        <v>Завантажити сертифікат</v>
      </c>
    </row>
    <row r="193" spans="1:6" x14ac:dyDescent="0.3">
      <c r="A193" t="s">
        <v>770</v>
      </c>
      <c r="B193" t="s">
        <v>7</v>
      </c>
      <c r="C193" t="s">
        <v>771</v>
      </c>
      <c r="D193" t="s">
        <v>772</v>
      </c>
      <c r="E193" t="s">
        <v>773</v>
      </c>
      <c r="F193" t="str">
        <f>HYPERLINK("https://talan.bank.gov.ua/get-user-certificate/vPRRqjDmECmTdzG9aHA_","Завантажити сертифікат")</f>
        <v>Завантажити сертифікат</v>
      </c>
    </row>
    <row r="194" spans="1:6" x14ac:dyDescent="0.3">
      <c r="A194" t="s">
        <v>774</v>
      </c>
      <c r="B194" t="s">
        <v>7</v>
      </c>
      <c r="C194" t="s">
        <v>775</v>
      </c>
      <c r="D194" t="s">
        <v>776</v>
      </c>
      <c r="E194" t="s">
        <v>777</v>
      </c>
      <c r="F194" t="str">
        <f>HYPERLINK("https://talan.bank.gov.ua/get-user-certificate/vPRRqaMdSCMEc5mKiX2g","Завантажити сертифікат")</f>
        <v>Завантажити сертифікат</v>
      </c>
    </row>
    <row r="195" spans="1:6" x14ac:dyDescent="0.3">
      <c r="A195" t="s">
        <v>778</v>
      </c>
      <c r="B195" t="s">
        <v>7</v>
      </c>
      <c r="C195" t="s">
        <v>779</v>
      </c>
      <c r="D195" t="s">
        <v>780</v>
      </c>
      <c r="E195" t="s">
        <v>781</v>
      </c>
      <c r="F195" t="str">
        <f>HYPERLINK("https://talan.bank.gov.ua/get-user-certificate/vPRRqi_b_0z8xylYrzEE","Завантажити сертифікат")</f>
        <v>Завантажити сертифікат</v>
      </c>
    </row>
    <row r="196" spans="1:6" x14ac:dyDescent="0.3">
      <c r="A196" t="s">
        <v>782</v>
      </c>
      <c r="B196" t="s">
        <v>7</v>
      </c>
      <c r="C196" t="s">
        <v>783</v>
      </c>
      <c r="D196" t="s">
        <v>784</v>
      </c>
      <c r="E196" t="s">
        <v>785</v>
      </c>
      <c r="F196" t="str">
        <f>HYPERLINK("https://talan.bank.gov.ua/get-user-certificate/vPRRqO9b4u2W2vAUTml-","Завантажити сертифікат")</f>
        <v>Завантажити сертифікат</v>
      </c>
    </row>
    <row r="197" spans="1:6" x14ac:dyDescent="0.3">
      <c r="A197" t="s">
        <v>786</v>
      </c>
      <c r="B197" t="s">
        <v>7</v>
      </c>
      <c r="C197" t="s">
        <v>787</v>
      </c>
      <c r="D197" t="s">
        <v>788</v>
      </c>
      <c r="E197" t="s">
        <v>789</v>
      </c>
      <c r="F197" t="str">
        <f>HYPERLINK("https://talan.bank.gov.ua/get-user-certificate/vPRRq3bGm4AqSOabicZM","Завантажити сертифікат")</f>
        <v>Завантажити сертифікат</v>
      </c>
    </row>
    <row r="198" spans="1:6" x14ac:dyDescent="0.3">
      <c r="A198" t="s">
        <v>790</v>
      </c>
      <c r="B198" t="s">
        <v>7</v>
      </c>
      <c r="C198" t="s">
        <v>791</v>
      </c>
      <c r="D198" t="s">
        <v>792</v>
      </c>
      <c r="E198" t="s">
        <v>793</v>
      </c>
      <c r="F198" t="str">
        <f>HYPERLINK("https://talan.bank.gov.ua/get-user-certificate/vPRRqrVqkuqF3lel4I96","Завантажити сертифікат")</f>
        <v>Завантажити сертифікат</v>
      </c>
    </row>
    <row r="199" spans="1:6" x14ac:dyDescent="0.3">
      <c r="A199" t="s">
        <v>794</v>
      </c>
      <c r="B199" t="s">
        <v>7</v>
      </c>
      <c r="C199" t="s">
        <v>795</v>
      </c>
      <c r="D199" t="s">
        <v>796</v>
      </c>
      <c r="E199" t="s">
        <v>797</v>
      </c>
      <c r="F199" t="str">
        <f>HYPERLINK("https://talan.bank.gov.ua/get-user-certificate/vPRRqASdQ1zTyg8nBnVl","Завантажити сертифікат")</f>
        <v>Завантажити сертифікат</v>
      </c>
    </row>
    <row r="200" spans="1:6" x14ac:dyDescent="0.3">
      <c r="A200" t="s">
        <v>798</v>
      </c>
      <c r="B200" t="s">
        <v>7</v>
      </c>
      <c r="C200" t="s">
        <v>799</v>
      </c>
      <c r="D200" t="s">
        <v>800</v>
      </c>
      <c r="E200" t="s">
        <v>801</v>
      </c>
      <c r="F200" t="str">
        <f>HYPERLINK("https://talan.bank.gov.ua/get-user-certificate/vPRRqEwax_zS2y-WtF6x","Завантажити сертифікат")</f>
        <v>Завантажити сертифікат</v>
      </c>
    </row>
    <row r="201" spans="1:6" x14ac:dyDescent="0.3">
      <c r="A201" t="s">
        <v>802</v>
      </c>
      <c r="B201" t="s">
        <v>7</v>
      </c>
      <c r="C201" t="s">
        <v>803</v>
      </c>
      <c r="D201" t="s">
        <v>804</v>
      </c>
      <c r="E201" t="s">
        <v>805</v>
      </c>
      <c r="F201" t="str">
        <f>HYPERLINK("https://talan.bank.gov.ua/get-user-certificate/vPRRqzkKZ7dbZTHfbq-5","Завантажити сертифікат")</f>
        <v>Завантажити сертифікат</v>
      </c>
    </row>
    <row r="202" spans="1:6" x14ac:dyDescent="0.3">
      <c r="A202" t="s">
        <v>806</v>
      </c>
      <c r="B202" t="s">
        <v>7</v>
      </c>
      <c r="C202" t="s">
        <v>807</v>
      </c>
      <c r="D202" t="s">
        <v>808</v>
      </c>
      <c r="E202" t="s">
        <v>809</v>
      </c>
      <c r="F202" t="str">
        <f>HYPERLINK("https://talan.bank.gov.ua/get-user-certificate/vPRRqr34LZxAZN1C6wwx","Завантажити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F2" r:id="rId1" tooltip="Завантажити сертифікат" display="Завантажити сертифікат"/>
    <hyperlink ref="F3" r:id="rId2" tooltip="Завантажити сертифікат" display="Завантажити сертифікат"/>
    <hyperlink ref="F4" r:id="rId3" tooltip="Завантажити сертифікат" display="Завантажити сертифікат"/>
    <hyperlink ref="F5" r:id="rId4" tooltip="Завантажити сертифікат" display="Завантажити сертифікат"/>
    <hyperlink ref="F6" r:id="rId5" tooltip="Завантажити сертифікат" display="Завантажити сертифікат"/>
    <hyperlink ref="F7" r:id="rId6" tooltip="Завантажити сертифікат" display="Завантажити сертифікат"/>
    <hyperlink ref="F8" r:id="rId7" tooltip="Завантажити сертифікат" display="Завантажити сертифікат"/>
    <hyperlink ref="F9" r:id="rId8" tooltip="Завантажити сертифікат" display="Завантажити сертифікат"/>
    <hyperlink ref="F10" r:id="rId9" tooltip="Завантажити сертифікат" display="Завантажити сертифікат"/>
    <hyperlink ref="F11" r:id="rId10" tooltip="Завантажити сертифікат" display="Завантажити сертифікат"/>
    <hyperlink ref="F12" r:id="rId11" tooltip="Завантажити сертифікат" display="Завантажити сертифікат"/>
    <hyperlink ref="F13" r:id="rId12" tooltip="Завантажити сертифікат" display="Завантажити сертифікат"/>
    <hyperlink ref="F14" r:id="rId13" tooltip="Завантажити сертифікат" display="Завантажити сертифікат"/>
    <hyperlink ref="F15" r:id="rId14" tooltip="Завантажити сертифікат" display="Завантажити сертифікат"/>
    <hyperlink ref="F16" r:id="rId15" tooltip="Завантажити сертифікат" display="Завантажити сертифікат"/>
    <hyperlink ref="F17" r:id="rId16" tooltip="Завантажити сертифікат" display="Завантажити сертифікат"/>
    <hyperlink ref="F18" r:id="rId17" tooltip="Завантажити сертифікат" display="Завантажити сертифікат"/>
    <hyperlink ref="F19" r:id="rId18" tooltip="Завантажити сертифікат" display="Завантажити сертифікат"/>
    <hyperlink ref="F20" r:id="rId19" tooltip="Завантажити сертифікат" display="Завантажити сертифікат"/>
    <hyperlink ref="F21" r:id="rId20" tooltip="Завантажити сертифікат" display="Завантажити сертифікат"/>
    <hyperlink ref="F22" r:id="rId21" tooltip="Завантажити сертифікат" display="Завантажити сертифікат"/>
    <hyperlink ref="F23" r:id="rId22" tooltip="Завантажити сертифікат" display="Завантажити сертифікат"/>
    <hyperlink ref="F24" r:id="rId23" tooltip="Завантажити сертифікат" display="Завантажити сертифікат"/>
    <hyperlink ref="F25" r:id="rId24" tooltip="Завантажити сертифікат" display="Завантажити сертифікат"/>
    <hyperlink ref="F26" r:id="rId25" tooltip="Завантажити сертифікат" display="Завантажити сертифікат"/>
    <hyperlink ref="F27" r:id="rId26" tooltip="Завантажити сертифікат" display="Завантажити сертифікат"/>
    <hyperlink ref="F28" r:id="rId27" tooltip="Завантажити сертифікат" display="Завантажити сертифікат"/>
    <hyperlink ref="F29" r:id="rId28" tooltip="Завантажити сертифікат" display="Завантажити сертифікат"/>
    <hyperlink ref="F30" r:id="rId29" tooltip="Завантажити сертифікат" display="Завантажити сертифікат"/>
    <hyperlink ref="F31" r:id="rId30" tooltip="Завантажити сертифікат" display="Завантажити сертифікат"/>
    <hyperlink ref="F32" r:id="rId31" tooltip="Завантажити сертифікат" display="Завантажити сертифікат"/>
    <hyperlink ref="F33" r:id="rId32" tooltip="Завантажити сертифікат" display="Завантажити сертифікат"/>
    <hyperlink ref="F34" r:id="rId33" tooltip="Завантажити сертифікат" display="Завантажити сертифікат"/>
    <hyperlink ref="F35" r:id="rId34" tooltip="Завантажити сертифікат" display="Завантажити сертифікат"/>
    <hyperlink ref="F36" r:id="rId35" tooltip="Завантажити сертифікат" display="Завантажити сертифікат"/>
    <hyperlink ref="F37" r:id="rId36" tooltip="Завантажити сертифікат" display="Завантажити сертифікат"/>
    <hyperlink ref="F38" r:id="rId37" tooltip="Завантажити сертифікат" display="Завантажити сертифікат"/>
    <hyperlink ref="F39" r:id="rId38" tooltip="Завантажити сертифікат" display="Завантажити сертифікат"/>
    <hyperlink ref="F40" r:id="rId39" tooltip="Завантажити сертифікат" display="Завантажити сертифікат"/>
    <hyperlink ref="F41" r:id="rId40" tooltip="Завантажити сертифікат" display="Завантажити сертифікат"/>
    <hyperlink ref="F42" r:id="rId41" tooltip="Завантажити сертифікат" display="Завантажити сертифікат"/>
    <hyperlink ref="F43" r:id="rId42" tooltip="Завантажити сертифікат" display="Завантажити сертифікат"/>
    <hyperlink ref="F44" r:id="rId43" tooltip="Завантажити сертифікат" display="Завантажити сертифікат"/>
    <hyperlink ref="F45" r:id="rId44" tooltip="Завантажити сертифікат" display="Завантажити сертифікат"/>
    <hyperlink ref="F46" r:id="rId45" tooltip="Завантажити сертифікат" display="Завантажити сертифікат"/>
    <hyperlink ref="F47" r:id="rId46" tooltip="Завантажити сертифікат" display="Завантажити сертифікат"/>
    <hyperlink ref="F48" r:id="rId47" tooltip="Завантажити сертифікат" display="Завантажити сертифікат"/>
    <hyperlink ref="F49" r:id="rId48" tooltip="Завантажити сертифікат" display="Завантажити сертифікат"/>
    <hyperlink ref="F50" r:id="rId49" tooltip="Завантажити сертифікат" display="Завантажити сертифікат"/>
    <hyperlink ref="F51" r:id="rId50" tooltip="Завантажити сертифікат" display="Завантажити сертифікат"/>
    <hyperlink ref="F52" r:id="rId51" tooltip="Завантажити сертифікат" display="Завантажити сертифікат"/>
    <hyperlink ref="F53" r:id="rId52" tooltip="Завантажити сертифікат" display="Завантажити сертифікат"/>
    <hyperlink ref="F54" r:id="rId53" tooltip="Завантажити сертифікат" display="Завантажити сертифікат"/>
    <hyperlink ref="F55" r:id="rId54" tooltip="Завантажити сертифікат" display="Завантажити сертифікат"/>
    <hyperlink ref="F56" r:id="rId55" tooltip="Завантажити сертифікат" display="Завантажити сертифікат"/>
    <hyperlink ref="F57" r:id="rId56" tooltip="Завантажити сертифікат" display="Завантажити сертифікат"/>
    <hyperlink ref="F58" r:id="rId57" tooltip="Завантажити сертифікат" display="Завантажити сертифікат"/>
    <hyperlink ref="F59" r:id="rId58" tooltip="Завантажити сертифікат" display="Завантажити сертифікат"/>
    <hyperlink ref="F60" r:id="rId59" tooltip="Завантажити сертифікат" display="Завантажити сертифікат"/>
    <hyperlink ref="F61" r:id="rId60" tooltip="Завантажити сертифікат" display="Завантажити сертифікат"/>
    <hyperlink ref="F62" r:id="rId61" tooltip="Завантажити сертифікат" display="Завантажити сертифікат"/>
    <hyperlink ref="F63" r:id="rId62" tooltip="Завантажити сертифікат" display="Завантажити сертифікат"/>
    <hyperlink ref="F64" r:id="rId63" tooltip="Завантажити сертифікат" display="Завантажити сертифікат"/>
    <hyperlink ref="F65" r:id="rId64" tooltip="Завантажити сертифікат" display="Завантажити сертифікат"/>
    <hyperlink ref="F66" r:id="rId65" tooltip="Завантажити сертифікат" display="Завантажити сертифікат"/>
    <hyperlink ref="F67" r:id="rId66" tooltip="Завантажити сертифікат" display="Завантажити сертифікат"/>
    <hyperlink ref="F68" r:id="rId67" tooltip="Завантажити сертифікат" display="Завантажити сертифікат"/>
    <hyperlink ref="F69" r:id="rId68" tooltip="Завантажити сертифікат" display="Завантажити сертифікат"/>
    <hyperlink ref="F70" r:id="rId69" tooltip="Завантажити сертифікат" display="Завантажити сертифікат"/>
    <hyperlink ref="F71" r:id="rId70" tooltip="Завантажити сертифікат" display="Завантажити сертифікат"/>
    <hyperlink ref="F72" r:id="rId71" tooltip="Завантажити сертифікат" display="Завантажити сертифікат"/>
    <hyperlink ref="F73" r:id="rId72" tooltip="Завантажити сертифікат" display="Завантажити сертифікат"/>
    <hyperlink ref="F74" r:id="rId73" tooltip="Завантажити сертифікат" display="Завантажити сертифікат"/>
    <hyperlink ref="F75" r:id="rId74" tooltip="Завантажити сертифікат" display="Завантажити сертифікат"/>
    <hyperlink ref="F76" r:id="rId75" tooltip="Завантажити сертифікат" display="Завантажити сертифікат"/>
    <hyperlink ref="F77" r:id="rId76" tooltip="Завантажити сертифікат" display="Завантажити сертифікат"/>
    <hyperlink ref="F78" r:id="rId77" tooltip="Завантажити сертифікат" display="Завантажити сертифікат"/>
    <hyperlink ref="F79" r:id="rId78" tooltip="Завантажити сертифікат" display="Завантажити сертифікат"/>
    <hyperlink ref="F80" r:id="rId79" tooltip="Завантажити сертифікат" display="Завантажити сертифікат"/>
    <hyperlink ref="F81" r:id="rId80" tooltip="Завантажити сертифікат" display="Завантажити сертифікат"/>
    <hyperlink ref="F82" r:id="rId81" tooltip="Завантажити сертифікат" display="Завантажити сертифікат"/>
    <hyperlink ref="F83" r:id="rId82" tooltip="Завантажити сертифікат" display="Завантажити сертифікат"/>
    <hyperlink ref="F84" r:id="rId83" tooltip="Завантажити сертифікат" display="Завантажити сертифікат"/>
    <hyperlink ref="F85" r:id="rId84" tooltip="Завантажити сертифікат" display="Завантажити сертифікат"/>
    <hyperlink ref="F86" r:id="rId85" tooltip="Завантажити сертифікат" display="Завантажити сертифікат"/>
    <hyperlink ref="F87" r:id="rId86" tooltip="Завантажити сертифікат" display="Завантажити сертифікат"/>
    <hyperlink ref="F88" r:id="rId87" tooltip="Завантажити сертифікат" display="Завантажити сертифікат"/>
    <hyperlink ref="F89" r:id="rId88" tooltip="Завантажити сертифікат" display="Завантажити сертифікат"/>
    <hyperlink ref="F90" r:id="rId89" tooltip="Завантажити сертифікат" display="Завантажити сертифікат"/>
    <hyperlink ref="F91" r:id="rId90" tooltip="Завантажити сертифікат" display="Завантажити сертифікат"/>
    <hyperlink ref="F92" r:id="rId91" tooltip="Завантажити сертифікат" display="Завантажити сертифікат"/>
    <hyperlink ref="F93" r:id="rId92" tooltip="Завантажити сертифікат" display="Завантажити сертифікат"/>
    <hyperlink ref="F94" r:id="rId93" tooltip="Завантажити сертифікат" display="Завантажити сертифікат"/>
    <hyperlink ref="F95" r:id="rId94" tooltip="Завантажити сертифікат" display="Завантажити сертифікат"/>
    <hyperlink ref="F96" r:id="rId95" tooltip="Завантажити сертифікат" display="Завантажити сертифікат"/>
    <hyperlink ref="F97" r:id="rId96" tooltip="Завантажити сертифікат" display="Завантажити сертифікат"/>
    <hyperlink ref="F98" r:id="rId97" tooltip="Завантажити сертифікат" display="Завантажити сертифікат"/>
    <hyperlink ref="F99" r:id="rId98" tooltip="Завантажити сертифікат" display="Завантажити сертифікат"/>
    <hyperlink ref="F100" r:id="rId99" tooltip="Завантажити сертифікат" display="Завантажити сертифікат"/>
    <hyperlink ref="F101" r:id="rId100" tooltip="Завантажити сертифікат" display="Завантажити сертифікат"/>
    <hyperlink ref="F102" r:id="rId101" tooltip="Завантажити сертифікат" display="Завантажити сертифікат"/>
    <hyperlink ref="F103" r:id="rId102" tooltip="Завантажити сертифікат" display="Завантажити сертифікат"/>
    <hyperlink ref="F104" r:id="rId103" tooltip="Завантажити сертифікат" display="Завантажити сертифікат"/>
    <hyperlink ref="F105" r:id="rId104" tooltip="Завантажити сертифікат" display="Завантажити сертифікат"/>
    <hyperlink ref="F106" r:id="rId105" tooltip="Завантажити сертифікат" display="Завантажити сертифікат"/>
    <hyperlink ref="F107" r:id="rId106" tooltip="Завантажити сертифікат" display="Завантажити сертифікат"/>
    <hyperlink ref="F108" r:id="rId107" tooltip="Завантажити сертифікат" display="Завантажити сертифікат"/>
    <hyperlink ref="F109" r:id="rId108" tooltip="Завантажити сертифікат" display="Завантажити сертифікат"/>
    <hyperlink ref="F110" r:id="rId109" tooltip="Завантажити сертифікат" display="Завантажити сертифікат"/>
    <hyperlink ref="F111" r:id="rId110" tooltip="Завантажити сертифікат" display="Завантажити сертифікат"/>
    <hyperlink ref="F112" r:id="rId111" tooltip="Завантажити сертифікат" display="Завантажити сертифікат"/>
    <hyperlink ref="F113" r:id="rId112" tooltip="Завантажити сертифікат" display="Завантажити сертифікат"/>
    <hyperlink ref="F114" r:id="rId113" tooltip="Завантажити сертифікат" display="Завантажити сертифікат"/>
    <hyperlink ref="F115" r:id="rId114" tooltip="Завантажити сертифікат" display="Завантажити сертифікат"/>
    <hyperlink ref="F116" r:id="rId115" tooltip="Завантажити сертифікат" display="Завантажити сертифікат"/>
    <hyperlink ref="F117" r:id="rId116" tooltip="Завантажити сертифікат" display="Завантажити сертифікат"/>
    <hyperlink ref="F118" r:id="rId117" tooltip="Завантажити сертифікат" display="Завантажити сертифікат"/>
    <hyperlink ref="F119" r:id="rId118" tooltip="Завантажити сертифікат" display="Завантажити сертифікат"/>
    <hyperlink ref="F120" r:id="rId119" tooltip="Завантажити сертифікат" display="Завантажити сертифікат"/>
    <hyperlink ref="F121" r:id="rId120" tooltip="Завантажити сертифікат" display="Завантажити сертифікат"/>
    <hyperlink ref="F122" r:id="rId121" tooltip="Завантажити сертифікат" display="Завантажити сертифікат"/>
    <hyperlink ref="F123" r:id="rId122" tooltip="Завантажити сертифікат" display="Завантажити сертифікат"/>
    <hyperlink ref="F124" r:id="rId123" tooltip="Завантажити сертифікат" display="Завантажити сертифікат"/>
    <hyperlink ref="F125" r:id="rId124" tooltip="Завантажити сертифікат" display="Завантажити сертифікат"/>
    <hyperlink ref="F126" r:id="rId125" tooltip="Завантажити сертифікат" display="Завантажити сертифікат"/>
    <hyperlink ref="F127" r:id="rId126" tooltip="Завантажити сертифікат" display="Завантажити сертифікат"/>
    <hyperlink ref="F128" r:id="rId127" tooltip="Завантажити сертифікат" display="Завантажити сертифікат"/>
    <hyperlink ref="F129" r:id="rId128" tooltip="Завантажити сертифікат" display="Завантажити сертифікат"/>
    <hyperlink ref="F130" r:id="rId129" tooltip="Завантажити сертифікат" display="Завантажити сертифікат"/>
    <hyperlink ref="F131" r:id="rId130" tooltip="Завантажити сертифікат" display="Завантажити сертифікат"/>
    <hyperlink ref="F132" r:id="rId131" tooltip="Завантажити сертифікат" display="Завантажити сертифікат"/>
    <hyperlink ref="F133" r:id="rId132" tooltip="Завантажити сертифікат" display="Завантажити сертифікат"/>
    <hyperlink ref="F134" r:id="rId133" tooltip="Завантажити сертифікат" display="Завантажити сертифікат"/>
    <hyperlink ref="F135" r:id="rId134" tooltip="Завантажити сертифікат" display="Завантажити сертифікат"/>
    <hyperlink ref="F136" r:id="rId135" tooltip="Завантажити сертифікат" display="Завантажити сертифікат"/>
    <hyperlink ref="F137" r:id="rId136" tooltip="Завантажити сертифікат" display="Завантажити сертифікат"/>
    <hyperlink ref="F138" r:id="rId137" tooltip="Завантажити сертифікат" display="Завантажити сертифікат"/>
    <hyperlink ref="F139" r:id="rId138" tooltip="Завантажити сертифікат" display="Завантажити сертифікат"/>
    <hyperlink ref="F140" r:id="rId139" tooltip="Завантажити сертифікат" display="Завантажити сертифікат"/>
    <hyperlink ref="F141" r:id="rId140" tooltip="Завантажити сертифікат" display="Завантажити сертифікат"/>
    <hyperlink ref="F142" r:id="rId141" tooltip="Завантажити сертифікат" display="Завантажити сертифікат"/>
    <hyperlink ref="F143" r:id="rId142" tooltip="Завантажити сертифікат" display="Завантажити сертифікат"/>
    <hyperlink ref="F144" r:id="rId143" tooltip="Завантажити сертифікат" display="Завантажити сертифікат"/>
    <hyperlink ref="F145" r:id="rId144" tooltip="Завантажити сертифікат" display="Завантажити сертифікат"/>
    <hyperlink ref="F146" r:id="rId145" tooltip="Завантажити сертифікат" display="Завантажити сертифікат"/>
    <hyperlink ref="F147" r:id="rId146" tooltip="Завантажити сертифікат" display="Завантажити сертифікат"/>
    <hyperlink ref="F148" r:id="rId147" tooltip="Завантажити сертифікат" display="Завантажити сертифікат"/>
    <hyperlink ref="F149" r:id="rId148" tooltip="Завантажити сертифікат" display="Завантажити сертифікат"/>
    <hyperlink ref="F150" r:id="rId149" tooltip="Завантажити сертифікат" display="Завантажити сертифікат"/>
    <hyperlink ref="F151" r:id="rId150" tooltip="Завантажити сертифікат" display="Завантажити сертифікат"/>
    <hyperlink ref="F152" r:id="rId151" tooltip="Завантажити сертифікат" display="Завантажити сертифікат"/>
    <hyperlink ref="F153" r:id="rId152" tooltip="Завантажити сертифікат" display="Завантажити сертифікат"/>
    <hyperlink ref="F154" r:id="rId153" tooltip="Завантажити сертифікат" display="Завантажити сертифікат"/>
    <hyperlink ref="F155" r:id="rId154" tooltip="Завантажити сертифікат" display="Завантажити сертифікат"/>
    <hyperlink ref="F156" r:id="rId155" tooltip="Завантажити сертифікат" display="Завантажити сертифікат"/>
    <hyperlink ref="F157" r:id="rId156" tooltip="Завантажити сертифікат" display="Завантажити сертифікат"/>
    <hyperlink ref="F158" r:id="rId157" tooltip="Завантажити сертифікат" display="Завантажити сертифікат"/>
    <hyperlink ref="F159" r:id="rId158" tooltip="Завантажити сертифікат" display="Завантажити сертифікат"/>
    <hyperlink ref="F160" r:id="rId159" tooltip="Завантажити сертифікат" display="Завантажити сертифікат"/>
    <hyperlink ref="F161" r:id="rId160" tooltip="Завантажити сертифікат" display="Завантажити сертифікат"/>
    <hyperlink ref="F162" r:id="rId161" tooltip="Завантажити сертифікат" display="Завантажити сертифікат"/>
    <hyperlink ref="F163" r:id="rId162" tooltip="Завантажити сертифікат" display="Завантажити сертифікат"/>
    <hyperlink ref="F164" r:id="rId163" tooltip="Завантажити сертифікат" display="Завантажити сертифікат"/>
    <hyperlink ref="F165" r:id="rId164" tooltip="Завантажити сертифікат" display="Завантажити сертифікат"/>
    <hyperlink ref="F166" r:id="rId165" tooltip="Завантажити сертифікат" display="Завантажити сертифікат"/>
    <hyperlink ref="F167" r:id="rId166" tooltip="Завантажити сертифікат" display="Завантажити сертифікат"/>
    <hyperlink ref="F168" r:id="rId167" tooltip="Завантажити сертифікат" display="Завантажити сертифікат"/>
    <hyperlink ref="F169" r:id="rId168" tooltip="Завантажити сертифікат" display="Завантажити сертифікат"/>
    <hyperlink ref="F170" r:id="rId169" tooltip="Завантажити сертифікат" display="Завантажити сертифікат"/>
    <hyperlink ref="F171" r:id="rId170" tooltip="Завантажити сертифікат" display="Завантажити сертифікат"/>
    <hyperlink ref="F172" r:id="rId171" tooltip="Завантажити сертифікат" display="Завантажити сертифікат"/>
    <hyperlink ref="F173" r:id="rId172" tooltip="Завантажити сертифікат" display="Завантажити сертифікат"/>
    <hyperlink ref="F174" r:id="rId173" tooltip="Завантажити сертифікат" display="Завантажити сертифікат"/>
    <hyperlink ref="F175" r:id="rId174" tooltip="Завантажити сертифікат" display="Завантажити сертифікат"/>
    <hyperlink ref="F176" r:id="rId175" tooltip="Завантажити сертифікат" display="Завантажити сертифікат"/>
    <hyperlink ref="F177" r:id="rId176" tooltip="Завантажити сертифікат" display="Завантажити сертифікат"/>
    <hyperlink ref="F178" r:id="rId177" tooltip="Завантажити сертифікат" display="Завантажити сертифікат"/>
    <hyperlink ref="F179" r:id="rId178" tooltip="Завантажити сертифікат" display="Завантажити сертифікат"/>
    <hyperlink ref="F180" r:id="rId179" tooltip="Завантажити сертифікат" display="Завантажити сертифікат"/>
    <hyperlink ref="F181" r:id="rId180" tooltip="Завантажити сертифікат" display="Завантажити сертифікат"/>
    <hyperlink ref="F182" r:id="rId181" tooltip="Завантажити сертифікат" display="Завантажити сертифікат"/>
    <hyperlink ref="F183" r:id="rId182" tooltip="Завантажити сертифікат" display="Завантажити сертифікат"/>
    <hyperlink ref="F184" r:id="rId183" tooltip="Завантажити сертифікат" display="Завантажити сертифікат"/>
    <hyperlink ref="F185" r:id="rId184" tooltip="Завантажити сертифікат" display="Завантажити сертифікат"/>
    <hyperlink ref="F186" r:id="rId185" tooltip="Завантажити сертифікат" display="Завантажити сертифікат"/>
    <hyperlink ref="F187" r:id="rId186" tooltip="Завантажити сертифікат" display="Завантажити сертифікат"/>
    <hyperlink ref="F188" r:id="rId187" tooltip="Завантажити сертифікат" display="Завантажити сертифікат"/>
    <hyperlink ref="F189" r:id="rId188" tooltip="Завантажити сертифікат" display="Завантажити сертифікат"/>
    <hyperlink ref="F190" r:id="rId189" tooltip="Завантажити сертифікат" display="Завантажити сертифікат"/>
    <hyperlink ref="F191" r:id="rId190" tooltip="Завантажити сертифікат" display="Завантажити сертифікат"/>
    <hyperlink ref="F192" r:id="rId191" tooltip="Завантажити сертифікат" display="Завантажити сертифікат"/>
    <hyperlink ref="F193" r:id="rId192" tooltip="Завантажити сертифікат" display="Завантажити сертифікат"/>
    <hyperlink ref="F194" r:id="rId193" tooltip="Завантажити сертифікат" display="Завантажити сертифікат"/>
    <hyperlink ref="F195" r:id="rId194" tooltip="Завантажити сертифікат" display="Завантажити сертифікат"/>
    <hyperlink ref="F196" r:id="rId195" tooltip="Завантажити сертифікат" display="Завантажити сертифікат"/>
    <hyperlink ref="F197" r:id="rId196" tooltip="Завантажити сертифікат" display="Завантажити сертифікат"/>
    <hyperlink ref="F198" r:id="rId197" tooltip="Завантажити сертифікат" display="Завантажити сертифікат"/>
    <hyperlink ref="F199" r:id="rId198" tooltip="Завантажити сертифікат" display="Завантажити сертифікат"/>
    <hyperlink ref="F200" r:id="rId199" tooltip="Завантажити сертифікат" display="Завантажити сертифікат"/>
    <hyperlink ref="F201" r:id="rId200" tooltip="Завантажити сертифікат" display="Завантажити сертифікат"/>
    <hyperlink ref="F202" r:id="rId201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2025-02-17T15:37:37Z</dcterms:created>
  <dcterms:modified xsi:type="dcterms:W3CDTF">2025-03-13T12:24:12Z</dcterms:modified>
  <cp:category/>
</cp:coreProperties>
</file>