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Мої документи\Сертифікати обл.відбору чемпіонау з фін.грам. 2025\Файли сертифікати обл.відбір фін.грам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240" i="1" l="1"/>
  <c r="E269" i="1" l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<sst xmlns="http://schemas.openxmlformats.org/spreadsheetml/2006/main" count="1077" uniqueCount="809">
  <si>
    <t>номер</t>
  </si>
  <si>
    <t>дата</t>
  </si>
  <si>
    <t>Педагог</t>
  </si>
  <si>
    <t>Заклад</t>
  </si>
  <si>
    <t>Посилання на сертифікат</t>
  </si>
  <si>
    <t>ВФЧ/ОВ/В/001</t>
  </si>
  <si>
    <t>17 лютого 2025 р .</t>
  </si>
  <si>
    <t>Сокур Людмила Олександрівна</t>
  </si>
  <si>
    <t>Бершадський ліцей Бершадської міської ради Гайсинського району</t>
  </si>
  <si>
    <t>ВФЧ/ОВ/В/002</t>
  </si>
  <si>
    <t>Лукашева Олена Валеріївна</t>
  </si>
  <si>
    <t>Комунальний заклад "Якушинецький ліцей" Вінницької області</t>
  </si>
  <si>
    <t>ВФЧ/ОВ/В/003</t>
  </si>
  <si>
    <t>Голуб Тетяна Анатоліївна</t>
  </si>
  <si>
    <t>Комунальний заклад "Вахнівський ліцей Турбівської селищної ради Вінницького району Вінницької області"</t>
  </si>
  <si>
    <t>ВФЧ/ОВ/В/004</t>
  </si>
  <si>
    <t>Басько Тетяна Петрівна</t>
  </si>
  <si>
    <t>КЗ "Вінницький ліцей №4"</t>
  </si>
  <si>
    <t>ВФЧ/ОВ/В/005</t>
  </si>
  <si>
    <t>Братко Владіслав Володимирович</t>
  </si>
  <si>
    <t>Комунальний заклад "Вінницький ліцей 20"</t>
  </si>
  <si>
    <t>ВФЧ/ОВ/В/006</t>
  </si>
  <si>
    <t>Чорновіл Ірина Анатоліївна</t>
  </si>
  <si>
    <t>Комунальний заклад "Лука- Мелешківський ліцей Лука-Мелешківської сільської ради Вінницької області"</t>
  </si>
  <si>
    <t>ВФЧ/ОВ/В/007</t>
  </si>
  <si>
    <t>Цегольник Ілона Василівна</t>
  </si>
  <si>
    <t>Комунальний заклад "Вінницький ліцей №12"</t>
  </si>
  <si>
    <t>ВФЧ/ОВ/В/008</t>
  </si>
  <si>
    <t>Купченко Надія Анатоліївна</t>
  </si>
  <si>
    <t>Ліцей №1 селища Крижопіль</t>
  </si>
  <si>
    <t>ВФЧ/ОВ/В/009</t>
  </si>
  <si>
    <t>Дяченко Аліна Вікторівна</t>
  </si>
  <si>
    <t>Ліцей №3 Калинівської міської ради Вінницької області</t>
  </si>
  <si>
    <t>ВФЧ/ОВ/В/010</t>
  </si>
  <si>
    <t>Диня Ольга Ігорівна</t>
  </si>
  <si>
    <t>КЗЗСО "Луцький ліцей №27 Луцької міської ради"</t>
  </si>
  <si>
    <t>ВФЧ/ОВ/В/011</t>
  </si>
  <si>
    <t>Сидорук Тетяна Іванівна</t>
  </si>
  <si>
    <t>Опорний заклад загальної середньої освіти " Хотешівський ліцей"</t>
  </si>
  <si>
    <t>ВФЧ/ОВ/В/012</t>
  </si>
  <si>
    <t>Сиротюк Оксана Павлівна</t>
  </si>
  <si>
    <t>Забродівський ліцей Забродівської сільської ради</t>
  </si>
  <si>
    <t>ВФЧ/ОВ/В/013</t>
  </si>
  <si>
    <t>Троцюк Сергій Андрійович</t>
  </si>
  <si>
    <t>Комунальний заклад загальної середньої освіти "Луцький ліцей №25 Луцької міської ради"</t>
  </si>
  <si>
    <t>ВФЧ/ОВ/В/014</t>
  </si>
  <si>
    <t>Давидюк Віталій Васильович</t>
  </si>
  <si>
    <t>ЗАКЛАД ЗАГАЛЬНОЇ СЕРЕДНЬОЇ ОСВІТИ "ЛІЦЕЙ №1 м.КОВЕЛЯ"</t>
  </si>
  <si>
    <t>ВФЧ/ОВ/В/015</t>
  </si>
  <si>
    <t>Гавриленко Любов Іванівна</t>
  </si>
  <si>
    <t>Криворізький ліцей №95 Криворізької міської ради</t>
  </si>
  <si>
    <t>ВФЧ/ОВ/В/016</t>
  </si>
  <si>
    <t>Герун Марія Іванівна</t>
  </si>
  <si>
    <t>Криворізький природничо-науковий ліцей</t>
  </si>
  <si>
    <t>ВФЧ/ОВ/В/017</t>
  </si>
  <si>
    <t>Мараховська Юлія Олексіївна</t>
  </si>
  <si>
    <t>Слобожанський ліцей Слобожанської селищної ради Дніпровського району Дніпропетровської області</t>
  </si>
  <si>
    <t>ВФЧ/ОВ/В/018</t>
  </si>
  <si>
    <t>Морозова Наталя Володимирівна, Гнатюк Анна Сергіївна</t>
  </si>
  <si>
    <t>Криворізький ліцей академічного спрямування "Міжнародні перспективи" Криворізької міської ради</t>
  </si>
  <si>
    <t>ВФЧ/ОВ/В/019</t>
  </si>
  <si>
    <t>Яковиніч Тетяна Миколаївна</t>
  </si>
  <si>
    <t>Дніпровський ліцей №" 21 «Перспектива» ДМР</t>
  </si>
  <si>
    <t>ВФЧ/ОВ/В/020</t>
  </si>
  <si>
    <t>Обод Людмила Олександрівна</t>
  </si>
  <si>
    <t>Криворізький ліцей №119 Криворізької міської ради</t>
  </si>
  <si>
    <t>ВФЧ/ОВ/В/021</t>
  </si>
  <si>
    <t>Мокрушина Оксана Григорівна</t>
  </si>
  <si>
    <t>КЗО "Криворізький ліцей "КОЛІЯ" ДОР"</t>
  </si>
  <si>
    <t>ВФЧ/ОВ/В/022</t>
  </si>
  <si>
    <t>Ханченко Дар'я Олегівна, Олим Володимир Євгенович</t>
  </si>
  <si>
    <t>Криворізький Тернівський ліцей Криворізької міської ради</t>
  </si>
  <si>
    <t>ВФЧ/ОВ/В/023</t>
  </si>
  <si>
    <t>Кулик Вікторія Вадимівна</t>
  </si>
  <si>
    <t>Криворізький ліцей №4 Криворізької міської ради</t>
  </si>
  <si>
    <t>ВФЧ/ОВ/В/024</t>
  </si>
  <si>
    <t>Чернова Людмила Іванівна</t>
  </si>
  <si>
    <t>Криворізький ліцей №127 Криворізької міської ради</t>
  </si>
  <si>
    <t>ВФЧ/ОВ/В/025</t>
  </si>
  <si>
    <t>Гдадкий Андрій Григорович</t>
  </si>
  <si>
    <t>Зеленодольський ліцей Зеленодольської міської ради</t>
  </si>
  <si>
    <t>ВФЧ/ОВ/В/026</t>
  </si>
  <si>
    <t>Копилєв Олександр Анатолійович</t>
  </si>
  <si>
    <t>КЗО "Криворізький ліцей "Гранд" ДОР"</t>
  </si>
  <si>
    <t>ВФЧ/ОВ/В/027</t>
  </si>
  <si>
    <t>Прядка-Іщенко Анна Володимирівна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</si>
  <si>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</si>
  <si>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ВФЧ/ОВ/В/028</t>
  </si>
  <si>
    <t>Шевченко Оксана Іванівна</t>
  </si>
  <si>
    <t>Криворізький ліцей №24</t>
  </si>
  <si>
    <t>ВФЧ/ОВ/В/029</t>
  </si>
  <si>
    <t>Баланюк Тетяна Юріївна</t>
  </si>
  <si>
    <t>Криворізький ліцей 49</t>
  </si>
  <si>
    <t>ВФЧ/ОВ/В/030</t>
  </si>
  <si>
    <t>Салатенко Тетяна Іванівна</t>
  </si>
  <si>
    <t>Новоолександрівський ліцей Новоолександрівської сільської ради Дніпровського району Дніпропетрвської області</t>
  </si>
  <si>
    <t>ВФЧ/ОВ/В/031</t>
  </si>
  <si>
    <t>Шматок Алла Василівна</t>
  </si>
  <si>
    <t>КЗ " Ліцей №13" Кам'янської міської ради</t>
  </si>
  <si>
    <t>ВФЧ/ОВ/В/032</t>
  </si>
  <si>
    <t>Приходько Галина Петрівна</t>
  </si>
  <si>
    <t>Криворізький ліцей №81 КМР</t>
  </si>
  <si>
    <t>ВФЧ/ОВ/В/033</t>
  </si>
  <si>
    <t>Навроцький Ігор Віталійович</t>
  </si>
  <si>
    <t>Опорний ліцей 1 ім. М.М.Коцюбинського Васильківської селищної ради Синельниковського району Дніпропетровської області</t>
  </si>
  <si>
    <t>ВФЧ/ОВ/В/034</t>
  </si>
  <si>
    <t>Глущук Валентина Михайлівна</t>
  </si>
  <si>
    <t>Дніпровський ліцей 91 Дніпровської міської ради</t>
  </si>
  <si>
    <t>ВФЧ/ОВ/В/035</t>
  </si>
  <si>
    <t>Ольферт Олена Григорівна</t>
  </si>
  <si>
    <t>Криворізький ліцей №129 Криворізької міської ради</t>
  </si>
  <si>
    <t>ВФЧ/ОВ/В/036</t>
  </si>
  <si>
    <t>Гудзь Ніна Василівна</t>
  </si>
  <si>
    <t>Криворізький ліцей №71 КМР</t>
  </si>
  <si>
    <t>ВФЧ/ОВ/В/037</t>
  </si>
  <si>
    <t>Грибанова Олена Василівна</t>
  </si>
  <si>
    <t>Криворізький ліцей "Кредо" Криворізької міської ради</t>
  </si>
  <si>
    <t>ВФЧ/ОВ/В/038</t>
  </si>
  <si>
    <t>Судьєв Сергій Володимирович</t>
  </si>
  <si>
    <t>Магдалинівський ліцей Магдалинівської селищної ради</t>
  </si>
  <si>
    <t>ВФЧ/ОВ/В/039</t>
  </si>
  <si>
    <t>Вієнко Олеся Борисівна, Полтавська Юлія Василівна</t>
  </si>
  <si>
    <t>Криворізький ліцей 115</t>
  </si>
  <si>
    <t>ВФЧ/ОВ/В/040</t>
  </si>
  <si>
    <t>Кукушкін Максим Вікторович, Алєксєєнко Анастасія Володимирівна</t>
  </si>
  <si>
    <t>Комунальний заклад освіти «Криворізький ліцей «Джерело» Дніпропетровської обласної ради»</t>
  </si>
  <si>
    <t>ВФЧ/ОВ/В/041</t>
  </si>
  <si>
    <t>Волосянко Євгенія Володимирівна</t>
  </si>
  <si>
    <t>Дніпровський ліцей №120 Дніпровської міської ради</t>
  </si>
  <si>
    <t>ВФЧ/ОВ/В/042</t>
  </si>
  <si>
    <t>Вознюк Тетяна Олексіївна</t>
  </si>
  <si>
    <t>Радушненський ліцей Новопільської сільської ради</t>
  </si>
  <si>
    <t>ВФЧ/ОВ/В/043</t>
  </si>
  <si>
    <t>Школьна Вікторія Олександрівна</t>
  </si>
  <si>
    <t>Нікопольський ліцей №19 Нікопольської міської ради</t>
  </si>
  <si>
    <t>ВФЧ/ОВ/В/044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</si>
  <si>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</si>
  <si>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</si>
  <si>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ВФЧ/ОВ/В/045</t>
  </si>
  <si>
    <t>Мосолова Наталя Миколаївна</t>
  </si>
  <si>
    <t>Криворізький ліцей №35 "Імпульс"Криворізької міської ради</t>
  </si>
  <si>
    <t>ВФЧ/ОВ/В/046</t>
  </si>
  <si>
    <t>Дядькова Людмила Михайлівна</t>
  </si>
  <si>
    <t>Дніпровський ліцей № 31 "Пріоритет" ДМР</t>
  </si>
  <si>
    <t>ВФЧ/ОВ/В/047</t>
  </si>
  <si>
    <t>Бондар Вікторія Олександрівна, Чащін Владислав Ігорович</t>
  </si>
  <si>
    <t>заклад загальної середньої освіти "Солонянський ліцей" Солонянської селищної ради Дніпропетровської області</t>
  </si>
  <si>
    <t>ВФЧ/ОВ/В/048</t>
  </si>
  <si>
    <t>Шаповал Ольга Ігорівна</t>
  </si>
  <si>
    <t>Комунальний заклад освіти «Ліцей «Синергія» Дніпропетровської обласної ради»</t>
  </si>
  <si>
    <t>ВФЧ/ОВ/В/049</t>
  </si>
  <si>
    <t>Тищенко Інна Іванівна</t>
  </si>
  <si>
    <t>Комунальний заклад №Ліцей №5 Покровської міської ради Дніпропетровської області"</t>
  </si>
  <si>
    <t>ВФЧ/ОВ/В/050</t>
  </si>
  <si>
    <t>Субач Оксана Ігорівна</t>
  </si>
  <si>
    <t>Криворізький ліцей №123 Криворізької міської ради</t>
  </si>
  <si>
    <t>ВФЧ/ОВ/В/051</t>
  </si>
  <si>
    <t>Чорний Віктор Миколайович</t>
  </si>
  <si>
    <t>Марганецький ліцей №10 Марганецької міської ради Дніпропетровської області</t>
  </si>
  <si>
    <t>ВФЧ/ОВ/В/052</t>
  </si>
  <si>
    <t>Погребна Юлія Сергіївна</t>
  </si>
  <si>
    <t>Ліцей №2 Підгородненської міської ради Дніпропетровської області</t>
  </si>
  <si>
    <t>ВФЧ/ОВ/В/053</t>
  </si>
  <si>
    <t>Кравченко Оксана Василівна</t>
  </si>
  <si>
    <t>Дніпровський ліцей № 3 Дніпровської міської ради</t>
  </si>
  <si>
    <t>ВФЧ/ОВ/В/054</t>
  </si>
  <si>
    <t>Яма Альона Олександрівна</t>
  </si>
  <si>
    <t>Шевченківський ліцей Славгородської селищної ради Синельниківського району Дніпропетровської області</t>
  </si>
  <si>
    <t>ВФЧ/ОВ/В/055</t>
  </si>
  <si>
    <t>Хорольська Любов Володимирівна</t>
  </si>
  <si>
    <t>Криворізький Центрально-Міський ліцей Криворізької міської ради</t>
  </si>
  <si>
    <t>ВФЧ/ОВ/В/056</t>
  </si>
  <si>
    <t>Клименко Олена Вікторівна</t>
  </si>
  <si>
    <t>Слов'янський педагогічний ліцей Слов'янської міської ради Донецької області</t>
  </si>
  <si>
    <t>ВФЧ/ОВ/В/057</t>
  </si>
  <si>
    <t>Козлова Елеонора Бахтіярівна</t>
  </si>
  <si>
    <t>Навчально-виховний комплекс "Ліцей із загальноосвітньою школою I-III ступенів"</t>
  </si>
  <si>
    <t>ВФЧ/ОВ/В/058</t>
  </si>
  <si>
    <t>Журба Олена Володимирівна</t>
  </si>
  <si>
    <t>Заклад загальної середньої освіти І-ІІ ступенів - ліцей "Гармонія" Мирноградської міської ради</t>
  </si>
  <si>
    <t>ВФЧ/ОВ/В/059</t>
  </si>
  <si>
    <t>Бойко Тетяна Петрівна</t>
  </si>
  <si>
    <t>Костянтинопільський ЗЗСО І-ІІІ ступенів Великоновосілківської селищної ради Волноваського району Донецької області</t>
  </si>
  <si>
    <t>ВФЧ/ОВ/В/060</t>
  </si>
  <si>
    <t>Вожжов Сергій Анатолійович</t>
  </si>
  <si>
    <t>Мукачівська ЗОШ І-ІІІ ступенів №7</t>
  </si>
  <si>
    <t>ВФЧ/ОВ/В/061</t>
  </si>
  <si>
    <t>Козурак Галина Петрівна</t>
  </si>
  <si>
    <t>Рахівський заклад загальної середньої освіти І-ІІІ ступенів №3</t>
  </si>
  <si>
    <t>ВФЧ/ОВ/В/062</t>
  </si>
  <si>
    <t>Проценко Олена Вікторівна</t>
  </si>
  <si>
    <t>Комунальний заклад «Матвіївська загальноосвітня санаторна школа-інтернат І-ІІІ ступенів» Запорізької обласної ради</t>
  </si>
  <si>
    <t>ВФЧ/ОВ/В/063</t>
  </si>
  <si>
    <t>Черьомухіна Альона Олександрівна</t>
  </si>
  <si>
    <t>Запорізька гімназія №107 Запорізької міської ради Запорізької області</t>
  </si>
  <si>
    <t>ВФЧ/ОВ/В/064</t>
  </si>
  <si>
    <t>Пересунько Тетяна Миколаївна</t>
  </si>
  <si>
    <t>Комунальний заклад загальної середньої освіти "Балабинський ліцей "Престиж" Кушугумської селищної ради Запорізького району Запорізької області</t>
  </si>
  <si>
    <t>ВФЧ/ОВ/В/065</t>
  </si>
  <si>
    <t>Боднар Ірина Миколаївна</t>
  </si>
  <si>
    <t>Івано-Франківський приватний ліцей „Католицький ліцей святого Василія Великого“</t>
  </si>
  <si>
    <t>ВФЧ/ОВ/В/066</t>
  </si>
  <si>
    <t>Клімковська Світлана Іванівна, Сисак Марія Миколаївна</t>
  </si>
  <si>
    <t>Івано-Франківський приватний заклад ліцей "ВС СКУЛ"</t>
  </si>
  <si>
    <t>ВФЧ/ОВ/В/067</t>
  </si>
  <si>
    <t>Юр'як Роман Іванович</t>
  </si>
  <si>
    <t>Коломийський ліцей №9 Коломийської міської ради Івано-Франківської області</t>
  </si>
  <si>
    <t>ВФЧ/ОВ/В/068</t>
  </si>
  <si>
    <t>Бабінець Надія Василівна</t>
  </si>
  <si>
    <t>Великотур'янський ліцей Долинської міської ради Івано-Франківської області</t>
  </si>
  <si>
    <t>ВФЧ/ОВ/В/069</t>
  </si>
  <si>
    <t>Кабинець Вікторія Іванівна</t>
  </si>
  <si>
    <t>Долинський ліцей №5 Долинської міської ради</t>
  </si>
  <si>
    <t>ВФЧ/ОВ/В/070</t>
  </si>
  <si>
    <t>Мальон Наталія Євгенівна</t>
  </si>
  <si>
    <t>Тростянецький ліцей</t>
  </si>
  <si>
    <t>ВФЧ/ОВ/В/071</t>
  </si>
  <si>
    <t>Бельська Наталія Дем'янівна</t>
  </si>
  <si>
    <t>Кобаківський ліцей імені Марка Черемшини</t>
  </si>
  <si>
    <t>ВФЧ/ОВ/В/072</t>
  </si>
  <si>
    <t>Ющик Ольга Михайлівна</t>
  </si>
  <si>
    <t>Долинський ліцей "Інтелект"</t>
  </si>
  <si>
    <t>ВФЧ/ОВ/В/073</t>
  </si>
  <si>
    <t>Головчак Галина Іванівна</t>
  </si>
  <si>
    <t>Калуський ліцей №2 Калуської міської ради Івано-Франківської області</t>
  </si>
  <si>
    <t>ВФЧ/ОВ/В/074</t>
  </si>
  <si>
    <t>Зварич Тетяна Юріївна</t>
  </si>
  <si>
    <t>Яблунський ліцей</t>
  </si>
  <si>
    <t>ВФЧ/ОВ/В/075</t>
  </si>
  <si>
    <t>Зінов'єва Віолета Сергіївна</t>
  </si>
  <si>
    <t>Приватна школа "Афіни" м. Києва</t>
  </si>
  <si>
    <t>ВФЧ/ОВ/В/076</t>
  </si>
  <si>
    <t>Фокіна Олена Олегівна</t>
  </si>
  <si>
    <t>Ліцей № 256 "СМАРТ"</t>
  </si>
  <si>
    <t>ВФЧ/ОВ/В/077</t>
  </si>
  <si>
    <t>Підвисоцька Людмила Ярославівна</t>
  </si>
  <si>
    <t>ТОВ "Вишгородський заклад загальної середньої освіти-ліцей "Ектів Скул"</t>
  </si>
  <si>
    <t>ВФЧ/ОВ/В/078</t>
  </si>
  <si>
    <t>Воронецька Ірина Яківна</t>
  </si>
  <si>
    <t>Ліцей ім. Михайла Драгоманова</t>
  </si>
  <si>
    <t>ВФЧ/ОВ/В/079</t>
  </si>
  <si>
    <t>Федоренко Юлія Леонідівна</t>
  </si>
  <si>
    <t>Школа І -ІІІ ступенів №25 м. Києва</t>
  </si>
  <si>
    <t>ВФЧ/ОВ/В/080</t>
  </si>
  <si>
    <t>Алексєєв Павло Сергійович</t>
  </si>
  <si>
    <t>Русанівський ліцей</t>
  </si>
  <si>
    <t>ВФЧ/ОВ/В/081</t>
  </si>
  <si>
    <t>Галуза Наталія Олександрівна, Андросович Тетяна Миколаївна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</si>
  <si>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</si>
  <si>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ВФЧ/ОВ/В/082</t>
  </si>
  <si>
    <t>Ярошенко Олена Миколаївна</t>
  </si>
  <si>
    <t>Фурсівський ліцей-гімназія</t>
  </si>
  <si>
    <t>ВФЧ/ОВ/В/083</t>
  </si>
  <si>
    <t>Доан Павло Ванович</t>
  </si>
  <si>
    <t>Броварський ліцей №4 ім. С. Олійника</t>
  </si>
  <si>
    <t>ВФЧ/ОВ/В/084</t>
  </si>
  <si>
    <t>Гавриш Станіслав Костянтинович</t>
  </si>
  <si>
    <t>Ліцей №29 Оболонського району м.Києва імені Петра Калнишевського</t>
  </si>
  <si>
    <t>ВФЧ/ОВ/В/085</t>
  </si>
  <si>
    <t>Зайченко Вікторія Юріївна</t>
  </si>
  <si>
    <t>Ліцей 23 "Кадетський корпус " імені Володимира Великого</t>
  </si>
  <si>
    <t>ВФЧ/ОВ/В/086</t>
  </si>
  <si>
    <t>Сапальов Віктор Вікторович</t>
  </si>
  <si>
    <t>Вишнівський ліцей "ІДЕАЛ" Вишневої міської ради Бучанського району Київської області</t>
  </si>
  <si>
    <t>ВФЧ/ОВ/В/087</t>
  </si>
  <si>
    <t>Сулима Ілона Олесівна (учитель)</t>
  </si>
  <si>
    <t>Технічний ліцей Шевченківського району</t>
  </si>
  <si>
    <t>ВФЧ/ОВ/В/088</t>
  </si>
  <si>
    <t>Андруховець Петро Михайлович</t>
  </si>
  <si>
    <t>Київський ліцей бізнесу</t>
  </si>
  <si>
    <t>ВФЧ/ОВ/В/089</t>
  </si>
  <si>
    <t>Маковенко Людмила Олександрівна</t>
  </si>
  <si>
    <t>Середня загальноосвітня школа №162 м. Києва</t>
  </si>
  <si>
    <t>ВФЧ/ОВ/В/090</t>
  </si>
  <si>
    <t xml:space="preserve">Горлушко Ірина Георгіївна </t>
  </si>
  <si>
    <t>Предславинський ліцей №56 Печерського району міста Києва</t>
  </si>
  <si>
    <t>ВФЧ/ОВ/В/091</t>
  </si>
  <si>
    <t>Голютяк Тетяна Миколаївна</t>
  </si>
  <si>
    <t>Спеціалізована загальноосвітня середня школа з поглибленим вивченням природничо математичних наук міста Києва №255</t>
  </si>
  <si>
    <t>ВФЧ/ОВ/В/092</t>
  </si>
  <si>
    <t>Бицюра Юрій Васильович</t>
  </si>
  <si>
    <t>ліцей «Фінансовий» м. Києва</t>
  </si>
  <si>
    <t>ВФЧ/ОВ/В/093</t>
  </si>
  <si>
    <t>Рудакова Марина Валентинівна</t>
  </si>
  <si>
    <t>ліцей номер 49</t>
  </si>
  <si>
    <t>ВФЧ/ОВ/В/094</t>
  </si>
  <si>
    <t>Войтенко Наталія Григорівна</t>
  </si>
  <si>
    <t>Березанський ліцей №3</t>
  </si>
  <si>
    <t>ВФЧ/ОВ/В/095</t>
  </si>
  <si>
    <t>Железнякова Анна Едуардівна</t>
  </si>
  <si>
    <t>Школа I-III ступенів №58</t>
  </si>
  <si>
    <t>ВФЧ/ОВ/В/096</t>
  </si>
  <si>
    <t>Духніцький Юрій Олексійович</t>
  </si>
  <si>
    <t>Середня загальноосвітня школа № 35</t>
  </si>
  <si>
    <t>ВФЧ/ОВ/В/097</t>
  </si>
  <si>
    <t>Павлова Наталія Олександрівна</t>
  </si>
  <si>
    <t>Спеціалізована авіаційно-технологічна школа № 203</t>
  </si>
  <si>
    <t>ВФЧ/ОВ/В/098</t>
  </si>
  <si>
    <t>Добровольська Світлана Вікторівна, Чернишова Маргарита Олександрівна</t>
  </si>
  <si>
    <t>КЛ"Маріупольський ліцей міста Києва"</t>
  </si>
  <si>
    <t>ВФЧ/ОВ/В/099</t>
  </si>
  <si>
    <t>Орешко Тетяна Олексіївна</t>
  </si>
  <si>
    <t>Міжнародний ліцей Михаїл</t>
  </si>
  <si>
    <t>ВФЧ/ОВ/В/100</t>
  </si>
  <si>
    <t>Загідуліна Наталія Георгіївна</t>
  </si>
  <si>
    <t>Ліцей 214</t>
  </si>
  <si>
    <t>ВФЧ/ОВ/В/101</t>
  </si>
  <si>
    <t>Бурлаєнко Олексій Даніель Андрійович</t>
  </si>
  <si>
    <t>Спеціалізована школа І - ІІІ ступенів №207 з поглибленим вивченням англійської мови Деснянського району міста Києва</t>
  </si>
  <si>
    <t>ВФЧ/ОВ/В/102</t>
  </si>
  <si>
    <t>Ковтун Юлія Іванівна</t>
  </si>
  <si>
    <t>Піївський ліцей "Ерудит" Ржищівської міської ради Київської області</t>
  </si>
  <si>
    <t>ВФЧ/ОВ/В/103</t>
  </si>
  <si>
    <t>Шевчук Наталія Михайлівна</t>
  </si>
  <si>
    <t>Коцюбинський ліцей №1</t>
  </si>
  <si>
    <t>ВФЧ/ОВ/В/104</t>
  </si>
  <si>
    <t>Мельник-Мірзоян Арміне Лаврентіївна</t>
  </si>
  <si>
    <t>Український фізико-математичний ліцей КНУ імені Тараса Шевченка</t>
  </si>
  <si>
    <t>ВФЧ/ОВ/В/105</t>
  </si>
  <si>
    <t>Кожухар Надія Михайлівна</t>
  </si>
  <si>
    <t>Коцюбинський ліцей №2 Коцюбинської селищної ради</t>
  </si>
  <si>
    <t>ВФЧ/ОВ/В/106</t>
  </si>
  <si>
    <t>Григоренко Людмила Василівна</t>
  </si>
  <si>
    <t>Гірський ліцей Гірської сільської ради Бориспільського району Київської області</t>
  </si>
  <si>
    <t>ВФЧ/ОВ/В/107</t>
  </si>
  <si>
    <t>Тарковська Інна Павлівна</t>
  </si>
  <si>
    <t>АСЕ school</t>
  </si>
  <si>
    <t>ВФЧ/ОВ/В/108</t>
  </si>
  <si>
    <t>Ярош Алла Олександрівна</t>
  </si>
  <si>
    <t>Ліцей № 172 "Нивки" м.Києва</t>
  </si>
  <si>
    <t>ВФЧ/ОВ/В/109</t>
  </si>
  <si>
    <t>Хозяшев Михайло Олександрович</t>
  </si>
  <si>
    <t>Ліцей "Універсум" Шевченківського району міста Києва</t>
  </si>
  <si>
    <t>ВФЧ/ОВ/В/110</t>
  </si>
  <si>
    <t>Федоренко Юрій Андрійович</t>
  </si>
  <si>
    <t>Комунальний заклад Київської обласної ради Переяславський ліцей "Патріот"</t>
  </si>
  <si>
    <t>ВФЧ/ОВ/В/111</t>
  </si>
  <si>
    <t>Михайлова Наталія Анатоліївна</t>
  </si>
  <si>
    <t>Броварський ліцей №9 Броварської міської ради Броварського району Київської області</t>
  </si>
  <si>
    <t>ВФЧ/ОВ/В/112</t>
  </si>
  <si>
    <t>Коломієць Тетяна Миколаївна</t>
  </si>
  <si>
    <t>Ліцей № 101, м. Київ</t>
  </si>
  <si>
    <t>ВФЧ/ОВ/В/113</t>
  </si>
  <si>
    <t>Тонковид Марина Аркадіївна</t>
  </si>
  <si>
    <t>Заклад загальної середньої освіти №135 м. Києва</t>
  </si>
  <si>
    <t>ВФЧ/ОВ/В/114</t>
  </si>
  <si>
    <t>Купріянчук Любов Анатоліївна</t>
  </si>
  <si>
    <t>Комунальний заклад Київської обласної ради"Київський обласний ліцей"</t>
  </si>
  <si>
    <t>ВФЧ/ОВ/В/115</t>
  </si>
  <si>
    <t>Іванова Ірина Вячеславівна</t>
  </si>
  <si>
    <t>КЗ Ліцей " Лідер" Кропивницької міської ради</t>
  </si>
  <si>
    <t>ВФЧ/ОВ/В/116</t>
  </si>
  <si>
    <t>Сазіна Оксана Анатоліївна</t>
  </si>
  <si>
    <t>Опорний заклад "Ліцей №1 ім. Героя України Березняка Є.С." Помічнянської міської ради</t>
  </si>
  <si>
    <t>ВФЧ/ОВ/В/117</t>
  </si>
  <si>
    <t>Писаренко Світлана Олексіївна</t>
  </si>
  <si>
    <t>Куцеволівський ліцей Онуфріївської селищної ради</t>
  </si>
  <si>
    <t>ВФЧ/ОВ/В/118</t>
  </si>
  <si>
    <t>Балан Юлія Миколаївна</t>
  </si>
  <si>
    <t>Смолінський ліцей № 2 Смолінської селищної ради Кіровоградської області</t>
  </si>
  <si>
    <t>ВФЧ/ОВ/В/119</t>
  </si>
  <si>
    <t>Левицька Олена Миколаївна</t>
  </si>
  <si>
    <t>Комунальний заклад "Ліцей "Вікторія-П" Кропивницької міської ради"</t>
  </si>
  <si>
    <t>ВФЧ/ОВ/В/120</t>
  </si>
  <si>
    <t>Добушовська Оксана Миколаївна</t>
  </si>
  <si>
    <t>Липівський ЗЗСО І-ІІІ ступенів</t>
  </si>
  <si>
    <t>ВФЧ/ОВ/В/121</t>
  </si>
  <si>
    <t>Кирильчук Оксана Іванівна</t>
  </si>
  <si>
    <t>Ліцей №46 ім.В.Чорновола Львівської міської ради</t>
  </si>
  <si>
    <t>ВФЧ/ОВ/В/122</t>
  </si>
  <si>
    <t>Журба Віталій Євгенійович</t>
  </si>
  <si>
    <t>ліцей "Сихівський" ЛМР</t>
  </si>
  <si>
    <t>ВФЧ/ОВ/В/123</t>
  </si>
  <si>
    <t>Леда Галина Мирославівна</t>
  </si>
  <si>
    <t>Львівська правнича гімназія</t>
  </si>
  <si>
    <t>ВФЧ/ОВ/В/124</t>
  </si>
  <si>
    <t>Мадай Лідія Орестівна</t>
  </si>
  <si>
    <t>Львівська гімназія "Євшан"</t>
  </si>
  <si>
    <t>ВФЧ/ОВ/В/125</t>
  </si>
  <si>
    <t>Перечепа Наталя Василівна</t>
  </si>
  <si>
    <t>Середня загальноосвітня школа №1 м. Львова</t>
  </si>
  <si>
    <t>ВФЧ/ОВ/В/126</t>
  </si>
  <si>
    <t>Скіра Тетяна Миколаївна</t>
  </si>
  <si>
    <t>Мокротинський ЗЗСО І-ІІІ ступенів</t>
  </si>
  <si>
    <t>ВФЧ/ОВ/В/127</t>
  </si>
  <si>
    <t>Кравчук Оксана Ярославівна</t>
  </si>
  <si>
    <t>Навчально - виховний комплекс "Інженерно - економічна школа – Львівський економічний ліцей"</t>
  </si>
  <si>
    <t>ВФЧ/ОВ/В/128</t>
  </si>
  <si>
    <t>Голосова Лідія Віталіївна</t>
  </si>
  <si>
    <t>Ліцей "Надія" Львівської міської ради</t>
  </si>
  <si>
    <t>ВФЧ/ОВ/В/129</t>
  </si>
  <si>
    <t>Лущак Наталія Олександрівна</t>
  </si>
  <si>
    <t>Зашківський ліцей імені Євгена Коновальця</t>
  </si>
  <si>
    <t>ВФЧ/ОВ/В/130</t>
  </si>
  <si>
    <t>Климко Ярина Миронівна</t>
  </si>
  <si>
    <t>Середня загальноосвітня школа І-ІІІ ступенів №29 м. Львова</t>
  </si>
  <si>
    <t>ВФЧ/ОВ/В/131</t>
  </si>
  <si>
    <t>Марущак Іван Михайлович</t>
  </si>
  <si>
    <t>КЗ ЛОР "Обласний науковий ліцей "</t>
  </si>
  <si>
    <t>ВФЧ/ОВ/В/132</t>
  </si>
  <si>
    <t>Місінська Світлана Михайлівна</t>
  </si>
  <si>
    <t>СЗШ №34 ім.М.Шашкевича</t>
  </si>
  <si>
    <t>ВФЧ/ОВ/В/133</t>
  </si>
  <si>
    <t>Стрехалюк Марія Іванівна</t>
  </si>
  <si>
    <t>Заболотцівський опорний заклад загальної середньої освіти І-ІІІ ступенів Заболотцівської сільської ради Золочівського району Львівської області</t>
  </si>
  <si>
    <t>ВФЧ/ОВ/В/134</t>
  </si>
  <si>
    <t>Петельська Олена Юріївна</t>
  </si>
  <si>
    <t>Одеський ліцей №15</t>
  </si>
  <si>
    <t>ВФЧ/ОВ/В/135</t>
  </si>
  <si>
    <t>Нікітіна Наталія Вікторівна</t>
  </si>
  <si>
    <t>Одеський ліцей №78 Одеської міської ради</t>
  </si>
  <si>
    <t>ВФЧ/ОВ/В/136</t>
  </si>
  <si>
    <t>Шолька Сергій Миколайович</t>
  </si>
  <si>
    <t>Арцизький ліцей №5 з початковою школою та гімназією Арцизької міської ради</t>
  </si>
  <si>
    <t>ВФЧ/ОВ/В/137</t>
  </si>
  <si>
    <t xml:space="preserve">Паладій Марія Георгіївна </t>
  </si>
  <si>
    <t>Дельжилерський ліцей Татарбунарської міської ради</t>
  </si>
  <si>
    <t>ВФЧ/ОВ/В/138</t>
  </si>
  <si>
    <t>Ковальова Олена Сергіївна</t>
  </si>
  <si>
    <t>Біляївський ліцей №2 Біляївської міської ради Одеського району Одеської області</t>
  </si>
  <si>
    <t>ВФЧ/ОВ/В/139</t>
  </si>
  <si>
    <t>Озарінська Тетяна Станіславівна</t>
  </si>
  <si>
    <t>ОДЕСЬКИЙ ЛІЦЕЙ № 7 ОДЕСЬКОЇ МІСЬКОЇ РАДИ</t>
  </si>
  <si>
    <t>ВФЧ/ОВ/В/140</t>
  </si>
  <si>
    <t>Веліченко Дмитро Святославович</t>
  </si>
  <si>
    <t>ОДЕСЬКИЙ ЛІЦЕЙ №28</t>
  </si>
  <si>
    <t>ВФЧ/ОВ/В/141</t>
  </si>
  <si>
    <t>Нікулін Роман Ігорович</t>
  </si>
  <si>
    <t>Ліцей № 23 Одеської Міської Ради</t>
  </si>
  <si>
    <t>ВФЧ/ОВ/В/142</t>
  </si>
  <si>
    <t>Кургуз-Ставратій Марія Віталіївна</t>
  </si>
  <si>
    <t>Теплодарський ліцей імені О.П. Медведкова</t>
  </si>
  <si>
    <t>ВФЧ/ОВ/В/143</t>
  </si>
  <si>
    <t>Шумченя Тетяна Володимирівна</t>
  </si>
  <si>
    <t>ОДЕСЬКИЙ ЛІЦЕЙ№4 ОДЕСЬКОЇ МІСЬКОЇ РАДИ</t>
  </si>
  <si>
    <t>ВФЧ/ОВ/В/144</t>
  </si>
  <si>
    <t>Бедікян Надія Іванівна</t>
  </si>
  <si>
    <t>Одеський ліцей №13</t>
  </si>
  <si>
    <t>ВФЧ/ОВ/В/145</t>
  </si>
  <si>
    <t>Васильєва Наталія Володимирівна</t>
  </si>
  <si>
    <t>Одеський ліцей №17</t>
  </si>
  <si>
    <t>ВФЧ/ОВ/В/146</t>
  </si>
  <si>
    <t>Алєксєєнко Ольга Володимирівна</t>
  </si>
  <si>
    <t>Черноморський ліцей 4 Чорноморської міської ради Одеського району Одеської області</t>
  </si>
  <si>
    <t>ВФЧ/ОВ/В/147</t>
  </si>
  <si>
    <t>Гудима Вікторія Вікторівна</t>
  </si>
  <si>
    <t>Кілійський заклад загальної середньої освіти №1 Кілійської міської ради</t>
  </si>
  <si>
    <t>ВФЧ/ОВ/В/148</t>
  </si>
  <si>
    <t>Гайнулліна Олена Миколаївна</t>
  </si>
  <si>
    <t>Ліцей "Лідер" м.Білгорода-Дністровського</t>
  </si>
  <si>
    <t>ВФЧ/ОВ/В/149</t>
  </si>
  <si>
    <t>Гарчева Ірина Олександрівна</t>
  </si>
  <si>
    <t>Одеський ліцей "Фонтанський"</t>
  </si>
  <si>
    <t>ВФЧ/ОВ/В/150</t>
  </si>
  <si>
    <t>Бабій Анна Ігорівна</t>
  </si>
  <si>
    <t>Одеський ліцей № 62 Одеської міської ради</t>
  </si>
  <si>
    <t>ВФЧ/ОВ/В/151</t>
  </si>
  <si>
    <t>Гордієвський Дмитро Євгенович</t>
  </si>
  <si>
    <t>Щербанвський ліцей Щербанівської сільської ради Полтавського району Полтавської області</t>
  </si>
  <si>
    <t>ВФЧ/ОВ/В/152</t>
  </si>
  <si>
    <t>Гарнага Світлана Іванівна</t>
  </si>
  <si>
    <t>Гадяцький ліцей №1 імені Олени Пчілки</t>
  </si>
  <si>
    <t>ВФЧ/ОВ/В/153</t>
  </si>
  <si>
    <t>Ющенко Ірина Володимирівна</t>
  </si>
  <si>
    <t>Заводський ліцей №1 Заводської міської ради Миргородського району Полтавської області</t>
  </si>
  <si>
    <t>ВФЧ/ОВ/В/154</t>
  </si>
  <si>
    <t>Кареліна Оксана Анатоліївна</t>
  </si>
  <si>
    <t>ОЗО "Миргородський ліцей імені І.А.Зубковського"</t>
  </si>
  <si>
    <t>ВФЧ/ОВ/В/155</t>
  </si>
  <si>
    <t>Павлушенко Катерина Валеріївна</t>
  </si>
  <si>
    <t>опорний заклад "Омельницький ліцей" виконавчого комітету Омельницької сільської ради Кременчуцького району Полтавської області</t>
  </si>
  <si>
    <t>ВФЧ/ОВ/В/156</t>
  </si>
  <si>
    <t>Харченко Любов Володимирівна</t>
  </si>
  <si>
    <t>Гощанський ліцей Гощанської селищної ради Рівненської області</t>
  </si>
  <si>
    <t>ВФЧ/ОВ/В/157</t>
  </si>
  <si>
    <t>Кулібаба Тетяна Юріївна</t>
  </si>
  <si>
    <t>КЗ "Студянський ліцей"</t>
  </si>
  <si>
    <t>ВФЧ/ОВ/В/158</t>
  </si>
  <si>
    <t>Сергійчук Ірина Анатоліївна</t>
  </si>
  <si>
    <t>Сарненський ліцей №5 Сарненської міської ради Сарненського району</t>
  </si>
  <si>
    <t>ВФЧ/ОВ/В/159</t>
  </si>
  <si>
    <t>Гиренко Наталія Сергіївна</t>
  </si>
  <si>
    <t>Нижньосироватський ліцей імені Бориса Грінченка Нижньосироватської сільської ради Сумського району Сумської області</t>
  </si>
  <si>
    <t>ВФЧ/ОВ/В/160</t>
  </si>
  <si>
    <t>Пильчук Мирослава Вікторівна</t>
  </si>
  <si>
    <t>Комунальна установа Сумська загальноосвітня школа I-III ступенів №27, м. Суми, Сумської області</t>
  </si>
  <si>
    <t>ВФЧ/ОВ/В/161</t>
  </si>
  <si>
    <t>Шапаренко Інна Жанівна</t>
  </si>
  <si>
    <t>Комунальна установа Сумська загальноосвітня школа І-ІІІ ступенів 4 імені Героя України Олександра Аніщенка Сумської міської ради</t>
  </si>
  <si>
    <t>ВФЧ/ОВ/В/162</t>
  </si>
  <si>
    <t xml:space="preserve">Стодола Інна Вікторівна </t>
  </si>
  <si>
    <t>Комунальний заклад Великоберезовицький ліцей Великоберезовицької селищної ради Тернопільської області</t>
  </si>
  <si>
    <t>ВФЧ/ОВ/В/163</t>
  </si>
  <si>
    <t>Антонюк Сергій Миколайович</t>
  </si>
  <si>
    <t>Тернопільська загальноосвітня школа І-ІІІ ступенів №19</t>
  </si>
  <si>
    <t>ВФЧ/ОВ/В/164</t>
  </si>
  <si>
    <t>Кец Оксана Йосипівна</t>
  </si>
  <si>
    <t>Остап'ївський заклад загальної середньої освіти Скалатської міської ради</t>
  </si>
  <si>
    <t>ВФЧ/ОВ/В/165</t>
  </si>
  <si>
    <t>Бридун Оксана Григорівна</t>
  </si>
  <si>
    <t>Бережанський ліцей Тернопільської обласної ради</t>
  </si>
  <si>
    <t>ВФЧ/ОВ/В/166</t>
  </si>
  <si>
    <t>Козак Людмила Миколаївна</t>
  </si>
  <si>
    <t>Опорний заклад Почаївська ЗОШ І-ІІІ ступенів</t>
  </si>
  <si>
    <t>ВФЧ/ОВ/В/167</t>
  </si>
  <si>
    <t>Якимець Леся Василівна</t>
  </si>
  <si>
    <t>Бережанський ліцей імені Віталія Скакуна</t>
  </si>
  <si>
    <t>ВФЧ/ОВ/В/168</t>
  </si>
  <si>
    <t>Коноваленко Ігор Вікторович</t>
  </si>
  <si>
    <t>Комунальний заклад "Харківський ліцей №156 Харківської міської ради"</t>
  </si>
  <si>
    <t>ВФЧ/ОВ/В/169</t>
  </si>
  <si>
    <t>Буряк Юлія Леонідівна</t>
  </si>
  <si>
    <t>Комунальний заклад "Харківський ліцей № 107 Харківської міської ради"</t>
  </si>
  <si>
    <t>ВФЧ/ОВ/В/170</t>
  </si>
  <si>
    <t>Ємельянова Лідія Іванівна</t>
  </si>
  <si>
    <t>комунальний заклад "Харківський ліцей № 64 Харківської міської ради"</t>
  </si>
  <si>
    <t>ВФЧ/ОВ/В/171</t>
  </si>
  <si>
    <t>Бєлоусова Світлана Володимирівна</t>
  </si>
  <si>
    <t>КЗ "Харківський ліцей № 93 ХМР"</t>
  </si>
  <si>
    <t>ВФЧ/ОВ/В/172</t>
  </si>
  <si>
    <t>Борисенко Світлана Олександрівна</t>
  </si>
  <si>
    <t>Комунальний заклад "Харківський ліцей № 58 Харківської міської ради"</t>
  </si>
  <si>
    <t>ВФЧ/ОВ/В/173</t>
  </si>
  <si>
    <t>Семерик Олександра Сергіївна</t>
  </si>
  <si>
    <t>Комунальний заклад "Есхарівський ліцей" Новопокровської селищної ради Чугуївського району Харківської області</t>
  </si>
  <si>
    <t>ВФЧ/ОВ/В/174</t>
  </si>
  <si>
    <t>Нечаєва-Носова Оксана Олександрівна</t>
  </si>
  <si>
    <t>комунальний заклад "Харківський ліцей № 20 Харківської міської ради"</t>
  </si>
  <si>
    <t>ВФЧ/ОВ/В/175</t>
  </si>
  <si>
    <t>Зайцева Ірина Олександрівна</t>
  </si>
  <si>
    <t>ПРИВАТНИЙ ЗАКЛАД ЗАГАЛЬНОЇ СЕРЕДНЬОЇ ОСВІТИ "ХАРКІВСЬКИЙ ЛІЦЕЙ "ІТ СТЕП СКУЛ ХАРКІВ"" ХАРКІВСЬКОЇ ОБЛАСТІ</t>
  </si>
  <si>
    <t>ВФЧ/ОВ/В/176</t>
  </si>
  <si>
    <t>Бутко Ольга Володимирівна</t>
  </si>
  <si>
    <t>комунальний заклад "Харківський ліцей № 4 Харківської міської ради"</t>
  </si>
  <si>
    <t>ВФЧ/ОВ/В/177</t>
  </si>
  <si>
    <t>Кравченко Анна Олексіївна</t>
  </si>
  <si>
    <t>комунальний заклад "Харківський ліцей №163 Харківської міської ради"</t>
  </si>
  <si>
    <t>ВФЧ/ОВ/В/178</t>
  </si>
  <si>
    <t>Махамат Світлана Василівна</t>
  </si>
  <si>
    <t>комунальний заклад "Харківський ліцей №141 Харківської міської ради"</t>
  </si>
  <si>
    <t>ВФЧ/ОВ/В/179</t>
  </si>
  <si>
    <t>Шумаков Олексій Сергійович</t>
  </si>
  <si>
    <t>Комунальний заклад Харківський ліцей № 139 Харківської міської ради</t>
  </si>
  <si>
    <t>ВФЧ/ОВ/В/180</t>
  </si>
  <si>
    <t>Тороні Валентина Миколаївна</t>
  </si>
  <si>
    <t>Комунальний заклад "Шелестівський ліцей Коломацької селищної ради Богодухівського району Харківської області"</t>
  </si>
  <si>
    <t>ВФЧ/ОВ/В/181</t>
  </si>
  <si>
    <t>Батрак Аліна Русланівна</t>
  </si>
  <si>
    <t>Ліцей №3 Новокаховської міської ради</t>
  </si>
  <si>
    <t>ВФЧ/ОВ/В/182</t>
  </si>
  <si>
    <t>Слободенюк Ірина Миколаївна</t>
  </si>
  <si>
    <t>Ліцей №1 ім.Героя України М.Дзявульського Шепетівської міської ради Хмельницької області</t>
  </si>
  <si>
    <t>ВФЧ/ОВ/В/183</t>
  </si>
  <si>
    <t>Надобко Оксана Григорівна</t>
  </si>
  <si>
    <t>КЗЗСО Ліцей 1 імені Володимира Красицького Хмельницької міської ради</t>
  </si>
  <si>
    <t>ВФЧ/ОВ/В/184</t>
  </si>
  <si>
    <t>Поліщук Марія Анатоліївна</t>
  </si>
  <si>
    <t>Михайлюцький ліцей Михайлюцької сільської ради Шепетівського району Хмельницької області</t>
  </si>
  <si>
    <t>ВФЧ/ОВ/В/185</t>
  </si>
  <si>
    <t>Зима Наталія Володимирівна</t>
  </si>
  <si>
    <t>комунальний заклад загальної середньої освіти "Ліцей №3 імені Артема Мазура Хмельницької міської ради"</t>
  </si>
  <si>
    <t>ВФЧ/ОВ/В/186</t>
  </si>
  <si>
    <t xml:space="preserve">Мельник Ірина Василівна </t>
  </si>
  <si>
    <t>Кам'янець-Подільський ліцей N14 Кам'янець-Подільської міської ради Хмельницької області</t>
  </si>
  <si>
    <t>ВФЧ/ОВ/В/187</t>
  </si>
  <si>
    <t xml:space="preserve">Куликова Ольга Іванівна </t>
  </si>
  <si>
    <t>Навчально-виховний комплекс "Загальноосвітня школа І-ІІІ ступенів №3-колегіум" Смілянської міської ради Черкаської області</t>
  </si>
  <si>
    <t>ВФЧ/ОВ/В/188</t>
  </si>
  <si>
    <t>Копійка Тетяна Григорівна</t>
  </si>
  <si>
    <t>Черкаський гуманітарно-правовий ліцей Черкаської міської ради Черкаської області</t>
  </si>
  <si>
    <t>ВФЧ/ОВ/В/189</t>
  </si>
  <si>
    <t>Чорна Тетяна Василівна</t>
  </si>
  <si>
    <t>Городищенський економічний ліцей Городищенської міської ради Черкаської області</t>
  </si>
  <si>
    <t>ВФЧ/ОВ/В/190</t>
  </si>
  <si>
    <t>Калач Інна Вікторівна</t>
  </si>
  <si>
    <t>Драбівський ліцей Драбівської селищної ради</t>
  </si>
  <si>
    <t>ВФЧ/ОВ/В/191</t>
  </si>
  <si>
    <t>Заєць Світлана іванівна</t>
  </si>
  <si>
    <t>Золотоніська гімназія ім.С, Д, Скляренка</t>
  </si>
  <si>
    <t>ВФЧ/ОВ/В/192</t>
  </si>
  <si>
    <t>Сотникова Софія Анатоліївна</t>
  </si>
  <si>
    <t>Мліївський ліцей №1 Мліївської сільської ради</t>
  </si>
  <si>
    <t>ВФЧ/ОВ/В/193</t>
  </si>
  <si>
    <t>Подрушняк Любов Іванівна</t>
  </si>
  <si>
    <t>Смілянська загальноосвітня школа І -ІІІ ступенів №1 Смілянської міської ради Черкаської області</t>
  </si>
  <si>
    <t>ВФЧ/ОВ/В/194</t>
  </si>
  <si>
    <t>Шацило Марія Василівна</t>
  </si>
  <si>
    <t>Коробівський НВК "ЗОШ І-ІІІ ступенів - заклад дошкільної освіти'</t>
  </si>
  <si>
    <t>ВФЧ/ОВ/В/195</t>
  </si>
  <si>
    <t>Діденко Сергій Васильович</t>
  </si>
  <si>
    <t>Черкаська загальноосвітня школа І-ІІІ ст. №29 Черкаської міської ради Черкаської області</t>
  </si>
  <si>
    <t>ВФЧ/ОВ/В/196</t>
  </si>
  <si>
    <t>Заєць Світлана Іванівна</t>
  </si>
  <si>
    <t>Золотоніська загальноосвітня школа І-ІІІ ст. №5</t>
  </si>
  <si>
    <t>ВФЧ/ОВ/В/197</t>
  </si>
  <si>
    <t>Кузьмінський Дмитро Миколайович</t>
  </si>
  <si>
    <t>Золотоніська спеціалізована школа № 1, м. Золотоноша, Черкаська область.</t>
  </si>
  <si>
    <t>ВФЧ/ОВ/В/198</t>
  </si>
  <si>
    <t>Бондаренко Анна Петрівна</t>
  </si>
  <si>
    <t>Шполянський ліцей №3 Шполянської міської ради ОТГ Черкаської області</t>
  </si>
  <si>
    <t>ВФЧ/ОВ/В/199</t>
  </si>
  <si>
    <t>Красножон Тетяна Вікторівна</t>
  </si>
  <si>
    <t>ліцей "Ерудит" Монастирищенської міської ради Черкаської області</t>
  </si>
  <si>
    <t>ВФЧ/ОВ/В/200</t>
  </si>
  <si>
    <t>Почтар Юлія Миколаївна</t>
  </si>
  <si>
    <t>Комунальний заклад "Степанецький ліцей - опорний заклад загальної середньої освіти" Степанецької сільської ради об'єднаної територіальної громади Черкаської області</t>
  </si>
  <si>
    <t>ВФЧ/ОВ/В/201</t>
  </si>
  <si>
    <t>Немченко Іван Іванович</t>
  </si>
  <si>
    <t>Талалаївський ліцей Талалаївської сільської ради Ніжинського району Чернігівської області</t>
  </si>
  <si>
    <t>ВФЧ/ОВ/В/202</t>
  </si>
  <si>
    <t>Тихоненко Надія Миколаївна</t>
  </si>
  <si>
    <t>Комунальний заклад "Дашковецький ліцей Якушинецької сільської ради Вінницької області"</t>
  </si>
  <si>
    <t>ВФЧ/ОВ/В/203</t>
  </si>
  <si>
    <t>Парфенюк Ірина Григорівна</t>
  </si>
  <si>
    <t>Комунальний заклад "Вінницький Ліцей №7 ім.Олександра Сухомовського"</t>
  </si>
  <si>
    <t>ВФЧ/ОВ/В/204</t>
  </si>
  <si>
    <t>Рудоман Тетяна Вікторівна</t>
  </si>
  <si>
    <t>Барський ліцей №4 Барської міської ради</t>
  </si>
  <si>
    <t>ВФЧ/ОВ/В/205</t>
  </si>
  <si>
    <t>ЛІЦЕЙ ІМЕНІ ОЛЕНИ ПЧІЛКИ М. КОВЕЛЯ ВОЛИНСЬКОЇ ОБЛАСТІ</t>
  </si>
  <si>
    <t>ВФЧ/ОВ/В/206</t>
  </si>
  <si>
    <t>Лаговський Віталій Степанович</t>
  </si>
  <si>
    <t>Комунальний заклад загальної середньої освіти "Луцький ліцей № 22 Луцької міської ради"</t>
  </si>
  <si>
    <t>ВФЧ/ОВ/В/207</t>
  </si>
  <si>
    <t>Волощук Валентина Федорівна</t>
  </si>
  <si>
    <t>Горохівський ліцей №2 Горохівської міської ради</t>
  </si>
  <si>
    <t>ВФЧ/ОВ/В/208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</si>
  <si>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</si>
  <si>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</si>
  <si>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ВФЧ/ОВ/В/209</t>
  </si>
  <si>
    <t xml:space="preserve">Барзіон Владислав Ігорович </t>
  </si>
  <si>
    <t>Криворізький ліцей №77</t>
  </si>
  <si>
    <t>ВФЧ/ОВ/В/210</t>
  </si>
  <si>
    <t>Малюжонок Олена Олександрівна</t>
  </si>
  <si>
    <t>Криворізький Покровський ліцей Криворізької міської ради</t>
  </si>
  <si>
    <t>ВФЧ/ОВ/В/211</t>
  </si>
  <si>
    <t>Анацька Злата Сергіївна</t>
  </si>
  <si>
    <t>Слов'янський заклад загальної середньої освіти І-ІІІ ступенів № 1 Слов'янської міської ради Донецької області</t>
  </si>
  <si>
    <t>ВФЧ/ОВ/В/212</t>
  </si>
  <si>
    <t>Міщенко Сергій Анатолійович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</si>
  <si>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</si>
  <si>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ВФЧ/ОВ/В/213</t>
  </si>
  <si>
    <t>Савченко Інна Миколаївна</t>
  </si>
  <si>
    <t>Великоновосілківська гімназія з загальноосвітньою школою І ступеня Великоновосілківської селищної ради</t>
  </si>
  <si>
    <t>ВФЧ/ОВ/В/214</t>
  </si>
  <si>
    <t>Голяченко Оксана Олегівна</t>
  </si>
  <si>
    <t>Відокремлений підрозділ "Науковий ліцей" Державного університету "Житомирська політехніка"</t>
  </si>
  <si>
    <t>ВФЧ/ОВ/В/215</t>
  </si>
  <si>
    <t>Лукашенко Людмила Володимирівна</t>
  </si>
  <si>
    <t>Грозинський ліцей</t>
  </si>
  <si>
    <t>ВФЧ/ОВ/В/216</t>
  </si>
  <si>
    <t>Юрциба Людмила Михайлівна</t>
  </si>
  <si>
    <t>Воловецький ліцей Воловецької селищної ради Мукачівського району</t>
  </si>
  <si>
    <t>ВФЧ/ОВ/В/217</t>
  </si>
  <si>
    <t>Хмара Галина Михайлівна</t>
  </si>
  <si>
    <t>Нижньоселищенський ліцей Хустської міської ради</t>
  </si>
  <si>
    <t>ВФЧ/ОВ/В/218</t>
  </si>
  <si>
    <t>Лийза Катерина</t>
  </si>
  <si>
    <t>Мукачівський ліцей Мукачівської міської ради</t>
  </si>
  <si>
    <t>ВФЧ/ОВ/В/219</t>
  </si>
  <si>
    <t>Свиридова Тетяна Юріївна</t>
  </si>
  <si>
    <t>Опорний заклад освіти "Матвіївський загальноосвітній навчально-виховний комплекс "Всесвіт" Матвіївської сільської ради</t>
  </si>
  <si>
    <t>ВФЧ/ОВ/В/220</t>
  </si>
  <si>
    <t>Скотаренко Анна Володимирівна</t>
  </si>
  <si>
    <t>Ліцей "Успіх" Вільнянської міської ради Запорізької області</t>
  </si>
  <si>
    <t>ВФЧ/ОВ/В/221</t>
  </si>
  <si>
    <t>Линенко Андрій Володимирович</t>
  </si>
  <si>
    <t>Запорізька суспільно-гуманітарна гімназія № 27 Запорізької міської ради Запорізької області</t>
  </si>
  <si>
    <t>ВФЧ/ОВ/В/222</t>
  </si>
  <si>
    <t>Святкевич Наталія Володимирівна</t>
  </si>
  <si>
    <t>Калуський ліцей ім. Дмитра Бахматюка</t>
  </si>
  <si>
    <t>ВФЧ/ОВ/В/223</t>
  </si>
  <si>
    <t>Ковальчук Олег Олексійович</t>
  </si>
  <si>
    <t>Надвірнянський ліцей "Престиж" Надвірнянської міської ради Івано-Франківської області</t>
  </si>
  <si>
    <t>ВФЧ/ОВ/В/224</t>
  </si>
  <si>
    <t>Крохта Оксана Миколаївна</t>
  </si>
  <si>
    <t>КАЛУСЬКИЙ ЛІЦЕЙ №10 КАЛУСЬКОЇ МІСЬКОЇ РАДИ ІВАНО-ФРАНКІВСЬКОЇ ОБЛАСТІ</t>
  </si>
  <si>
    <t>ВФЧ/ОВ/В/225</t>
  </si>
  <si>
    <t>Седляр Михайло Олегович</t>
  </si>
  <si>
    <t>Ліцей "Наукова зміна"</t>
  </si>
  <si>
    <t>ВФЧ/ОВ/В/226</t>
  </si>
  <si>
    <t>Денисова Ірина Вікторівна</t>
  </si>
  <si>
    <t>Спеціалізована школа І-ІІІ ступенів № 57 з поглибленим вивченням англійської мови Шевченківського району м. Києва</t>
  </si>
  <si>
    <t>ВФЧ/ОВ/В/227</t>
  </si>
  <si>
    <t>Шатіло Оксана Вадимівна</t>
  </si>
  <si>
    <t>ТОВ "Центр освіти "Оптіма"</t>
  </si>
  <si>
    <t>ВФЧ/ОВ/В/228</t>
  </si>
  <si>
    <t>Биков Ілля Васильович</t>
  </si>
  <si>
    <t>Ліцей "Крила України" Знам'янської міської ради Кіровоградської області</t>
  </si>
  <si>
    <t>ВФЧ/ОВ/В/229</t>
  </si>
  <si>
    <t>Дериземля Тетяна Олександрівна</t>
  </si>
  <si>
    <t>Гуманітарний ліцей Олександрійської міської ради Кіровоградської області</t>
  </si>
  <si>
    <t>ВФЧ/ОВ/В/230</t>
  </si>
  <si>
    <t>Безпалько Олена Володимирівна</t>
  </si>
  <si>
    <t>Голованівський ліцей ім.Т.Г.Шевченка Голованівської селищної ради</t>
  </si>
  <si>
    <t>ВФЧ/ОВ/В/231</t>
  </si>
  <si>
    <t>Борисенко Діана Іванівна</t>
  </si>
  <si>
    <t>Кремінський ліцей №5 Кремінської міської ради Луганської області</t>
  </si>
  <si>
    <t>ВФЧ/ОВ/В/232</t>
  </si>
  <si>
    <t>Партем Катерина Михайлівна</t>
  </si>
  <si>
    <t>Зубрянський ліцей Солонківської сільської ради</t>
  </si>
  <si>
    <t>ВФЧ/ОВ/В/233</t>
  </si>
  <si>
    <t>Павкович Ірина Ігорівна</t>
  </si>
  <si>
    <t>Стенятинська ЗШ І-ІІІ ступенів</t>
  </si>
  <si>
    <t>ВФЧ/ОВ/В/234</t>
  </si>
  <si>
    <t>Гаврилюк Василь Григорович</t>
  </si>
  <si>
    <t>Львівський фізико-математичний ліцей-інтернат при Львівському національному університеті ім. І. Франка</t>
  </si>
  <si>
    <t>ВФЧ/ОВ/В/235</t>
  </si>
  <si>
    <t>Онищак Вікторія Семенівна</t>
  </si>
  <si>
    <t>Мостівський ліцей Мостівської сільської ради Вознесенського району</t>
  </si>
  <si>
    <t>ВФЧ/ОВ/В/236</t>
  </si>
  <si>
    <t xml:space="preserve">Гевич Катерина Миколаївна </t>
  </si>
  <si>
    <t>Маринівський ліцей "Лідер"Доманівської селищної ради</t>
  </si>
  <si>
    <t>ВФЧ/ОВ/В/237</t>
  </si>
  <si>
    <t>Карпенко Інна Володимирівна</t>
  </si>
  <si>
    <t>Тузлівський ОЗЗСО</t>
  </si>
  <si>
    <t>ВФЧ/ОВ/В/238</t>
  </si>
  <si>
    <t>Жуковська Олена Миколаївна</t>
  </si>
  <si>
    <t>ЗЗСО "Авангардівський ліцей" Авангардівської селищної ради</t>
  </si>
  <si>
    <t>ВФЧ/ОВ/В/239</t>
  </si>
  <si>
    <t>Козак Ганна Олександрівна</t>
  </si>
  <si>
    <t>ВФЧ/ОВ/В/240</t>
  </si>
  <si>
    <t>Гончаров Ігор Анатолійович</t>
  </si>
  <si>
    <t>Академічний ліцей імені братів Шеметів Лубенської міської ради Полтавської області</t>
  </si>
  <si>
    <t>ВФЧ/ОВ/В/241</t>
  </si>
  <si>
    <t>Чернобай Надія Володимирівна</t>
  </si>
  <si>
    <t>Петрівський ліцей</t>
  </si>
  <si>
    <t>ВФЧ/ОВ/В/242</t>
  </si>
  <si>
    <t>Бондаренко Надія Володимирівна</t>
  </si>
  <si>
    <t>Білецьківський ліцей Кам'янопотоківської сільської ради Кременчуцького району Полтавської області</t>
  </si>
  <si>
    <t>ВФЧ/ОВ/В/243</t>
  </si>
  <si>
    <t xml:space="preserve"> Бутрим Лідія Петрівна</t>
  </si>
  <si>
    <t>Вараський ліцей №6 Вараської міської ради</t>
  </si>
  <si>
    <t>ВФЧ/ОВ/В/244</t>
  </si>
  <si>
    <t>Вашай Юлія Володимирівна</t>
  </si>
  <si>
    <t>Обласний науковий ліцей в м. Рівне Рівненської обласної ради</t>
  </si>
  <si>
    <t>ВФЧ/ОВ/В/245</t>
  </si>
  <si>
    <t>Красновська Лариса Олександрівна</t>
  </si>
  <si>
    <t>Рівненський ліцей 27</t>
  </si>
  <si>
    <t>ВФЧ/ОВ/В/246</t>
  </si>
  <si>
    <t>Прокопенко Оксана Андріївна</t>
  </si>
  <si>
    <t>Ямпільський ліцей №2 Ямпільської селищної ради Сумської області</t>
  </si>
  <si>
    <t>ВФЧ/ОВ/В/247</t>
  </si>
  <si>
    <t>Аптерман Олександр Йосипович</t>
  </si>
  <si>
    <t>КЗСОР "Конотопський обласний академічний ліцей "Лідер"</t>
  </si>
  <si>
    <t>ВФЧ/ОВ/В/248</t>
  </si>
  <si>
    <t xml:space="preserve">Олех Анатолій Петрович </t>
  </si>
  <si>
    <t>Конотопський ліцей №3 Конотопської міської ради Сумської області</t>
  </si>
  <si>
    <t>ВФЧ/ОВ/В/249</t>
  </si>
  <si>
    <t>Пасєка Наталія Іванівна</t>
  </si>
  <si>
    <t>Тернопільська загальноосвітня школа №14 ім.Б.Лепкого</t>
  </si>
  <si>
    <t>ВФЧ/ОВ/В/250</t>
  </si>
  <si>
    <t>Липка Оксана Романівна</t>
  </si>
  <si>
    <t>Ліцей №1 м.Копичинці Копичинецької міської ради Чортківського району Тернопільської області</t>
  </si>
  <si>
    <t>ВФЧ/ОВ/В/251</t>
  </si>
  <si>
    <t>Романишин Ольга Миколаївна</t>
  </si>
  <si>
    <t>Тернопільський класичний ліцей Тернопільської міської ради</t>
  </si>
  <si>
    <t>ВФЧ/ОВ/В/252</t>
  </si>
  <si>
    <t>Бордаєв Владислав Вікторович</t>
  </si>
  <si>
    <t>Комунальний заклад «Харківський науковий ліцей "Обдарованість» Харківської обласної ради</t>
  </si>
  <si>
    <t>ВФЧ/ОВ/В/253</t>
  </si>
  <si>
    <t>Коваленко Тетяна Федорівна</t>
  </si>
  <si>
    <t>Комунальний заклад "Харківський ліцей № 157 Харківської міської ради"</t>
  </si>
  <si>
    <t>ВФЧ/ОВ/В/254</t>
  </si>
  <si>
    <t>Ляхівненко Людмила Володимирівна</t>
  </si>
  <si>
    <t>Харківський ліцей # 147</t>
  </si>
  <si>
    <t>ВФЧ/ОВ/В/255</t>
  </si>
  <si>
    <t>Питько Тетяна Сергіївна</t>
  </si>
  <si>
    <t>Ліцей №1 імені О.П.Довженка Новокаховської міської ради Херсонської області</t>
  </si>
  <si>
    <t>ВФЧ/ОВ/В/256</t>
  </si>
  <si>
    <t>Кнорр Юлія Володимирівна</t>
  </si>
  <si>
    <t>Херсонський науковий ліцей Херсонської обласної ради</t>
  </si>
  <si>
    <t>ВФЧ/ОВ/В/257</t>
  </si>
  <si>
    <t>Голобородько Микола Володимирович</t>
  </si>
  <si>
    <t>Херсонська загальноосвітня школа І-ІІІ ступенів №39 "Школа-родина" Херсонської міської ради</t>
  </si>
  <si>
    <t>ВФЧ/ОВ/В/258</t>
  </si>
  <si>
    <t>Скицюк Ірина Вікторівна</t>
  </si>
  <si>
    <t>Ліцей №15 імені Олександра Співачука міста Хмельницького</t>
  </si>
  <si>
    <t>ВФЧ/ОВ/В/259</t>
  </si>
  <si>
    <t>Слободян Тетяна Михайлівна</t>
  </si>
  <si>
    <t>Чемеровецький ліцей №1</t>
  </si>
  <si>
    <t>ВФЧ/ОВ/В/260</t>
  </si>
  <si>
    <t>Семенюк Галина Миколаївна</t>
  </si>
  <si>
    <t>Славутський ліцей Хмельницької обласної ради</t>
  </si>
  <si>
    <t>ВФЧ/ОВ/В/261</t>
  </si>
  <si>
    <t xml:space="preserve">Кільчевська Ольга Вікторівна </t>
  </si>
  <si>
    <t>Смілянський навчально-виховний комплекс "Загальноосвітня школа І ступеня-гімназія імені В.Т.Сенатора" (з дошкільним підрозділом) Смілянської міської ради Черкаської області</t>
  </si>
  <si>
    <t>ВФЧ/ОВ/В/262</t>
  </si>
  <si>
    <t>Руденко Оксана Анатоліївна</t>
  </si>
  <si>
    <t>Черкаська гімназія № 9 ім. О.М.Луценка</t>
  </si>
  <si>
    <t>ВФЧ/ОВ/В/263</t>
  </si>
  <si>
    <t>Мазур Наталія Володимирівна</t>
  </si>
  <si>
    <t>Смілянська спеціалізована школа І-ІІІ ступенів № 12 Смілянської міської ради Черкаської області</t>
  </si>
  <si>
    <t>ВФЧ/ОВ/В/264</t>
  </si>
  <si>
    <t>Ткач Андрій Анатолійович</t>
  </si>
  <si>
    <t>Опорний заклад "СОКИРЯНСЬКИЙ ЛІЦЕЙ №1 СОКИРЯНСЬКОЇ МІСЬКОЇ РАДИ ДНІСТРОВСЬКОГО РАЙОНУ ЧЕРНІВЕЦЬКОЇ ОБЛАСТІ"</t>
  </si>
  <si>
    <t>ВФЧ/ОВ/В/265</t>
  </si>
  <si>
    <t>Безушка Лариса Сергіївна</t>
  </si>
  <si>
    <t>Тарасовецький ліцей Ванчиковецької сільської ради Чернівецького району Чернівецької області</t>
  </si>
  <si>
    <t>ВФЧ/ОВ/В/266</t>
  </si>
  <si>
    <t>Шовкун Тетяна Миколаївна</t>
  </si>
  <si>
    <t>Ніжинський ліцей Ніжинської міської ради Чернігівської області при НДУ ім. М.Гоголя</t>
  </si>
  <si>
    <t>ВФЧ/ОВ/В/267</t>
  </si>
  <si>
    <t>Пиженко Тамара Миколаївна</t>
  </si>
  <si>
    <t>Білейківський ліцей Козелецької селищної ради</t>
  </si>
  <si>
    <t>ВФЧ/ОВ/В/268</t>
  </si>
  <si>
    <t>Ричок Катерина Миколаївна</t>
  </si>
  <si>
    <t>Козелецький ліцей №3 Козелецької селищної ради</t>
  </si>
  <si>
    <t>Міжнародна академічна школа Одеса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</si>
</sst>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W158MBkAUG0Bx9AaYStT" TargetMode="External"/><Relationship Id="rId21" Type="http://schemas.openxmlformats.org/officeDocument/2006/relationships/hyperlink" Target="https://talan.bank.gov.ua/get-user-certificate/W158MN1k-vHexfgy4kpE" TargetMode="External"/><Relationship Id="rId63" Type="http://schemas.openxmlformats.org/officeDocument/2006/relationships/hyperlink" Target="https://talan.bank.gov.ua/get-user-certificate/W158MlwK_I_HcwU7LH3K" TargetMode="External"/><Relationship Id="rId159" Type="http://schemas.openxmlformats.org/officeDocument/2006/relationships/hyperlink" Target="https://talan.bank.gov.ua/get-user-certificate/W158MC9NCFix7-cM50pj" TargetMode="External"/><Relationship Id="rId170" Type="http://schemas.openxmlformats.org/officeDocument/2006/relationships/hyperlink" Target="https://talan.bank.gov.ua/get-user-certificate/W158MjikKzx-JJ7Bo1w8" TargetMode="External"/><Relationship Id="rId226" Type="http://schemas.openxmlformats.org/officeDocument/2006/relationships/hyperlink" Target="https://talan.bank.gov.ua/get-user-certificate/W158McdstvfMwm5bUbUX" TargetMode="External"/><Relationship Id="rId268" Type="http://schemas.openxmlformats.org/officeDocument/2006/relationships/hyperlink" Target="https://talan.bank.gov.ua/get-user-certificate/xIZNrakkHvvZ6cfrd-Lt" TargetMode="External"/><Relationship Id="rId11" Type="http://schemas.openxmlformats.org/officeDocument/2006/relationships/hyperlink" Target="https://talan.bank.gov.ua/get-user-certificate/W158MeI7F4Sj1aOZcr-V" TargetMode="External"/><Relationship Id="rId32" Type="http://schemas.openxmlformats.org/officeDocument/2006/relationships/hyperlink" Target="https://talan.bank.gov.ua/get-user-certificate/W158MknvafCU7qYK0TIU" TargetMode="External"/><Relationship Id="rId53" Type="http://schemas.openxmlformats.org/officeDocument/2006/relationships/hyperlink" Target="https://talan.bank.gov.ua/get-user-certificate/W158MrLz7_9OFoUAE9Ey" TargetMode="External"/><Relationship Id="rId74" Type="http://schemas.openxmlformats.org/officeDocument/2006/relationships/hyperlink" Target="https://talan.bank.gov.ua/get-user-certificate/W158MACVYUN8qk6nCswZ" TargetMode="External"/><Relationship Id="rId128" Type="http://schemas.openxmlformats.org/officeDocument/2006/relationships/hyperlink" Target="https://talan.bank.gov.ua/get-user-certificate/W158MIa4OAEDmxDCiBmJ" TargetMode="External"/><Relationship Id="rId149" Type="http://schemas.openxmlformats.org/officeDocument/2006/relationships/hyperlink" Target="https://talan.bank.gov.ua/get-user-certificate/W158MkgOlHXicFQX0Cmz" TargetMode="External"/><Relationship Id="rId5" Type="http://schemas.openxmlformats.org/officeDocument/2006/relationships/hyperlink" Target="https://talan.bank.gov.ua/get-user-certificate/W158M9gX34qRUe9VWPAD" TargetMode="External"/><Relationship Id="rId95" Type="http://schemas.openxmlformats.org/officeDocument/2006/relationships/hyperlink" Target="https://talan.bank.gov.ua/get-user-certificate/W158MeM-3nCoW_9r20-t" TargetMode="External"/><Relationship Id="rId160" Type="http://schemas.openxmlformats.org/officeDocument/2006/relationships/hyperlink" Target="https://talan.bank.gov.ua/get-user-certificate/W158MX0IvT0jM3sUyPck" TargetMode="External"/><Relationship Id="rId181" Type="http://schemas.openxmlformats.org/officeDocument/2006/relationships/hyperlink" Target="https://talan.bank.gov.ua/get-user-certificate/W158M2G3ccsdTv-d43Ek" TargetMode="External"/><Relationship Id="rId216" Type="http://schemas.openxmlformats.org/officeDocument/2006/relationships/hyperlink" Target="https://talan.bank.gov.ua/get-user-certificate/W158MLKG9DQfTXJKZ59S" TargetMode="External"/><Relationship Id="rId237" Type="http://schemas.openxmlformats.org/officeDocument/2006/relationships/hyperlink" Target="https://talan.bank.gov.ua/get-user-certificate/W158MVq2FRIFJyFk9ml5" TargetMode="External"/><Relationship Id="rId258" Type="http://schemas.openxmlformats.org/officeDocument/2006/relationships/hyperlink" Target="https://talan.bank.gov.ua/get-user-certificate/W158MpJALSxYTo6nRyDZ" TargetMode="External"/><Relationship Id="rId22" Type="http://schemas.openxmlformats.org/officeDocument/2006/relationships/hyperlink" Target="https://talan.bank.gov.ua/get-user-certificate/W158MyekaqxIG4K4PjgM" TargetMode="External"/><Relationship Id="rId43" Type="http://schemas.openxmlformats.org/officeDocument/2006/relationships/hyperlink" Target="https://talan.bank.gov.ua/get-user-certificate/W158MgAEdAZOAjkiEWto" TargetMode="External"/><Relationship Id="rId64" Type="http://schemas.openxmlformats.org/officeDocument/2006/relationships/hyperlink" Target="https://talan.bank.gov.ua/get-user-certificate/W158MYJf2eLPUFFdPdPu" TargetMode="External"/><Relationship Id="rId118" Type="http://schemas.openxmlformats.org/officeDocument/2006/relationships/hyperlink" Target="https://talan.bank.gov.ua/get-user-certificate/W158MEDcVdUD5Bk_Es2n" TargetMode="External"/><Relationship Id="rId139" Type="http://schemas.openxmlformats.org/officeDocument/2006/relationships/hyperlink" Target="https://talan.bank.gov.ua/get-user-certificate/W158MalHHNnk5fq26Cqm" TargetMode="External"/><Relationship Id="rId85" Type="http://schemas.openxmlformats.org/officeDocument/2006/relationships/hyperlink" Target="https://talan.bank.gov.ua/get-user-certificate/W158MybbkSNdIj6LNm8R" TargetMode="External"/><Relationship Id="rId150" Type="http://schemas.openxmlformats.org/officeDocument/2006/relationships/hyperlink" Target="https://talan.bank.gov.ua/get-user-certificate/W158MlVD1xMxltQ1U9Ch" TargetMode="External"/><Relationship Id="rId171" Type="http://schemas.openxmlformats.org/officeDocument/2006/relationships/hyperlink" Target="https://talan.bank.gov.ua/get-user-certificate/W158M71pO_IMsHV84UPl" TargetMode="External"/><Relationship Id="rId192" Type="http://schemas.openxmlformats.org/officeDocument/2006/relationships/hyperlink" Target="https://talan.bank.gov.ua/get-user-certificate/W158M2fD6FzBtB_Q3Z0m" TargetMode="External"/><Relationship Id="rId206" Type="http://schemas.openxmlformats.org/officeDocument/2006/relationships/hyperlink" Target="https://talan.bank.gov.ua/get-user-certificate/W158Mp_4vBiN8iHE9-Uo" TargetMode="External"/><Relationship Id="rId227" Type="http://schemas.openxmlformats.org/officeDocument/2006/relationships/hyperlink" Target="https://talan.bank.gov.ua/get-user-certificate/W158MDpHdI85pnpnqXK8" TargetMode="External"/><Relationship Id="rId248" Type="http://schemas.openxmlformats.org/officeDocument/2006/relationships/hyperlink" Target="https://talan.bank.gov.ua/get-user-certificate/W158MQKQatKo1dKdYI2l" TargetMode="External"/><Relationship Id="rId269" Type="http://schemas.openxmlformats.org/officeDocument/2006/relationships/printerSettings" Target="../printerSettings/printerSettings1.bin"/><Relationship Id="rId12" Type="http://schemas.openxmlformats.org/officeDocument/2006/relationships/hyperlink" Target="https://talan.bank.gov.ua/get-user-certificate/W158MF5f_NpDfIt7olft" TargetMode="External"/><Relationship Id="rId33" Type="http://schemas.openxmlformats.org/officeDocument/2006/relationships/hyperlink" Target="https://talan.bank.gov.ua/get-user-certificate/W158MKS_WS3ToAlew-nZ" TargetMode="External"/><Relationship Id="rId108" Type="http://schemas.openxmlformats.org/officeDocument/2006/relationships/hyperlink" Target="https://talan.bank.gov.ua/get-user-certificate/W158Mqf5P9QJflrtwo0Y" TargetMode="External"/><Relationship Id="rId129" Type="http://schemas.openxmlformats.org/officeDocument/2006/relationships/hyperlink" Target="https://talan.bank.gov.ua/get-user-certificate/W158MDeHbm2uZ7FtrlEj" TargetMode="External"/><Relationship Id="rId54" Type="http://schemas.openxmlformats.org/officeDocument/2006/relationships/hyperlink" Target="https://talan.bank.gov.ua/get-user-certificate/W158Mb73r-KPs_AYABm0" TargetMode="External"/><Relationship Id="rId75" Type="http://schemas.openxmlformats.org/officeDocument/2006/relationships/hyperlink" Target="https://talan.bank.gov.ua/get-user-certificate/W158MxnuynP9pZ6DcLKl" TargetMode="External"/><Relationship Id="rId96" Type="http://schemas.openxmlformats.org/officeDocument/2006/relationships/hyperlink" Target="https://talan.bank.gov.ua/get-user-certificate/W158M8aRcejfDYJkjBds" TargetMode="External"/><Relationship Id="rId140" Type="http://schemas.openxmlformats.org/officeDocument/2006/relationships/hyperlink" Target="https://talan.bank.gov.ua/get-user-certificate/W158MiFMn3j_EJdkE4Tg" TargetMode="External"/><Relationship Id="rId161" Type="http://schemas.openxmlformats.org/officeDocument/2006/relationships/hyperlink" Target="https://talan.bank.gov.ua/get-user-certificate/W158MRMGxrYdky3TuffD" TargetMode="External"/><Relationship Id="rId182" Type="http://schemas.openxmlformats.org/officeDocument/2006/relationships/hyperlink" Target="https://talan.bank.gov.ua/get-user-certificate/W158MJf9PKgKqpG0ZgLi" TargetMode="External"/><Relationship Id="rId217" Type="http://schemas.openxmlformats.org/officeDocument/2006/relationships/hyperlink" Target="https://talan.bank.gov.ua/get-user-certificate/W158MRfxLpFCB4gQnDT_" TargetMode="External"/><Relationship Id="rId6" Type="http://schemas.openxmlformats.org/officeDocument/2006/relationships/hyperlink" Target="https://talan.bank.gov.ua/get-user-certificate/W158MOYKo79P3PfgHEKB" TargetMode="External"/><Relationship Id="rId238" Type="http://schemas.openxmlformats.org/officeDocument/2006/relationships/hyperlink" Target="https://talan.bank.gov.ua/get-user-certificate/W158My-BQuJhPjCP90wG" TargetMode="External"/><Relationship Id="rId259" Type="http://schemas.openxmlformats.org/officeDocument/2006/relationships/hyperlink" Target="https://talan.bank.gov.ua/get-user-certificate/W158MCWx8U1n0QmlDE8O" TargetMode="External"/><Relationship Id="rId23" Type="http://schemas.openxmlformats.org/officeDocument/2006/relationships/hyperlink" Target="https://talan.bank.gov.ua/get-user-certificate/W158MgIQP3W0fHJwlvZk" TargetMode="External"/><Relationship Id="rId119" Type="http://schemas.openxmlformats.org/officeDocument/2006/relationships/hyperlink" Target="https://talan.bank.gov.ua/get-user-certificate/W158MisXvb0OoMp6bJ12" TargetMode="External"/><Relationship Id="rId44" Type="http://schemas.openxmlformats.org/officeDocument/2006/relationships/hyperlink" Target="https://talan.bank.gov.ua/get-user-certificate/W158M43zJBN5wX7aE73s" TargetMode="External"/><Relationship Id="rId65" Type="http://schemas.openxmlformats.org/officeDocument/2006/relationships/hyperlink" Target="https://talan.bank.gov.ua/get-user-certificate/W158M2PaHJqJZDg4Z9pF" TargetMode="External"/><Relationship Id="rId86" Type="http://schemas.openxmlformats.org/officeDocument/2006/relationships/hyperlink" Target="https://talan.bank.gov.ua/get-user-certificate/W158M8-R8nGcQU-4N8_T" TargetMode="External"/><Relationship Id="rId130" Type="http://schemas.openxmlformats.org/officeDocument/2006/relationships/hyperlink" Target="https://talan.bank.gov.ua/get-user-certificate/W158MHlhGIq1hexZBZlA" TargetMode="External"/><Relationship Id="rId151" Type="http://schemas.openxmlformats.org/officeDocument/2006/relationships/hyperlink" Target="https://talan.bank.gov.ua/get-user-certificate/W158MbkMZ7ahh-D5pzw1" TargetMode="External"/><Relationship Id="rId172" Type="http://schemas.openxmlformats.org/officeDocument/2006/relationships/hyperlink" Target="https://talan.bank.gov.ua/get-user-certificate/W158M7aTeizUqjngM7fO" TargetMode="External"/><Relationship Id="rId193" Type="http://schemas.openxmlformats.org/officeDocument/2006/relationships/hyperlink" Target="https://talan.bank.gov.ua/get-user-certificate/W158MYBjtamkjCWmdNcq" TargetMode="External"/><Relationship Id="rId207" Type="http://schemas.openxmlformats.org/officeDocument/2006/relationships/hyperlink" Target="https://talan.bank.gov.ua/get-user-certificate/W158MjbxpgVeqREctiww" TargetMode="External"/><Relationship Id="rId228" Type="http://schemas.openxmlformats.org/officeDocument/2006/relationships/hyperlink" Target="https://talan.bank.gov.ua/get-user-certificate/W158Mv5o7VT-83BCjGCb" TargetMode="External"/><Relationship Id="rId249" Type="http://schemas.openxmlformats.org/officeDocument/2006/relationships/hyperlink" Target="https://talan.bank.gov.ua/get-user-certificate/W158MqeFoHse9IKqN45u" TargetMode="External"/><Relationship Id="rId13" Type="http://schemas.openxmlformats.org/officeDocument/2006/relationships/hyperlink" Target="https://talan.bank.gov.ua/get-user-certificate/W158MKYdGBkmubQtVAZy" TargetMode="External"/><Relationship Id="rId109" Type="http://schemas.openxmlformats.org/officeDocument/2006/relationships/hyperlink" Target="https://talan.bank.gov.ua/get-user-certificate/W158MMseBK3DQciBJ03V" TargetMode="External"/><Relationship Id="rId260" Type="http://schemas.openxmlformats.org/officeDocument/2006/relationships/hyperlink" Target="https://talan.bank.gov.ua/get-user-certificate/W158M351ylTR4zt6AGa_" TargetMode="External"/><Relationship Id="rId34" Type="http://schemas.openxmlformats.org/officeDocument/2006/relationships/hyperlink" Target="https://talan.bank.gov.ua/get-user-certificate/W158Mj_2l9iZRYbDs1iz" TargetMode="External"/><Relationship Id="rId55" Type="http://schemas.openxmlformats.org/officeDocument/2006/relationships/hyperlink" Target="https://talan.bank.gov.ua/get-user-certificate/W158M6g-5WYrqUyzYp9V" TargetMode="External"/><Relationship Id="rId76" Type="http://schemas.openxmlformats.org/officeDocument/2006/relationships/hyperlink" Target="https://talan.bank.gov.ua/get-user-certificate/W158MZZhcDNeh9RJTL4B" TargetMode="External"/><Relationship Id="rId97" Type="http://schemas.openxmlformats.org/officeDocument/2006/relationships/hyperlink" Target="https://talan.bank.gov.ua/get-user-certificate/W158MqYmiO5VmFAtapqR" TargetMode="External"/><Relationship Id="rId120" Type="http://schemas.openxmlformats.org/officeDocument/2006/relationships/hyperlink" Target="https://talan.bank.gov.ua/get-user-certificate/W158M4nxbo018QcYwIAh" TargetMode="External"/><Relationship Id="rId141" Type="http://schemas.openxmlformats.org/officeDocument/2006/relationships/hyperlink" Target="https://talan.bank.gov.ua/get-user-certificate/W158MFoHS0G_Vv32IzlQ" TargetMode="External"/><Relationship Id="rId7" Type="http://schemas.openxmlformats.org/officeDocument/2006/relationships/hyperlink" Target="https://talan.bank.gov.ua/get-user-certificate/W158McWJ3ZM4GWZn1wLe" TargetMode="External"/><Relationship Id="rId162" Type="http://schemas.openxmlformats.org/officeDocument/2006/relationships/hyperlink" Target="https://talan.bank.gov.ua/get-user-certificate/W158My6c3UJOb1_BMN6N" TargetMode="External"/><Relationship Id="rId183" Type="http://schemas.openxmlformats.org/officeDocument/2006/relationships/hyperlink" Target="https://talan.bank.gov.ua/get-user-certificate/W158MMxZpeShDnqWoe0v" TargetMode="External"/><Relationship Id="rId218" Type="http://schemas.openxmlformats.org/officeDocument/2006/relationships/hyperlink" Target="https://talan.bank.gov.ua/get-user-certificate/W158MGsb5SfD-fZSwRlM" TargetMode="External"/><Relationship Id="rId239" Type="http://schemas.openxmlformats.org/officeDocument/2006/relationships/hyperlink" Target="https://talan.bank.gov.ua/get-user-certificate/W158MQke673g7imNTy9M" TargetMode="External"/><Relationship Id="rId250" Type="http://schemas.openxmlformats.org/officeDocument/2006/relationships/hyperlink" Target="https://talan.bank.gov.ua/get-user-certificate/W158MMrW9BfhC4tulhF7" TargetMode="External"/><Relationship Id="rId24" Type="http://schemas.openxmlformats.org/officeDocument/2006/relationships/hyperlink" Target="https://talan.bank.gov.ua/get-user-certificate/W158MOA1UQLHECeAbLuP" TargetMode="External"/><Relationship Id="rId45" Type="http://schemas.openxmlformats.org/officeDocument/2006/relationships/hyperlink" Target="https://talan.bank.gov.ua/get-user-certificate/W158MSeavrbvJVq_2olS" TargetMode="External"/><Relationship Id="rId66" Type="http://schemas.openxmlformats.org/officeDocument/2006/relationships/hyperlink" Target="https://talan.bank.gov.ua/get-user-certificate/W158MK442R16UYUPBNmD" TargetMode="External"/><Relationship Id="rId87" Type="http://schemas.openxmlformats.org/officeDocument/2006/relationships/hyperlink" Target="https://talan.bank.gov.ua/get-user-certificate/W158M3eDYft1ILkT6DwB" TargetMode="External"/><Relationship Id="rId110" Type="http://schemas.openxmlformats.org/officeDocument/2006/relationships/hyperlink" Target="https://talan.bank.gov.ua/get-user-certificate/W158M-WCj3rUwCVPATLZ" TargetMode="External"/><Relationship Id="rId131" Type="http://schemas.openxmlformats.org/officeDocument/2006/relationships/hyperlink" Target="https://talan.bank.gov.ua/get-user-certificate/W158MHXne463SpfVgKFR" TargetMode="External"/><Relationship Id="rId152" Type="http://schemas.openxmlformats.org/officeDocument/2006/relationships/hyperlink" Target="https://talan.bank.gov.ua/get-user-certificate/W158MZlORGFu6riR-RMA" TargetMode="External"/><Relationship Id="rId173" Type="http://schemas.openxmlformats.org/officeDocument/2006/relationships/hyperlink" Target="https://talan.bank.gov.ua/get-user-certificate/W158Mi1Wo71-wQJpT6pk" TargetMode="External"/><Relationship Id="rId194" Type="http://schemas.openxmlformats.org/officeDocument/2006/relationships/hyperlink" Target="https://talan.bank.gov.ua/get-user-certificate/W158MPVSsca3mOHVrFcK" TargetMode="External"/><Relationship Id="rId208" Type="http://schemas.openxmlformats.org/officeDocument/2006/relationships/hyperlink" Target="https://talan.bank.gov.ua/get-user-certificate/W158MXc5j-dFk7W6Wlvs" TargetMode="External"/><Relationship Id="rId229" Type="http://schemas.openxmlformats.org/officeDocument/2006/relationships/hyperlink" Target="https://talan.bank.gov.ua/get-user-certificate/W158McU2WYx5tGRUK6kQ" TargetMode="External"/><Relationship Id="rId240" Type="http://schemas.openxmlformats.org/officeDocument/2006/relationships/hyperlink" Target="https://talan.bank.gov.ua/get-user-certificate/W158MFD4HglNXsXEzG2W" TargetMode="External"/><Relationship Id="rId261" Type="http://schemas.openxmlformats.org/officeDocument/2006/relationships/hyperlink" Target="https://talan.bank.gov.ua/get-user-certificate/W158MPYQed38N6jSvf_T" TargetMode="External"/><Relationship Id="rId14" Type="http://schemas.openxmlformats.org/officeDocument/2006/relationships/hyperlink" Target="https://talan.bank.gov.ua/get-user-certificate/W158MleL2BUCx0oTzfx8" TargetMode="External"/><Relationship Id="rId35" Type="http://schemas.openxmlformats.org/officeDocument/2006/relationships/hyperlink" Target="https://talan.bank.gov.ua/get-user-certificate/W158Mj2ko3NtVxpD7YlY" TargetMode="External"/><Relationship Id="rId56" Type="http://schemas.openxmlformats.org/officeDocument/2006/relationships/hyperlink" Target="https://talan.bank.gov.ua/get-user-certificate/W158Mnrb9YCFMTWNE6GM" TargetMode="External"/><Relationship Id="rId77" Type="http://schemas.openxmlformats.org/officeDocument/2006/relationships/hyperlink" Target="https://talan.bank.gov.ua/get-user-certificate/W158MJd3AclBFZErQXw3" TargetMode="External"/><Relationship Id="rId100" Type="http://schemas.openxmlformats.org/officeDocument/2006/relationships/hyperlink" Target="https://talan.bank.gov.ua/get-user-certificate/W158M2OIJQ1zB1lB5fyk" TargetMode="External"/><Relationship Id="rId8" Type="http://schemas.openxmlformats.org/officeDocument/2006/relationships/hyperlink" Target="https://talan.bank.gov.ua/get-user-certificate/W158Mg4q4WWPCq9rJjP3" TargetMode="External"/><Relationship Id="rId98" Type="http://schemas.openxmlformats.org/officeDocument/2006/relationships/hyperlink" Target="https://talan.bank.gov.ua/get-user-certificate/W158Mf_Z-RqBa-b9CjqG" TargetMode="External"/><Relationship Id="rId121" Type="http://schemas.openxmlformats.org/officeDocument/2006/relationships/hyperlink" Target="https://talan.bank.gov.ua/get-user-certificate/W158MfbGKCg-FwDyeTmF" TargetMode="External"/><Relationship Id="rId142" Type="http://schemas.openxmlformats.org/officeDocument/2006/relationships/hyperlink" Target="https://talan.bank.gov.ua/get-user-certificate/W158MmTloTdvJscP9NL4" TargetMode="External"/><Relationship Id="rId163" Type="http://schemas.openxmlformats.org/officeDocument/2006/relationships/hyperlink" Target="https://talan.bank.gov.ua/get-user-certificate/W158MIKRF2JEBNqGNg-e" TargetMode="External"/><Relationship Id="rId184" Type="http://schemas.openxmlformats.org/officeDocument/2006/relationships/hyperlink" Target="https://talan.bank.gov.ua/get-user-certificate/W158MUx-sIddx1yFmb4e" TargetMode="External"/><Relationship Id="rId219" Type="http://schemas.openxmlformats.org/officeDocument/2006/relationships/hyperlink" Target="https://talan.bank.gov.ua/get-user-certificate/W158MSYfnPUaT_oPxfHy" TargetMode="External"/><Relationship Id="rId230" Type="http://schemas.openxmlformats.org/officeDocument/2006/relationships/hyperlink" Target="https://talan.bank.gov.ua/get-user-certificate/W158MSKG8Uo72mFYwZEL" TargetMode="External"/><Relationship Id="rId251" Type="http://schemas.openxmlformats.org/officeDocument/2006/relationships/hyperlink" Target="https://talan.bank.gov.ua/get-user-certificate/W158MnAtQzog-F2zQLbB" TargetMode="External"/><Relationship Id="rId25" Type="http://schemas.openxmlformats.org/officeDocument/2006/relationships/hyperlink" Target="https://talan.bank.gov.ua/get-user-certificate/W158M3l1Pa4VmQF_7sBe" TargetMode="External"/><Relationship Id="rId46" Type="http://schemas.openxmlformats.org/officeDocument/2006/relationships/hyperlink" Target="https://talan.bank.gov.ua/get-user-certificate/W158M1Se89k0urRD5aAe" TargetMode="External"/><Relationship Id="rId67" Type="http://schemas.openxmlformats.org/officeDocument/2006/relationships/hyperlink" Target="https://talan.bank.gov.ua/get-user-certificate/W158MANXciQYGCtrwX9D" TargetMode="External"/><Relationship Id="rId88" Type="http://schemas.openxmlformats.org/officeDocument/2006/relationships/hyperlink" Target="https://talan.bank.gov.ua/get-user-certificate/W158Mzt7NpAvuC7avLjm" TargetMode="External"/><Relationship Id="rId111" Type="http://schemas.openxmlformats.org/officeDocument/2006/relationships/hyperlink" Target="https://talan.bank.gov.ua/get-user-certificate/W158MDPEBdFNmLiEIqEO" TargetMode="External"/><Relationship Id="rId132" Type="http://schemas.openxmlformats.org/officeDocument/2006/relationships/hyperlink" Target="https://talan.bank.gov.ua/get-user-certificate/W158M0EWewfivoxk_NvM" TargetMode="External"/><Relationship Id="rId153" Type="http://schemas.openxmlformats.org/officeDocument/2006/relationships/hyperlink" Target="https://talan.bank.gov.ua/get-user-certificate/W158Melsjh0SQn26u6wD" TargetMode="External"/><Relationship Id="rId174" Type="http://schemas.openxmlformats.org/officeDocument/2006/relationships/hyperlink" Target="https://talan.bank.gov.ua/get-user-certificate/W158MfpCXoRyiX5O12g5" TargetMode="External"/><Relationship Id="rId195" Type="http://schemas.openxmlformats.org/officeDocument/2006/relationships/hyperlink" Target="https://talan.bank.gov.ua/get-user-certificate/W158MwfB9dqriJbtA2x2" TargetMode="External"/><Relationship Id="rId209" Type="http://schemas.openxmlformats.org/officeDocument/2006/relationships/hyperlink" Target="https://talan.bank.gov.ua/get-user-certificate/W158MB_Pw7tsRdgcHjKa" TargetMode="External"/><Relationship Id="rId220" Type="http://schemas.openxmlformats.org/officeDocument/2006/relationships/hyperlink" Target="https://talan.bank.gov.ua/get-user-certificate/W158MzoIGOm0w88iaaZY" TargetMode="External"/><Relationship Id="rId241" Type="http://schemas.openxmlformats.org/officeDocument/2006/relationships/hyperlink" Target="https://talan.bank.gov.ua/get-user-certificate/W158MHNXu7hqJzt4hRzr" TargetMode="External"/><Relationship Id="rId15" Type="http://schemas.openxmlformats.org/officeDocument/2006/relationships/hyperlink" Target="https://talan.bank.gov.ua/get-user-certificate/W158M1FHDMnA-w4fGehw" TargetMode="External"/><Relationship Id="rId36" Type="http://schemas.openxmlformats.org/officeDocument/2006/relationships/hyperlink" Target="https://talan.bank.gov.ua/get-user-certificate/W158MkejKkujptZHeZem" TargetMode="External"/><Relationship Id="rId57" Type="http://schemas.openxmlformats.org/officeDocument/2006/relationships/hyperlink" Target="https://talan.bank.gov.ua/get-user-certificate/W158MDDLE3Pv2Zr-i8eg" TargetMode="External"/><Relationship Id="rId262" Type="http://schemas.openxmlformats.org/officeDocument/2006/relationships/hyperlink" Target="https://talan.bank.gov.ua/get-user-certificate/W158MbxDH-86A_JONFc4" TargetMode="External"/><Relationship Id="rId78" Type="http://schemas.openxmlformats.org/officeDocument/2006/relationships/hyperlink" Target="https://talan.bank.gov.ua/get-user-certificate/W158Ma1f-DJ2pDOXHUF4" TargetMode="External"/><Relationship Id="rId99" Type="http://schemas.openxmlformats.org/officeDocument/2006/relationships/hyperlink" Target="https://talan.bank.gov.ua/get-user-certificate/W158MnlhIcqF66O45S1X" TargetMode="External"/><Relationship Id="rId101" Type="http://schemas.openxmlformats.org/officeDocument/2006/relationships/hyperlink" Target="https://talan.bank.gov.ua/get-user-certificate/W158MGgiUwmWM-HSIaf7" TargetMode="External"/><Relationship Id="rId122" Type="http://schemas.openxmlformats.org/officeDocument/2006/relationships/hyperlink" Target="https://talan.bank.gov.ua/get-user-certificate/W158M49OG3tp4lNyKLUl" TargetMode="External"/><Relationship Id="rId143" Type="http://schemas.openxmlformats.org/officeDocument/2006/relationships/hyperlink" Target="https://talan.bank.gov.ua/get-user-certificate/W158MibqbV1Esl97VWyp" TargetMode="External"/><Relationship Id="rId164" Type="http://schemas.openxmlformats.org/officeDocument/2006/relationships/hyperlink" Target="https://talan.bank.gov.ua/get-user-certificate/W158MoRPy-bQsDjI8xBd" TargetMode="External"/><Relationship Id="rId185" Type="http://schemas.openxmlformats.org/officeDocument/2006/relationships/hyperlink" Target="https://talan.bank.gov.ua/get-user-certificate/W158MbJCxtfNAoQ15JLK" TargetMode="External"/><Relationship Id="rId9" Type="http://schemas.openxmlformats.org/officeDocument/2006/relationships/hyperlink" Target="https://talan.bank.gov.ua/get-user-certificate/W158Mka3YtViuRZ_XvqT" TargetMode="External"/><Relationship Id="rId210" Type="http://schemas.openxmlformats.org/officeDocument/2006/relationships/hyperlink" Target="https://talan.bank.gov.ua/get-user-certificate/W158MLT0TtHxPMcNtuze" TargetMode="External"/><Relationship Id="rId26" Type="http://schemas.openxmlformats.org/officeDocument/2006/relationships/hyperlink" Target="https://talan.bank.gov.ua/get-user-certificate/W158M8ZzbH9iXC2PT7h1" TargetMode="External"/><Relationship Id="rId231" Type="http://schemas.openxmlformats.org/officeDocument/2006/relationships/hyperlink" Target="https://talan.bank.gov.ua/get-user-certificate/W158MtSDMh5wc2UFAwHQ" TargetMode="External"/><Relationship Id="rId252" Type="http://schemas.openxmlformats.org/officeDocument/2006/relationships/hyperlink" Target="https://talan.bank.gov.ua/get-user-certificate/W158MuwiFoVKtpjGnKAk" TargetMode="External"/><Relationship Id="rId47" Type="http://schemas.openxmlformats.org/officeDocument/2006/relationships/hyperlink" Target="https://talan.bank.gov.ua/get-user-certificate/W158MJACNnXkZO8sNCjx" TargetMode="External"/><Relationship Id="rId68" Type="http://schemas.openxmlformats.org/officeDocument/2006/relationships/hyperlink" Target="https://talan.bank.gov.ua/get-user-certificate/W158MjM5-d8Q2KXYq3of" TargetMode="External"/><Relationship Id="rId89" Type="http://schemas.openxmlformats.org/officeDocument/2006/relationships/hyperlink" Target="https://talan.bank.gov.ua/get-user-certificate/W158M36x7x5OFwAjC51M" TargetMode="External"/><Relationship Id="rId112" Type="http://schemas.openxmlformats.org/officeDocument/2006/relationships/hyperlink" Target="https://talan.bank.gov.ua/get-user-certificate/W158MGlPNgYp7M8LsSLm" TargetMode="External"/><Relationship Id="rId133" Type="http://schemas.openxmlformats.org/officeDocument/2006/relationships/hyperlink" Target="https://talan.bank.gov.ua/get-user-certificate/W158MN99dw1-nzSOGjHU" TargetMode="External"/><Relationship Id="rId154" Type="http://schemas.openxmlformats.org/officeDocument/2006/relationships/hyperlink" Target="https://talan.bank.gov.ua/get-user-certificate/W158MbI3I6faSJcIHVKC" TargetMode="External"/><Relationship Id="rId175" Type="http://schemas.openxmlformats.org/officeDocument/2006/relationships/hyperlink" Target="https://talan.bank.gov.ua/get-user-certificate/W158MNwv4RvwYqZNqK3V" TargetMode="External"/><Relationship Id="rId196" Type="http://schemas.openxmlformats.org/officeDocument/2006/relationships/hyperlink" Target="https://talan.bank.gov.ua/get-user-certificate/W158M0z7sKKgP9bC-bWQ" TargetMode="External"/><Relationship Id="rId200" Type="http://schemas.openxmlformats.org/officeDocument/2006/relationships/hyperlink" Target="https://talan.bank.gov.ua/get-user-certificate/W158Mq1hnac4nFAqhP2S" TargetMode="External"/><Relationship Id="rId16" Type="http://schemas.openxmlformats.org/officeDocument/2006/relationships/hyperlink" Target="https://talan.bank.gov.ua/get-user-certificate/W158M44wuV69M2kYBU54" TargetMode="External"/><Relationship Id="rId221" Type="http://schemas.openxmlformats.org/officeDocument/2006/relationships/hyperlink" Target="https://talan.bank.gov.ua/get-user-certificate/W158MOvaHRI5Y1PRRY1F" TargetMode="External"/><Relationship Id="rId242" Type="http://schemas.openxmlformats.org/officeDocument/2006/relationships/hyperlink" Target="https://talan.bank.gov.ua/get-user-certificate/W158Mx0zouL8G2p-Sb1k" TargetMode="External"/><Relationship Id="rId263" Type="http://schemas.openxmlformats.org/officeDocument/2006/relationships/hyperlink" Target="https://talan.bank.gov.ua/get-user-certificate/W158MptgJbQpy2IXU4bE" TargetMode="External"/><Relationship Id="rId37" Type="http://schemas.openxmlformats.org/officeDocument/2006/relationships/hyperlink" Target="https://talan.bank.gov.ua/get-user-certificate/W158MJLVATrerWYD0cdZ" TargetMode="External"/><Relationship Id="rId58" Type="http://schemas.openxmlformats.org/officeDocument/2006/relationships/hyperlink" Target="https://talan.bank.gov.ua/get-user-certificate/W158M3CyDNoDyyLPMhWQ" TargetMode="External"/><Relationship Id="rId79" Type="http://schemas.openxmlformats.org/officeDocument/2006/relationships/hyperlink" Target="https://talan.bank.gov.ua/get-user-certificate/W158M3l2kWovuK1_Op57" TargetMode="External"/><Relationship Id="rId102" Type="http://schemas.openxmlformats.org/officeDocument/2006/relationships/hyperlink" Target="https://talan.bank.gov.ua/get-user-certificate/W158MayyTvO7wKYlVj2C" TargetMode="External"/><Relationship Id="rId123" Type="http://schemas.openxmlformats.org/officeDocument/2006/relationships/hyperlink" Target="https://talan.bank.gov.ua/get-user-certificate/W158M8kNiKiaMUOd9ym9" TargetMode="External"/><Relationship Id="rId144" Type="http://schemas.openxmlformats.org/officeDocument/2006/relationships/hyperlink" Target="https://talan.bank.gov.ua/get-user-certificate/W158M4L-OF9tP3r21jD7" TargetMode="External"/><Relationship Id="rId90" Type="http://schemas.openxmlformats.org/officeDocument/2006/relationships/hyperlink" Target="https://talan.bank.gov.ua/get-user-certificate/W158MyZYpIKMTVvvEHPk" TargetMode="External"/><Relationship Id="rId165" Type="http://schemas.openxmlformats.org/officeDocument/2006/relationships/hyperlink" Target="https://talan.bank.gov.ua/get-user-certificate/W158MvwtzgTcoNorRyPO" TargetMode="External"/><Relationship Id="rId186" Type="http://schemas.openxmlformats.org/officeDocument/2006/relationships/hyperlink" Target="https://talan.bank.gov.ua/get-user-certificate/W158Mi54PeMcqNZ20Pd6" TargetMode="External"/><Relationship Id="rId211" Type="http://schemas.openxmlformats.org/officeDocument/2006/relationships/hyperlink" Target="https://talan.bank.gov.ua/get-user-certificate/W158M7zI9RivIG33_XnB" TargetMode="External"/><Relationship Id="rId232" Type="http://schemas.openxmlformats.org/officeDocument/2006/relationships/hyperlink" Target="https://talan.bank.gov.ua/get-user-certificate/W158Mg9d18VYYQ6vQf2V" TargetMode="External"/><Relationship Id="rId253" Type="http://schemas.openxmlformats.org/officeDocument/2006/relationships/hyperlink" Target="https://talan.bank.gov.ua/get-user-certificate/W158MbRWSwdSG8h4-3F_" TargetMode="External"/><Relationship Id="rId27" Type="http://schemas.openxmlformats.org/officeDocument/2006/relationships/hyperlink" Target="https://talan.bank.gov.ua/get-user-certificate/W158M7V4t-0ha-x3KoHL" TargetMode="External"/><Relationship Id="rId48" Type="http://schemas.openxmlformats.org/officeDocument/2006/relationships/hyperlink" Target="https://talan.bank.gov.ua/get-user-certificate/W158M9d5lqdGy3l9NIgM" TargetMode="External"/><Relationship Id="rId69" Type="http://schemas.openxmlformats.org/officeDocument/2006/relationships/hyperlink" Target="https://talan.bank.gov.ua/get-user-certificate/W158MyIc9SckxaWeX_0F" TargetMode="External"/><Relationship Id="rId113" Type="http://schemas.openxmlformats.org/officeDocument/2006/relationships/hyperlink" Target="https://talan.bank.gov.ua/get-user-certificate/W158MQTASlteenWLE5DU" TargetMode="External"/><Relationship Id="rId134" Type="http://schemas.openxmlformats.org/officeDocument/2006/relationships/hyperlink" Target="https://talan.bank.gov.ua/get-user-certificate/W158MCvOgsSh53c7P7_p" TargetMode="External"/><Relationship Id="rId80" Type="http://schemas.openxmlformats.org/officeDocument/2006/relationships/hyperlink" Target="https://talan.bank.gov.ua/get-user-certificate/W158MurH-eoHm8gmz5Nd" TargetMode="External"/><Relationship Id="rId155" Type="http://schemas.openxmlformats.org/officeDocument/2006/relationships/hyperlink" Target="https://talan.bank.gov.ua/get-user-certificate/W158M_byrOj07uPmCkM8" TargetMode="External"/><Relationship Id="rId176" Type="http://schemas.openxmlformats.org/officeDocument/2006/relationships/hyperlink" Target="https://talan.bank.gov.ua/get-user-certificate/W158MlpADNOS12aSxPo3" TargetMode="External"/><Relationship Id="rId197" Type="http://schemas.openxmlformats.org/officeDocument/2006/relationships/hyperlink" Target="https://talan.bank.gov.ua/get-user-certificate/W158MxNpmc54HfYokald" TargetMode="External"/><Relationship Id="rId201" Type="http://schemas.openxmlformats.org/officeDocument/2006/relationships/hyperlink" Target="https://talan.bank.gov.ua/get-user-certificate/W158M-_LsothY_XaOXNG" TargetMode="External"/><Relationship Id="rId222" Type="http://schemas.openxmlformats.org/officeDocument/2006/relationships/hyperlink" Target="https://talan.bank.gov.ua/get-user-certificate/W158MfSI_dYDFzGwUcBH" TargetMode="External"/><Relationship Id="rId243" Type="http://schemas.openxmlformats.org/officeDocument/2006/relationships/hyperlink" Target="https://talan.bank.gov.ua/get-user-certificate/W158Mi17p8XSfaHJELxN" TargetMode="External"/><Relationship Id="rId264" Type="http://schemas.openxmlformats.org/officeDocument/2006/relationships/hyperlink" Target="https://talan.bank.gov.ua/get-user-certificate/W158MljHZ7Y5lygdKSdJ" TargetMode="External"/><Relationship Id="rId17" Type="http://schemas.openxmlformats.org/officeDocument/2006/relationships/hyperlink" Target="https://talan.bank.gov.ua/get-user-certificate/W158M--UEMKU_y1uYmfQ" TargetMode="External"/><Relationship Id="rId38" Type="http://schemas.openxmlformats.org/officeDocument/2006/relationships/hyperlink" Target="https://talan.bank.gov.ua/get-user-certificate/W158MOgmeoICldmIf2LM" TargetMode="External"/><Relationship Id="rId59" Type="http://schemas.openxmlformats.org/officeDocument/2006/relationships/hyperlink" Target="https://talan.bank.gov.ua/get-user-certificate/W158M322QyBSRkJP86Wr" TargetMode="External"/><Relationship Id="rId103" Type="http://schemas.openxmlformats.org/officeDocument/2006/relationships/hyperlink" Target="https://talan.bank.gov.ua/get-user-certificate/W158MQPbO74_KxGm4MTI" TargetMode="External"/><Relationship Id="rId124" Type="http://schemas.openxmlformats.org/officeDocument/2006/relationships/hyperlink" Target="https://talan.bank.gov.ua/get-user-certificate/W158MQQYRulQvVbOvExS" TargetMode="External"/><Relationship Id="rId70" Type="http://schemas.openxmlformats.org/officeDocument/2006/relationships/hyperlink" Target="https://talan.bank.gov.ua/get-user-certificate/W158MCZafM1jTpGsYRGe" TargetMode="External"/><Relationship Id="rId91" Type="http://schemas.openxmlformats.org/officeDocument/2006/relationships/hyperlink" Target="https://talan.bank.gov.ua/get-user-certificate/W158MoIx92zgO1P8pwFw" TargetMode="External"/><Relationship Id="rId145" Type="http://schemas.openxmlformats.org/officeDocument/2006/relationships/hyperlink" Target="https://talan.bank.gov.ua/get-user-certificate/W158MEE31dDxv1p9JVve" TargetMode="External"/><Relationship Id="rId166" Type="http://schemas.openxmlformats.org/officeDocument/2006/relationships/hyperlink" Target="https://talan.bank.gov.ua/get-user-certificate/W158MizRrn2yDkgDjsS7" TargetMode="External"/><Relationship Id="rId187" Type="http://schemas.openxmlformats.org/officeDocument/2006/relationships/hyperlink" Target="https://talan.bank.gov.ua/get-user-certificate/W158M33B6TvXvkcE2Den" TargetMode="External"/><Relationship Id="rId1" Type="http://schemas.openxmlformats.org/officeDocument/2006/relationships/hyperlink" Target="https://talan.bank.gov.ua/get-user-certificate/W158MteiVLbkkBcJVBV4" TargetMode="External"/><Relationship Id="rId212" Type="http://schemas.openxmlformats.org/officeDocument/2006/relationships/hyperlink" Target="https://talan.bank.gov.ua/get-user-certificate/W158MyO15LL-Z_qmYlZD" TargetMode="External"/><Relationship Id="rId233" Type="http://schemas.openxmlformats.org/officeDocument/2006/relationships/hyperlink" Target="https://talan.bank.gov.ua/get-user-certificate/W158MAFDiXRkzaMNU3gA" TargetMode="External"/><Relationship Id="rId254" Type="http://schemas.openxmlformats.org/officeDocument/2006/relationships/hyperlink" Target="https://talan.bank.gov.ua/get-user-certificate/W158MKuDjdtm9PgLaOQ_" TargetMode="External"/><Relationship Id="rId28" Type="http://schemas.openxmlformats.org/officeDocument/2006/relationships/hyperlink" Target="https://talan.bank.gov.ua/get-user-certificate/W158MiJNZKI4-H_c9JCM" TargetMode="External"/><Relationship Id="rId49" Type="http://schemas.openxmlformats.org/officeDocument/2006/relationships/hyperlink" Target="https://talan.bank.gov.ua/get-user-certificate/W158M6P0M4DZl-XW0peH" TargetMode="External"/><Relationship Id="rId114" Type="http://schemas.openxmlformats.org/officeDocument/2006/relationships/hyperlink" Target="https://talan.bank.gov.ua/get-user-certificate/W158M50knP6aUL3m7wbp" TargetMode="External"/><Relationship Id="rId60" Type="http://schemas.openxmlformats.org/officeDocument/2006/relationships/hyperlink" Target="https://talan.bank.gov.ua/get-user-certificate/W158Mn8mSeqljJ8CVXXW" TargetMode="External"/><Relationship Id="rId81" Type="http://schemas.openxmlformats.org/officeDocument/2006/relationships/hyperlink" Target="https://talan.bank.gov.ua/get-user-certificate/W158MdO7IK3Ff8OTjZ0b" TargetMode="External"/><Relationship Id="rId135" Type="http://schemas.openxmlformats.org/officeDocument/2006/relationships/hyperlink" Target="https://talan.bank.gov.ua/get-user-certificate/W158MJasWcCzNOfYT_bb" TargetMode="External"/><Relationship Id="rId156" Type="http://schemas.openxmlformats.org/officeDocument/2006/relationships/hyperlink" Target="https://talan.bank.gov.ua/get-user-certificate/W158MG7VYVJGsv5Rx8r9" TargetMode="External"/><Relationship Id="rId177" Type="http://schemas.openxmlformats.org/officeDocument/2006/relationships/hyperlink" Target="https://talan.bank.gov.ua/get-user-certificate/W158MgEV2pYdN0kf2VKw" TargetMode="External"/><Relationship Id="rId198" Type="http://schemas.openxmlformats.org/officeDocument/2006/relationships/hyperlink" Target="https://talan.bank.gov.ua/get-user-certificate/W158MYIjZYbt6kU_Xmpt" TargetMode="External"/><Relationship Id="rId202" Type="http://schemas.openxmlformats.org/officeDocument/2006/relationships/hyperlink" Target="https://talan.bank.gov.ua/get-user-certificate/W158MLiGrA34P4tEA5En" TargetMode="External"/><Relationship Id="rId223" Type="http://schemas.openxmlformats.org/officeDocument/2006/relationships/hyperlink" Target="https://talan.bank.gov.ua/get-user-certificate/W158MpW8xDsvpPV57NDv" TargetMode="External"/><Relationship Id="rId244" Type="http://schemas.openxmlformats.org/officeDocument/2006/relationships/hyperlink" Target="https://talan.bank.gov.ua/get-user-certificate/W158MQj4qeWTfC7ihvLs" TargetMode="External"/><Relationship Id="rId18" Type="http://schemas.openxmlformats.org/officeDocument/2006/relationships/hyperlink" Target="https://talan.bank.gov.ua/get-user-certificate/W158M6k3JRRfLRCSc83n" TargetMode="External"/><Relationship Id="rId39" Type="http://schemas.openxmlformats.org/officeDocument/2006/relationships/hyperlink" Target="https://talan.bank.gov.ua/get-user-certificate/W158M_-HFcnip_nh4paB" TargetMode="External"/><Relationship Id="rId265" Type="http://schemas.openxmlformats.org/officeDocument/2006/relationships/hyperlink" Target="https://talan.bank.gov.ua/get-user-certificate/W158M-TXTro7x7TdRZe3" TargetMode="External"/><Relationship Id="rId50" Type="http://schemas.openxmlformats.org/officeDocument/2006/relationships/hyperlink" Target="https://talan.bank.gov.ua/get-user-certificate/W158MdCDZTSItXvuzyqH" TargetMode="External"/><Relationship Id="rId104" Type="http://schemas.openxmlformats.org/officeDocument/2006/relationships/hyperlink" Target="https://talan.bank.gov.ua/get-user-certificate/W158MRmh1wozWgjd7qCH" TargetMode="External"/><Relationship Id="rId125" Type="http://schemas.openxmlformats.org/officeDocument/2006/relationships/hyperlink" Target="https://talan.bank.gov.ua/get-user-certificate/W158MCYO93iRMifiY4Bl" TargetMode="External"/><Relationship Id="rId146" Type="http://schemas.openxmlformats.org/officeDocument/2006/relationships/hyperlink" Target="https://talan.bank.gov.ua/get-user-certificate/W158MiygT15fRfz_s4r2" TargetMode="External"/><Relationship Id="rId167" Type="http://schemas.openxmlformats.org/officeDocument/2006/relationships/hyperlink" Target="https://talan.bank.gov.ua/get-user-certificate/W158M-H23Rd7hVa_Ks-P" TargetMode="External"/><Relationship Id="rId188" Type="http://schemas.openxmlformats.org/officeDocument/2006/relationships/hyperlink" Target="https://talan.bank.gov.ua/get-user-certificate/W158MfwIW-d72kSgmPPG" TargetMode="External"/><Relationship Id="rId71" Type="http://schemas.openxmlformats.org/officeDocument/2006/relationships/hyperlink" Target="https://talan.bank.gov.ua/get-user-certificate/W158MxSRoNP_qHP7J-kY" TargetMode="External"/><Relationship Id="rId92" Type="http://schemas.openxmlformats.org/officeDocument/2006/relationships/hyperlink" Target="https://talan.bank.gov.ua/get-user-certificate/W158MB6ze-fad_w6OnPz" TargetMode="External"/><Relationship Id="rId213" Type="http://schemas.openxmlformats.org/officeDocument/2006/relationships/hyperlink" Target="https://talan.bank.gov.ua/get-user-certificate/W158M78sBtEkYv4WcCkn" TargetMode="External"/><Relationship Id="rId234" Type="http://schemas.openxmlformats.org/officeDocument/2006/relationships/hyperlink" Target="https://talan.bank.gov.ua/get-user-certificate/W158MFidkWCYBqAcUQx8" TargetMode="External"/><Relationship Id="rId2" Type="http://schemas.openxmlformats.org/officeDocument/2006/relationships/hyperlink" Target="https://talan.bank.gov.ua/get-user-certificate/W158MDWgnZLt_tHqaehg" TargetMode="External"/><Relationship Id="rId29" Type="http://schemas.openxmlformats.org/officeDocument/2006/relationships/hyperlink" Target="https://talan.bank.gov.ua/get-user-certificate/W158M6aBk98K64ckKeae" TargetMode="External"/><Relationship Id="rId255" Type="http://schemas.openxmlformats.org/officeDocument/2006/relationships/hyperlink" Target="https://talan.bank.gov.ua/get-user-certificate/W158MrEerCy5O-Df-By1" TargetMode="External"/><Relationship Id="rId40" Type="http://schemas.openxmlformats.org/officeDocument/2006/relationships/hyperlink" Target="https://talan.bank.gov.ua/get-user-certificate/W158Mr8gaRiDdPoV5T1h" TargetMode="External"/><Relationship Id="rId115" Type="http://schemas.openxmlformats.org/officeDocument/2006/relationships/hyperlink" Target="https://talan.bank.gov.ua/get-user-certificate/W158MHE6NKGrBvBwnD8y" TargetMode="External"/><Relationship Id="rId136" Type="http://schemas.openxmlformats.org/officeDocument/2006/relationships/hyperlink" Target="https://talan.bank.gov.ua/get-user-certificate/W158Mf2VmkhPUw4v3b6n" TargetMode="External"/><Relationship Id="rId157" Type="http://schemas.openxmlformats.org/officeDocument/2006/relationships/hyperlink" Target="https://talan.bank.gov.ua/get-user-certificate/W158MlgmTcefU2XCN8sY" TargetMode="External"/><Relationship Id="rId178" Type="http://schemas.openxmlformats.org/officeDocument/2006/relationships/hyperlink" Target="https://talan.bank.gov.ua/get-user-certificate/W158M8BMKQEBg8CiGnCb" TargetMode="External"/><Relationship Id="rId61" Type="http://schemas.openxmlformats.org/officeDocument/2006/relationships/hyperlink" Target="https://talan.bank.gov.ua/get-user-certificate/W158MKcPF8c9VZbuFJTb" TargetMode="External"/><Relationship Id="rId82" Type="http://schemas.openxmlformats.org/officeDocument/2006/relationships/hyperlink" Target="https://talan.bank.gov.ua/get-user-certificate/W158MvN1WGBflxRNwp4R" TargetMode="External"/><Relationship Id="rId199" Type="http://schemas.openxmlformats.org/officeDocument/2006/relationships/hyperlink" Target="https://talan.bank.gov.ua/get-user-certificate/W158McI-OGXje2Yb_YkD" TargetMode="External"/><Relationship Id="rId203" Type="http://schemas.openxmlformats.org/officeDocument/2006/relationships/hyperlink" Target="https://talan.bank.gov.ua/get-user-certificate/W158M9PYl-Jt5PMk0gLg" TargetMode="External"/><Relationship Id="rId19" Type="http://schemas.openxmlformats.org/officeDocument/2006/relationships/hyperlink" Target="https://talan.bank.gov.ua/get-user-certificate/W158MmOgsmjVI97fj8ui" TargetMode="External"/><Relationship Id="rId224" Type="http://schemas.openxmlformats.org/officeDocument/2006/relationships/hyperlink" Target="https://talan.bank.gov.ua/get-user-certificate/W158MIl4PNz3avClLxSj" TargetMode="External"/><Relationship Id="rId245" Type="http://schemas.openxmlformats.org/officeDocument/2006/relationships/hyperlink" Target="https://talan.bank.gov.ua/get-user-certificate/W158MtyFWxXWQVHTWqAt" TargetMode="External"/><Relationship Id="rId266" Type="http://schemas.openxmlformats.org/officeDocument/2006/relationships/hyperlink" Target="https://talan.bank.gov.ua/get-user-certificate/W158MvdKrR74UWFAr3go" TargetMode="External"/><Relationship Id="rId30" Type="http://schemas.openxmlformats.org/officeDocument/2006/relationships/hyperlink" Target="https://talan.bank.gov.ua/get-user-certificate/W158MubbBQyVJClk7zG8" TargetMode="External"/><Relationship Id="rId105" Type="http://schemas.openxmlformats.org/officeDocument/2006/relationships/hyperlink" Target="https://talan.bank.gov.ua/get-user-certificate/W158MmBXUGhDKlWPzYNt" TargetMode="External"/><Relationship Id="rId126" Type="http://schemas.openxmlformats.org/officeDocument/2006/relationships/hyperlink" Target="https://talan.bank.gov.ua/get-user-certificate/W158MA-4AccZI01P3ndI" TargetMode="External"/><Relationship Id="rId147" Type="http://schemas.openxmlformats.org/officeDocument/2006/relationships/hyperlink" Target="https://talan.bank.gov.ua/get-user-certificate/W158MfUw5lqp6sMnQqrx" TargetMode="External"/><Relationship Id="rId168" Type="http://schemas.openxmlformats.org/officeDocument/2006/relationships/hyperlink" Target="https://talan.bank.gov.ua/get-user-certificate/W158MYCN7kRLvAMg-vA7" TargetMode="External"/><Relationship Id="rId51" Type="http://schemas.openxmlformats.org/officeDocument/2006/relationships/hyperlink" Target="https://talan.bank.gov.ua/get-user-certificate/W158MhiE3megoNKj0y5S" TargetMode="External"/><Relationship Id="rId72" Type="http://schemas.openxmlformats.org/officeDocument/2006/relationships/hyperlink" Target="https://talan.bank.gov.ua/get-user-certificate/W158MtSfMeMJVi4GySEN" TargetMode="External"/><Relationship Id="rId93" Type="http://schemas.openxmlformats.org/officeDocument/2006/relationships/hyperlink" Target="https://talan.bank.gov.ua/get-user-certificate/W158Mm_SApwpqxUMDNms" TargetMode="External"/><Relationship Id="rId189" Type="http://schemas.openxmlformats.org/officeDocument/2006/relationships/hyperlink" Target="https://talan.bank.gov.ua/get-user-certificate/W158MQby7tHT2-i-DAkz" TargetMode="External"/><Relationship Id="rId3" Type="http://schemas.openxmlformats.org/officeDocument/2006/relationships/hyperlink" Target="https://talan.bank.gov.ua/get-user-certificate/W158MwaY2syWvw-NtvL0" TargetMode="External"/><Relationship Id="rId214" Type="http://schemas.openxmlformats.org/officeDocument/2006/relationships/hyperlink" Target="https://talan.bank.gov.ua/get-user-certificate/W158M27uRfoU7N5K8ofP" TargetMode="External"/><Relationship Id="rId235" Type="http://schemas.openxmlformats.org/officeDocument/2006/relationships/hyperlink" Target="https://talan.bank.gov.ua/get-user-certificate/W158MXcpQRXtFuOYznQj" TargetMode="External"/><Relationship Id="rId256" Type="http://schemas.openxmlformats.org/officeDocument/2006/relationships/hyperlink" Target="https://talan.bank.gov.ua/get-user-certificate/W158MjrF2sG64a0JcYzz" TargetMode="External"/><Relationship Id="rId116" Type="http://schemas.openxmlformats.org/officeDocument/2006/relationships/hyperlink" Target="https://talan.bank.gov.ua/get-user-certificate/W158Mo-wd34EbEGz7LRz" TargetMode="External"/><Relationship Id="rId137" Type="http://schemas.openxmlformats.org/officeDocument/2006/relationships/hyperlink" Target="https://talan.bank.gov.ua/get-user-certificate/W158M6rw2j3QZKVCuauz" TargetMode="External"/><Relationship Id="rId158" Type="http://schemas.openxmlformats.org/officeDocument/2006/relationships/hyperlink" Target="https://talan.bank.gov.ua/get-user-certificate/W158MQVooj_rECrOGhvA" TargetMode="External"/><Relationship Id="rId20" Type="http://schemas.openxmlformats.org/officeDocument/2006/relationships/hyperlink" Target="https://talan.bank.gov.ua/get-user-certificate/W158MCglLOw2DcdJAwsH" TargetMode="External"/><Relationship Id="rId41" Type="http://schemas.openxmlformats.org/officeDocument/2006/relationships/hyperlink" Target="https://talan.bank.gov.ua/get-user-certificate/W158MGIV27APTupfydLM" TargetMode="External"/><Relationship Id="rId62" Type="http://schemas.openxmlformats.org/officeDocument/2006/relationships/hyperlink" Target="https://talan.bank.gov.ua/get-user-certificate/W158Mik6NrX3qVR0CIV7" TargetMode="External"/><Relationship Id="rId83" Type="http://schemas.openxmlformats.org/officeDocument/2006/relationships/hyperlink" Target="https://talan.bank.gov.ua/get-user-certificate/W158M1eQvYbfciUc8-rn" TargetMode="External"/><Relationship Id="rId179" Type="http://schemas.openxmlformats.org/officeDocument/2006/relationships/hyperlink" Target="https://talan.bank.gov.ua/get-user-certificate/W158MZhpLuYUO6TS9Nch" TargetMode="External"/><Relationship Id="rId190" Type="http://schemas.openxmlformats.org/officeDocument/2006/relationships/hyperlink" Target="https://talan.bank.gov.ua/get-user-certificate/W158MT09HiQLd3pH_dlO" TargetMode="External"/><Relationship Id="rId204" Type="http://schemas.openxmlformats.org/officeDocument/2006/relationships/hyperlink" Target="https://talan.bank.gov.ua/get-user-certificate/W158MPAF_gRK8E2ofX3S" TargetMode="External"/><Relationship Id="rId225" Type="http://schemas.openxmlformats.org/officeDocument/2006/relationships/hyperlink" Target="https://talan.bank.gov.ua/get-user-certificate/W158Mg90s3xNKPiKy818" TargetMode="External"/><Relationship Id="rId246" Type="http://schemas.openxmlformats.org/officeDocument/2006/relationships/hyperlink" Target="https://talan.bank.gov.ua/get-user-certificate/W158Mr4E09KxERQKdmeN" TargetMode="External"/><Relationship Id="rId267" Type="http://schemas.openxmlformats.org/officeDocument/2006/relationships/hyperlink" Target="https://talan.bank.gov.ua/get-user-certificate/W158MT040ZZIux94Kc6p" TargetMode="External"/><Relationship Id="rId106" Type="http://schemas.openxmlformats.org/officeDocument/2006/relationships/hyperlink" Target="https://talan.bank.gov.ua/get-user-certificate/W158M-TfA7dyG7IBxiUg" TargetMode="External"/><Relationship Id="rId127" Type="http://schemas.openxmlformats.org/officeDocument/2006/relationships/hyperlink" Target="https://talan.bank.gov.ua/get-user-certificate/W158MYy5sNAGkWBh7mKg" TargetMode="External"/><Relationship Id="rId10" Type="http://schemas.openxmlformats.org/officeDocument/2006/relationships/hyperlink" Target="https://talan.bank.gov.ua/get-user-certificate/W158MxIOibcHmkqPBhJB" TargetMode="External"/><Relationship Id="rId31" Type="http://schemas.openxmlformats.org/officeDocument/2006/relationships/hyperlink" Target="https://talan.bank.gov.ua/get-user-certificate/W158Ms-obSR0HWJb2n5E" TargetMode="External"/><Relationship Id="rId52" Type="http://schemas.openxmlformats.org/officeDocument/2006/relationships/hyperlink" Target="https://talan.bank.gov.ua/get-user-certificate/W158M_p_I77AKxAk_-UK" TargetMode="External"/><Relationship Id="rId73" Type="http://schemas.openxmlformats.org/officeDocument/2006/relationships/hyperlink" Target="https://talan.bank.gov.ua/get-user-certificate/W158Mk5cReBurl3dmeDX" TargetMode="External"/><Relationship Id="rId94" Type="http://schemas.openxmlformats.org/officeDocument/2006/relationships/hyperlink" Target="https://talan.bank.gov.ua/get-user-certificate/W158M0FBI1CPMtQZgbPv" TargetMode="External"/><Relationship Id="rId148" Type="http://schemas.openxmlformats.org/officeDocument/2006/relationships/hyperlink" Target="https://talan.bank.gov.ua/get-user-certificate/W158MK5xC43RmH2kVA0y" TargetMode="External"/><Relationship Id="rId169" Type="http://schemas.openxmlformats.org/officeDocument/2006/relationships/hyperlink" Target="https://talan.bank.gov.ua/get-user-certificate/W158MJaxf7PSxGm8r4Sw" TargetMode="External"/><Relationship Id="rId4" Type="http://schemas.openxmlformats.org/officeDocument/2006/relationships/hyperlink" Target="https://talan.bank.gov.ua/get-user-certificate/W158MtGf_lNF2O6ktWkz" TargetMode="External"/><Relationship Id="rId180" Type="http://schemas.openxmlformats.org/officeDocument/2006/relationships/hyperlink" Target="https://talan.bank.gov.ua/get-user-certificate/W158Md10FWgbqx3CAp71" TargetMode="External"/><Relationship Id="rId215" Type="http://schemas.openxmlformats.org/officeDocument/2006/relationships/hyperlink" Target="https://talan.bank.gov.ua/get-user-certificate/W158MrK5c2DCIbATcs3j" TargetMode="External"/><Relationship Id="rId236" Type="http://schemas.openxmlformats.org/officeDocument/2006/relationships/hyperlink" Target="https://talan.bank.gov.ua/get-user-certificate/W158MSLGg1tCuVUJEjPy" TargetMode="External"/><Relationship Id="rId257" Type="http://schemas.openxmlformats.org/officeDocument/2006/relationships/hyperlink" Target="https://talan.bank.gov.ua/get-user-certificate/W158Mr0QIcO2FQ3vKO3k" TargetMode="External"/><Relationship Id="rId42" Type="http://schemas.openxmlformats.org/officeDocument/2006/relationships/hyperlink" Target="https://talan.bank.gov.ua/get-user-certificate/W158Mk_2BfoGWZ_2tmCT" TargetMode="External"/><Relationship Id="rId84" Type="http://schemas.openxmlformats.org/officeDocument/2006/relationships/hyperlink" Target="https://talan.bank.gov.ua/get-user-certificate/W158M2_Rz2Zbu1GPso2X" TargetMode="External"/><Relationship Id="rId138" Type="http://schemas.openxmlformats.org/officeDocument/2006/relationships/hyperlink" Target="https://talan.bank.gov.ua/get-user-certificate/W158MVnGKlE0cYTBWI7d" TargetMode="External"/><Relationship Id="rId191" Type="http://schemas.openxmlformats.org/officeDocument/2006/relationships/hyperlink" Target="https://talan.bank.gov.ua/get-user-certificate/W158MEGfsPWAhAjWxB5m" TargetMode="External"/><Relationship Id="rId205" Type="http://schemas.openxmlformats.org/officeDocument/2006/relationships/hyperlink" Target="https://talan.bank.gov.ua/get-user-certificate/W158MLZ10om8ucLdLHMq" TargetMode="External"/><Relationship Id="rId247" Type="http://schemas.openxmlformats.org/officeDocument/2006/relationships/hyperlink" Target="https://talan.bank.gov.ua/get-user-certificate/W158MQm4mlxVVHG_6ldI" TargetMode="External"/><Relationship Id="rId107" Type="http://schemas.openxmlformats.org/officeDocument/2006/relationships/hyperlink" Target="https://talan.bank.gov.ua/get-user-certificate/W158MmF0KoC0R6NiVG2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abSelected="1" topLeftCell="A223" workbookViewId="0">
      <selection activeCell="H237" sqref="H237"/>
    </sheetView>
  </sheetViews>
  <sheetFormatPr defaultRowHeight="14.4" x14ac:dyDescent="0.3"/>
  <cols>
    <col min="1" max="1" width="15.44140625" customWidth="1"/>
    <col min="2" max="2" width="16.109375" customWidth="1"/>
    <col min="3" max="3" width="35.77734375" customWidth="1"/>
    <col min="4" max="4" width="48.109375" customWidth="1"/>
    <col min="6" max="6" width="23.332031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6" x14ac:dyDescent="0.3">
      <c r="A2" t="s">
        <v>5</v>
      </c>
      <c r="B2" t="s">
        <v>6</v>
      </c>
      <c r="C2" t="s">
        <v>7</v>
      </c>
      <c r="D2" t="s">
        <v>8</v>
      </c>
      <c r="E2" t="str">
        <f>HYPERLINK("https://talan.bank.gov.ua/get-user-certificate/W158MteiVLbkkBcJVBV4","Завантажити сертифікат")</f>
        <v>Завантажити сертифікат</v>
      </c>
    </row>
    <row r="3" spans="1:6" x14ac:dyDescent="0.3">
      <c r="A3" t="s">
        <v>9</v>
      </c>
      <c r="B3" t="s">
        <v>6</v>
      </c>
      <c r="C3" t="s">
        <v>10</v>
      </c>
      <c r="D3" t="s">
        <v>11</v>
      </c>
      <c r="E3" t="str">
        <f>HYPERLINK("https://talan.bank.gov.ua/get-user-certificate/W158MDWgnZLt_tHqaehg","Завантажити сертифікат")</f>
        <v>Завантажити сертифікат</v>
      </c>
    </row>
    <row r="4" spans="1:6" x14ac:dyDescent="0.3">
      <c r="A4" t="s">
        <v>12</v>
      </c>
      <c r="B4" t="s">
        <v>6</v>
      </c>
      <c r="C4" t="s">
        <v>13</v>
      </c>
      <c r="D4" t="s">
        <v>14</v>
      </c>
      <c r="E4" t="str">
        <f>HYPERLINK("https://talan.bank.gov.ua/get-user-certificate/W158MwaY2syWvw-NtvL0","Завантажити сертифікат")</f>
        <v>Завантажити сертифікат</v>
      </c>
    </row>
    <row r="5" spans="1:6" x14ac:dyDescent="0.3">
      <c r="A5" t="s">
        <v>15</v>
      </c>
      <c r="B5" t="s">
        <v>6</v>
      </c>
      <c r="C5" t="s">
        <v>16</v>
      </c>
      <c r="D5" t="s">
        <v>17</v>
      </c>
      <c r="E5" t="str">
        <f>HYPERLINK("https://talan.bank.gov.ua/get-user-certificate/W158MtGf_lNF2O6ktWkz","Завантажити сертифікат")</f>
        <v>Завантажити сертифікат</v>
      </c>
    </row>
    <row r="6" spans="1:6" x14ac:dyDescent="0.3">
      <c r="A6" t="s">
        <v>18</v>
      </c>
      <c r="B6" t="s">
        <v>6</v>
      </c>
      <c r="C6" t="s">
        <v>19</v>
      </c>
      <c r="D6" t="s">
        <v>20</v>
      </c>
      <c r="E6" t="str">
        <f>HYPERLINK("https://talan.bank.gov.ua/get-user-certificate/W158M9gX34qRUe9VWPAD","Завантажити сертифікат")</f>
        <v>Завантажити сертифікат</v>
      </c>
    </row>
    <row r="7" spans="1:6" x14ac:dyDescent="0.3">
      <c r="A7" t="s">
        <v>21</v>
      </c>
      <c r="B7" t="s">
        <v>6</v>
      </c>
      <c r="C7" t="s">
        <v>22</v>
      </c>
      <c r="D7" t="s">
        <v>23</v>
      </c>
      <c r="E7" t="str">
        <f>HYPERLINK("https://talan.bank.gov.ua/get-user-certificate/W158MOYKo79P3PfgHEKB","Завантажити сертифікат")</f>
        <v>Завантажити сертифікат</v>
      </c>
    </row>
    <row r="8" spans="1:6" x14ac:dyDescent="0.3">
      <c r="A8" t="s">
        <v>24</v>
      </c>
      <c r="B8" t="s">
        <v>6</v>
      </c>
      <c r="C8" t="s">
        <v>25</v>
      </c>
      <c r="D8" t="s">
        <v>26</v>
      </c>
      <c r="E8" t="str">
        <f>HYPERLINK("https://talan.bank.gov.ua/get-user-certificate/W158McWJ3ZM4GWZn1wLe","Завантажити сертифікат")</f>
        <v>Завантажити сертифікат</v>
      </c>
    </row>
    <row r="9" spans="1:6" x14ac:dyDescent="0.3">
      <c r="A9" t="s">
        <v>27</v>
      </c>
      <c r="B9" t="s">
        <v>6</v>
      </c>
      <c r="C9" t="s">
        <v>28</v>
      </c>
      <c r="D9" t="s">
        <v>29</v>
      </c>
      <c r="E9" t="str">
        <f>HYPERLINK("https://talan.bank.gov.ua/get-user-certificate/W158Mg4q4WWPCq9rJjP3","Завантажити сертифікат")</f>
        <v>Завантажити сертифікат</v>
      </c>
    </row>
    <row r="10" spans="1:6" x14ac:dyDescent="0.3">
      <c r="A10" t="s">
        <v>30</v>
      </c>
      <c r="B10" t="s">
        <v>6</v>
      </c>
      <c r="C10" t="s">
        <v>31</v>
      </c>
      <c r="D10" t="s">
        <v>32</v>
      </c>
      <c r="E10" t="str">
        <f>HYPERLINK("https://talan.bank.gov.ua/get-user-certificate/W158Mka3YtViuRZ_XvqT","Завантажити сертифікат")</f>
        <v>Завантажити сертифікат</v>
      </c>
    </row>
    <row r="11" spans="1:6" x14ac:dyDescent="0.3">
      <c r="A11" t="s">
        <v>33</v>
      </c>
      <c r="B11" t="s">
        <v>6</v>
      </c>
      <c r="C11" t="s">
        <v>34</v>
      </c>
      <c r="D11" t="s">
        <v>35</v>
      </c>
      <c r="E11" t="str">
        <f>HYPERLINK("https://talan.bank.gov.ua/get-user-certificate/W158MxIOibcHmkqPBhJB","Завантажити сертифікат")</f>
        <v>Завантажити сертифікат</v>
      </c>
    </row>
    <row r="12" spans="1:6" x14ac:dyDescent="0.3">
      <c r="A12" t="s">
        <v>36</v>
      </c>
      <c r="B12" t="s">
        <v>6</v>
      </c>
      <c r="C12" t="s">
        <v>37</v>
      </c>
      <c r="D12" t="s">
        <v>38</v>
      </c>
      <c r="E12" t="str">
        <f>HYPERLINK("https://talan.bank.gov.ua/get-user-certificate/W158MeI7F4Sj1aOZcr-V","Завантажити сертифікат")</f>
        <v>Завантажити сертифікат</v>
      </c>
    </row>
    <row r="13" spans="1:6" x14ac:dyDescent="0.3">
      <c r="A13" t="s">
        <v>39</v>
      </c>
      <c r="B13" t="s">
        <v>6</v>
      </c>
      <c r="C13" t="s">
        <v>40</v>
      </c>
      <c r="D13" t="s">
        <v>41</v>
      </c>
      <c r="E13" t="str">
        <f>HYPERLINK("https://talan.bank.gov.ua/get-user-certificate/W158MF5f_NpDfIt7olft","Завантажити сертифікат")</f>
        <v>Завантажити сертифікат</v>
      </c>
    </row>
    <row r="14" spans="1:6" x14ac:dyDescent="0.3">
      <c r="A14" t="s">
        <v>42</v>
      </c>
      <c r="B14" t="s">
        <v>6</v>
      </c>
      <c r="C14" t="s">
        <v>43</v>
      </c>
      <c r="D14" t="s">
        <v>44</v>
      </c>
      <c r="E14" t="str">
        <f>HYPERLINK("https://talan.bank.gov.ua/get-user-certificate/W158MKYdGBkmubQtVAZy","Завантажити сертифікат")</f>
        <v>Завантажити сертифікат</v>
      </c>
    </row>
    <row r="15" spans="1:6" x14ac:dyDescent="0.3">
      <c r="A15" t="s">
        <v>45</v>
      </c>
      <c r="B15" t="s">
        <v>6</v>
      </c>
      <c r="C15" t="s">
        <v>46</v>
      </c>
      <c r="D15" t="s">
        <v>47</v>
      </c>
      <c r="E15" t="str">
        <f>HYPERLINK("https://talan.bank.gov.ua/get-user-certificate/W158MleL2BUCx0oTzfx8","Завантажити сертифікат")</f>
        <v>Завантажити сертифікат</v>
      </c>
    </row>
    <row r="16" spans="1:6" x14ac:dyDescent="0.3">
      <c r="A16" t="s">
        <v>48</v>
      </c>
      <c r="B16" t="s">
        <v>6</v>
      </c>
      <c r="C16" t="s">
        <v>49</v>
      </c>
      <c r="D16" t="s">
        <v>50</v>
      </c>
      <c r="E16" t="str">
        <f>HYPERLINK("https://talan.bank.gov.ua/get-user-certificate/W158M1FHDMnA-w4fGehw","Завантажити сертифікат")</f>
        <v>Завантажити сертифікат</v>
      </c>
    </row>
    <row r="17" spans="1:5" x14ac:dyDescent="0.3">
      <c r="A17" t="s">
        <v>51</v>
      </c>
      <c r="B17" t="s">
        <v>6</v>
      </c>
      <c r="C17" t="s">
        <v>52</v>
      </c>
      <c r="D17" t="s">
        <v>53</v>
      </c>
      <c r="E17" t="str">
        <f>HYPERLINK("https://talan.bank.gov.ua/get-user-certificate/W158M44wuV69M2kYBU54","Завантажити сертифікат")</f>
        <v>Завантажити сертифікат</v>
      </c>
    </row>
    <row r="18" spans="1:5" x14ac:dyDescent="0.3">
      <c r="A18" t="s">
        <v>54</v>
      </c>
      <c r="B18" t="s">
        <v>6</v>
      </c>
      <c r="C18" t="s">
        <v>55</v>
      </c>
      <c r="D18" t="s">
        <v>56</v>
      </c>
      <c r="E18" t="str">
        <f>HYPERLINK("https://talan.bank.gov.ua/get-user-certificate/W158M--UEMKU_y1uYmfQ","Завантажити сертифікат")</f>
        <v>Завантажити сертифікат</v>
      </c>
    </row>
    <row r="19" spans="1:5" x14ac:dyDescent="0.3">
      <c r="A19" t="s">
        <v>57</v>
      </c>
      <c r="B19" t="s">
        <v>6</v>
      </c>
      <c r="C19" t="s">
        <v>58</v>
      </c>
      <c r="D19" t="s">
        <v>59</v>
      </c>
      <c r="E19" t="str">
        <f>HYPERLINK("https://talan.bank.gov.ua/get-user-certificate/W158M6k3JRRfLRCSc83n","Завантажити сертифікат")</f>
        <v>Завантажити сертифікат</v>
      </c>
    </row>
    <row r="20" spans="1:5" x14ac:dyDescent="0.3">
      <c r="A20" t="s">
        <v>60</v>
      </c>
      <c r="B20" t="s">
        <v>6</v>
      </c>
      <c r="C20" t="s">
        <v>61</v>
      </c>
      <c r="D20" t="s">
        <v>62</v>
      </c>
      <c r="E20" t="str">
        <f>HYPERLINK("https://talan.bank.gov.ua/get-user-certificate/W158MmOgsmjVI97fj8ui","Завантажити сертифікат")</f>
        <v>Завантажити сертифікат</v>
      </c>
    </row>
    <row r="21" spans="1:5" x14ac:dyDescent="0.3">
      <c r="A21" t="s">
        <v>63</v>
      </c>
      <c r="B21" t="s">
        <v>6</v>
      </c>
      <c r="C21" t="s">
        <v>64</v>
      </c>
      <c r="D21" t="s">
        <v>65</v>
      </c>
      <c r="E21" t="str">
        <f>HYPERLINK("https://talan.bank.gov.ua/get-user-certificate/W158MCglLOw2DcdJAwsH","Завантажити сертифікат")</f>
        <v>Завантажити сертифікат</v>
      </c>
    </row>
    <row r="22" spans="1:5" x14ac:dyDescent="0.3">
      <c r="A22" t="s">
        <v>66</v>
      </c>
      <c r="B22" t="s">
        <v>6</v>
      </c>
      <c r="C22" t="s">
        <v>67</v>
      </c>
      <c r="D22" t="s">
        <v>68</v>
      </c>
      <c r="E22" t="str">
        <f>HYPERLINK("https://talan.bank.gov.ua/get-user-certificate/W158MN1k-vHexfgy4kpE","Завантажити сертифікат")</f>
        <v>Завантажити сертифікат</v>
      </c>
    </row>
    <row r="23" spans="1:5" x14ac:dyDescent="0.3">
      <c r="A23" t="s">
        <v>69</v>
      </c>
      <c r="B23" t="s">
        <v>6</v>
      </c>
      <c r="C23" t="s">
        <v>70</v>
      </c>
      <c r="D23" t="s">
        <v>71</v>
      </c>
      <c r="E23" t="str">
        <f>HYPERLINK("https://talan.bank.gov.ua/get-user-certificate/W158MyekaqxIG4K4PjgM","Завантажити сертифікат")</f>
        <v>Завантажити сертифікат</v>
      </c>
    </row>
    <row r="24" spans="1:5" x14ac:dyDescent="0.3">
      <c r="A24" t="s">
        <v>72</v>
      </c>
      <c r="B24" t="s">
        <v>6</v>
      </c>
      <c r="C24" t="s">
        <v>73</v>
      </c>
      <c r="D24" t="s">
        <v>74</v>
      </c>
      <c r="E24" t="str">
        <f>HYPERLINK("https://talan.bank.gov.ua/get-user-certificate/W158MgIQP3W0fHJwlvZk","Завантажити сертифікат")</f>
        <v>Завантажити сертифікат</v>
      </c>
    </row>
    <row r="25" spans="1:5" x14ac:dyDescent="0.3">
      <c r="A25" t="s">
        <v>75</v>
      </c>
      <c r="B25" t="s">
        <v>6</v>
      </c>
      <c r="C25" t="s">
        <v>76</v>
      </c>
      <c r="D25" t="s">
        <v>77</v>
      </c>
      <c r="E25" t="str">
        <f>HYPERLINK("https://talan.bank.gov.ua/get-user-certificate/W158MOA1UQLHECeAbLuP","Завантажити сертифікат")</f>
        <v>Завантажити сертифікат</v>
      </c>
    </row>
    <row r="26" spans="1:5" x14ac:dyDescent="0.3">
      <c r="A26" t="s">
        <v>78</v>
      </c>
      <c r="B26" t="s">
        <v>6</v>
      </c>
      <c r="C26" t="s">
        <v>79</v>
      </c>
      <c r="D26" t="s">
        <v>80</v>
      </c>
      <c r="E26" t="str">
        <f>HYPERLINK("https://talan.bank.gov.ua/get-user-certificate/W158M3l1Pa4VmQF_7sBe","Завантажити сертифікат")</f>
        <v>Завантажити сертифікат</v>
      </c>
    </row>
    <row r="27" spans="1:5" x14ac:dyDescent="0.3">
      <c r="A27" t="s">
        <v>81</v>
      </c>
      <c r="B27" t="s">
        <v>6</v>
      </c>
      <c r="C27" t="s">
        <v>82</v>
      </c>
      <c r="D27" t="s">
        <v>83</v>
      </c>
      <c r="E27" t="str">
        <f>HYPERLINK("https://talan.bank.gov.ua/get-user-certificate/W158M8ZzbH9iXC2PT7h1","Завантажити сертифікат")</f>
        <v>Завантажити сертифікат</v>
      </c>
    </row>
    <row r="28" spans="1:5" x14ac:dyDescent="0.3">
      <c r="A28" t="s">
        <v>84</v>
      </c>
      <c r="B28" t="s">
        <v>6</v>
      </c>
      <c r="C28" t="s">
        <v>85</v>
      </c>
      <c r="D28" t="s">
        <v>86</v>
      </c>
      <c r="E28" t="str">
        <f>HYPERLINK("https://talan.bank.gov.ua/get-user-certificate/W158M7V4t-0ha-x3KoHL","Завантажити сертифікат")</f>
        <v>Завантажити сертифікат</v>
      </c>
    </row>
    <row r="29" spans="1:5" x14ac:dyDescent="0.3">
      <c r="A29" t="s">
        <v>87</v>
      </c>
      <c r="B29" t="s">
        <v>6</v>
      </c>
      <c r="C29" t="s">
        <v>88</v>
      </c>
      <c r="D29" t="s">
        <v>89</v>
      </c>
      <c r="E29" t="str">
        <f>HYPERLINK("https://talan.bank.gov.ua/get-user-certificate/W158MiJNZKI4-H_c9JCM","Завантажити сертифікат")</f>
        <v>Завантажити сертифікат</v>
      </c>
    </row>
    <row r="30" spans="1:5" x14ac:dyDescent="0.3">
      <c r="A30" t="s">
        <v>90</v>
      </c>
      <c r="B30" t="s">
        <v>6</v>
      </c>
      <c r="C30" t="s">
        <v>91</v>
      </c>
      <c r="D30" t="s">
        <v>92</v>
      </c>
      <c r="E30" t="str">
        <f>HYPERLINK("https://talan.bank.gov.ua/get-user-certificate/W158M6aBk98K64ckKeae","Завантажити сертифікат")</f>
        <v>Завантажити сертифікат</v>
      </c>
    </row>
    <row r="31" spans="1:5" x14ac:dyDescent="0.3">
      <c r="A31" t="s">
        <v>93</v>
      </c>
      <c r="B31" t="s">
        <v>6</v>
      </c>
      <c r="C31" t="s">
        <v>94</v>
      </c>
      <c r="D31" t="s">
        <v>95</v>
      </c>
      <c r="E31" t="str">
        <f>HYPERLINK("https://talan.bank.gov.ua/get-user-certificate/W158MubbBQyVJClk7zG8","Завантажити сертифікат")</f>
        <v>Завантажити сертифікат</v>
      </c>
    </row>
    <row r="32" spans="1:5" x14ac:dyDescent="0.3">
      <c r="A32" t="s">
        <v>96</v>
      </c>
      <c r="B32" t="s">
        <v>6</v>
      </c>
      <c r="C32" t="s">
        <v>97</v>
      </c>
      <c r="D32" t="s">
        <v>98</v>
      </c>
      <c r="E32" t="str">
        <f>HYPERLINK("https://talan.bank.gov.ua/get-user-certificate/W158Ms-obSR0HWJb2n5E","Завантажити сертифікат")</f>
        <v>Завантажити сертифікат</v>
      </c>
    </row>
    <row r="33" spans="1:5" x14ac:dyDescent="0.3">
      <c r="A33" t="s">
        <v>99</v>
      </c>
      <c r="B33" t="s">
        <v>6</v>
      </c>
      <c r="C33" t="s">
        <v>100</v>
      </c>
      <c r="D33" t="s">
        <v>101</v>
      </c>
      <c r="E33" t="str">
        <f>HYPERLINK("https://talan.bank.gov.ua/get-user-certificate/W158MknvafCU7qYK0TIU","Завантажити сертифікат")</f>
        <v>Завантажити сертифікат</v>
      </c>
    </row>
    <row r="34" spans="1:5" x14ac:dyDescent="0.3">
      <c r="A34" t="s">
        <v>102</v>
      </c>
      <c r="B34" t="s">
        <v>6</v>
      </c>
      <c r="C34" t="s">
        <v>103</v>
      </c>
      <c r="D34" t="s">
        <v>104</v>
      </c>
      <c r="E34" t="str">
        <f>HYPERLINK("https://talan.bank.gov.ua/get-user-certificate/W158MKS_WS3ToAlew-nZ","Завантажити сертифікат")</f>
        <v>Завантажити сертифікат</v>
      </c>
    </row>
    <row r="35" spans="1:5" x14ac:dyDescent="0.3">
      <c r="A35" t="s">
        <v>105</v>
      </c>
      <c r="B35" t="s">
        <v>6</v>
      </c>
      <c r="C35" t="s">
        <v>106</v>
      </c>
      <c r="D35" t="s">
        <v>107</v>
      </c>
      <c r="E35" t="str">
        <f>HYPERLINK("https://talan.bank.gov.ua/get-user-certificate/W158Mj_2l9iZRYbDs1iz","Завантажити сертифікат")</f>
        <v>Завантажити сертифікат</v>
      </c>
    </row>
    <row r="36" spans="1:5" x14ac:dyDescent="0.3">
      <c r="A36" t="s">
        <v>108</v>
      </c>
      <c r="B36" t="s">
        <v>6</v>
      </c>
      <c r="C36" t="s">
        <v>109</v>
      </c>
      <c r="D36" t="s">
        <v>110</v>
      </c>
      <c r="E36" t="str">
        <f>HYPERLINK("https://talan.bank.gov.ua/get-user-certificate/W158Mj2ko3NtVxpD7YlY","Завантажити сертифікат")</f>
        <v>Завантажити сертифікат</v>
      </c>
    </row>
    <row r="37" spans="1:5" x14ac:dyDescent="0.3">
      <c r="A37" t="s">
        <v>111</v>
      </c>
      <c r="B37" t="s">
        <v>6</v>
      </c>
      <c r="C37" t="s">
        <v>112</v>
      </c>
      <c r="D37" t="s">
        <v>113</v>
      </c>
      <c r="E37" t="str">
        <f>HYPERLINK("https://talan.bank.gov.ua/get-user-certificate/W158MkejKkujptZHeZem","Завантажити сертифікат")</f>
        <v>Завантажити сертифікат</v>
      </c>
    </row>
    <row r="38" spans="1:5" x14ac:dyDescent="0.3">
      <c r="A38" t="s">
        <v>114</v>
      </c>
      <c r="B38" t="s">
        <v>6</v>
      </c>
      <c r="C38" t="s">
        <v>115</v>
      </c>
      <c r="D38" t="s">
        <v>116</v>
      </c>
      <c r="E38" t="str">
        <f>HYPERLINK("https://talan.bank.gov.ua/get-user-certificate/W158MJLVATrerWYD0cdZ","Завантажити сертифікат")</f>
        <v>Завантажити сертифікат</v>
      </c>
    </row>
    <row r="39" spans="1:5" x14ac:dyDescent="0.3">
      <c r="A39" t="s">
        <v>117</v>
      </c>
      <c r="B39" t="s">
        <v>6</v>
      </c>
      <c r="C39" t="s">
        <v>118</v>
      </c>
      <c r="D39" t="s">
        <v>119</v>
      </c>
      <c r="E39" t="str">
        <f>HYPERLINK("https://talan.bank.gov.ua/get-user-certificate/W158MOgmeoICldmIf2LM","Завантажити сертифікат")</f>
        <v>Завантажити сертифікат</v>
      </c>
    </row>
    <row r="40" spans="1:5" x14ac:dyDescent="0.3">
      <c r="A40" t="s">
        <v>120</v>
      </c>
      <c r="B40" t="s">
        <v>6</v>
      </c>
      <c r="C40" t="s">
        <v>121</v>
      </c>
      <c r="D40" t="s">
        <v>122</v>
      </c>
      <c r="E40" t="str">
        <f>HYPERLINK("https://talan.bank.gov.ua/get-user-certificate/W158M_-HFcnip_nh4paB","Завантажити сертифікат")</f>
        <v>Завантажити сертифікат</v>
      </c>
    </row>
    <row r="41" spans="1:5" x14ac:dyDescent="0.3">
      <c r="A41" t="s">
        <v>123</v>
      </c>
      <c r="B41" t="s">
        <v>6</v>
      </c>
      <c r="C41" t="s">
        <v>124</v>
      </c>
      <c r="D41" t="s">
        <v>125</v>
      </c>
      <c r="E41" t="str">
        <f>HYPERLINK("https://talan.bank.gov.ua/get-user-certificate/W158Mr8gaRiDdPoV5T1h","Завантажити сертифікат")</f>
        <v>Завантажити сертифікат</v>
      </c>
    </row>
    <row r="42" spans="1:5" x14ac:dyDescent="0.3">
      <c r="A42" t="s">
        <v>126</v>
      </c>
      <c r="B42" t="s">
        <v>6</v>
      </c>
      <c r="C42" t="s">
        <v>127</v>
      </c>
      <c r="D42" t="s">
        <v>128</v>
      </c>
      <c r="E42" t="str">
        <f>HYPERLINK("https://talan.bank.gov.ua/get-user-certificate/W158MGIV27APTupfydLM","Завантажити сертифікат")</f>
        <v>Завантажити сертифікат</v>
      </c>
    </row>
    <row r="43" spans="1:5" x14ac:dyDescent="0.3">
      <c r="A43" t="s">
        <v>129</v>
      </c>
      <c r="B43" t="s">
        <v>6</v>
      </c>
      <c r="C43" t="s">
        <v>130</v>
      </c>
      <c r="D43" t="s">
        <v>131</v>
      </c>
      <c r="E43" t="str">
        <f>HYPERLINK("https://talan.bank.gov.ua/get-user-certificate/W158Mk_2BfoGWZ_2tmCT","Завантажити сертифікат")</f>
        <v>Завантажити сертифікат</v>
      </c>
    </row>
    <row r="44" spans="1:5" x14ac:dyDescent="0.3">
      <c r="A44" t="s">
        <v>132</v>
      </c>
      <c r="B44" t="s">
        <v>6</v>
      </c>
      <c r="C44" t="s">
        <v>133</v>
      </c>
      <c r="D44" t="s">
        <v>134</v>
      </c>
      <c r="E44" t="str">
        <f>HYPERLINK("https://talan.bank.gov.ua/get-user-certificate/W158MgAEdAZOAjkiEWto","Завантажити сертифікат")</f>
        <v>Завантажити сертифікат</v>
      </c>
    </row>
    <row r="45" spans="1:5" x14ac:dyDescent="0.3">
      <c r="A45" t="s">
        <v>135</v>
      </c>
      <c r="B45" t="s">
        <v>6</v>
      </c>
      <c r="C45" t="s">
        <v>136</v>
      </c>
      <c r="D45" t="s">
        <v>137</v>
      </c>
      <c r="E45" t="str">
        <f>HYPERLINK("https://talan.bank.gov.ua/get-user-certificate/W158M43zJBN5wX7aE73s","Завантажити сертифікат")</f>
        <v>Завантажити сертифікат</v>
      </c>
    </row>
    <row r="46" spans="1:5" x14ac:dyDescent="0.3">
      <c r="A46" t="s">
        <v>138</v>
      </c>
      <c r="B46" t="s">
        <v>6</v>
      </c>
      <c r="C46" t="s">
        <v>139</v>
      </c>
      <c r="D46" t="s">
        <v>140</v>
      </c>
      <c r="E46" t="str">
        <f>HYPERLINK("https://talan.bank.gov.ua/get-user-certificate/W158MSeavrbvJVq_2olS","Завантажити сертифікат")</f>
        <v>Завантажити сертифікат</v>
      </c>
    </row>
    <row r="47" spans="1:5" x14ac:dyDescent="0.3">
      <c r="A47" t="s">
        <v>141</v>
      </c>
      <c r="B47" t="s">
        <v>6</v>
      </c>
      <c r="C47" t="s">
        <v>142</v>
      </c>
      <c r="D47" t="s">
        <v>143</v>
      </c>
      <c r="E47" t="str">
        <f>HYPERLINK("https://talan.bank.gov.ua/get-user-certificate/W158M1Se89k0urRD5aAe","Завантажити сертифікат")</f>
        <v>Завантажити сертифікат</v>
      </c>
    </row>
    <row r="48" spans="1:5" x14ac:dyDescent="0.3">
      <c r="A48" t="s">
        <v>144</v>
      </c>
      <c r="B48" t="s">
        <v>6</v>
      </c>
      <c r="C48" t="s">
        <v>145</v>
      </c>
      <c r="D48" t="s">
        <v>146</v>
      </c>
      <c r="E48" t="str">
        <f>HYPERLINK("https://talan.bank.gov.ua/get-user-certificate/W158MJACNnXkZO8sNCjx","Завантажити сертифікат")</f>
        <v>Завантажити сертифікат</v>
      </c>
    </row>
    <row r="49" spans="1:5" x14ac:dyDescent="0.3">
      <c r="A49" t="s">
        <v>147</v>
      </c>
      <c r="B49" t="s">
        <v>6</v>
      </c>
      <c r="C49" t="s">
        <v>148</v>
      </c>
      <c r="D49" t="s">
        <v>149</v>
      </c>
      <c r="E49" t="str">
        <f>HYPERLINK("https://talan.bank.gov.ua/get-user-certificate/W158M9d5lqdGy3l9NIgM","Завантажити сертифікат")</f>
        <v>Завантажити сертифікат</v>
      </c>
    </row>
    <row r="50" spans="1:5" x14ac:dyDescent="0.3">
      <c r="A50" t="s">
        <v>150</v>
      </c>
      <c r="B50" t="s">
        <v>6</v>
      </c>
      <c r="C50" t="s">
        <v>151</v>
      </c>
      <c r="D50" t="s">
        <v>152</v>
      </c>
      <c r="E50" t="str">
        <f>HYPERLINK("https://talan.bank.gov.ua/get-user-certificate/W158M6P0M4DZl-XW0peH","Завантажити сертифікат")</f>
        <v>Завантажити сертифікат</v>
      </c>
    </row>
    <row r="51" spans="1:5" x14ac:dyDescent="0.3">
      <c r="A51" t="s">
        <v>153</v>
      </c>
      <c r="B51" t="s">
        <v>6</v>
      </c>
      <c r="C51" t="s">
        <v>154</v>
      </c>
      <c r="D51" t="s">
        <v>155</v>
      </c>
      <c r="E51" t="str">
        <f>HYPERLINK("https://talan.bank.gov.ua/get-user-certificate/W158MdCDZTSItXvuzyqH","Завантажити сертифікат")</f>
        <v>Завантажити сертифікат</v>
      </c>
    </row>
    <row r="52" spans="1:5" x14ac:dyDescent="0.3">
      <c r="A52" t="s">
        <v>156</v>
      </c>
      <c r="B52" t="s">
        <v>6</v>
      </c>
      <c r="C52" t="s">
        <v>157</v>
      </c>
      <c r="D52" t="s">
        <v>158</v>
      </c>
      <c r="E52" t="str">
        <f>HYPERLINK("https://talan.bank.gov.ua/get-user-certificate/W158MhiE3megoNKj0y5S","Завантажити сертифікат")</f>
        <v>Завантажити сертифікат</v>
      </c>
    </row>
    <row r="53" spans="1:5" x14ac:dyDescent="0.3">
      <c r="A53" t="s">
        <v>159</v>
      </c>
      <c r="B53" t="s">
        <v>6</v>
      </c>
      <c r="C53" t="s">
        <v>160</v>
      </c>
      <c r="D53" t="s">
        <v>161</v>
      </c>
      <c r="E53" t="str">
        <f>HYPERLINK("https://talan.bank.gov.ua/get-user-certificate/W158M_p_I77AKxAk_-UK","Завантажити сертифікат")</f>
        <v>Завантажити сертифікат</v>
      </c>
    </row>
    <row r="54" spans="1:5" x14ac:dyDescent="0.3">
      <c r="A54" t="s">
        <v>162</v>
      </c>
      <c r="B54" t="s">
        <v>6</v>
      </c>
      <c r="C54" t="s">
        <v>163</v>
      </c>
      <c r="D54" t="s">
        <v>164</v>
      </c>
      <c r="E54" t="str">
        <f>HYPERLINK("https://talan.bank.gov.ua/get-user-certificate/W158MrLz7_9OFoUAE9Ey","Завантажити сертифікат")</f>
        <v>Завантажити сертифікат</v>
      </c>
    </row>
    <row r="55" spans="1:5" x14ac:dyDescent="0.3">
      <c r="A55" t="s">
        <v>165</v>
      </c>
      <c r="B55" t="s">
        <v>6</v>
      </c>
      <c r="C55" t="s">
        <v>166</v>
      </c>
      <c r="D55" t="s">
        <v>167</v>
      </c>
      <c r="E55" t="str">
        <f>HYPERLINK("https://talan.bank.gov.ua/get-user-certificate/W158Mb73r-KPs_AYABm0","Завантажити сертифікат")</f>
        <v>Завантажити сертифікат</v>
      </c>
    </row>
    <row r="56" spans="1:5" x14ac:dyDescent="0.3">
      <c r="A56" t="s">
        <v>168</v>
      </c>
      <c r="B56" t="s">
        <v>6</v>
      </c>
      <c r="C56" t="s">
        <v>169</v>
      </c>
      <c r="D56" t="s">
        <v>170</v>
      </c>
      <c r="E56" t="str">
        <f>HYPERLINK("https://talan.bank.gov.ua/get-user-certificate/W158M6g-5WYrqUyzYp9V","Завантажити сертифікат")</f>
        <v>Завантажити сертифікат</v>
      </c>
    </row>
    <row r="57" spans="1:5" x14ac:dyDescent="0.3">
      <c r="A57" t="s">
        <v>171</v>
      </c>
      <c r="B57" t="s">
        <v>6</v>
      </c>
      <c r="C57" t="s">
        <v>172</v>
      </c>
      <c r="D57" t="s">
        <v>173</v>
      </c>
      <c r="E57" t="str">
        <f>HYPERLINK("https://talan.bank.gov.ua/get-user-certificate/W158Mnrb9YCFMTWNE6GM","Завантажити сертифікат")</f>
        <v>Завантажити сертифікат</v>
      </c>
    </row>
    <row r="58" spans="1:5" x14ac:dyDescent="0.3">
      <c r="A58" t="s">
        <v>174</v>
      </c>
      <c r="B58" t="s">
        <v>6</v>
      </c>
      <c r="C58" t="s">
        <v>175</v>
      </c>
      <c r="D58" t="s">
        <v>176</v>
      </c>
      <c r="E58" t="str">
        <f>HYPERLINK("https://talan.bank.gov.ua/get-user-certificate/W158MDDLE3Pv2Zr-i8eg","Завантажити сертифікат")</f>
        <v>Завантажити сертифікат</v>
      </c>
    </row>
    <row r="59" spans="1:5" x14ac:dyDescent="0.3">
      <c r="A59" t="s">
        <v>177</v>
      </c>
      <c r="B59" t="s">
        <v>6</v>
      </c>
      <c r="C59" t="s">
        <v>178</v>
      </c>
      <c r="D59" t="s">
        <v>179</v>
      </c>
      <c r="E59" t="str">
        <f>HYPERLINK("https://talan.bank.gov.ua/get-user-certificate/W158M3CyDNoDyyLPMhWQ","Завантажити сертифікат")</f>
        <v>Завантажити сертифікат</v>
      </c>
    </row>
    <row r="60" spans="1:5" x14ac:dyDescent="0.3">
      <c r="A60" t="s">
        <v>180</v>
      </c>
      <c r="B60" t="s">
        <v>6</v>
      </c>
      <c r="C60" t="s">
        <v>181</v>
      </c>
      <c r="D60" t="s">
        <v>182</v>
      </c>
      <c r="E60" t="str">
        <f>HYPERLINK("https://talan.bank.gov.ua/get-user-certificate/W158M322QyBSRkJP86Wr","Завантажити сертифікат")</f>
        <v>Завантажити сертифікат</v>
      </c>
    </row>
    <row r="61" spans="1:5" x14ac:dyDescent="0.3">
      <c r="A61" t="s">
        <v>183</v>
      </c>
      <c r="B61" t="s">
        <v>6</v>
      </c>
      <c r="C61" t="s">
        <v>184</v>
      </c>
      <c r="D61" t="s">
        <v>185</v>
      </c>
      <c r="E61" t="str">
        <f>HYPERLINK("https://talan.bank.gov.ua/get-user-certificate/W158Mn8mSeqljJ8CVXXW","Завантажити сертифікат")</f>
        <v>Завантажити сертифікат</v>
      </c>
    </row>
    <row r="62" spans="1:5" x14ac:dyDescent="0.3">
      <c r="A62" t="s">
        <v>186</v>
      </c>
      <c r="B62" t="s">
        <v>6</v>
      </c>
      <c r="C62" t="s">
        <v>187</v>
      </c>
      <c r="D62" t="s">
        <v>188</v>
      </c>
      <c r="E62" t="str">
        <f>HYPERLINK("https://talan.bank.gov.ua/get-user-certificate/W158MKcPF8c9VZbuFJTb","Завантажити сертифікат")</f>
        <v>Завантажити сертифікат</v>
      </c>
    </row>
    <row r="63" spans="1:5" x14ac:dyDescent="0.3">
      <c r="A63" t="s">
        <v>189</v>
      </c>
      <c r="B63" t="s">
        <v>6</v>
      </c>
      <c r="C63" t="s">
        <v>190</v>
      </c>
      <c r="D63" t="s">
        <v>191</v>
      </c>
      <c r="E63" t="str">
        <f>HYPERLINK("https://talan.bank.gov.ua/get-user-certificate/W158Mik6NrX3qVR0CIV7","Завантажити сертифікат")</f>
        <v>Завантажити сертифікат</v>
      </c>
    </row>
    <row r="64" spans="1:5" x14ac:dyDescent="0.3">
      <c r="A64" t="s">
        <v>192</v>
      </c>
      <c r="B64" t="s">
        <v>6</v>
      </c>
      <c r="C64" t="s">
        <v>193</v>
      </c>
      <c r="D64" t="s">
        <v>194</v>
      </c>
      <c r="E64" t="str">
        <f>HYPERLINK("https://talan.bank.gov.ua/get-user-certificate/W158MlwK_I_HcwU7LH3K","Завантажити сертифікат")</f>
        <v>Завантажити сертифікат</v>
      </c>
    </row>
    <row r="65" spans="1:5" x14ac:dyDescent="0.3">
      <c r="A65" t="s">
        <v>195</v>
      </c>
      <c r="B65" t="s">
        <v>6</v>
      </c>
      <c r="C65" t="s">
        <v>196</v>
      </c>
      <c r="D65" t="s">
        <v>197</v>
      </c>
      <c r="E65" t="str">
        <f>HYPERLINK("https://talan.bank.gov.ua/get-user-certificate/W158MYJf2eLPUFFdPdPu","Завантажити сертифікат")</f>
        <v>Завантажити сертифікат</v>
      </c>
    </row>
    <row r="66" spans="1:5" x14ac:dyDescent="0.3">
      <c r="A66" t="s">
        <v>198</v>
      </c>
      <c r="B66" t="s">
        <v>6</v>
      </c>
      <c r="C66" t="s">
        <v>199</v>
      </c>
      <c r="D66" t="s">
        <v>200</v>
      </c>
      <c r="E66" t="str">
        <f>HYPERLINK("https://talan.bank.gov.ua/get-user-certificate/W158M2PaHJqJZDg4Z9pF","Завантажити сертифікат")</f>
        <v>Завантажити сертифікат</v>
      </c>
    </row>
    <row r="67" spans="1:5" x14ac:dyDescent="0.3">
      <c r="A67" t="s">
        <v>201</v>
      </c>
      <c r="B67" t="s">
        <v>6</v>
      </c>
      <c r="C67" t="s">
        <v>202</v>
      </c>
      <c r="D67" t="s">
        <v>203</v>
      </c>
      <c r="E67" t="str">
        <f>HYPERLINK("https://talan.bank.gov.ua/get-user-certificate/W158MK442R16UYUPBNmD","Завантажити сертифікат")</f>
        <v>Завантажити сертифікат</v>
      </c>
    </row>
    <row r="68" spans="1:5" x14ac:dyDescent="0.3">
      <c r="A68" t="s">
        <v>204</v>
      </c>
      <c r="B68" t="s">
        <v>6</v>
      </c>
      <c r="C68" t="s">
        <v>205</v>
      </c>
      <c r="D68" t="s">
        <v>206</v>
      </c>
      <c r="E68" t="str">
        <f>HYPERLINK("https://talan.bank.gov.ua/get-user-certificate/W158MANXciQYGCtrwX9D","Завантажити сертифікат")</f>
        <v>Завантажити сертифікат</v>
      </c>
    </row>
    <row r="69" spans="1:5" x14ac:dyDescent="0.3">
      <c r="A69" t="s">
        <v>207</v>
      </c>
      <c r="B69" t="s">
        <v>6</v>
      </c>
      <c r="C69" t="s">
        <v>208</v>
      </c>
      <c r="D69" t="s">
        <v>209</v>
      </c>
      <c r="E69" t="str">
        <f>HYPERLINK("https://talan.bank.gov.ua/get-user-certificate/W158MjM5-d8Q2KXYq3of","Завантажити сертифікат")</f>
        <v>Завантажити сертифікат</v>
      </c>
    </row>
    <row r="70" spans="1:5" x14ac:dyDescent="0.3">
      <c r="A70" t="s">
        <v>210</v>
      </c>
      <c r="B70" t="s">
        <v>6</v>
      </c>
      <c r="C70" t="s">
        <v>211</v>
      </c>
      <c r="D70" t="s">
        <v>212</v>
      </c>
      <c r="E70" t="str">
        <f>HYPERLINK("https://talan.bank.gov.ua/get-user-certificate/W158MyIc9SckxaWeX_0F","Завантажити сертифікат")</f>
        <v>Завантажити сертифікат</v>
      </c>
    </row>
    <row r="71" spans="1:5" x14ac:dyDescent="0.3">
      <c r="A71" t="s">
        <v>213</v>
      </c>
      <c r="B71" t="s">
        <v>6</v>
      </c>
      <c r="C71" t="s">
        <v>214</v>
      </c>
      <c r="D71" t="s">
        <v>215</v>
      </c>
      <c r="E71" t="str">
        <f>HYPERLINK("https://talan.bank.gov.ua/get-user-certificate/W158MCZafM1jTpGsYRGe","Завантажити сертифікат")</f>
        <v>Завантажити сертифікат</v>
      </c>
    </row>
    <row r="72" spans="1:5" x14ac:dyDescent="0.3">
      <c r="A72" t="s">
        <v>216</v>
      </c>
      <c r="B72" t="s">
        <v>6</v>
      </c>
      <c r="C72" t="s">
        <v>217</v>
      </c>
      <c r="D72" t="s">
        <v>218</v>
      </c>
      <c r="E72" t="str">
        <f>HYPERLINK("https://talan.bank.gov.ua/get-user-certificate/W158MxSRoNP_qHP7J-kY","Завантажити сертифікат")</f>
        <v>Завантажити сертифікат</v>
      </c>
    </row>
    <row r="73" spans="1:5" x14ac:dyDescent="0.3">
      <c r="A73" t="s">
        <v>219</v>
      </c>
      <c r="B73" t="s">
        <v>6</v>
      </c>
      <c r="C73" t="s">
        <v>220</v>
      </c>
      <c r="D73" t="s">
        <v>221</v>
      </c>
      <c r="E73" t="str">
        <f>HYPERLINK("https://talan.bank.gov.ua/get-user-certificate/W158MtSfMeMJVi4GySEN","Завантажити сертифікат")</f>
        <v>Завантажити сертифікат</v>
      </c>
    </row>
    <row r="74" spans="1:5" x14ac:dyDescent="0.3">
      <c r="A74" t="s">
        <v>222</v>
      </c>
      <c r="B74" t="s">
        <v>6</v>
      </c>
      <c r="C74" t="s">
        <v>223</v>
      </c>
      <c r="D74" t="s">
        <v>224</v>
      </c>
      <c r="E74" t="str">
        <f>HYPERLINK("https://talan.bank.gov.ua/get-user-certificate/W158Mk5cReBurl3dmeDX","Завантажити сертифікат")</f>
        <v>Завантажити сертифікат</v>
      </c>
    </row>
    <row r="75" spans="1:5" x14ac:dyDescent="0.3">
      <c r="A75" t="s">
        <v>225</v>
      </c>
      <c r="B75" t="s">
        <v>6</v>
      </c>
      <c r="C75" t="s">
        <v>226</v>
      </c>
      <c r="D75" t="s">
        <v>227</v>
      </c>
      <c r="E75" t="str">
        <f>HYPERLINK("https://talan.bank.gov.ua/get-user-certificate/W158MACVYUN8qk6nCswZ","Завантажити сертифікат")</f>
        <v>Завантажити сертифікат</v>
      </c>
    </row>
    <row r="76" spans="1:5" x14ac:dyDescent="0.3">
      <c r="A76" t="s">
        <v>228</v>
      </c>
      <c r="B76" t="s">
        <v>6</v>
      </c>
      <c r="C76" t="s">
        <v>229</v>
      </c>
      <c r="D76" t="s">
        <v>230</v>
      </c>
      <c r="E76" t="str">
        <f>HYPERLINK("https://talan.bank.gov.ua/get-user-certificate/W158MxnuynP9pZ6DcLKl","Завантажити сертифікат")</f>
        <v>Завантажити сертифікат</v>
      </c>
    </row>
    <row r="77" spans="1:5" x14ac:dyDescent="0.3">
      <c r="A77" t="s">
        <v>231</v>
      </c>
      <c r="B77" t="s">
        <v>6</v>
      </c>
      <c r="C77" t="s">
        <v>232</v>
      </c>
      <c r="D77" t="s">
        <v>233</v>
      </c>
      <c r="E77" t="str">
        <f>HYPERLINK("https://talan.bank.gov.ua/get-user-certificate/W158MZZhcDNeh9RJTL4B","Завантажити сертифікат")</f>
        <v>Завантажити сертифікат</v>
      </c>
    </row>
    <row r="78" spans="1:5" x14ac:dyDescent="0.3">
      <c r="A78" t="s">
        <v>234</v>
      </c>
      <c r="B78" t="s">
        <v>6</v>
      </c>
      <c r="C78" t="s">
        <v>235</v>
      </c>
      <c r="D78" t="s">
        <v>236</v>
      </c>
      <c r="E78" t="str">
        <f>HYPERLINK("https://talan.bank.gov.ua/get-user-certificate/W158MJd3AclBFZErQXw3","Завантажити сертифікат")</f>
        <v>Завантажити сертифікат</v>
      </c>
    </row>
    <row r="79" spans="1:5" x14ac:dyDescent="0.3">
      <c r="A79" t="s">
        <v>237</v>
      </c>
      <c r="B79" t="s">
        <v>6</v>
      </c>
      <c r="C79" t="s">
        <v>238</v>
      </c>
      <c r="D79" t="s">
        <v>239</v>
      </c>
      <c r="E79" t="str">
        <f>HYPERLINK("https://talan.bank.gov.ua/get-user-certificate/W158Ma1f-DJ2pDOXHUF4","Завантажити сертифікат")</f>
        <v>Завантажити сертифікат</v>
      </c>
    </row>
    <row r="80" spans="1:5" x14ac:dyDescent="0.3">
      <c r="A80" t="s">
        <v>240</v>
      </c>
      <c r="B80" t="s">
        <v>6</v>
      </c>
      <c r="C80" t="s">
        <v>241</v>
      </c>
      <c r="D80" t="s">
        <v>242</v>
      </c>
      <c r="E80" t="str">
        <f>HYPERLINK("https://talan.bank.gov.ua/get-user-certificate/W158M3l2kWovuK1_Op57","Завантажити сертифікат")</f>
        <v>Завантажити сертифікат</v>
      </c>
    </row>
    <row r="81" spans="1:5" x14ac:dyDescent="0.3">
      <c r="A81" t="s">
        <v>243</v>
      </c>
      <c r="B81" t="s">
        <v>6</v>
      </c>
      <c r="C81" t="s">
        <v>244</v>
      </c>
      <c r="D81" t="s">
        <v>245</v>
      </c>
      <c r="E81" t="str">
        <f>HYPERLINK("https://talan.bank.gov.ua/get-user-certificate/W158MurH-eoHm8gmz5Nd","Завантажити сертифікат")</f>
        <v>Завантажити сертифікат</v>
      </c>
    </row>
    <row r="82" spans="1:5" x14ac:dyDescent="0.3">
      <c r="A82" t="s">
        <v>246</v>
      </c>
      <c r="B82" t="s">
        <v>6</v>
      </c>
      <c r="C82" t="s">
        <v>247</v>
      </c>
      <c r="D82" t="s">
        <v>248</v>
      </c>
      <c r="E82" t="str">
        <f>HYPERLINK("https://talan.bank.gov.ua/get-user-certificate/W158MdO7IK3Ff8OTjZ0b","Завантажити сертифікат")</f>
        <v>Завантажити сертифікат</v>
      </c>
    </row>
    <row r="83" spans="1:5" x14ac:dyDescent="0.3">
      <c r="A83" t="s">
        <v>249</v>
      </c>
      <c r="B83" t="s">
        <v>6</v>
      </c>
      <c r="C83" t="s">
        <v>250</v>
      </c>
      <c r="D83" t="s">
        <v>251</v>
      </c>
      <c r="E83" t="str">
        <f>HYPERLINK("https://talan.bank.gov.ua/get-user-certificate/W158MvN1WGBflxRNwp4R","Завантажити сертифікат")</f>
        <v>Завантажити сертифікат</v>
      </c>
    </row>
    <row r="84" spans="1:5" x14ac:dyDescent="0.3">
      <c r="A84" t="s">
        <v>252</v>
      </c>
      <c r="B84" t="s">
        <v>6</v>
      </c>
      <c r="C84" t="s">
        <v>253</v>
      </c>
      <c r="D84" t="s">
        <v>254</v>
      </c>
      <c r="E84" t="str">
        <f>HYPERLINK("https://talan.bank.gov.ua/get-user-certificate/W158M1eQvYbfciUc8-rn","Завантажити сертифікат")</f>
        <v>Завантажити сертифікат</v>
      </c>
    </row>
    <row r="85" spans="1:5" x14ac:dyDescent="0.3">
      <c r="A85" t="s">
        <v>255</v>
      </c>
      <c r="B85" t="s">
        <v>6</v>
      </c>
      <c r="C85" t="s">
        <v>256</v>
      </c>
      <c r="D85" t="s">
        <v>257</v>
      </c>
      <c r="E85" t="str">
        <f>HYPERLINK("https://talan.bank.gov.ua/get-user-certificate/W158M2_Rz2Zbu1GPso2X","Завантажити сертифікат")</f>
        <v>Завантажити сертифікат</v>
      </c>
    </row>
    <row r="86" spans="1:5" x14ac:dyDescent="0.3">
      <c r="A86" t="s">
        <v>258</v>
      </c>
      <c r="B86" t="s">
        <v>6</v>
      </c>
      <c r="C86" t="s">
        <v>259</v>
      </c>
      <c r="D86" t="s">
        <v>260</v>
      </c>
      <c r="E86" t="str">
        <f>HYPERLINK("https://talan.bank.gov.ua/get-user-certificate/W158MybbkSNdIj6LNm8R","Завантажити сертифікат")</f>
        <v>Завантажити сертифікат</v>
      </c>
    </row>
    <row r="87" spans="1:5" x14ac:dyDescent="0.3">
      <c r="A87" t="s">
        <v>261</v>
      </c>
      <c r="B87" t="s">
        <v>6</v>
      </c>
      <c r="C87" t="s">
        <v>262</v>
      </c>
      <c r="D87" t="s">
        <v>263</v>
      </c>
      <c r="E87" t="str">
        <f>HYPERLINK("https://talan.bank.gov.ua/get-user-certificate/W158M8-R8nGcQU-4N8_T","Завантажити сертифікат")</f>
        <v>Завантажити сертифікат</v>
      </c>
    </row>
    <row r="88" spans="1:5" x14ac:dyDescent="0.3">
      <c r="A88" t="s">
        <v>264</v>
      </c>
      <c r="B88" t="s">
        <v>6</v>
      </c>
      <c r="C88" t="s">
        <v>265</v>
      </c>
      <c r="D88" t="s">
        <v>266</v>
      </c>
      <c r="E88" t="str">
        <f>HYPERLINK("https://talan.bank.gov.ua/get-user-certificate/W158M3eDYft1ILkT6DwB","Завантажити сертифікат")</f>
        <v>Завантажити сертифікат</v>
      </c>
    </row>
    <row r="89" spans="1:5" x14ac:dyDescent="0.3">
      <c r="A89" t="s">
        <v>267</v>
      </c>
      <c r="B89" t="s">
        <v>6</v>
      </c>
      <c r="C89" t="s">
        <v>268</v>
      </c>
      <c r="D89" t="s">
        <v>269</v>
      </c>
      <c r="E89" t="str">
        <f>HYPERLINK("https://talan.bank.gov.ua/get-user-certificate/W158Mzt7NpAvuC7avLjm","Завантажити сертифікат")</f>
        <v>Завантажити сертифікат</v>
      </c>
    </row>
    <row r="90" spans="1:5" x14ac:dyDescent="0.3">
      <c r="A90" t="s">
        <v>270</v>
      </c>
      <c r="B90" t="s">
        <v>6</v>
      </c>
      <c r="C90" t="s">
        <v>271</v>
      </c>
      <c r="D90" t="s">
        <v>272</v>
      </c>
      <c r="E90" t="str">
        <f>HYPERLINK("https://talan.bank.gov.ua/get-user-certificate/W158M36x7x5OFwAjC51M","Завантажити сертифікат")</f>
        <v>Завантажити сертифікат</v>
      </c>
    </row>
    <row r="91" spans="1:5" x14ac:dyDescent="0.3">
      <c r="A91" t="s">
        <v>273</v>
      </c>
      <c r="B91" t="s">
        <v>6</v>
      </c>
      <c r="C91" t="s">
        <v>274</v>
      </c>
      <c r="D91" t="s">
        <v>275</v>
      </c>
      <c r="E91" t="str">
        <f>HYPERLINK("https://talan.bank.gov.ua/get-user-certificate/W158MyZYpIKMTVvvEHPk","Завантажити сертифікат")</f>
        <v>Завантажити сертифікат</v>
      </c>
    </row>
    <row r="92" spans="1:5" x14ac:dyDescent="0.3">
      <c r="A92" t="s">
        <v>276</v>
      </c>
      <c r="B92" t="s">
        <v>6</v>
      </c>
      <c r="C92" t="s">
        <v>277</v>
      </c>
      <c r="D92" t="s">
        <v>278</v>
      </c>
      <c r="E92" t="str">
        <f>HYPERLINK("https://talan.bank.gov.ua/get-user-certificate/W158MoIx92zgO1P8pwFw","Завантажити сертифікат")</f>
        <v>Завантажити сертифікат</v>
      </c>
    </row>
    <row r="93" spans="1:5" x14ac:dyDescent="0.3">
      <c r="A93" t="s">
        <v>279</v>
      </c>
      <c r="B93" t="s">
        <v>6</v>
      </c>
      <c r="C93" t="s">
        <v>280</v>
      </c>
      <c r="D93" t="s">
        <v>281</v>
      </c>
      <c r="E93" t="str">
        <f>HYPERLINK("https://talan.bank.gov.ua/get-user-certificate/W158MB6ze-fad_w6OnPz","Завантажити сертифікат")</f>
        <v>Завантажити сертифікат</v>
      </c>
    </row>
    <row r="94" spans="1:5" x14ac:dyDescent="0.3">
      <c r="A94" t="s">
        <v>282</v>
      </c>
      <c r="B94" t="s">
        <v>6</v>
      </c>
      <c r="C94" t="s">
        <v>283</v>
      </c>
      <c r="D94" t="s">
        <v>284</v>
      </c>
      <c r="E94" t="str">
        <f>HYPERLINK("https://talan.bank.gov.ua/get-user-certificate/W158Mm_SApwpqxUMDNms","Завантажити сертифікат")</f>
        <v>Завантажити сертифікат</v>
      </c>
    </row>
    <row r="95" spans="1:5" x14ac:dyDescent="0.3">
      <c r="A95" t="s">
        <v>285</v>
      </c>
      <c r="B95" t="s">
        <v>6</v>
      </c>
      <c r="C95" t="s">
        <v>286</v>
      </c>
      <c r="D95" t="s">
        <v>287</v>
      </c>
      <c r="E95" t="str">
        <f>HYPERLINK("https://talan.bank.gov.ua/get-user-certificate/W158M0FBI1CPMtQZgbPv","Завантажити сертифікат")</f>
        <v>Завантажити сертифікат</v>
      </c>
    </row>
    <row r="96" spans="1:5" x14ac:dyDescent="0.3">
      <c r="A96" t="s">
        <v>288</v>
      </c>
      <c r="B96" t="s">
        <v>6</v>
      </c>
      <c r="C96" t="s">
        <v>289</v>
      </c>
      <c r="D96" t="s">
        <v>290</v>
      </c>
      <c r="E96" t="str">
        <f>HYPERLINK("https://talan.bank.gov.ua/get-user-certificate/W158MeM-3nCoW_9r20-t","Завантажити сертифікат")</f>
        <v>Завантажити сертифікат</v>
      </c>
    </row>
    <row r="97" spans="1:5" x14ac:dyDescent="0.3">
      <c r="A97" t="s">
        <v>291</v>
      </c>
      <c r="B97" t="s">
        <v>6</v>
      </c>
      <c r="C97" t="s">
        <v>292</v>
      </c>
      <c r="D97" t="s">
        <v>293</v>
      </c>
      <c r="E97" t="str">
        <f>HYPERLINK("https://talan.bank.gov.ua/get-user-certificate/W158M8aRcejfDYJkjBds","Завантажити сертифікат")</f>
        <v>Завантажити сертифікат</v>
      </c>
    </row>
    <row r="98" spans="1:5" x14ac:dyDescent="0.3">
      <c r="A98" t="s">
        <v>294</v>
      </c>
      <c r="B98" t="s">
        <v>6</v>
      </c>
      <c r="C98" t="s">
        <v>295</v>
      </c>
      <c r="D98" t="s">
        <v>296</v>
      </c>
      <c r="E98" t="str">
        <f>HYPERLINK("https://talan.bank.gov.ua/get-user-certificate/W158MqYmiO5VmFAtapqR","Завантажити сертифікат")</f>
        <v>Завантажити сертифікат</v>
      </c>
    </row>
    <row r="99" spans="1:5" x14ac:dyDescent="0.3">
      <c r="A99" t="s">
        <v>297</v>
      </c>
      <c r="B99" t="s">
        <v>6</v>
      </c>
      <c r="C99" t="s">
        <v>298</v>
      </c>
      <c r="D99" t="s">
        <v>299</v>
      </c>
      <c r="E99" t="str">
        <f>HYPERLINK("https://talan.bank.gov.ua/get-user-certificate/W158Mf_Z-RqBa-b9CjqG","Завантажити сертифікат")</f>
        <v>Завантажити сертифікат</v>
      </c>
    </row>
    <row r="100" spans="1:5" x14ac:dyDescent="0.3">
      <c r="A100" t="s">
        <v>300</v>
      </c>
      <c r="B100" t="s">
        <v>6</v>
      </c>
      <c r="C100" t="s">
        <v>301</v>
      </c>
      <c r="D100" t="s">
        <v>302</v>
      </c>
      <c r="E100" t="str">
        <f>HYPERLINK("https://talan.bank.gov.ua/get-user-certificate/W158MnlhIcqF66O45S1X","Завантажити сертифікат")</f>
        <v>Завантажити сертифікат</v>
      </c>
    </row>
    <row r="101" spans="1:5" x14ac:dyDescent="0.3">
      <c r="A101" t="s">
        <v>303</v>
      </c>
      <c r="B101" t="s">
        <v>6</v>
      </c>
      <c r="C101" t="s">
        <v>304</v>
      </c>
      <c r="D101" t="s">
        <v>305</v>
      </c>
      <c r="E101" t="str">
        <f>HYPERLINK("https://talan.bank.gov.ua/get-user-certificate/W158M2OIJQ1zB1lB5fyk","Завантажити сертифікат")</f>
        <v>Завантажити сертифікат</v>
      </c>
    </row>
    <row r="102" spans="1:5" x14ac:dyDescent="0.3">
      <c r="A102" t="s">
        <v>306</v>
      </c>
      <c r="B102" t="s">
        <v>6</v>
      </c>
      <c r="C102" t="s">
        <v>307</v>
      </c>
      <c r="D102" t="s">
        <v>308</v>
      </c>
      <c r="E102" t="str">
        <f>HYPERLINK("https://talan.bank.gov.ua/get-user-certificate/W158MGgiUwmWM-HSIaf7","Завантажити сертифікат")</f>
        <v>Завантажити сертифікат</v>
      </c>
    </row>
    <row r="103" spans="1:5" x14ac:dyDescent="0.3">
      <c r="A103" t="s">
        <v>309</v>
      </c>
      <c r="B103" t="s">
        <v>6</v>
      </c>
      <c r="C103" t="s">
        <v>310</v>
      </c>
      <c r="D103" t="s">
        <v>311</v>
      </c>
      <c r="E103" t="str">
        <f>HYPERLINK("https://talan.bank.gov.ua/get-user-certificate/W158MayyTvO7wKYlVj2C","Завантажити сертифікат")</f>
        <v>Завантажити сертифікат</v>
      </c>
    </row>
    <row r="104" spans="1:5" x14ac:dyDescent="0.3">
      <c r="A104" t="s">
        <v>312</v>
      </c>
      <c r="B104" t="s">
        <v>6</v>
      </c>
      <c r="C104" t="s">
        <v>313</v>
      </c>
      <c r="D104" t="s">
        <v>314</v>
      </c>
      <c r="E104" t="str">
        <f>HYPERLINK("https://talan.bank.gov.ua/get-user-certificate/W158MQPbO74_KxGm4MTI","Завантажити сертифікат")</f>
        <v>Завантажити сертифікат</v>
      </c>
    </row>
    <row r="105" spans="1:5" x14ac:dyDescent="0.3">
      <c r="A105" t="s">
        <v>315</v>
      </c>
      <c r="B105" t="s">
        <v>6</v>
      </c>
      <c r="C105" t="s">
        <v>316</v>
      </c>
      <c r="D105" t="s">
        <v>317</v>
      </c>
      <c r="E105" t="str">
        <f>HYPERLINK("https://talan.bank.gov.ua/get-user-certificate/W158MRmh1wozWgjd7qCH","Завантажити сертифікат")</f>
        <v>Завантажити сертифікат</v>
      </c>
    </row>
    <row r="106" spans="1:5" x14ac:dyDescent="0.3">
      <c r="A106" t="s">
        <v>318</v>
      </c>
      <c r="B106" t="s">
        <v>6</v>
      </c>
      <c r="C106" t="s">
        <v>319</v>
      </c>
      <c r="D106" t="s">
        <v>320</v>
      </c>
      <c r="E106" t="str">
        <f>HYPERLINK("https://talan.bank.gov.ua/get-user-certificate/W158MmBXUGhDKlWPzYNt","Завантажити сертифікат")</f>
        <v>Завантажити сертифікат</v>
      </c>
    </row>
    <row r="107" spans="1:5" x14ac:dyDescent="0.3">
      <c r="A107" t="s">
        <v>321</v>
      </c>
      <c r="B107" t="s">
        <v>6</v>
      </c>
      <c r="C107" t="s">
        <v>322</v>
      </c>
      <c r="D107" t="s">
        <v>323</v>
      </c>
      <c r="E107" t="str">
        <f>HYPERLINK("https://talan.bank.gov.ua/get-user-certificate/W158M-TfA7dyG7IBxiUg","Завантажити сертифікат")</f>
        <v>Завантажити сертифікат</v>
      </c>
    </row>
    <row r="108" spans="1:5" x14ac:dyDescent="0.3">
      <c r="A108" t="s">
        <v>324</v>
      </c>
      <c r="B108" t="s">
        <v>6</v>
      </c>
      <c r="C108" t="s">
        <v>325</v>
      </c>
      <c r="D108" t="s">
        <v>326</v>
      </c>
      <c r="E108" t="str">
        <f>HYPERLINK("https://talan.bank.gov.ua/get-user-certificate/W158MmF0KoC0R6NiVG2P","Завантажити сертифікат")</f>
        <v>Завантажити сертифікат</v>
      </c>
    </row>
    <row r="109" spans="1:5" x14ac:dyDescent="0.3">
      <c r="A109" t="s">
        <v>327</v>
      </c>
      <c r="B109" t="s">
        <v>6</v>
      </c>
      <c r="C109" t="s">
        <v>328</v>
      </c>
      <c r="D109" t="s">
        <v>329</v>
      </c>
      <c r="E109" t="str">
        <f>HYPERLINK("https://talan.bank.gov.ua/get-user-certificate/W158Mqf5P9QJflrtwo0Y","Завантажити сертифікат")</f>
        <v>Завантажити сертифікат</v>
      </c>
    </row>
    <row r="110" spans="1:5" x14ac:dyDescent="0.3">
      <c r="A110" t="s">
        <v>330</v>
      </c>
      <c r="B110" t="s">
        <v>6</v>
      </c>
      <c r="C110" t="s">
        <v>331</v>
      </c>
      <c r="D110" t="s">
        <v>332</v>
      </c>
      <c r="E110" t="str">
        <f>HYPERLINK("https://talan.bank.gov.ua/get-user-certificate/W158MMseBK3DQciBJ03V","Завантажити сертифікат")</f>
        <v>Завантажити сертифікат</v>
      </c>
    </row>
    <row r="111" spans="1:5" x14ac:dyDescent="0.3">
      <c r="A111" t="s">
        <v>333</v>
      </c>
      <c r="B111" t="s">
        <v>6</v>
      </c>
      <c r="C111" t="s">
        <v>334</v>
      </c>
      <c r="D111" t="s">
        <v>335</v>
      </c>
      <c r="E111" t="str">
        <f>HYPERLINK("https://talan.bank.gov.ua/get-user-certificate/W158M-WCj3rUwCVPATLZ","Завантажити сертифікат")</f>
        <v>Завантажити сертифікат</v>
      </c>
    </row>
    <row r="112" spans="1:5" x14ac:dyDescent="0.3">
      <c r="A112" t="s">
        <v>336</v>
      </c>
      <c r="B112" t="s">
        <v>6</v>
      </c>
      <c r="C112" t="s">
        <v>337</v>
      </c>
      <c r="D112" t="s">
        <v>338</v>
      </c>
      <c r="E112" t="str">
        <f>HYPERLINK("https://talan.bank.gov.ua/get-user-certificate/W158MDPEBdFNmLiEIqEO","Завантажити сертифікат")</f>
        <v>Завантажити сертифікат</v>
      </c>
    </row>
    <row r="113" spans="1:5" x14ac:dyDescent="0.3">
      <c r="A113" t="s">
        <v>339</v>
      </c>
      <c r="B113" t="s">
        <v>6</v>
      </c>
      <c r="C113" t="s">
        <v>340</v>
      </c>
      <c r="D113" t="s">
        <v>341</v>
      </c>
      <c r="E113" t="str">
        <f>HYPERLINK("https://talan.bank.gov.ua/get-user-certificate/W158MGlPNgYp7M8LsSLm","Завантажити сертифікат")</f>
        <v>Завантажити сертифікат</v>
      </c>
    </row>
    <row r="114" spans="1:5" x14ac:dyDescent="0.3">
      <c r="A114" t="s">
        <v>342</v>
      </c>
      <c r="B114" t="s">
        <v>6</v>
      </c>
      <c r="C114" t="s">
        <v>343</v>
      </c>
      <c r="D114" t="s">
        <v>344</v>
      </c>
      <c r="E114" t="str">
        <f>HYPERLINK("https://talan.bank.gov.ua/get-user-certificate/W158MQTASlteenWLE5DU","Завантажити сертифікат")</f>
        <v>Завантажити сертифікат</v>
      </c>
    </row>
    <row r="115" spans="1:5" x14ac:dyDescent="0.3">
      <c r="A115" t="s">
        <v>345</v>
      </c>
      <c r="B115" t="s">
        <v>6</v>
      </c>
      <c r="C115" t="s">
        <v>346</v>
      </c>
      <c r="D115" t="s">
        <v>347</v>
      </c>
      <c r="E115" t="str">
        <f>HYPERLINK("https://talan.bank.gov.ua/get-user-certificate/W158M50knP6aUL3m7wbp","Завантажити сертифікат")</f>
        <v>Завантажити сертифікат</v>
      </c>
    </row>
    <row r="116" spans="1:5" x14ac:dyDescent="0.3">
      <c r="A116" t="s">
        <v>348</v>
      </c>
      <c r="B116" t="s">
        <v>6</v>
      </c>
      <c r="C116" t="s">
        <v>349</v>
      </c>
      <c r="D116" t="s">
        <v>350</v>
      </c>
      <c r="E116" t="str">
        <f>HYPERLINK("https://talan.bank.gov.ua/get-user-certificate/W158MHE6NKGrBvBwnD8y","Завантажити сертифікат")</f>
        <v>Завантажити сертифікат</v>
      </c>
    </row>
    <row r="117" spans="1:5" x14ac:dyDescent="0.3">
      <c r="A117" t="s">
        <v>351</v>
      </c>
      <c r="B117" t="s">
        <v>6</v>
      </c>
      <c r="C117" t="s">
        <v>352</v>
      </c>
      <c r="D117" t="s">
        <v>353</v>
      </c>
      <c r="E117" t="str">
        <f>HYPERLINK("https://talan.bank.gov.ua/get-user-certificate/W158Mo-wd34EbEGz7LRz","Завантажити сертифікат")</f>
        <v>Завантажити сертифікат</v>
      </c>
    </row>
    <row r="118" spans="1:5" x14ac:dyDescent="0.3">
      <c r="A118" t="s">
        <v>354</v>
      </c>
      <c r="B118" t="s">
        <v>6</v>
      </c>
      <c r="C118" t="s">
        <v>355</v>
      </c>
      <c r="D118" t="s">
        <v>356</v>
      </c>
      <c r="E118" t="str">
        <f>HYPERLINK("https://talan.bank.gov.ua/get-user-certificate/W158MBkAUG0Bx9AaYStT","Завантажити сертифікат")</f>
        <v>Завантажити сертифікат</v>
      </c>
    </row>
    <row r="119" spans="1:5" x14ac:dyDescent="0.3">
      <c r="A119" t="s">
        <v>357</v>
      </c>
      <c r="B119" t="s">
        <v>6</v>
      </c>
      <c r="C119" t="s">
        <v>358</v>
      </c>
      <c r="D119" t="s">
        <v>359</v>
      </c>
      <c r="E119" t="str">
        <f>HYPERLINK("https://talan.bank.gov.ua/get-user-certificate/W158MEDcVdUD5Bk_Es2n","Завантажити сертифікат")</f>
        <v>Завантажити сертифікат</v>
      </c>
    </row>
    <row r="120" spans="1:5" x14ac:dyDescent="0.3">
      <c r="A120" t="s">
        <v>360</v>
      </c>
      <c r="B120" t="s">
        <v>6</v>
      </c>
      <c r="C120" t="s">
        <v>361</v>
      </c>
      <c r="D120" t="s">
        <v>362</v>
      </c>
      <c r="E120" t="str">
        <f>HYPERLINK("https://talan.bank.gov.ua/get-user-certificate/W158MisXvb0OoMp6bJ12","Завантажити сертифікат")</f>
        <v>Завантажити сертифікат</v>
      </c>
    </row>
    <row r="121" spans="1:5" x14ac:dyDescent="0.3">
      <c r="A121" t="s">
        <v>363</v>
      </c>
      <c r="B121" t="s">
        <v>6</v>
      </c>
      <c r="C121" t="s">
        <v>364</v>
      </c>
      <c r="D121" t="s">
        <v>365</v>
      </c>
      <c r="E121" t="str">
        <f>HYPERLINK("https://talan.bank.gov.ua/get-user-certificate/W158M4nxbo018QcYwIAh","Завантажити сертифікат")</f>
        <v>Завантажити сертифікат</v>
      </c>
    </row>
    <row r="122" spans="1:5" x14ac:dyDescent="0.3">
      <c r="A122" t="s">
        <v>366</v>
      </c>
      <c r="B122" t="s">
        <v>6</v>
      </c>
      <c r="C122" t="s">
        <v>367</v>
      </c>
      <c r="D122" t="s">
        <v>368</v>
      </c>
      <c r="E122" t="str">
        <f>HYPERLINK("https://talan.bank.gov.ua/get-user-certificate/W158MfbGKCg-FwDyeTmF","Завантажити сертифікат")</f>
        <v>Завантажити сертифікат</v>
      </c>
    </row>
    <row r="123" spans="1:5" x14ac:dyDescent="0.3">
      <c r="A123" t="s">
        <v>369</v>
      </c>
      <c r="B123" t="s">
        <v>6</v>
      </c>
      <c r="C123" t="s">
        <v>370</v>
      </c>
      <c r="D123" t="s">
        <v>371</v>
      </c>
      <c r="E123" t="str">
        <f>HYPERLINK("https://talan.bank.gov.ua/get-user-certificate/W158M49OG3tp4lNyKLUl","Завантажити сертифікат")</f>
        <v>Завантажити сертифікат</v>
      </c>
    </row>
    <row r="124" spans="1:5" x14ac:dyDescent="0.3">
      <c r="A124" t="s">
        <v>372</v>
      </c>
      <c r="B124" t="s">
        <v>6</v>
      </c>
      <c r="C124" t="s">
        <v>373</v>
      </c>
      <c r="D124" t="s">
        <v>374</v>
      </c>
      <c r="E124" t="str">
        <f>HYPERLINK("https://talan.bank.gov.ua/get-user-certificate/W158M8kNiKiaMUOd9ym9","Завантажити сертифікат")</f>
        <v>Завантажити сертифікат</v>
      </c>
    </row>
    <row r="125" spans="1:5" x14ac:dyDescent="0.3">
      <c r="A125" t="s">
        <v>375</v>
      </c>
      <c r="B125" t="s">
        <v>6</v>
      </c>
      <c r="C125" t="s">
        <v>376</v>
      </c>
      <c r="D125" t="s">
        <v>377</v>
      </c>
      <c r="E125" t="str">
        <f>HYPERLINK("https://talan.bank.gov.ua/get-user-certificate/W158MQQYRulQvVbOvExS","Завантажити сертифікат")</f>
        <v>Завантажити сертифікат</v>
      </c>
    </row>
    <row r="126" spans="1:5" x14ac:dyDescent="0.3">
      <c r="A126" t="s">
        <v>378</v>
      </c>
      <c r="B126" t="s">
        <v>6</v>
      </c>
      <c r="C126" t="s">
        <v>379</v>
      </c>
      <c r="D126" t="s">
        <v>380</v>
      </c>
      <c r="E126" t="str">
        <f>HYPERLINK("https://talan.bank.gov.ua/get-user-certificate/W158MCYO93iRMifiY4Bl","Завантажити сертифікат")</f>
        <v>Завантажити сертифікат</v>
      </c>
    </row>
    <row r="127" spans="1:5" x14ac:dyDescent="0.3">
      <c r="A127" t="s">
        <v>381</v>
      </c>
      <c r="B127" t="s">
        <v>6</v>
      </c>
      <c r="C127" t="s">
        <v>382</v>
      </c>
      <c r="D127" t="s">
        <v>383</v>
      </c>
      <c r="E127" t="str">
        <f>HYPERLINK("https://talan.bank.gov.ua/get-user-certificate/W158MA-4AccZI01P3ndI","Завантажити сертифікат")</f>
        <v>Завантажити сертифікат</v>
      </c>
    </row>
    <row r="128" spans="1:5" x14ac:dyDescent="0.3">
      <c r="A128" t="s">
        <v>384</v>
      </c>
      <c r="B128" t="s">
        <v>6</v>
      </c>
      <c r="C128" t="s">
        <v>385</v>
      </c>
      <c r="D128" t="s">
        <v>386</v>
      </c>
      <c r="E128" t="str">
        <f>HYPERLINK("https://talan.bank.gov.ua/get-user-certificate/W158MYy5sNAGkWBh7mKg","Завантажити сертифікат")</f>
        <v>Завантажити сертифікат</v>
      </c>
    </row>
    <row r="129" spans="1:5" x14ac:dyDescent="0.3">
      <c r="A129" t="s">
        <v>387</v>
      </c>
      <c r="B129" t="s">
        <v>6</v>
      </c>
      <c r="C129" t="s">
        <v>388</v>
      </c>
      <c r="D129" t="s">
        <v>389</v>
      </c>
      <c r="E129" t="str">
        <f>HYPERLINK("https://talan.bank.gov.ua/get-user-certificate/W158MIa4OAEDmxDCiBmJ","Завантажити сертифікат")</f>
        <v>Завантажити сертифікат</v>
      </c>
    </row>
    <row r="130" spans="1:5" x14ac:dyDescent="0.3">
      <c r="A130" t="s">
        <v>390</v>
      </c>
      <c r="B130" t="s">
        <v>6</v>
      </c>
      <c r="C130" t="s">
        <v>391</v>
      </c>
      <c r="D130" t="s">
        <v>392</v>
      </c>
      <c r="E130" t="str">
        <f>HYPERLINK("https://talan.bank.gov.ua/get-user-certificate/W158MDeHbm2uZ7FtrlEj","Завантажити сертифікат")</f>
        <v>Завантажити сертифікат</v>
      </c>
    </row>
    <row r="131" spans="1:5" x14ac:dyDescent="0.3">
      <c r="A131" t="s">
        <v>393</v>
      </c>
      <c r="B131" t="s">
        <v>6</v>
      </c>
      <c r="C131" t="s">
        <v>394</v>
      </c>
      <c r="D131" t="s">
        <v>395</v>
      </c>
      <c r="E131" t="str">
        <f>HYPERLINK("https://talan.bank.gov.ua/get-user-certificate/W158MHlhGIq1hexZBZlA","Завантажити сертифікат")</f>
        <v>Завантажити сертифікат</v>
      </c>
    </row>
    <row r="132" spans="1:5" x14ac:dyDescent="0.3">
      <c r="A132" t="s">
        <v>396</v>
      </c>
      <c r="B132" t="s">
        <v>6</v>
      </c>
      <c r="C132" t="s">
        <v>397</v>
      </c>
      <c r="D132" t="s">
        <v>398</v>
      </c>
      <c r="E132" t="str">
        <f>HYPERLINK("https://talan.bank.gov.ua/get-user-certificate/W158MHXne463SpfVgKFR","Завантажити сертифікат")</f>
        <v>Завантажити сертифікат</v>
      </c>
    </row>
    <row r="133" spans="1:5" x14ac:dyDescent="0.3">
      <c r="A133" t="s">
        <v>399</v>
      </c>
      <c r="B133" t="s">
        <v>6</v>
      </c>
      <c r="C133" t="s">
        <v>400</v>
      </c>
      <c r="D133" t="s">
        <v>401</v>
      </c>
      <c r="E133" t="str">
        <f>HYPERLINK("https://talan.bank.gov.ua/get-user-certificate/W158M0EWewfivoxk_NvM","Завантажити сертифікат")</f>
        <v>Завантажити сертифікат</v>
      </c>
    </row>
    <row r="134" spans="1:5" x14ac:dyDescent="0.3">
      <c r="A134" t="s">
        <v>402</v>
      </c>
      <c r="B134" t="s">
        <v>6</v>
      </c>
      <c r="C134" t="s">
        <v>403</v>
      </c>
      <c r="D134" t="s">
        <v>404</v>
      </c>
      <c r="E134" t="str">
        <f>HYPERLINK("https://talan.bank.gov.ua/get-user-certificate/W158MN99dw1-nzSOGjHU","Завантажити сертифікат")</f>
        <v>Завантажити сертифікат</v>
      </c>
    </row>
    <row r="135" spans="1:5" x14ac:dyDescent="0.3">
      <c r="A135" t="s">
        <v>405</v>
      </c>
      <c r="B135" t="s">
        <v>6</v>
      </c>
      <c r="C135" t="s">
        <v>406</v>
      </c>
      <c r="D135" t="s">
        <v>407</v>
      </c>
      <c r="E135" t="str">
        <f>HYPERLINK("https://talan.bank.gov.ua/get-user-certificate/W158MCvOgsSh53c7P7_p","Завантажити сертифікат")</f>
        <v>Завантажити сертифікат</v>
      </c>
    </row>
    <row r="136" spans="1:5" x14ac:dyDescent="0.3">
      <c r="A136" t="s">
        <v>408</v>
      </c>
      <c r="B136" t="s">
        <v>6</v>
      </c>
      <c r="C136" t="s">
        <v>409</v>
      </c>
      <c r="D136" t="s">
        <v>410</v>
      </c>
      <c r="E136" t="str">
        <f>HYPERLINK("https://talan.bank.gov.ua/get-user-certificate/W158MJasWcCzNOfYT_bb","Завантажити сертифікат")</f>
        <v>Завантажити сертифікат</v>
      </c>
    </row>
    <row r="137" spans="1:5" x14ac:dyDescent="0.3">
      <c r="A137" t="s">
        <v>411</v>
      </c>
      <c r="B137" t="s">
        <v>6</v>
      </c>
      <c r="C137" t="s">
        <v>412</v>
      </c>
      <c r="D137" t="s">
        <v>413</v>
      </c>
      <c r="E137" t="str">
        <f>HYPERLINK("https://talan.bank.gov.ua/get-user-certificate/W158Mf2VmkhPUw4v3b6n","Завантажити сертифікат")</f>
        <v>Завантажити сертифікат</v>
      </c>
    </row>
    <row r="138" spans="1:5" x14ac:dyDescent="0.3">
      <c r="A138" t="s">
        <v>414</v>
      </c>
      <c r="B138" t="s">
        <v>6</v>
      </c>
      <c r="C138" t="s">
        <v>415</v>
      </c>
      <c r="D138" t="s">
        <v>416</v>
      </c>
      <c r="E138" t="str">
        <f>HYPERLINK("https://talan.bank.gov.ua/get-user-certificate/W158M6rw2j3QZKVCuauz","Завантажити сертифікат")</f>
        <v>Завантажити сертифікат</v>
      </c>
    </row>
    <row r="139" spans="1:5" x14ac:dyDescent="0.3">
      <c r="A139" t="s">
        <v>417</v>
      </c>
      <c r="B139" t="s">
        <v>6</v>
      </c>
      <c r="C139" t="s">
        <v>418</v>
      </c>
      <c r="D139" t="s">
        <v>419</v>
      </c>
      <c r="E139" t="str">
        <f>HYPERLINK("https://talan.bank.gov.ua/get-user-certificate/W158MVnGKlE0cYTBWI7d","Завантажити сертифікат")</f>
        <v>Завантажити сертифікат</v>
      </c>
    </row>
    <row r="140" spans="1:5" x14ac:dyDescent="0.3">
      <c r="A140" t="s">
        <v>420</v>
      </c>
      <c r="B140" t="s">
        <v>6</v>
      </c>
      <c r="C140" t="s">
        <v>421</v>
      </c>
      <c r="D140" t="s">
        <v>422</v>
      </c>
      <c r="E140" t="str">
        <f>HYPERLINK("https://talan.bank.gov.ua/get-user-certificate/W158MalHHNnk5fq26Cqm","Завантажити сертифікат")</f>
        <v>Завантажити сертифікат</v>
      </c>
    </row>
    <row r="141" spans="1:5" x14ac:dyDescent="0.3">
      <c r="A141" t="s">
        <v>423</v>
      </c>
      <c r="B141" t="s">
        <v>6</v>
      </c>
      <c r="C141" t="s">
        <v>424</v>
      </c>
      <c r="D141" t="s">
        <v>425</v>
      </c>
      <c r="E141" t="str">
        <f>HYPERLINK("https://talan.bank.gov.ua/get-user-certificate/W158MiFMn3j_EJdkE4Tg","Завантажити сертифікат")</f>
        <v>Завантажити сертифікат</v>
      </c>
    </row>
    <row r="142" spans="1:5" x14ac:dyDescent="0.3">
      <c r="A142" t="s">
        <v>426</v>
      </c>
      <c r="B142" t="s">
        <v>6</v>
      </c>
      <c r="C142" t="s">
        <v>427</v>
      </c>
      <c r="D142" t="s">
        <v>428</v>
      </c>
      <c r="E142" t="str">
        <f>HYPERLINK("https://talan.bank.gov.ua/get-user-certificate/W158MFoHS0G_Vv32IzlQ","Завантажити сертифікат")</f>
        <v>Завантажити сертифікат</v>
      </c>
    </row>
    <row r="143" spans="1:5" x14ac:dyDescent="0.3">
      <c r="A143" t="s">
        <v>429</v>
      </c>
      <c r="B143" t="s">
        <v>6</v>
      </c>
      <c r="C143" t="s">
        <v>430</v>
      </c>
      <c r="D143" t="s">
        <v>431</v>
      </c>
      <c r="E143" t="str">
        <f>HYPERLINK("https://talan.bank.gov.ua/get-user-certificate/W158MmTloTdvJscP9NL4","Завантажити сертифікат")</f>
        <v>Завантажити сертифікат</v>
      </c>
    </row>
    <row r="144" spans="1:5" x14ac:dyDescent="0.3">
      <c r="A144" t="s">
        <v>432</v>
      </c>
      <c r="B144" t="s">
        <v>6</v>
      </c>
      <c r="C144" t="s">
        <v>433</v>
      </c>
      <c r="D144" t="s">
        <v>434</v>
      </c>
      <c r="E144" t="str">
        <f>HYPERLINK("https://talan.bank.gov.ua/get-user-certificate/W158MibqbV1Esl97VWyp","Завантажити сертифікат")</f>
        <v>Завантажити сертифікат</v>
      </c>
    </row>
    <row r="145" spans="1:5" x14ac:dyDescent="0.3">
      <c r="A145" t="s">
        <v>435</v>
      </c>
      <c r="B145" t="s">
        <v>6</v>
      </c>
      <c r="C145" t="s">
        <v>436</v>
      </c>
      <c r="D145" t="s">
        <v>437</v>
      </c>
      <c r="E145" t="str">
        <f>HYPERLINK("https://talan.bank.gov.ua/get-user-certificate/W158M4L-OF9tP3r21jD7","Завантажити сертифікат")</f>
        <v>Завантажити сертифікат</v>
      </c>
    </row>
    <row r="146" spans="1:5" x14ac:dyDescent="0.3">
      <c r="A146" t="s">
        <v>438</v>
      </c>
      <c r="B146" t="s">
        <v>6</v>
      </c>
      <c r="C146" t="s">
        <v>439</v>
      </c>
      <c r="D146" t="s">
        <v>440</v>
      </c>
      <c r="E146" t="str">
        <f>HYPERLINK("https://talan.bank.gov.ua/get-user-certificate/W158MEE31dDxv1p9JVve","Завантажити сертифікат")</f>
        <v>Завантажити сертифікат</v>
      </c>
    </row>
    <row r="147" spans="1:5" x14ac:dyDescent="0.3">
      <c r="A147" t="s">
        <v>441</v>
      </c>
      <c r="B147" t="s">
        <v>6</v>
      </c>
      <c r="C147" t="s">
        <v>442</v>
      </c>
      <c r="D147" t="s">
        <v>443</v>
      </c>
      <c r="E147" t="str">
        <f>HYPERLINK("https://talan.bank.gov.ua/get-user-certificate/W158MiygT15fRfz_s4r2","Завантажити сертифікат")</f>
        <v>Завантажити сертифікат</v>
      </c>
    </row>
    <row r="148" spans="1:5" x14ac:dyDescent="0.3">
      <c r="A148" t="s">
        <v>444</v>
      </c>
      <c r="B148" t="s">
        <v>6</v>
      </c>
      <c r="C148" t="s">
        <v>445</v>
      </c>
      <c r="D148" t="s">
        <v>446</v>
      </c>
      <c r="E148" t="str">
        <f>HYPERLINK("https://talan.bank.gov.ua/get-user-certificate/W158MfUw5lqp6sMnQqrx","Завантажити сертифікат")</f>
        <v>Завантажити сертифікат</v>
      </c>
    </row>
    <row r="149" spans="1:5" x14ac:dyDescent="0.3">
      <c r="A149" t="s">
        <v>447</v>
      </c>
      <c r="B149" t="s">
        <v>6</v>
      </c>
      <c r="C149" t="s">
        <v>448</v>
      </c>
      <c r="D149" t="s">
        <v>449</v>
      </c>
      <c r="E149" t="str">
        <f>HYPERLINK("https://talan.bank.gov.ua/get-user-certificate/W158MK5xC43RmH2kVA0y","Завантажити сертифікат")</f>
        <v>Завантажити сертифікат</v>
      </c>
    </row>
    <row r="150" spans="1:5" x14ac:dyDescent="0.3">
      <c r="A150" t="s">
        <v>450</v>
      </c>
      <c r="B150" t="s">
        <v>6</v>
      </c>
      <c r="C150" t="s">
        <v>451</v>
      </c>
      <c r="D150" t="s">
        <v>452</v>
      </c>
      <c r="E150" t="str">
        <f>HYPERLINK("https://talan.bank.gov.ua/get-user-certificate/W158MkgOlHXicFQX0Cmz","Завантажити сертифікат")</f>
        <v>Завантажити сертифікат</v>
      </c>
    </row>
    <row r="151" spans="1:5" x14ac:dyDescent="0.3">
      <c r="A151" t="s">
        <v>453</v>
      </c>
      <c r="B151" t="s">
        <v>6</v>
      </c>
      <c r="C151" t="s">
        <v>454</v>
      </c>
      <c r="D151" t="s">
        <v>455</v>
      </c>
      <c r="E151" t="str">
        <f>HYPERLINK("https://talan.bank.gov.ua/get-user-certificate/W158MlVD1xMxltQ1U9Ch","Завантажити сертифікат")</f>
        <v>Завантажити сертифікат</v>
      </c>
    </row>
    <row r="152" spans="1:5" x14ac:dyDescent="0.3">
      <c r="A152" t="s">
        <v>456</v>
      </c>
      <c r="B152" t="s">
        <v>6</v>
      </c>
      <c r="C152" t="s">
        <v>457</v>
      </c>
      <c r="D152" t="s">
        <v>458</v>
      </c>
      <c r="E152" t="str">
        <f>HYPERLINK("https://talan.bank.gov.ua/get-user-certificate/W158MbkMZ7ahh-D5pzw1","Завантажити сертифікат")</f>
        <v>Завантажити сертифікат</v>
      </c>
    </row>
    <row r="153" spans="1:5" x14ac:dyDescent="0.3">
      <c r="A153" t="s">
        <v>459</v>
      </c>
      <c r="B153" t="s">
        <v>6</v>
      </c>
      <c r="C153" t="s">
        <v>460</v>
      </c>
      <c r="D153" t="s">
        <v>461</v>
      </c>
      <c r="E153" t="str">
        <f>HYPERLINK("https://talan.bank.gov.ua/get-user-certificate/W158MZlORGFu6riR-RMA","Завантажити сертифікат")</f>
        <v>Завантажити сертифікат</v>
      </c>
    </row>
    <row r="154" spans="1:5" x14ac:dyDescent="0.3">
      <c r="A154" t="s">
        <v>462</v>
      </c>
      <c r="B154" t="s">
        <v>6</v>
      </c>
      <c r="C154" t="s">
        <v>463</v>
      </c>
      <c r="D154" t="s">
        <v>464</v>
      </c>
      <c r="E154" t="str">
        <f>HYPERLINK("https://talan.bank.gov.ua/get-user-certificate/W158Melsjh0SQn26u6wD","Завантажити сертифікат")</f>
        <v>Завантажити сертифікат</v>
      </c>
    </row>
    <row r="155" spans="1:5" x14ac:dyDescent="0.3">
      <c r="A155" t="s">
        <v>465</v>
      </c>
      <c r="B155" t="s">
        <v>6</v>
      </c>
      <c r="C155" t="s">
        <v>466</v>
      </c>
      <c r="D155" t="s">
        <v>467</v>
      </c>
      <c r="E155" t="str">
        <f>HYPERLINK("https://talan.bank.gov.ua/get-user-certificate/W158MbI3I6faSJcIHVKC","Завантажити сертифікат")</f>
        <v>Завантажити сертифікат</v>
      </c>
    </row>
    <row r="156" spans="1:5" x14ac:dyDescent="0.3">
      <c r="A156" t="s">
        <v>468</v>
      </c>
      <c r="B156" t="s">
        <v>6</v>
      </c>
      <c r="C156" t="s">
        <v>469</v>
      </c>
      <c r="D156" t="s">
        <v>470</v>
      </c>
      <c r="E156" t="str">
        <f>HYPERLINK("https://talan.bank.gov.ua/get-user-certificate/W158M_byrOj07uPmCkM8","Завантажити сертифікат")</f>
        <v>Завантажити сертифікат</v>
      </c>
    </row>
    <row r="157" spans="1:5" x14ac:dyDescent="0.3">
      <c r="A157" t="s">
        <v>471</v>
      </c>
      <c r="B157" t="s">
        <v>6</v>
      </c>
      <c r="C157" t="s">
        <v>472</v>
      </c>
      <c r="D157" t="s">
        <v>473</v>
      </c>
      <c r="E157" t="str">
        <f>HYPERLINK("https://talan.bank.gov.ua/get-user-certificate/W158MG7VYVJGsv5Rx8r9","Завантажити сертифікат")</f>
        <v>Завантажити сертифікат</v>
      </c>
    </row>
    <row r="158" spans="1:5" x14ac:dyDescent="0.3">
      <c r="A158" t="s">
        <v>474</v>
      </c>
      <c r="B158" t="s">
        <v>6</v>
      </c>
      <c r="C158" t="s">
        <v>475</v>
      </c>
      <c r="D158" t="s">
        <v>476</v>
      </c>
      <c r="E158" t="str">
        <f>HYPERLINK("https://talan.bank.gov.ua/get-user-certificate/W158MlgmTcefU2XCN8sY","Завантажити сертифікат")</f>
        <v>Завантажити сертифікат</v>
      </c>
    </row>
    <row r="159" spans="1:5" x14ac:dyDescent="0.3">
      <c r="A159" t="s">
        <v>477</v>
      </c>
      <c r="B159" t="s">
        <v>6</v>
      </c>
      <c r="C159" t="s">
        <v>478</v>
      </c>
      <c r="D159" t="s">
        <v>479</v>
      </c>
      <c r="E159" t="str">
        <f>HYPERLINK("https://talan.bank.gov.ua/get-user-certificate/W158MQVooj_rECrOGhvA","Завантажити сертифікат")</f>
        <v>Завантажити сертифікат</v>
      </c>
    </row>
    <row r="160" spans="1:5" x14ac:dyDescent="0.3">
      <c r="A160" t="s">
        <v>480</v>
      </c>
      <c r="B160" t="s">
        <v>6</v>
      </c>
      <c r="C160" t="s">
        <v>481</v>
      </c>
      <c r="D160" t="s">
        <v>482</v>
      </c>
      <c r="E160" t="str">
        <f>HYPERLINK("https://talan.bank.gov.ua/get-user-certificate/W158MC9NCFix7-cM50pj","Завантажити сертифікат")</f>
        <v>Завантажити сертифікат</v>
      </c>
    </row>
    <row r="161" spans="1:5" x14ac:dyDescent="0.3">
      <c r="A161" t="s">
        <v>483</v>
      </c>
      <c r="B161" t="s">
        <v>6</v>
      </c>
      <c r="C161" t="s">
        <v>484</v>
      </c>
      <c r="D161" t="s">
        <v>485</v>
      </c>
      <c r="E161" t="str">
        <f>HYPERLINK("https://talan.bank.gov.ua/get-user-certificate/W158MX0IvT0jM3sUyPck","Завантажити сертифікат")</f>
        <v>Завантажити сертифікат</v>
      </c>
    </row>
    <row r="162" spans="1:5" x14ac:dyDescent="0.3">
      <c r="A162" t="s">
        <v>486</v>
      </c>
      <c r="B162" t="s">
        <v>6</v>
      </c>
      <c r="C162" t="s">
        <v>487</v>
      </c>
      <c r="D162" t="s">
        <v>488</v>
      </c>
      <c r="E162" t="str">
        <f>HYPERLINK("https://talan.bank.gov.ua/get-user-certificate/W158MRMGxrYdky3TuffD","Завантажити сертифікат")</f>
        <v>Завантажити сертифікат</v>
      </c>
    </row>
    <row r="163" spans="1:5" x14ac:dyDescent="0.3">
      <c r="A163" t="s">
        <v>489</v>
      </c>
      <c r="B163" t="s">
        <v>6</v>
      </c>
      <c r="C163" t="s">
        <v>490</v>
      </c>
      <c r="D163" t="s">
        <v>491</v>
      </c>
      <c r="E163" t="str">
        <f>HYPERLINK("https://talan.bank.gov.ua/get-user-certificate/W158My6c3UJOb1_BMN6N","Завантажити сертифікат")</f>
        <v>Завантажити сертифікат</v>
      </c>
    </row>
    <row r="164" spans="1:5" x14ac:dyDescent="0.3">
      <c r="A164" t="s">
        <v>492</v>
      </c>
      <c r="B164" t="s">
        <v>6</v>
      </c>
      <c r="C164" t="s">
        <v>493</v>
      </c>
      <c r="D164" t="s">
        <v>494</v>
      </c>
      <c r="E164" t="str">
        <f>HYPERLINK("https://talan.bank.gov.ua/get-user-certificate/W158MIKRF2JEBNqGNg-e","Завантажити сертифікат")</f>
        <v>Завантажити сертифікат</v>
      </c>
    </row>
    <row r="165" spans="1:5" x14ac:dyDescent="0.3">
      <c r="A165" t="s">
        <v>495</v>
      </c>
      <c r="B165" t="s">
        <v>6</v>
      </c>
      <c r="C165" t="s">
        <v>496</v>
      </c>
      <c r="D165" t="s">
        <v>497</v>
      </c>
      <c r="E165" t="str">
        <f>HYPERLINK("https://talan.bank.gov.ua/get-user-certificate/W158MoRPy-bQsDjI8xBd","Завантажити сертифікат")</f>
        <v>Завантажити сертифікат</v>
      </c>
    </row>
    <row r="166" spans="1:5" x14ac:dyDescent="0.3">
      <c r="A166" t="s">
        <v>498</v>
      </c>
      <c r="B166" t="s">
        <v>6</v>
      </c>
      <c r="C166" t="s">
        <v>499</v>
      </c>
      <c r="D166" t="s">
        <v>500</v>
      </c>
      <c r="E166" t="str">
        <f>HYPERLINK("https://talan.bank.gov.ua/get-user-certificate/W158MvwtzgTcoNorRyPO","Завантажити сертифікат")</f>
        <v>Завантажити сертифікат</v>
      </c>
    </row>
    <row r="167" spans="1:5" x14ac:dyDescent="0.3">
      <c r="A167" t="s">
        <v>501</v>
      </c>
      <c r="B167" t="s">
        <v>6</v>
      </c>
      <c r="C167" t="s">
        <v>502</v>
      </c>
      <c r="D167" t="s">
        <v>503</v>
      </c>
      <c r="E167" t="str">
        <f>HYPERLINK("https://talan.bank.gov.ua/get-user-certificate/W158MizRrn2yDkgDjsS7","Завантажити сертифікат")</f>
        <v>Завантажити сертифікат</v>
      </c>
    </row>
    <row r="168" spans="1:5" x14ac:dyDescent="0.3">
      <c r="A168" t="s">
        <v>504</v>
      </c>
      <c r="B168" t="s">
        <v>6</v>
      </c>
      <c r="C168" t="s">
        <v>505</v>
      </c>
      <c r="D168" t="s">
        <v>506</v>
      </c>
      <c r="E168" t="str">
        <f>HYPERLINK("https://talan.bank.gov.ua/get-user-certificate/W158M-H23Rd7hVa_Ks-P","Завантажити сертифікат")</f>
        <v>Завантажити сертифікат</v>
      </c>
    </row>
    <row r="169" spans="1:5" x14ac:dyDescent="0.3">
      <c r="A169" t="s">
        <v>507</v>
      </c>
      <c r="B169" t="s">
        <v>6</v>
      </c>
      <c r="C169" t="s">
        <v>508</v>
      </c>
      <c r="D169" t="s">
        <v>509</v>
      </c>
      <c r="E169" t="str">
        <f>HYPERLINK("https://talan.bank.gov.ua/get-user-certificate/W158MYCN7kRLvAMg-vA7","Завантажити сертифікат")</f>
        <v>Завантажити сертифікат</v>
      </c>
    </row>
    <row r="170" spans="1:5" x14ac:dyDescent="0.3">
      <c r="A170" t="s">
        <v>510</v>
      </c>
      <c r="B170" t="s">
        <v>6</v>
      </c>
      <c r="C170" t="s">
        <v>511</v>
      </c>
      <c r="D170" t="s">
        <v>512</v>
      </c>
      <c r="E170" t="str">
        <f>HYPERLINK("https://talan.bank.gov.ua/get-user-certificate/W158MJaxf7PSxGm8r4Sw","Завантажити сертифікат")</f>
        <v>Завантажити сертифікат</v>
      </c>
    </row>
    <row r="171" spans="1:5" x14ac:dyDescent="0.3">
      <c r="A171" t="s">
        <v>513</v>
      </c>
      <c r="B171" t="s">
        <v>6</v>
      </c>
      <c r="C171" t="s">
        <v>514</v>
      </c>
      <c r="D171" t="s">
        <v>515</v>
      </c>
      <c r="E171" t="str">
        <f>HYPERLINK("https://talan.bank.gov.ua/get-user-certificate/W158MjikKzx-JJ7Bo1w8","Завантажити сертифікат")</f>
        <v>Завантажити сертифікат</v>
      </c>
    </row>
    <row r="172" spans="1:5" x14ac:dyDescent="0.3">
      <c r="A172" t="s">
        <v>516</v>
      </c>
      <c r="B172" t="s">
        <v>6</v>
      </c>
      <c r="C172" t="s">
        <v>517</v>
      </c>
      <c r="D172" t="s">
        <v>518</v>
      </c>
      <c r="E172" t="str">
        <f>HYPERLINK("https://talan.bank.gov.ua/get-user-certificate/W158M71pO_IMsHV84UPl","Завантажити сертифікат")</f>
        <v>Завантажити сертифікат</v>
      </c>
    </row>
    <row r="173" spans="1:5" x14ac:dyDescent="0.3">
      <c r="A173" t="s">
        <v>519</v>
      </c>
      <c r="B173" t="s">
        <v>6</v>
      </c>
      <c r="C173" t="s">
        <v>520</v>
      </c>
      <c r="D173" t="s">
        <v>521</v>
      </c>
      <c r="E173" t="str">
        <f>HYPERLINK("https://talan.bank.gov.ua/get-user-certificate/W158M7aTeizUqjngM7fO","Завантажити сертифікат")</f>
        <v>Завантажити сертифікат</v>
      </c>
    </row>
    <row r="174" spans="1:5" x14ac:dyDescent="0.3">
      <c r="A174" t="s">
        <v>522</v>
      </c>
      <c r="B174" t="s">
        <v>6</v>
      </c>
      <c r="C174" t="s">
        <v>523</v>
      </c>
      <c r="D174" t="s">
        <v>524</v>
      </c>
      <c r="E174" t="str">
        <f>HYPERLINK("https://talan.bank.gov.ua/get-user-certificate/W158Mi1Wo71-wQJpT6pk","Завантажити сертифікат")</f>
        <v>Завантажити сертифікат</v>
      </c>
    </row>
    <row r="175" spans="1:5" x14ac:dyDescent="0.3">
      <c r="A175" t="s">
        <v>525</v>
      </c>
      <c r="B175" t="s">
        <v>6</v>
      </c>
      <c r="C175" t="s">
        <v>526</v>
      </c>
      <c r="D175" t="s">
        <v>527</v>
      </c>
      <c r="E175" t="str">
        <f>HYPERLINK("https://talan.bank.gov.ua/get-user-certificate/W158MfpCXoRyiX5O12g5","Завантажити сертифікат")</f>
        <v>Завантажити сертифікат</v>
      </c>
    </row>
    <row r="176" spans="1:5" x14ac:dyDescent="0.3">
      <c r="A176" t="s">
        <v>528</v>
      </c>
      <c r="B176" t="s">
        <v>6</v>
      </c>
      <c r="C176" t="s">
        <v>529</v>
      </c>
      <c r="D176" t="s">
        <v>530</v>
      </c>
      <c r="E176" t="str">
        <f>HYPERLINK("https://talan.bank.gov.ua/get-user-certificate/W158MNwv4RvwYqZNqK3V","Завантажити сертифікат")</f>
        <v>Завантажити сертифікат</v>
      </c>
    </row>
    <row r="177" spans="1:5" x14ac:dyDescent="0.3">
      <c r="A177" t="s">
        <v>531</v>
      </c>
      <c r="B177" t="s">
        <v>6</v>
      </c>
      <c r="C177" t="s">
        <v>532</v>
      </c>
      <c r="D177" t="s">
        <v>533</v>
      </c>
      <c r="E177" t="str">
        <f>HYPERLINK("https://talan.bank.gov.ua/get-user-certificate/W158MlpADNOS12aSxPo3","Завантажити сертифікат")</f>
        <v>Завантажити сертифікат</v>
      </c>
    </row>
    <row r="178" spans="1:5" x14ac:dyDescent="0.3">
      <c r="A178" t="s">
        <v>534</v>
      </c>
      <c r="B178" t="s">
        <v>6</v>
      </c>
      <c r="C178" t="s">
        <v>535</v>
      </c>
      <c r="D178" t="s">
        <v>536</v>
      </c>
      <c r="E178" t="str">
        <f>HYPERLINK("https://talan.bank.gov.ua/get-user-certificate/W158MgEV2pYdN0kf2VKw","Завантажити сертифікат")</f>
        <v>Завантажити сертифікат</v>
      </c>
    </row>
    <row r="179" spans="1:5" x14ac:dyDescent="0.3">
      <c r="A179" t="s">
        <v>537</v>
      </c>
      <c r="B179" t="s">
        <v>6</v>
      </c>
      <c r="C179" t="s">
        <v>538</v>
      </c>
      <c r="D179" t="s">
        <v>539</v>
      </c>
      <c r="E179" t="str">
        <f>HYPERLINK("https://talan.bank.gov.ua/get-user-certificate/W158M8BMKQEBg8CiGnCb","Завантажити сертифікат")</f>
        <v>Завантажити сертифікат</v>
      </c>
    </row>
    <row r="180" spans="1:5" x14ac:dyDescent="0.3">
      <c r="A180" t="s">
        <v>540</v>
      </c>
      <c r="B180" t="s">
        <v>6</v>
      </c>
      <c r="C180" t="s">
        <v>541</v>
      </c>
      <c r="D180" t="s">
        <v>542</v>
      </c>
      <c r="E180" t="str">
        <f>HYPERLINK("https://talan.bank.gov.ua/get-user-certificate/W158MZhpLuYUO6TS9Nch","Завантажити сертифікат")</f>
        <v>Завантажити сертифікат</v>
      </c>
    </row>
    <row r="181" spans="1:5" x14ac:dyDescent="0.3">
      <c r="A181" t="s">
        <v>543</v>
      </c>
      <c r="B181" t="s">
        <v>6</v>
      </c>
      <c r="C181" t="s">
        <v>544</v>
      </c>
      <c r="D181" t="s">
        <v>545</v>
      </c>
      <c r="E181" t="str">
        <f>HYPERLINK("https://talan.bank.gov.ua/get-user-certificate/W158Md10FWgbqx3CAp71","Завантажити сертифікат")</f>
        <v>Завантажити сертифікат</v>
      </c>
    </row>
    <row r="182" spans="1:5" x14ac:dyDescent="0.3">
      <c r="A182" t="s">
        <v>546</v>
      </c>
      <c r="B182" t="s">
        <v>6</v>
      </c>
      <c r="C182" t="s">
        <v>547</v>
      </c>
      <c r="D182" t="s">
        <v>548</v>
      </c>
      <c r="E182" t="str">
        <f>HYPERLINK("https://talan.bank.gov.ua/get-user-certificate/W158M2G3ccsdTv-d43Ek","Завантажити сертифікат")</f>
        <v>Завантажити сертифікат</v>
      </c>
    </row>
    <row r="183" spans="1:5" x14ac:dyDescent="0.3">
      <c r="A183" t="s">
        <v>549</v>
      </c>
      <c r="B183" t="s">
        <v>6</v>
      </c>
      <c r="C183" t="s">
        <v>550</v>
      </c>
      <c r="D183" t="s">
        <v>551</v>
      </c>
      <c r="E183" t="str">
        <f>HYPERLINK("https://talan.bank.gov.ua/get-user-certificate/W158MJf9PKgKqpG0ZgLi","Завантажити сертифікат")</f>
        <v>Завантажити сертифікат</v>
      </c>
    </row>
    <row r="184" spans="1:5" x14ac:dyDescent="0.3">
      <c r="A184" t="s">
        <v>552</v>
      </c>
      <c r="B184" t="s">
        <v>6</v>
      </c>
      <c r="C184" t="s">
        <v>553</v>
      </c>
      <c r="D184" t="s">
        <v>554</v>
      </c>
      <c r="E184" t="str">
        <f>HYPERLINK("https://talan.bank.gov.ua/get-user-certificate/W158MMxZpeShDnqWoe0v","Завантажити сертифікат")</f>
        <v>Завантажити сертифікат</v>
      </c>
    </row>
    <row r="185" spans="1:5" x14ac:dyDescent="0.3">
      <c r="A185" t="s">
        <v>555</v>
      </c>
      <c r="B185" t="s">
        <v>6</v>
      </c>
      <c r="C185" t="s">
        <v>556</v>
      </c>
      <c r="D185" t="s">
        <v>557</v>
      </c>
      <c r="E185" t="str">
        <f>HYPERLINK("https://talan.bank.gov.ua/get-user-certificate/W158MUx-sIddx1yFmb4e","Завантажити сертифікат")</f>
        <v>Завантажити сертифікат</v>
      </c>
    </row>
    <row r="186" spans="1:5" x14ac:dyDescent="0.3">
      <c r="A186" t="s">
        <v>558</v>
      </c>
      <c r="B186" t="s">
        <v>6</v>
      </c>
      <c r="C186" t="s">
        <v>559</v>
      </c>
      <c r="D186" t="s">
        <v>560</v>
      </c>
      <c r="E186" t="str">
        <f>HYPERLINK("https://talan.bank.gov.ua/get-user-certificate/W158MbJCxtfNAoQ15JLK","Завантажити сертифікат")</f>
        <v>Завантажити сертифікат</v>
      </c>
    </row>
    <row r="187" spans="1:5" x14ac:dyDescent="0.3">
      <c r="A187" t="s">
        <v>561</v>
      </c>
      <c r="B187" t="s">
        <v>6</v>
      </c>
      <c r="C187" t="s">
        <v>562</v>
      </c>
      <c r="D187" t="s">
        <v>563</v>
      </c>
      <c r="E187" t="str">
        <f>HYPERLINK("https://talan.bank.gov.ua/get-user-certificate/W158Mi54PeMcqNZ20Pd6","Завантажити сертифікат")</f>
        <v>Завантажити сертифікат</v>
      </c>
    </row>
    <row r="188" spans="1:5" x14ac:dyDescent="0.3">
      <c r="A188" t="s">
        <v>564</v>
      </c>
      <c r="B188" t="s">
        <v>6</v>
      </c>
      <c r="C188" t="s">
        <v>565</v>
      </c>
      <c r="D188" t="s">
        <v>566</v>
      </c>
      <c r="E188" t="str">
        <f>HYPERLINK("https://talan.bank.gov.ua/get-user-certificate/W158M33B6TvXvkcE2Den","Завантажити сертифікат")</f>
        <v>Завантажити сертифікат</v>
      </c>
    </row>
    <row r="189" spans="1:5" x14ac:dyDescent="0.3">
      <c r="A189" t="s">
        <v>567</v>
      </c>
      <c r="B189" t="s">
        <v>6</v>
      </c>
      <c r="C189" t="s">
        <v>568</v>
      </c>
      <c r="D189" t="s">
        <v>569</v>
      </c>
      <c r="E189" t="str">
        <f>HYPERLINK("https://talan.bank.gov.ua/get-user-certificate/W158MfwIW-d72kSgmPPG","Завантажити сертифікат")</f>
        <v>Завантажити сертифікат</v>
      </c>
    </row>
    <row r="190" spans="1:5" x14ac:dyDescent="0.3">
      <c r="A190" t="s">
        <v>570</v>
      </c>
      <c r="B190" t="s">
        <v>6</v>
      </c>
      <c r="C190" t="s">
        <v>571</v>
      </c>
      <c r="D190" t="s">
        <v>572</v>
      </c>
      <c r="E190" t="str">
        <f>HYPERLINK("https://talan.bank.gov.ua/get-user-certificate/W158MQby7tHT2-i-DAkz","Завантажити сертифікат")</f>
        <v>Завантажити сертифікат</v>
      </c>
    </row>
    <row r="191" spans="1:5" x14ac:dyDescent="0.3">
      <c r="A191" t="s">
        <v>573</v>
      </c>
      <c r="B191" t="s">
        <v>6</v>
      </c>
      <c r="C191" t="s">
        <v>574</v>
      </c>
      <c r="D191" t="s">
        <v>575</v>
      </c>
      <c r="E191" t="str">
        <f>HYPERLINK("https://talan.bank.gov.ua/get-user-certificate/W158MT09HiQLd3pH_dlO","Завантажити сертифікат")</f>
        <v>Завантажити сертифікат</v>
      </c>
    </row>
    <row r="192" spans="1:5" x14ac:dyDescent="0.3">
      <c r="A192" t="s">
        <v>576</v>
      </c>
      <c r="B192" t="s">
        <v>6</v>
      </c>
      <c r="C192" t="s">
        <v>577</v>
      </c>
      <c r="D192" t="s">
        <v>578</v>
      </c>
      <c r="E192" t="str">
        <f>HYPERLINK("https://talan.bank.gov.ua/get-user-certificate/W158MEGfsPWAhAjWxB5m","Завантажити сертифікат")</f>
        <v>Завантажити сертифікат</v>
      </c>
    </row>
    <row r="193" spans="1:5" x14ac:dyDescent="0.3">
      <c r="A193" t="s">
        <v>579</v>
      </c>
      <c r="B193" t="s">
        <v>6</v>
      </c>
      <c r="C193" t="s">
        <v>580</v>
      </c>
      <c r="D193" t="s">
        <v>581</v>
      </c>
      <c r="E193" t="str">
        <f>HYPERLINK("https://talan.bank.gov.ua/get-user-certificate/W158M2fD6FzBtB_Q3Z0m","Завантажити сертифікат")</f>
        <v>Завантажити сертифікат</v>
      </c>
    </row>
    <row r="194" spans="1:5" x14ac:dyDescent="0.3">
      <c r="A194" t="s">
        <v>582</v>
      </c>
      <c r="B194" t="s">
        <v>6</v>
      </c>
      <c r="C194" t="s">
        <v>583</v>
      </c>
      <c r="D194" t="s">
        <v>584</v>
      </c>
      <c r="E194" t="str">
        <f>HYPERLINK("https://talan.bank.gov.ua/get-user-certificate/W158MYBjtamkjCWmdNcq","Завантажити сертифікат")</f>
        <v>Завантажити сертифікат</v>
      </c>
    </row>
    <row r="195" spans="1:5" x14ac:dyDescent="0.3">
      <c r="A195" t="s">
        <v>585</v>
      </c>
      <c r="B195" t="s">
        <v>6</v>
      </c>
      <c r="C195" t="s">
        <v>586</v>
      </c>
      <c r="D195" t="s">
        <v>587</v>
      </c>
      <c r="E195" t="str">
        <f>HYPERLINK("https://talan.bank.gov.ua/get-user-certificate/W158MPVSsca3mOHVrFcK","Завантажити сертифікат")</f>
        <v>Завантажити сертифікат</v>
      </c>
    </row>
    <row r="196" spans="1:5" x14ac:dyDescent="0.3">
      <c r="A196" t="s">
        <v>588</v>
      </c>
      <c r="B196" t="s">
        <v>6</v>
      </c>
      <c r="C196" t="s">
        <v>589</v>
      </c>
      <c r="D196" t="s">
        <v>590</v>
      </c>
      <c r="E196" t="str">
        <f>HYPERLINK("https://talan.bank.gov.ua/get-user-certificate/W158MwfB9dqriJbtA2x2","Завантажити сертифікат")</f>
        <v>Завантажити сертифікат</v>
      </c>
    </row>
    <row r="197" spans="1:5" x14ac:dyDescent="0.3">
      <c r="A197" t="s">
        <v>591</v>
      </c>
      <c r="B197" t="s">
        <v>6</v>
      </c>
      <c r="C197" t="s">
        <v>592</v>
      </c>
      <c r="D197" t="s">
        <v>593</v>
      </c>
      <c r="E197" t="str">
        <f>HYPERLINK("https://talan.bank.gov.ua/get-user-certificate/W158M0z7sKKgP9bC-bWQ","Завантажити сертифікат")</f>
        <v>Завантажити сертифікат</v>
      </c>
    </row>
    <row r="198" spans="1:5" x14ac:dyDescent="0.3">
      <c r="A198" t="s">
        <v>594</v>
      </c>
      <c r="B198" t="s">
        <v>6</v>
      </c>
      <c r="C198" t="s">
        <v>595</v>
      </c>
      <c r="D198" t="s">
        <v>596</v>
      </c>
      <c r="E198" t="str">
        <f>HYPERLINK("https://talan.bank.gov.ua/get-user-certificate/W158MxNpmc54HfYokald","Завантажити сертифікат")</f>
        <v>Завантажити сертифікат</v>
      </c>
    </row>
    <row r="199" spans="1:5" x14ac:dyDescent="0.3">
      <c r="A199" t="s">
        <v>597</v>
      </c>
      <c r="B199" t="s">
        <v>6</v>
      </c>
      <c r="C199" t="s">
        <v>598</v>
      </c>
      <c r="D199" t="s">
        <v>599</v>
      </c>
      <c r="E199" t="str">
        <f>HYPERLINK("https://talan.bank.gov.ua/get-user-certificate/W158MYIjZYbt6kU_Xmpt","Завантажити сертифікат")</f>
        <v>Завантажити сертифікат</v>
      </c>
    </row>
    <row r="200" spans="1:5" x14ac:dyDescent="0.3">
      <c r="A200" t="s">
        <v>600</v>
      </c>
      <c r="B200" t="s">
        <v>6</v>
      </c>
      <c r="C200" t="s">
        <v>601</v>
      </c>
      <c r="D200" t="s">
        <v>602</v>
      </c>
      <c r="E200" t="str">
        <f>HYPERLINK("https://talan.bank.gov.ua/get-user-certificate/W158McI-OGXje2Yb_YkD","Завантажити сертифікат")</f>
        <v>Завантажити сертифікат</v>
      </c>
    </row>
    <row r="201" spans="1:5" x14ac:dyDescent="0.3">
      <c r="A201" t="s">
        <v>603</v>
      </c>
      <c r="B201" t="s">
        <v>6</v>
      </c>
      <c r="C201" t="s">
        <v>604</v>
      </c>
      <c r="D201" t="s">
        <v>605</v>
      </c>
      <c r="E201" t="str">
        <f>HYPERLINK("https://talan.bank.gov.ua/get-user-certificate/W158Mq1hnac4nFAqhP2S","Завантажити сертифікат")</f>
        <v>Завантажити сертифікат</v>
      </c>
    </row>
    <row r="202" spans="1:5" x14ac:dyDescent="0.3">
      <c r="A202" t="s">
        <v>606</v>
      </c>
      <c r="B202" t="s">
        <v>6</v>
      </c>
      <c r="C202" t="s">
        <v>607</v>
      </c>
      <c r="D202" t="s">
        <v>608</v>
      </c>
      <c r="E202" t="str">
        <f>HYPERLINK("https://talan.bank.gov.ua/get-user-certificate/W158M-_LsothY_XaOXNG","Завантажити сертифікат")</f>
        <v>Завантажити сертифікат</v>
      </c>
    </row>
    <row r="203" spans="1:5" x14ac:dyDescent="0.3">
      <c r="A203" t="s">
        <v>609</v>
      </c>
      <c r="B203" t="s">
        <v>6</v>
      </c>
      <c r="C203" t="s">
        <v>610</v>
      </c>
      <c r="D203" t="s">
        <v>611</v>
      </c>
      <c r="E203" t="str">
        <f>HYPERLINK("https://talan.bank.gov.ua/get-user-certificate/W158MLiGrA34P4tEA5En","Завантажити сертифікат")</f>
        <v>Завантажити сертифікат</v>
      </c>
    </row>
    <row r="204" spans="1:5" x14ac:dyDescent="0.3">
      <c r="A204" t="s">
        <v>612</v>
      </c>
      <c r="B204" t="s">
        <v>6</v>
      </c>
      <c r="C204" t="s">
        <v>613</v>
      </c>
      <c r="D204" t="s">
        <v>614</v>
      </c>
      <c r="E204" t="str">
        <f>HYPERLINK("https://talan.bank.gov.ua/get-user-certificate/W158M9PYl-Jt5PMk0gLg","Завантажити сертифікат")</f>
        <v>Завантажити сертифікат</v>
      </c>
    </row>
    <row r="205" spans="1:5" x14ac:dyDescent="0.3">
      <c r="A205" t="s">
        <v>615</v>
      </c>
      <c r="B205" t="s">
        <v>6</v>
      </c>
      <c r="C205" t="s">
        <v>616</v>
      </c>
      <c r="D205" t="s">
        <v>617</v>
      </c>
      <c r="E205" t="str">
        <f>HYPERLINK("https://talan.bank.gov.ua/get-user-certificate/W158MPAF_gRK8E2ofX3S","Завантажити сертифікат")</f>
        <v>Завантажити сертифікат</v>
      </c>
    </row>
    <row r="206" spans="1:5" x14ac:dyDescent="0.3">
      <c r="A206" t="s">
        <v>618</v>
      </c>
      <c r="B206" t="s">
        <v>6</v>
      </c>
      <c r="C206" t="s">
        <v>46</v>
      </c>
      <c r="D206" t="s">
        <v>619</v>
      </c>
      <c r="E206" t="str">
        <f>HYPERLINK("https://talan.bank.gov.ua/get-user-certificate/W158MLZ10om8ucLdLHMq","Завантажити сертифікат")</f>
        <v>Завантажити сертифікат</v>
      </c>
    </row>
    <row r="207" spans="1:5" x14ac:dyDescent="0.3">
      <c r="A207" t="s">
        <v>620</v>
      </c>
      <c r="B207" t="s">
        <v>6</v>
      </c>
      <c r="C207" t="s">
        <v>621</v>
      </c>
      <c r="D207" t="s">
        <v>622</v>
      </c>
      <c r="E207" t="str">
        <f>HYPERLINK("https://talan.bank.gov.ua/get-user-certificate/W158Mp_4vBiN8iHE9-Uo","Завантажити сертифікат")</f>
        <v>Завантажити сертифікат</v>
      </c>
    </row>
    <row r="208" spans="1:5" x14ac:dyDescent="0.3">
      <c r="A208" t="s">
        <v>623</v>
      </c>
      <c r="B208" t="s">
        <v>6</v>
      </c>
      <c r="C208" t="s">
        <v>624</v>
      </c>
      <c r="D208" t="s">
        <v>625</v>
      </c>
      <c r="E208" t="str">
        <f>HYPERLINK("https://talan.bank.gov.ua/get-user-certificate/W158MjbxpgVeqREctiww","Завантажити сертифікат")</f>
        <v>Завантажити сертифікат</v>
      </c>
    </row>
    <row r="209" spans="1:5" x14ac:dyDescent="0.3">
      <c r="A209" t="s">
        <v>626</v>
      </c>
      <c r="B209" t="s">
        <v>6</v>
      </c>
      <c r="C209" t="s">
        <v>627</v>
      </c>
      <c r="D209" t="s">
        <v>628</v>
      </c>
      <c r="E209" t="str">
        <f>HYPERLINK("https://talan.bank.gov.ua/get-user-certificate/W158MXc5j-dFk7W6Wlvs","Завантажити сертифікат")</f>
        <v>Завантажити сертифікат</v>
      </c>
    </row>
    <row r="210" spans="1:5" x14ac:dyDescent="0.3">
      <c r="A210" t="s">
        <v>629</v>
      </c>
      <c r="B210" t="s">
        <v>6</v>
      </c>
      <c r="C210" t="s">
        <v>630</v>
      </c>
      <c r="D210" t="s">
        <v>631</v>
      </c>
      <c r="E210" t="str">
        <f>HYPERLINK("https://talan.bank.gov.ua/get-user-certificate/W158MB_Pw7tsRdgcHjKa","Завантажити сертифікат")</f>
        <v>Завантажити сертифікат</v>
      </c>
    </row>
    <row r="211" spans="1:5" x14ac:dyDescent="0.3">
      <c r="A211" t="s">
        <v>632</v>
      </c>
      <c r="B211" t="s">
        <v>6</v>
      </c>
      <c r="C211" t="s">
        <v>633</v>
      </c>
      <c r="D211" t="s">
        <v>634</v>
      </c>
      <c r="E211" t="str">
        <f>HYPERLINK("https://talan.bank.gov.ua/get-user-certificate/W158MLT0TtHxPMcNtuze","Завантажити сертифікат")</f>
        <v>Завантажити сертифікат</v>
      </c>
    </row>
    <row r="212" spans="1:5" x14ac:dyDescent="0.3">
      <c r="A212" t="s">
        <v>635</v>
      </c>
      <c r="B212" t="s">
        <v>6</v>
      </c>
      <c r="C212" t="s">
        <v>636</v>
      </c>
      <c r="D212" t="s">
        <v>637</v>
      </c>
      <c r="E212" t="str">
        <f>HYPERLINK("https://talan.bank.gov.ua/get-user-certificate/W158M7zI9RivIG33_XnB","Завантажити сертифікат")</f>
        <v>Завантажити сертифікат</v>
      </c>
    </row>
    <row r="213" spans="1:5" x14ac:dyDescent="0.3">
      <c r="A213" t="s">
        <v>638</v>
      </c>
      <c r="B213" t="s">
        <v>6</v>
      </c>
      <c r="C213" t="s">
        <v>639</v>
      </c>
      <c r="D213" t="s">
        <v>640</v>
      </c>
      <c r="E213" t="str">
        <f>HYPERLINK("https://talan.bank.gov.ua/get-user-certificate/W158MyO15LL-Z_qmYlZD","Завантажити сертифікат")</f>
        <v>Завантажити сертифікат</v>
      </c>
    </row>
    <row r="214" spans="1:5" x14ac:dyDescent="0.3">
      <c r="A214" t="s">
        <v>641</v>
      </c>
      <c r="B214" t="s">
        <v>6</v>
      </c>
      <c r="C214" t="s">
        <v>642</v>
      </c>
      <c r="D214" t="s">
        <v>643</v>
      </c>
      <c r="E214" t="str">
        <f>HYPERLINK("https://talan.bank.gov.ua/get-user-certificate/W158M78sBtEkYv4WcCkn","Завантажити сертифікат")</f>
        <v>Завантажити сертифікат</v>
      </c>
    </row>
    <row r="215" spans="1:5" x14ac:dyDescent="0.3">
      <c r="A215" t="s">
        <v>644</v>
      </c>
      <c r="B215" t="s">
        <v>6</v>
      </c>
      <c r="C215" t="s">
        <v>645</v>
      </c>
      <c r="D215" t="s">
        <v>646</v>
      </c>
      <c r="E215" t="str">
        <f>HYPERLINK("https://talan.bank.gov.ua/get-user-certificate/W158M27uRfoU7N5K8ofP","Завантажити сертифікат")</f>
        <v>Завантажити сертифікат</v>
      </c>
    </row>
    <row r="216" spans="1:5" x14ac:dyDescent="0.3">
      <c r="A216" t="s">
        <v>647</v>
      </c>
      <c r="B216" t="s">
        <v>6</v>
      </c>
      <c r="C216" t="s">
        <v>648</v>
      </c>
      <c r="D216" t="s">
        <v>649</v>
      </c>
      <c r="E216" t="str">
        <f>HYPERLINK("https://talan.bank.gov.ua/get-user-certificate/W158MrK5c2DCIbATcs3j","Завантажити сертифікат")</f>
        <v>Завантажити сертифікат</v>
      </c>
    </row>
    <row r="217" spans="1:5" x14ac:dyDescent="0.3">
      <c r="A217" t="s">
        <v>650</v>
      </c>
      <c r="B217" t="s">
        <v>6</v>
      </c>
      <c r="C217" t="s">
        <v>651</v>
      </c>
      <c r="D217" t="s">
        <v>652</v>
      </c>
      <c r="E217" t="str">
        <f>HYPERLINK("https://talan.bank.gov.ua/get-user-certificate/W158MLKG9DQfTXJKZ59S","Завантажити сертифікат")</f>
        <v>Завантажити сертифікат</v>
      </c>
    </row>
    <row r="218" spans="1:5" x14ac:dyDescent="0.3">
      <c r="A218" t="s">
        <v>653</v>
      </c>
      <c r="B218" t="s">
        <v>6</v>
      </c>
      <c r="C218" t="s">
        <v>654</v>
      </c>
      <c r="D218" t="s">
        <v>655</v>
      </c>
      <c r="E218" t="str">
        <f>HYPERLINK("https://talan.bank.gov.ua/get-user-certificate/W158MRfxLpFCB4gQnDT_","Завантажити сертифікат")</f>
        <v>Завантажити сертифікат</v>
      </c>
    </row>
    <row r="219" spans="1:5" x14ac:dyDescent="0.3">
      <c r="A219" t="s">
        <v>656</v>
      </c>
      <c r="B219" t="s">
        <v>6</v>
      </c>
      <c r="C219" t="s">
        <v>657</v>
      </c>
      <c r="D219" t="s">
        <v>658</v>
      </c>
      <c r="E219" t="str">
        <f>HYPERLINK("https://talan.bank.gov.ua/get-user-certificate/W158MGsb5SfD-fZSwRlM","Завантажити сертифікат")</f>
        <v>Завантажити сертифікат</v>
      </c>
    </row>
    <row r="220" spans="1:5" x14ac:dyDescent="0.3">
      <c r="A220" t="s">
        <v>659</v>
      </c>
      <c r="B220" t="s">
        <v>6</v>
      </c>
      <c r="C220" t="s">
        <v>660</v>
      </c>
      <c r="D220" t="s">
        <v>661</v>
      </c>
      <c r="E220" t="str">
        <f>HYPERLINK("https://talan.bank.gov.ua/get-user-certificate/W158MSYfnPUaT_oPxfHy","Завантажити сертифікат")</f>
        <v>Завантажити сертифікат</v>
      </c>
    </row>
    <row r="221" spans="1:5" x14ac:dyDescent="0.3">
      <c r="A221" t="s">
        <v>662</v>
      </c>
      <c r="B221" t="s">
        <v>6</v>
      </c>
      <c r="C221" t="s">
        <v>663</v>
      </c>
      <c r="D221" t="s">
        <v>664</v>
      </c>
      <c r="E221" t="str">
        <f>HYPERLINK("https://talan.bank.gov.ua/get-user-certificate/W158MzoIGOm0w88iaaZY","Завантажити сертифікат")</f>
        <v>Завантажити сертифікат</v>
      </c>
    </row>
    <row r="222" spans="1:5" x14ac:dyDescent="0.3">
      <c r="A222" t="s">
        <v>665</v>
      </c>
      <c r="B222" t="s">
        <v>6</v>
      </c>
      <c r="C222" t="s">
        <v>666</v>
      </c>
      <c r="D222" t="s">
        <v>667</v>
      </c>
      <c r="E222" t="str">
        <f>HYPERLINK("https://talan.bank.gov.ua/get-user-certificate/W158MOvaHRI5Y1PRRY1F","Завантажити сертифікат")</f>
        <v>Завантажити сертифікат</v>
      </c>
    </row>
    <row r="223" spans="1:5" x14ac:dyDescent="0.3">
      <c r="A223" t="s">
        <v>668</v>
      </c>
      <c r="B223" t="s">
        <v>6</v>
      </c>
      <c r="C223" t="s">
        <v>669</v>
      </c>
      <c r="D223" t="s">
        <v>670</v>
      </c>
      <c r="E223" t="str">
        <f>HYPERLINK("https://talan.bank.gov.ua/get-user-certificate/W158MfSI_dYDFzGwUcBH","Завантажити сертифікат")</f>
        <v>Завантажити сертифікат</v>
      </c>
    </row>
    <row r="224" spans="1:5" x14ac:dyDescent="0.3">
      <c r="A224" t="s">
        <v>671</v>
      </c>
      <c r="B224" t="s">
        <v>6</v>
      </c>
      <c r="C224" t="s">
        <v>672</v>
      </c>
      <c r="D224" t="s">
        <v>673</v>
      </c>
      <c r="E224" t="str">
        <f>HYPERLINK("https://talan.bank.gov.ua/get-user-certificate/W158MpW8xDsvpPV57NDv","Завантажити сертифікат")</f>
        <v>Завантажити сертифікат</v>
      </c>
    </row>
    <row r="225" spans="1:5" x14ac:dyDescent="0.3">
      <c r="A225" t="s">
        <v>674</v>
      </c>
      <c r="B225" t="s">
        <v>6</v>
      </c>
      <c r="C225" t="s">
        <v>675</v>
      </c>
      <c r="D225" t="s">
        <v>676</v>
      </c>
      <c r="E225" t="str">
        <f>HYPERLINK("https://talan.bank.gov.ua/get-user-certificate/W158MIl4PNz3avClLxSj","Завантажити сертифікат")</f>
        <v>Завантажити сертифікат</v>
      </c>
    </row>
    <row r="226" spans="1:5" x14ac:dyDescent="0.3">
      <c r="A226" t="s">
        <v>677</v>
      </c>
      <c r="B226" t="s">
        <v>6</v>
      </c>
      <c r="C226" t="s">
        <v>678</v>
      </c>
      <c r="D226" t="s">
        <v>679</v>
      </c>
      <c r="E226" t="str">
        <f>HYPERLINK("https://talan.bank.gov.ua/get-user-certificate/W158Mg90s3xNKPiKy818","Завантажити сертифікат")</f>
        <v>Завантажити сертифікат</v>
      </c>
    </row>
    <row r="227" spans="1:5" x14ac:dyDescent="0.3">
      <c r="A227" t="s">
        <v>680</v>
      </c>
      <c r="B227" t="s">
        <v>6</v>
      </c>
      <c r="C227" t="s">
        <v>681</v>
      </c>
      <c r="D227" t="s">
        <v>682</v>
      </c>
      <c r="E227" t="str">
        <f>HYPERLINK("https://talan.bank.gov.ua/get-user-certificate/W158McdstvfMwm5bUbUX","Завантажити сертифікат")</f>
        <v>Завантажити сертифікат</v>
      </c>
    </row>
    <row r="228" spans="1:5" x14ac:dyDescent="0.3">
      <c r="A228" t="s">
        <v>683</v>
      </c>
      <c r="B228" t="s">
        <v>6</v>
      </c>
      <c r="C228" t="s">
        <v>684</v>
      </c>
      <c r="D228" t="s">
        <v>685</v>
      </c>
      <c r="E228" t="str">
        <f>HYPERLINK("https://talan.bank.gov.ua/get-user-certificate/W158MDpHdI85pnpnqXK8","Завантажити сертифікат")</f>
        <v>Завантажити сертифікат</v>
      </c>
    </row>
    <row r="229" spans="1:5" x14ac:dyDescent="0.3">
      <c r="A229" t="s">
        <v>686</v>
      </c>
      <c r="B229" t="s">
        <v>6</v>
      </c>
      <c r="C229" t="s">
        <v>687</v>
      </c>
      <c r="D229" t="s">
        <v>688</v>
      </c>
      <c r="E229" t="str">
        <f>HYPERLINK("https://talan.bank.gov.ua/get-user-certificate/W158Mv5o7VT-83BCjGCb","Завантажити сертифікат")</f>
        <v>Завантажити сертифікат</v>
      </c>
    </row>
    <row r="230" spans="1:5" x14ac:dyDescent="0.3">
      <c r="A230" t="s">
        <v>689</v>
      </c>
      <c r="B230" t="s">
        <v>6</v>
      </c>
      <c r="C230" t="s">
        <v>690</v>
      </c>
      <c r="D230" t="s">
        <v>691</v>
      </c>
      <c r="E230" t="str">
        <f>HYPERLINK("https://talan.bank.gov.ua/get-user-certificate/W158McU2WYx5tGRUK6kQ","Завантажити сертифікат")</f>
        <v>Завантажити сертифікат</v>
      </c>
    </row>
    <row r="231" spans="1:5" x14ac:dyDescent="0.3">
      <c r="A231" t="s">
        <v>692</v>
      </c>
      <c r="B231" t="s">
        <v>6</v>
      </c>
      <c r="C231" t="s">
        <v>693</v>
      </c>
      <c r="D231" t="s">
        <v>694</v>
      </c>
      <c r="E231" t="str">
        <f>HYPERLINK("https://talan.bank.gov.ua/get-user-certificate/W158MSKG8Uo72mFYwZEL","Завантажити сертифікат")</f>
        <v>Завантажити сертифікат</v>
      </c>
    </row>
    <row r="232" spans="1:5" x14ac:dyDescent="0.3">
      <c r="A232" t="s">
        <v>695</v>
      </c>
      <c r="B232" t="s">
        <v>6</v>
      </c>
      <c r="C232" t="s">
        <v>696</v>
      </c>
      <c r="D232" t="s">
        <v>697</v>
      </c>
      <c r="E232" t="str">
        <f>HYPERLINK("https://talan.bank.gov.ua/get-user-certificate/W158MtSDMh5wc2UFAwHQ","Завантажити сертифікат")</f>
        <v>Завантажити сертифікат</v>
      </c>
    </row>
    <row r="233" spans="1:5" x14ac:dyDescent="0.3">
      <c r="A233" t="s">
        <v>698</v>
      </c>
      <c r="B233" t="s">
        <v>6</v>
      </c>
      <c r="C233" t="s">
        <v>699</v>
      </c>
      <c r="D233" t="s">
        <v>700</v>
      </c>
      <c r="E233" t="str">
        <f>HYPERLINK("https://talan.bank.gov.ua/get-user-certificate/W158Mg9d18VYYQ6vQf2V","Завантажити сертифікат")</f>
        <v>Завантажити сертифікат</v>
      </c>
    </row>
    <row r="234" spans="1:5" x14ac:dyDescent="0.3">
      <c r="A234" t="s">
        <v>701</v>
      </c>
      <c r="B234" t="s">
        <v>6</v>
      </c>
      <c r="C234" t="s">
        <v>702</v>
      </c>
      <c r="D234" t="s">
        <v>703</v>
      </c>
      <c r="E234" t="str">
        <f>HYPERLINK("https://talan.bank.gov.ua/get-user-certificate/W158MAFDiXRkzaMNU3gA","Завантажити сертифікат")</f>
        <v>Завантажити сертифікат</v>
      </c>
    </row>
    <row r="235" spans="1:5" x14ac:dyDescent="0.3">
      <c r="A235" t="s">
        <v>704</v>
      </c>
      <c r="B235" t="s">
        <v>6</v>
      </c>
      <c r="C235" t="s">
        <v>705</v>
      </c>
      <c r="D235" t="s">
        <v>706</v>
      </c>
      <c r="E235" t="str">
        <f>HYPERLINK("https://talan.bank.gov.ua/get-user-certificate/W158MFidkWCYBqAcUQx8","Завантажити сертифікат")</f>
        <v>Завантажити сертифікат</v>
      </c>
    </row>
    <row r="236" spans="1:5" x14ac:dyDescent="0.3">
      <c r="A236" t="s">
        <v>707</v>
      </c>
      <c r="B236" t="s">
        <v>6</v>
      </c>
      <c r="C236" t="s">
        <v>708</v>
      </c>
      <c r="D236" t="s">
        <v>709</v>
      </c>
      <c r="E236" t="str">
        <f>HYPERLINK("https://talan.bank.gov.ua/get-user-certificate/W158MXcpQRXtFuOYznQj","Завантажити сертифікат")</f>
        <v>Завантажити сертифікат</v>
      </c>
    </row>
    <row r="237" spans="1:5" x14ac:dyDescent="0.3">
      <c r="A237" t="s">
        <v>710</v>
      </c>
      <c r="B237" t="s">
        <v>6</v>
      </c>
      <c r="C237" t="s">
        <v>711</v>
      </c>
      <c r="D237" t="s">
        <v>712</v>
      </c>
      <c r="E237" t="str">
        <f>HYPERLINK("https://talan.bank.gov.ua/get-user-certificate/W158MSLGg1tCuVUJEjPy","Завантажити сертифікат")</f>
        <v>Завантажити сертифікат</v>
      </c>
    </row>
    <row r="238" spans="1:5" x14ac:dyDescent="0.3">
      <c r="A238" t="s">
        <v>713</v>
      </c>
      <c r="B238" t="s">
        <v>6</v>
      </c>
      <c r="C238" t="s">
        <v>714</v>
      </c>
      <c r="D238" t="s">
        <v>715</v>
      </c>
      <c r="E238" t="str">
        <f>HYPERLINK("https://talan.bank.gov.ua/get-user-certificate/W158MVq2FRIFJyFk9ml5","Завантажити сертифікат")</f>
        <v>Завантажити сертифікат</v>
      </c>
    </row>
    <row r="239" spans="1:5" x14ac:dyDescent="0.3">
      <c r="A239" t="s">
        <v>716</v>
      </c>
      <c r="B239" t="s">
        <v>6</v>
      </c>
      <c r="C239" t="s">
        <v>717</v>
      </c>
      <c r="D239" t="s">
        <v>718</v>
      </c>
      <c r="E239" t="str">
        <f>HYPERLINK("https://talan.bank.gov.ua/get-user-certificate/W158My-BQuJhPjCP90wG","Завантажити сертифікат")</f>
        <v>Завантажити сертифікат</v>
      </c>
    </row>
    <row r="240" spans="1:5" x14ac:dyDescent="0.3">
      <c r="A240" t="s">
        <v>719</v>
      </c>
      <c r="B240" t="s">
        <v>6</v>
      </c>
      <c r="C240" t="s">
        <v>720</v>
      </c>
      <c r="D240" t="s">
        <v>808</v>
      </c>
      <c r="E240" t="str">
        <f>HYPERLINK("https://talan.bank.gov.ua/get-user-certificate/xIZNrakkHvvZ6cfrd-Lt","Завантажити сертифікат")</f>
        <v>Завантажити сертифікат</v>
      </c>
    </row>
    <row r="241" spans="1:5" x14ac:dyDescent="0.3">
      <c r="A241" t="s">
        <v>721</v>
      </c>
      <c r="B241" t="s">
        <v>6</v>
      </c>
      <c r="C241" t="s">
        <v>722</v>
      </c>
      <c r="D241" t="s">
        <v>723</v>
      </c>
      <c r="E241" t="str">
        <f>HYPERLINK("https://talan.bank.gov.ua/get-user-certificate/W158MQke673g7imNTy9M","Завантажити сертифікат")</f>
        <v>Завантажити сертифікат</v>
      </c>
    </row>
    <row r="242" spans="1:5" x14ac:dyDescent="0.3">
      <c r="A242" t="s">
        <v>724</v>
      </c>
      <c r="B242" t="s">
        <v>6</v>
      </c>
      <c r="C242" t="s">
        <v>725</v>
      </c>
      <c r="D242" t="s">
        <v>726</v>
      </c>
      <c r="E242" t="str">
        <f>HYPERLINK("https://talan.bank.gov.ua/get-user-certificate/W158MFD4HglNXsXEzG2W","Завантажити сертифікат")</f>
        <v>Завантажити сертифікат</v>
      </c>
    </row>
    <row r="243" spans="1:5" x14ac:dyDescent="0.3">
      <c r="A243" t="s">
        <v>727</v>
      </c>
      <c r="B243" t="s">
        <v>6</v>
      </c>
      <c r="C243" t="s">
        <v>728</v>
      </c>
      <c r="D243" t="s">
        <v>729</v>
      </c>
      <c r="E243" t="str">
        <f>HYPERLINK("https://talan.bank.gov.ua/get-user-certificate/W158MHNXu7hqJzt4hRzr","Завантажити сертифікат")</f>
        <v>Завантажити сертифікат</v>
      </c>
    </row>
    <row r="244" spans="1:5" x14ac:dyDescent="0.3">
      <c r="A244" t="s">
        <v>730</v>
      </c>
      <c r="B244" t="s">
        <v>6</v>
      </c>
      <c r="C244" t="s">
        <v>731</v>
      </c>
      <c r="D244" t="s">
        <v>732</v>
      </c>
      <c r="E244" t="str">
        <f>HYPERLINK("https://talan.bank.gov.ua/get-user-certificate/W158Mx0zouL8G2p-Sb1k","Завантажити сертифікат")</f>
        <v>Завантажити сертифікат</v>
      </c>
    </row>
    <row r="245" spans="1:5" x14ac:dyDescent="0.3">
      <c r="A245" t="s">
        <v>733</v>
      </c>
      <c r="B245" t="s">
        <v>6</v>
      </c>
      <c r="C245" t="s">
        <v>734</v>
      </c>
      <c r="D245" t="s">
        <v>735</v>
      </c>
      <c r="E245" t="str">
        <f>HYPERLINK("https://talan.bank.gov.ua/get-user-certificate/W158Mi17p8XSfaHJELxN","Завантажити сертифікат")</f>
        <v>Завантажити сертифікат</v>
      </c>
    </row>
    <row r="246" spans="1:5" x14ac:dyDescent="0.3">
      <c r="A246" t="s">
        <v>736</v>
      </c>
      <c r="B246" t="s">
        <v>6</v>
      </c>
      <c r="C246" t="s">
        <v>737</v>
      </c>
      <c r="D246" t="s">
        <v>738</v>
      </c>
      <c r="E246" t="str">
        <f>HYPERLINK("https://talan.bank.gov.ua/get-user-certificate/W158MQj4qeWTfC7ihvLs","Завантажити сертифікат")</f>
        <v>Завантажити сертифікат</v>
      </c>
    </row>
    <row r="247" spans="1:5" x14ac:dyDescent="0.3">
      <c r="A247" t="s">
        <v>739</v>
      </c>
      <c r="B247" t="s">
        <v>6</v>
      </c>
      <c r="C247" t="s">
        <v>740</v>
      </c>
      <c r="D247" t="s">
        <v>741</v>
      </c>
      <c r="E247" t="str">
        <f>HYPERLINK("https://talan.bank.gov.ua/get-user-certificate/W158MtyFWxXWQVHTWqAt","Завантажити сертифікат")</f>
        <v>Завантажити сертифікат</v>
      </c>
    </row>
    <row r="248" spans="1:5" x14ac:dyDescent="0.3">
      <c r="A248" t="s">
        <v>742</v>
      </c>
      <c r="B248" t="s">
        <v>6</v>
      </c>
      <c r="C248" t="s">
        <v>743</v>
      </c>
      <c r="D248" t="s">
        <v>744</v>
      </c>
      <c r="E248" t="str">
        <f>HYPERLINK("https://talan.bank.gov.ua/get-user-certificate/W158Mr4E09KxERQKdmeN","Завантажити сертифікат")</f>
        <v>Завантажити сертифікат</v>
      </c>
    </row>
    <row r="249" spans="1:5" x14ac:dyDescent="0.3">
      <c r="A249" t="s">
        <v>745</v>
      </c>
      <c r="B249" t="s">
        <v>6</v>
      </c>
      <c r="C249" t="s">
        <v>746</v>
      </c>
      <c r="D249" t="s">
        <v>747</v>
      </c>
      <c r="E249" t="str">
        <f>HYPERLINK("https://talan.bank.gov.ua/get-user-certificate/W158MQm4mlxVVHG_6ldI","Завантажити сертифікат")</f>
        <v>Завантажити сертифікат</v>
      </c>
    </row>
    <row r="250" spans="1:5" x14ac:dyDescent="0.3">
      <c r="A250" t="s">
        <v>748</v>
      </c>
      <c r="B250" t="s">
        <v>6</v>
      </c>
      <c r="C250" t="s">
        <v>749</v>
      </c>
      <c r="D250" t="s">
        <v>750</v>
      </c>
      <c r="E250" t="str">
        <f>HYPERLINK("https://talan.bank.gov.ua/get-user-certificate/W158MQKQatKo1dKdYI2l","Завантажити сертифікат")</f>
        <v>Завантажити сертифікат</v>
      </c>
    </row>
    <row r="251" spans="1:5" x14ac:dyDescent="0.3">
      <c r="A251" t="s">
        <v>751</v>
      </c>
      <c r="B251" t="s">
        <v>6</v>
      </c>
      <c r="C251" t="s">
        <v>752</v>
      </c>
      <c r="D251" t="s">
        <v>753</v>
      </c>
      <c r="E251" t="str">
        <f>HYPERLINK("https://talan.bank.gov.ua/get-user-certificate/W158MqeFoHse9IKqN45u","Завантажити сертифікат")</f>
        <v>Завантажити сертифікат</v>
      </c>
    </row>
    <row r="252" spans="1:5" x14ac:dyDescent="0.3">
      <c r="A252" t="s">
        <v>754</v>
      </c>
      <c r="B252" t="s">
        <v>6</v>
      </c>
      <c r="C252" t="s">
        <v>755</v>
      </c>
      <c r="D252" t="s">
        <v>756</v>
      </c>
      <c r="E252" t="str">
        <f>HYPERLINK("https://talan.bank.gov.ua/get-user-certificate/W158MMrW9BfhC4tulhF7","Завантажити сертифікат")</f>
        <v>Завантажити сертифікат</v>
      </c>
    </row>
    <row r="253" spans="1:5" x14ac:dyDescent="0.3">
      <c r="A253" t="s">
        <v>757</v>
      </c>
      <c r="B253" t="s">
        <v>6</v>
      </c>
      <c r="C253" t="s">
        <v>758</v>
      </c>
      <c r="D253" t="s">
        <v>759</v>
      </c>
      <c r="E253" t="str">
        <f>HYPERLINK("https://talan.bank.gov.ua/get-user-certificate/W158MnAtQzog-F2zQLbB","Завантажити сертифікат")</f>
        <v>Завантажити сертифікат</v>
      </c>
    </row>
    <row r="254" spans="1:5" x14ac:dyDescent="0.3">
      <c r="A254" t="s">
        <v>760</v>
      </c>
      <c r="B254" t="s">
        <v>6</v>
      </c>
      <c r="C254" t="s">
        <v>761</v>
      </c>
      <c r="D254" t="s">
        <v>762</v>
      </c>
      <c r="E254" t="str">
        <f>HYPERLINK("https://talan.bank.gov.ua/get-user-certificate/W158MuwiFoVKtpjGnKAk","Завантажити сертифікат")</f>
        <v>Завантажити сертифікат</v>
      </c>
    </row>
    <row r="255" spans="1:5" x14ac:dyDescent="0.3">
      <c r="A255" t="s">
        <v>763</v>
      </c>
      <c r="B255" t="s">
        <v>6</v>
      </c>
      <c r="C255" t="s">
        <v>764</v>
      </c>
      <c r="D255" t="s">
        <v>765</v>
      </c>
      <c r="E255" t="str">
        <f>HYPERLINK("https://talan.bank.gov.ua/get-user-certificate/W158MbRWSwdSG8h4-3F_","Завантажити сертифікат")</f>
        <v>Завантажити сертифікат</v>
      </c>
    </row>
    <row r="256" spans="1:5" x14ac:dyDescent="0.3">
      <c r="A256" t="s">
        <v>766</v>
      </c>
      <c r="B256" t="s">
        <v>6</v>
      </c>
      <c r="C256" t="s">
        <v>767</v>
      </c>
      <c r="D256" t="s">
        <v>768</v>
      </c>
      <c r="E256" t="str">
        <f>HYPERLINK("https://talan.bank.gov.ua/get-user-certificate/W158MKuDjdtm9PgLaOQ_","Завантажити сертифікат")</f>
        <v>Завантажити сертифікат</v>
      </c>
    </row>
    <row r="257" spans="1:5" x14ac:dyDescent="0.3">
      <c r="A257" t="s">
        <v>769</v>
      </c>
      <c r="B257" t="s">
        <v>6</v>
      </c>
      <c r="C257" t="s">
        <v>770</v>
      </c>
      <c r="D257" t="s">
        <v>771</v>
      </c>
      <c r="E257" t="str">
        <f>HYPERLINK("https://talan.bank.gov.ua/get-user-certificate/W158MrEerCy5O-Df-By1","Завантажити сертифікат")</f>
        <v>Завантажити сертифікат</v>
      </c>
    </row>
    <row r="258" spans="1:5" x14ac:dyDescent="0.3">
      <c r="A258" t="s">
        <v>772</v>
      </c>
      <c r="B258" t="s">
        <v>6</v>
      </c>
      <c r="C258" t="s">
        <v>773</v>
      </c>
      <c r="D258" t="s">
        <v>774</v>
      </c>
      <c r="E258" t="str">
        <f>HYPERLINK("https://talan.bank.gov.ua/get-user-certificate/W158MjrF2sG64a0JcYzz","Завантажити сертифікат")</f>
        <v>Завантажити сертифікат</v>
      </c>
    </row>
    <row r="259" spans="1:5" x14ac:dyDescent="0.3">
      <c r="A259" t="s">
        <v>775</v>
      </c>
      <c r="B259" t="s">
        <v>6</v>
      </c>
      <c r="C259" t="s">
        <v>776</v>
      </c>
      <c r="D259" t="s">
        <v>777</v>
      </c>
      <c r="E259" t="str">
        <f>HYPERLINK("https://talan.bank.gov.ua/get-user-certificate/W158Mr0QIcO2FQ3vKO3k","Завантажити сертифікат")</f>
        <v>Завантажити сертифікат</v>
      </c>
    </row>
    <row r="260" spans="1:5" x14ac:dyDescent="0.3">
      <c r="A260" t="s">
        <v>778</v>
      </c>
      <c r="B260" t="s">
        <v>6</v>
      </c>
      <c r="C260" t="s">
        <v>779</v>
      </c>
      <c r="D260" t="s">
        <v>780</v>
      </c>
      <c r="E260" t="str">
        <f>HYPERLINK("https://talan.bank.gov.ua/get-user-certificate/W158MpJALSxYTo6nRyDZ","Завантажити сертифікат")</f>
        <v>Завантажити сертифікат</v>
      </c>
    </row>
    <row r="261" spans="1:5" x14ac:dyDescent="0.3">
      <c r="A261" t="s">
        <v>781</v>
      </c>
      <c r="B261" t="s">
        <v>6</v>
      </c>
      <c r="C261" t="s">
        <v>782</v>
      </c>
      <c r="D261" t="s">
        <v>783</v>
      </c>
      <c r="E261" t="str">
        <f>HYPERLINK("https://talan.bank.gov.ua/get-user-certificate/W158MCWx8U1n0QmlDE8O","Завантажити сертифікат")</f>
        <v>Завантажити сертифікат</v>
      </c>
    </row>
    <row r="262" spans="1:5" x14ac:dyDescent="0.3">
      <c r="A262" t="s">
        <v>784</v>
      </c>
      <c r="B262" t="s">
        <v>6</v>
      </c>
      <c r="C262" t="s">
        <v>785</v>
      </c>
      <c r="D262" t="s">
        <v>786</v>
      </c>
      <c r="E262" t="str">
        <f>HYPERLINK("https://talan.bank.gov.ua/get-user-certificate/W158M351ylTR4zt6AGa_","Завантажити сертифікат")</f>
        <v>Завантажити сертифікат</v>
      </c>
    </row>
    <row r="263" spans="1:5" x14ac:dyDescent="0.3">
      <c r="A263" t="s">
        <v>787</v>
      </c>
      <c r="B263" t="s">
        <v>6</v>
      </c>
      <c r="C263" t="s">
        <v>788</v>
      </c>
      <c r="D263" t="s">
        <v>789</v>
      </c>
      <c r="E263" t="str">
        <f>HYPERLINK("https://talan.bank.gov.ua/get-user-certificate/W158MPYQed38N6jSvf_T","Завантажити сертифікат")</f>
        <v>Завантажити сертифікат</v>
      </c>
    </row>
    <row r="264" spans="1:5" x14ac:dyDescent="0.3">
      <c r="A264" t="s">
        <v>790</v>
      </c>
      <c r="B264" t="s">
        <v>6</v>
      </c>
      <c r="C264" t="s">
        <v>791</v>
      </c>
      <c r="D264" t="s">
        <v>792</v>
      </c>
      <c r="E264" t="str">
        <f>HYPERLINK("https://talan.bank.gov.ua/get-user-certificate/W158MbxDH-86A_JONFc4","Завантажити сертифікат")</f>
        <v>Завантажити сертифікат</v>
      </c>
    </row>
    <row r="265" spans="1:5" x14ac:dyDescent="0.3">
      <c r="A265" t="s">
        <v>793</v>
      </c>
      <c r="B265" t="s">
        <v>6</v>
      </c>
      <c r="C265" t="s">
        <v>794</v>
      </c>
      <c r="D265" t="s">
        <v>795</v>
      </c>
      <c r="E265" t="str">
        <f>HYPERLINK("https://talan.bank.gov.ua/get-user-certificate/W158MptgJbQpy2IXU4bE","Завантажити сертифікат")</f>
        <v>Завантажити сертифікат</v>
      </c>
    </row>
    <row r="266" spans="1:5" x14ac:dyDescent="0.3">
      <c r="A266" t="s">
        <v>796</v>
      </c>
      <c r="B266" t="s">
        <v>6</v>
      </c>
      <c r="C266" t="s">
        <v>797</v>
      </c>
      <c r="D266" t="s">
        <v>798</v>
      </c>
      <c r="E266" t="str">
        <f>HYPERLINK("https://talan.bank.gov.ua/get-user-certificate/W158MljHZ7Y5lygdKSdJ","Завантажити сертифікат")</f>
        <v>Завантажити сертифікат</v>
      </c>
    </row>
    <row r="267" spans="1:5" x14ac:dyDescent="0.3">
      <c r="A267" t="s">
        <v>799</v>
      </c>
      <c r="B267" t="s">
        <v>6</v>
      </c>
      <c r="C267" t="s">
        <v>800</v>
      </c>
      <c r="D267" t="s">
        <v>801</v>
      </c>
      <c r="E267" t="str">
        <f>HYPERLINK("https://talan.bank.gov.ua/get-user-certificate/W158M-TXTro7x7TdRZe3","Завантажити сертифікат")</f>
        <v>Завантажити сертифікат</v>
      </c>
    </row>
    <row r="268" spans="1:5" x14ac:dyDescent="0.3">
      <c r="A268" t="s">
        <v>802</v>
      </c>
      <c r="B268" t="s">
        <v>6</v>
      </c>
      <c r="C268" t="s">
        <v>803</v>
      </c>
      <c r="D268" t="s">
        <v>804</v>
      </c>
      <c r="E268" t="str">
        <f>HYPERLINK("https://talan.bank.gov.ua/get-user-certificate/W158MvdKrR74UWFAr3go","Завантажити сертифікат")</f>
        <v>Завантажити сертифікат</v>
      </c>
    </row>
    <row r="269" spans="1:5" x14ac:dyDescent="0.3">
      <c r="A269" t="s">
        <v>805</v>
      </c>
      <c r="B269" t="s">
        <v>6</v>
      </c>
      <c r="C269" t="s">
        <v>806</v>
      </c>
      <c r="D269" t="s">
        <v>807</v>
      </c>
      <c r="E269" t="str">
        <f>HYPERLINK("https://talan.bank.gov.ua/get-user-certificate/W158MT040ZZIux94Kc6p","Завантажити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1" r:id="rId239" tooltip="Завантажити сертифікат" display="Завантажити сертифікат"/>
    <hyperlink ref="E242" r:id="rId240" tooltip="Завантажити сертифікат" display="Завантажити сертифікат"/>
    <hyperlink ref="E243" r:id="rId241" tooltip="Завантажити сертифікат" display="Завантажити сертифікат"/>
    <hyperlink ref="E244" r:id="rId242" tooltip="Завантажити сертифікат" display="Завантажити сертифікат"/>
    <hyperlink ref="E245" r:id="rId243" tooltip="Завантажити сертифікат" display="Завантажити сертифікат"/>
    <hyperlink ref="E246" r:id="rId244" tooltip="Завантажити сертифікат" display="Завантажити сертифікат"/>
    <hyperlink ref="E247" r:id="rId245" tooltip="Завантажити сертифікат" display="Завантажити сертифікат"/>
    <hyperlink ref="E248" r:id="rId246" tooltip="Завантажити сертифікат" display="Завантажити сертифікат"/>
    <hyperlink ref="E249" r:id="rId247" tooltip="Завантажити сертифікат" display="Завантажити сертифікат"/>
    <hyperlink ref="E250" r:id="rId248" tooltip="Завантажити сертифікат" display="Завантажити сертифікат"/>
    <hyperlink ref="E251" r:id="rId249" tooltip="Завантажити сертифікат" display="Завантажити сертифікат"/>
    <hyperlink ref="E252" r:id="rId250" tooltip="Завантажити сертифікат" display="Завантажити сертифікат"/>
    <hyperlink ref="E253" r:id="rId251" tooltip="Завантажити сертифікат" display="Завантажити сертифікат"/>
    <hyperlink ref="E254" r:id="rId252" tooltip="Завантажити сертифікат" display="Завантажити сертифікат"/>
    <hyperlink ref="E255" r:id="rId253" tooltip="Завантажити сертифікат" display="Завантажити сертифікат"/>
    <hyperlink ref="E256" r:id="rId254" tooltip="Завантажити сертифікат" display="Завантажити сертифікат"/>
    <hyperlink ref="E257" r:id="rId255" tooltip="Завантажити сертифікат" display="Завантажити сертифікат"/>
    <hyperlink ref="E258" r:id="rId256" tooltip="Завантажити сертифікат" display="Завантажити сертифікат"/>
    <hyperlink ref="E259" r:id="rId257" tooltip="Завантажити сертифікат" display="Завантажити сертифікат"/>
    <hyperlink ref="E260" r:id="rId258" tooltip="Завантажити сертифікат" display="Завантажити сертифікат"/>
    <hyperlink ref="E261" r:id="rId259" tooltip="Завантажити сертифікат" display="Завантажити сертифікат"/>
    <hyperlink ref="E262" r:id="rId260" tooltip="Завантажити сертифікат" display="Завантажити сертифікат"/>
    <hyperlink ref="E263" r:id="rId261" tooltip="Завантажити сертифікат" display="Завантажити сертифікат"/>
    <hyperlink ref="E264" r:id="rId262" tooltip="Завантажити сертифікат" display="Завантажити сертифікат"/>
    <hyperlink ref="E265" r:id="rId263" tooltip="Завантажити сертифікат" display="Завантажити сертифікат"/>
    <hyperlink ref="E266" r:id="rId264" tooltip="Завантажити сертифікат" display="Завантажити сертифікат"/>
    <hyperlink ref="E267" r:id="rId265" tooltip="Завантажити сертифікат" display="Завантажити сертифікат"/>
    <hyperlink ref="E268" r:id="rId266" tooltip="Завантажити сертифікат" display="Завантажити сертифікат"/>
    <hyperlink ref="E269" r:id="rId267" tooltip="Завантажити сертифікат" display="Завантажити сертифікат"/>
    <hyperlink ref="E240" r:id="rId268" tooltip="Завантажити сертифікат" display="Завантажити сертифікат"/>
  </hyperlinks>
  <pageMargins left="0.7" right="0.7" top="0.75" bottom="0.75" header="0.3" footer="0.3"/>
  <pageSetup orientation="portrait" r:id="rId2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2025-02-17T15:46:52Z</dcterms:created>
  <dcterms:modified xsi:type="dcterms:W3CDTF">2025-02-26T16:40:59Z</dcterms:modified>
  <cp:category/>
</cp:coreProperties>
</file>