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"/>
    </mc:Choice>
  </mc:AlternateContent>
  <bookViews>
    <workbookView xWindow="0" yWindow="0" windowWidth="23040" windowHeight="8784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F323" i="1" l="1"/>
  <c r="F69" i="1" l="1"/>
  <c r="F13" i="1"/>
  <c r="F331" i="1" l="1"/>
  <c r="F330" i="1"/>
  <c r="F329" i="1"/>
  <c r="F328" i="1"/>
  <c r="F327" i="1"/>
  <c r="F326" i="1"/>
  <c r="F325" i="1"/>
  <c r="F324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<sst xmlns="http://schemas.openxmlformats.org/spreadsheetml/2006/main" count="1656" uniqueCount="1653">
  <si>
    <t>номер</t>
  </si>
  <si>
    <t>ПІБ 1</t>
  </si>
  <si>
    <t>ПІБ 2</t>
  </si>
  <si>
    <t>вчитель</t>
  </si>
  <si>
    <t>навчальний заклад</t>
  </si>
  <si>
    <t>Посилання на сертифікат</t>
  </si>
  <si>
    <t>EMQ_1</t>
  </si>
  <si>
    <t>Кононенко Анна Романівна</t>
  </si>
  <si>
    <t>Проскуріна Анастасія Олександрівна</t>
  </si>
  <si>
    <t>Кирилюк Марія Віталіївна</t>
  </si>
  <si>
    <t>КЗЗСО «Луцький ліцей #18 Луцької міської ради»</t>
  </si>
  <si>
    <t>EMQ_2</t>
  </si>
  <si>
    <t>Потапенко Іван Володимирович</t>
  </si>
  <si>
    <t>Буряк Софія Анатоліївна</t>
  </si>
  <si>
    <t>Журавель Ольга Володимирівна</t>
  </si>
  <si>
    <t>Лобойківський ліцей Петриківської селищної ради</t>
  </si>
  <si>
    <t>EMQ_3</t>
  </si>
  <si>
    <t>Никифоров Олександр Олександрович</t>
  </si>
  <si>
    <t>Гісем Матвій Юрійович</t>
  </si>
  <si>
    <t>Бицька Неллі Володимирівна</t>
  </si>
  <si>
    <t>Сокальська загальноосвітня школа І-ІІІ ступенів №2 Сокальської міської ради Львівської області</t>
  </si>
  <si>
    <t>EMQ_4</t>
  </si>
  <si>
    <t>Третьяк Уляна Михайлівна</t>
  </si>
  <si>
    <t>Старокольцева Анастасія Олександрівна</t>
  </si>
  <si>
    <t>Таран Ярослава Олександрівна</t>
  </si>
  <si>
    <t>Хрестищенська гімназія Берестинської міської ради Харківської області</t>
  </si>
  <si>
    <t>EMQ_5</t>
  </si>
  <si>
    <t>Мерякре Ксенія Василівна</t>
  </si>
  <si>
    <t>Гінда Дар'я Ігорівна</t>
  </si>
  <si>
    <t>Колесник Ольга Олексіївна</t>
  </si>
  <si>
    <t>Фаховий коледж Одеського національного університету імені І.І.Мечникова</t>
  </si>
  <si>
    <t>EMQ_6</t>
  </si>
  <si>
    <t>Горишняк Софія Павлівна</t>
  </si>
  <si>
    <t>Несен Каміла Ярославівна</t>
  </si>
  <si>
    <t>Буцій Ольга Ярославівна</t>
  </si>
  <si>
    <t>Дмитрівський академічний ліцей "Перспектива"</t>
  </si>
  <si>
    <t>EMQ_7</t>
  </si>
  <si>
    <t>Гурбіна Софія Павлівна</t>
  </si>
  <si>
    <t>Кеньо Олег Вікторович</t>
  </si>
  <si>
    <t>Батрак Аліна Русланівна</t>
  </si>
  <si>
    <t>Ліцей №3 Новокаховської міської ради</t>
  </si>
  <si>
    <t>EMQ_8</t>
  </si>
  <si>
    <t>Завадський Антон Володимирович</t>
  </si>
  <si>
    <t>Сулимка Марія Володимирівна</t>
  </si>
  <si>
    <t>Григоренко Марина Олександрівна</t>
  </si>
  <si>
    <t>Балясненська ЗОШ І-ІІІ ступенів</t>
  </si>
  <si>
    <t>EMQ_9</t>
  </si>
  <si>
    <t>Попільовський Іван Васильович</t>
  </si>
  <si>
    <t>Гринда Ірина Ігорівна</t>
  </si>
  <si>
    <t>Кадило Уляна Михайлівна</t>
  </si>
  <si>
    <t>Пнікутська гімназія</t>
  </si>
  <si>
    <t>EMQ_10</t>
  </si>
  <si>
    <t>Букань Вячеслав Андрійович</t>
  </si>
  <si>
    <t>Синенко Марія Ігорівна</t>
  </si>
  <si>
    <t>Пилипченко Тетяна Миколаївна</t>
  </si>
  <si>
    <t>Спеціалізована школа І-ІІІ ступенів № 320 з поглибленим вивченням української мови Деснянського району міста Києва</t>
  </si>
  <si>
    <t>EMQ_11</t>
  </si>
  <si>
    <t>Мандрика Мілана Костянтинівна</t>
  </si>
  <si>
    <t>Кривко Максим Олександрович</t>
  </si>
  <si>
    <t>Сколота Леся Василівна</t>
  </si>
  <si>
    <t>Лохвицька загальноосвітня школа І-ІІІ ст # 3 Лохвицької міської ради</t>
  </si>
  <si>
    <t>EMQ_12</t>
  </si>
  <si>
    <t>СКИТЕНКО ЕВА МАКСИМІВНА</t>
  </si>
  <si>
    <t>ПОДКОПАЄВА ОКСАНА ВОЛОДИМИРІВНА</t>
  </si>
  <si>
    <t>Санаторна школа І-ІІ ступенів № 20</t>
  </si>
  <si>
    <t>EMQ_13</t>
  </si>
  <si>
    <t>Зозуля Владислав Сергійович</t>
  </si>
  <si>
    <t>Олійник Денис Юрійович</t>
  </si>
  <si>
    <t>Пономаренко Оксана Миколаївна</t>
  </si>
  <si>
    <t>Колонтаївський ліцей Краснокутської селищної ради Богодухівського району Харківської області</t>
  </si>
  <si>
    <t>EMQ_14</t>
  </si>
  <si>
    <t>Дорохов Глєб Романович</t>
  </si>
  <si>
    <t>Курінний Богдан Васильович</t>
  </si>
  <si>
    <t>Шевченко Людмила Василівна</t>
  </si>
  <si>
    <t>Шполянський ліцей №2 Шполянської міської ради об'єднаної територіальної громади Черкаської області</t>
  </si>
  <si>
    <t>EMQ_15</t>
  </si>
  <si>
    <t>Луковнікова Ольга Володимирівна</t>
  </si>
  <si>
    <t>Стоянова Анастасія Костянтинівна</t>
  </si>
  <si>
    <t>Колеснік Оксана Іванівна</t>
  </si>
  <si>
    <t>Український медичний ліцей Національного медичного університету імені О.О.Богомольця</t>
  </si>
  <si>
    <t>EMQ_16</t>
  </si>
  <si>
    <t>Барабанюк Іванна Олександрівна</t>
  </si>
  <si>
    <t>Вінокурова Ася Андріївна</t>
  </si>
  <si>
    <t>Гаврилюк Юлія Володимирівна</t>
  </si>
  <si>
    <t>Оженинський ліцей №2</t>
  </si>
  <si>
    <t>EMQ_17</t>
  </si>
  <si>
    <t>Дараков Михайло Максимович</t>
  </si>
  <si>
    <t>Булай Сергій Віталійович</t>
  </si>
  <si>
    <t>Булай Марина Олександрівна</t>
  </si>
  <si>
    <t>Молодіжненський ліцей</t>
  </si>
  <si>
    <t>EMQ_18</t>
  </si>
  <si>
    <t>Гусар Назар Вячеславович</t>
  </si>
  <si>
    <t>Магдюк Стас Сергійович</t>
  </si>
  <si>
    <t>Тарасюк Олександр Миколайович</t>
  </si>
  <si>
    <t>Ліцей №5 імені Анатолія Кореневського Володимирської міської ради</t>
  </si>
  <si>
    <t>EMQ_19</t>
  </si>
  <si>
    <t>Мельникова Анастасія Сергіївна</t>
  </si>
  <si>
    <t>Кутній Андрій Миколайович</t>
  </si>
  <si>
    <t>Ященко Андрій Федорович</t>
  </si>
  <si>
    <t>Чернігівська загальноосвітня школа І-ІІІ ступенів № 19 Чернігівської міської ради Чернігівської області</t>
  </si>
  <si>
    <t>EMQ_20</t>
  </si>
  <si>
    <t>Мокляк Єлизавета Максимівна</t>
  </si>
  <si>
    <t>Гребенюк Катерина Сергіївна</t>
  </si>
  <si>
    <t>Чернявський Андрій Михайлович</t>
  </si>
  <si>
    <t>Чорнобаївський ліцей Чорнобаївської сільської ради</t>
  </si>
  <si>
    <t>EMQ_21</t>
  </si>
  <si>
    <t>Карачун Єлизавета Ігорівна</t>
  </si>
  <si>
    <t>Боровик Аліна Андріївна</t>
  </si>
  <si>
    <t>Сердюк Світлана Миколаївна</t>
  </si>
  <si>
    <t>Дубовицька гімназія Кролевецької міської ради</t>
  </si>
  <si>
    <t>EMQ_22</t>
  </si>
  <si>
    <t>Дорогій Марія Михайлівна</t>
  </si>
  <si>
    <t>Хомюк Назар Васильович</t>
  </si>
  <si>
    <t>Кушнірюк Андріяна Василівна</t>
  </si>
  <si>
    <t>Кобилецько-Полянський заклад загальної середньої освіти І-ІІІ ступенів Великобичківської селищної ради</t>
  </si>
  <si>
    <t>EMQ_23</t>
  </si>
  <si>
    <t>Бараболкін Олександр Васильович</t>
  </si>
  <si>
    <t>Деркач Ганна Русланівна</t>
  </si>
  <si>
    <t>Єліна Надія Костянтинівна</t>
  </si>
  <si>
    <t>Ліцей №1 імені О.П.Довженка Новокаховської міської влади</t>
  </si>
  <si>
    <t>EMQ_24</t>
  </si>
  <si>
    <t>Гайдей Маргарита Леонідівна</t>
  </si>
  <si>
    <t>Березовський Станіслав Павлович</t>
  </si>
  <si>
    <t>Рудь Олена Володимирівна</t>
  </si>
  <si>
    <t>Відокремлений структурний підрозділ "Вінницький фаховий коледж Національного університету харчових технологій"</t>
  </si>
  <si>
    <t>EMQ_25</t>
  </si>
  <si>
    <t>Кравченко Артем Андрійович</t>
  </si>
  <si>
    <t>Ходикіна Єлизавета Сергіївна</t>
  </si>
  <si>
    <t>Галунка Людмила Юріївна</t>
  </si>
  <si>
    <t>Ганнівська філія КЗ Боківський ліцей Гурівської сільської ради "</t>
  </si>
  <si>
    <t>EMQ_26</t>
  </si>
  <si>
    <t>Бевза Богдан Вікторович</t>
  </si>
  <si>
    <t>Бойко Артем Русланович</t>
  </si>
  <si>
    <t>Козубенко Людмила Олексіївна</t>
  </si>
  <si>
    <t>Ліцей № 172 "Нивки" м.Києва</t>
  </si>
  <si>
    <t>EMQ_27</t>
  </si>
  <si>
    <t>Сличко Ангеліна Михайлівна</t>
  </si>
  <si>
    <t>Чекета Катерина Ігорівна</t>
  </si>
  <si>
    <t>Кузів Ярослав Васильович</t>
  </si>
  <si>
    <t>Верб'язька гімназія Нижньоворітської сільської ради</t>
  </si>
  <si>
    <t>EMQ_28</t>
  </si>
  <si>
    <t>Люльчук Дарина Андріївна</t>
  </si>
  <si>
    <t>Мідяна Таїсія Єгорівна</t>
  </si>
  <si>
    <t>Шатіло Оксана Вадимівна</t>
  </si>
  <si>
    <t>ТОВ "Центр освіти "Оптіма"</t>
  </si>
  <si>
    <t>EMQ_29</t>
  </si>
  <si>
    <t>Бойко Назар Вячеславович</t>
  </si>
  <si>
    <t>Сушков Максим Васильвочи</t>
  </si>
  <si>
    <t>Веред Максим Андрійович</t>
  </si>
  <si>
    <t>Білоцерківський опорний ліцей-гімназія №20 Білоцерківської міської ради Київської області</t>
  </si>
  <si>
    <t>EMQ_30</t>
  </si>
  <si>
    <t>Матчина Софія Олегівна</t>
  </si>
  <si>
    <t>Єрьоміна Поліна Іванівна</t>
  </si>
  <si>
    <t>Гнатюк Анна Сергіївна</t>
  </si>
  <si>
    <t>Криворізький ліцей академічного спрямування "Міжнародні перспективи" Криворізької міської ради</t>
  </si>
  <si>
    <t>EMQ_31</t>
  </si>
  <si>
    <t>Шалайко Анастасія Вікторівна</t>
  </si>
  <si>
    <t>Бунич Мілана Романівна</t>
  </si>
  <si>
    <t>Фоменко Наталія Володимирівна</t>
  </si>
  <si>
    <t>Ліцей №15 Івано-Франківської міської ради</t>
  </si>
  <si>
    <t>EMQ_32</t>
  </si>
  <si>
    <t>Бігас Тимофій Андрійович</t>
  </si>
  <si>
    <t>Боката Ольга Максимівна</t>
  </si>
  <si>
    <t>Єрмолаєва Віра Василівна</t>
  </si>
  <si>
    <t>Комунальний заклад "Ліцей сучасної освіти "Інтелект" Світловодської міської ради"</t>
  </si>
  <si>
    <t>EMQ_33</t>
  </si>
  <si>
    <t>Кордек Артур Михайлович</t>
  </si>
  <si>
    <t>Гнип Віктор Романович</t>
  </si>
  <si>
    <t>Гандз Людмила Анатоліївна</t>
  </si>
  <si>
    <t>Ліцей №3 імені Святої Королеви Ядвіги м.Мостиська</t>
  </si>
  <si>
    <t>EMQ_34</t>
  </si>
  <si>
    <t>Курильчук Валерія Вадимівна</t>
  </si>
  <si>
    <t>Донець Альбіна Владиславівна</t>
  </si>
  <si>
    <t>Семенова Ірина Василівна</t>
  </si>
  <si>
    <t>Академічний ліцей імені братів Шеметів Лубенської міської ради Лубенського району Полтавської області.</t>
  </si>
  <si>
    <t>EMQ_35</t>
  </si>
  <si>
    <t>Деркач Олександра Костянтинівна</t>
  </si>
  <si>
    <t>Перехрест Варвара Сергіївна</t>
  </si>
  <si>
    <t>Баталова Олена Володимирівна</t>
  </si>
  <si>
    <t>КЗЗСО ліцей №10 Жовтоводської міської ради</t>
  </si>
  <si>
    <t>EMQ_36</t>
  </si>
  <si>
    <t>Балак Дар'я Ігорівна</t>
  </si>
  <si>
    <t>Корнієнко Ангеліна Сергіївна</t>
  </si>
  <si>
    <t>Рудоман Ольга Іванівна</t>
  </si>
  <si>
    <t>Краснопільський ліцей №1 Краснопільської селищної ради Сумської області</t>
  </si>
  <si>
    <t>EMQ_37</t>
  </si>
  <si>
    <t>Матова Аліса Дмитрівна</t>
  </si>
  <si>
    <t>Сокальська Вероніка Миколаївна</t>
  </si>
  <si>
    <t>Понурок Ольга Володимирівна</t>
  </si>
  <si>
    <t>Криворізький ліцей №77 Криворізької міської ради</t>
  </si>
  <si>
    <t>EMQ_38</t>
  </si>
  <si>
    <t>Мелькова Аліна Костянтинівна</t>
  </si>
  <si>
    <t>Ромасенко Марія Віталіївна</t>
  </si>
  <si>
    <t>Ольферт Олена Григорівна</t>
  </si>
  <si>
    <t>Криворізький ліцей №129 Криворізької міської рвди</t>
  </si>
  <si>
    <t>EMQ_39</t>
  </si>
  <si>
    <t>Іванюк Дар'я Андріївна</t>
  </si>
  <si>
    <t>Ковальчук Олександра Олександрівна</t>
  </si>
  <si>
    <t>Деркач Анна Миколаївна</t>
  </si>
  <si>
    <t>Державний професійно-технічний навчальний заклад "Вінницьке міжрегіональне вище професійне училище"</t>
  </si>
  <si>
    <t>EMQ_40</t>
  </si>
  <si>
    <t>Кочеткова Катерина Олександрівна</t>
  </si>
  <si>
    <t>Гридчина Анна Андріївна</t>
  </si>
  <si>
    <t>Проценко Олена Вікторівна</t>
  </si>
  <si>
    <t>Комунальний заклад «Матвіївська загальноосвітня санаторна школа-інтернат І-ІІІ ступенів» Запорізької обласної ради</t>
  </si>
  <si>
    <t>EMQ_41</t>
  </si>
  <si>
    <t>Остапчук Вікторія Олександрівна</t>
  </si>
  <si>
    <t>Федонюк Дарина Олександрівна</t>
  </si>
  <si>
    <t>Бороненко Валентина Сергіївна</t>
  </si>
  <si>
    <t>Люблинецький ліцей Волинської обласної ради</t>
  </si>
  <si>
    <t>EMQ_42</t>
  </si>
  <si>
    <t>Кулеба Ростислав Романович</t>
  </si>
  <si>
    <t>Бакай Вікторія Богданівна</t>
  </si>
  <si>
    <t>Антонюк Сергій Миколайович</t>
  </si>
  <si>
    <t>Тернопільська загальноосвітня школа І-ІІІ ступенів №19</t>
  </si>
  <si>
    <t>EMQ_43</t>
  </si>
  <si>
    <t>Бровко Богдан Віталійович</t>
  </si>
  <si>
    <t>Пуголовка Микита Сергійович</t>
  </si>
  <si>
    <t>Кривко Наталія Валеріївна</t>
  </si>
  <si>
    <t>ліцей 33 Полтавської міської ради</t>
  </si>
  <si>
    <t>EMQ_44</t>
  </si>
  <si>
    <t>Чикалюк Кіріл Павлович</t>
  </si>
  <si>
    <t>Герасимчук Ольга Петрівна</t>
  </si>
  <si>
    <t>Троценко Дмитро Іванович</t>
  </si>
  <si>
    <t>Черняхівський ліцей 2</t>
  </si>
  <si>
    <t>EMQ_45</t>
  </si>
  <si>
    <t>Правдзіва Єлизавєта</t>
  </si>
  <si>
    <t>Харінова Софія</t>
  </si>
  <si>
    <t>Подрушняк Любов Іванівна</t>
  </si>
  <si>
    <t>Смілянська загальноосвітня школа І -ІІІ ступенів №1 Смілянської міської ради Черкаської області</t>
  </si>
  <si>
    <t>EMQ_46</t>
  </si>
  <si>
    <t>Криворотенко Аліна Олегівна</t>
  </si>
  <si>
    <t>Семенов Радіон Павлович</t>
  </si>
  <si>
    <t>Штибель Вікторія Вікторівна</t>
  </si>
  <si>
    <t>ПРАВОБЕРЕЖНЕНСЬКА ФІЛІЯ ГАННІВСЬКОГО ЛІЦЕЮ ВЕРХНЬОДНІПРОВСЬКОЇ МІСЬКОЇ РАДИ</t>
  </si>
  <si>
    <t>EMQ_47</t>
  </si>
  <si>
    <t>Гонтаренко Дарина Володимирівна</t>
  </si>
  <si>
    <t>Соколова Катерина Сергіївна</t>
  </si>
  <si>
    <t>Петрова Ірина Володимирівна</t>
  </si>
  <si>
    <t>Доброкриничанська гімназія</t>
  </si>
  <si>
    <t>EMQ_48</t>
  </si>
  <si>
    <t>Каблучко Максим В'ячеславович</t>
  </si>
  <si>
    <t>Садовий Степан Сергійович</t>
  </si>
  <si>
    <t>Хмеленко Максим Олегович</t>
  </si>
  <si>
    <t>Щербанівський ліцей Щербанівської сільскої ради Полтавського району Полтавської області</t>
  </si>
  <si>
    <t>EMQ_49</t>
  </si>
  <si>
    <t>Молошій Єва Остапівна</t>
  </si>
  <si>
    <t>Сенькіна Анастасія Олександрівна</t>
  </si>
  <si>
    <t>Добушовська Оксана Миколаївна</t>
  </si>
  <si>
    <t>Липівський заклад загальної середньої освіти І-ІІІ ступенів Тростянецької сільської ради Стрийського району</t>
  </si>
  <si>
    <t>EMQ_50</t>
  </si>
  <si>
    <t>Росточило Сніжана Юріївна</t>
  </si>
  <si>
    <t>Лучанова Діана Станіславівна</t>
  </si>
  <si>
    <t>Дащенко Ніна Миколаївна</t>
  </si>
  <si>
    <t>Орлівщинська гімназія Піщанської сільської ради Самарівського району Дніпропетровської області</t>
  </si>
  <si>
    <t>EMQ_51</t>
  </si>
  <si>
    <t>Криган Ванесса Дмитріївна</t>
  </si>
  <si>
    <t>Руссу Ярослава Олегівна</t>
  </si>
  <si>
    <t>Довганюк Анжела Васілівна</t>
  </si>
  <si>
    <t>Тарасовецький ліцей Ванчиковецької сільської ради</t>
  </si>
  <si>
    <t>EMQ_52</t>
  </si>
  <si>
    <t>Шовчко Дар'я Євгенівна</t>
  </si>
  <si>
    <t>Чаговець Тимофій Юрійович</t>
  </si>
  <si>
    <t>Райзер Анастасія Василівна</t>
  </si>
  <si>
    <t>Андріївський ліцей №2 Донецької селищної ради</t>
  </si>
  <si>
    <t>EMQ_53</t>
  </si>
  <si>
    <t>Кокорін Іван Миколайович</t>
  </si>
  <si>
    <t>Юрченко Єва В'ячеславівна</t>
  </si>
  <si>
    <t>Федоренко Юлія Леонідівна</t>
  </si>
  <si>
    <t>Щкола І -ІІІ ступенів №25 м. Києва</t>
  </si>
  <si>
    <t>EMQ_54</t>
  </si>
  <si>
    <t>Касянчук Дмитро Валерійович</t>
  </si>
  <si>
    <t>Чернишук Леся Сергіївна</t>
  </si>
  <si>
    <t>Поперечнюк Людмила Миколаївна</t>
  </si>
  <si>
    <t>Звягельський політехнічний фаховий коледж</t>
  </si>
  <si>
    <t>EMQ_55</t>
  </si>
  <si>
    <t>Вакула Вікторія Олександрівна</t>
  </si>
  <si>
    <t>Гладка Дар'я Віталіївна</t>
  </si>
  <si>
    <t>Дем'яненко Тетяна Сергіївна</t>
  </si>
  <si>
    <t>Малоперещепинський ліцей імені М.А. Клименка Новосанжарської селищної ради Полтавської області</t>
  </si>
  <si>
    <t>EMQ_56</t>
  </si>
  <si>
    <t>Поступайло Ярослав Олександрович</t>
  </si>
  <si>
    <t>Шаталов Назарій Валентинович</t>
  </si>
  <si>
    <t>Тягло Ольга Сергіївна</t>
  </si>
  <si>
    <t>комунальний заклад "Харківська гімназія №42 Харківської міської ради"</t>
  </si>
  <si>
    <t>EMQ_57</t>
  </si>
  <si>
    <t>Рачун Софія Віталіївна</t>
  </si>
  <si>
    <t>Маршаліна Софія Валеріївна</t>
  </si>
  <si>
    <t>Середа Катерина Анатоліївна</t>
  </si>
  <si>
    <t>ТОВ "Приватний ліцей "Ай Діти" міста Києва"</t>
  </si>
  <si>
    <t>EMQ_58</t>
  </si>
  <si>
    <t>Коваль Андрій Олександрович</t>
  </si>
  <si>
    <t>Бурковський Олександр Віталійович</t>
  </si>
  <si>
    <t>Орєхова Вікторія Євгеніївна</t>
  </si>
  <si>
    <t>КЗО "Криворізький ліцей "Гранд" ДОР"</t>
  </si>
  <si>
    <t>EMQ_59</t>
  </si>
  <si>
    <t>Комарова Анна Дмитрівна</t>
  </si>
  <si>
    <t>Ніколенко Катерина Анатоліївна</t>
  </si>
  <si>
    <t>Бедікян Надія Іванівна</t>
  </si>
  <si>
    <t>Одеський ліцей №13 Одеської міської ради</t>
  </si>
  <si>
    <t>EMQ_60</t>
  </si>
  <si>
    <t>Солоп Матвій-Йосип Богданович</t>
  </si>
  <si>
    <t>Третяк Антоніна Олегівна</t>
  </si>
  <si>
    <t>Партем Катерина Михайлівна</t>
  </si>
  <si>
    <t>Зубрянський ліцей</t>
  </si>
  <si>
    <t>EMQ_61</t>
  </si>
  <si>
    <t>Бльох Борис Миколайович</t>
  </si>
  <si>
    <t>Зданевич Світлана Олегівна</t>
  </si>
  <si>
    <t>Куліш Галина Богданівна</t>
  </si>
  <si>
    <t>Забузька загальноосвітня школа I-III ступенів Сокальської міської ради Львівської області</t>
  </si>
  <si>
    <t>EMQ_62</t>
  </si>
  <si>
    <t>Янкович Наталія Василівна</t>
  </si>
  <si>
    <t>Левус Анастасія Тарасівна</t>
  </si>
  <si>
    <t>Скіра Тетяна Миколаївна</t>
  </si>
  <si>
    <t>Мокротинський ЗЗСО І-ІІІ ступенів</t>
  </si>
  <si>
    <t>EMQ_63</t>
  </si>
  <si>
    <t>Фурманюк Катерина Олегівна</t>
  </si>
  <si>
    <t>Гутченко Валерія Олександрівна</t>
  </si>
  <si>
    <t>Безклубюк Світлана Борисівна</t>
  </si>
  <si>
    <t>ОЗНЗ Новоолександрівського НВК Броварського району</t>
  </si>
  <si>
    <t>EMQ_64</t>
  </si>
  <si>
    <t>Вовк Каміла Олексіївна</t>
  </si>
  <si>
    <t>Солонуха Олександр Сергійович</t>
  </si>
  <si>
    <t>Кохно Людмила Сергіївна</t>
  </si>
  <si>
    <t>Лохвицька гімназія №1 Лохвицької міської ради Полтавської області</t>
  </si>
  <si>
    <t>EMQ_65</t>
  </si>
  <si>
    <t>Купар Каріна Миколаївна</t>
  </si>
  <si>
    <t>Гарбузюк Марта Віталіївна</t>
  </si>
  <si>
    <t>Водовіз Ольга Володимирівна</t>
  </si>
  <si>
    <t>Тернопільський навчально-виховний комплекс "Загальноосвітня школа І-ІІІ ступенів-економічний ліцей №9 імені Іванни Блажкевич"</t>
  </si>
  <si>
    <t>EMQ_66</t>
  </si>
  <si>
    <t>Каращук Карина Ігорівна</t>
  </si>
  <si>
    <t>Дубас Богдан Альбертович</t>
  </si>
  <si>
    <t>Полішко Любов Іванівна</t>
  </si>
  <si>
    <t>Селидівський ліцей №1</t>
  </si>
  <si>
    <t>EMQ_67</t>
  </si>
  <si>
    <t>Духов Дмитро Юрійович</t>
  </si>
  <si>
    <t>Підковінський Андрій Володимирович</t>
  </si>
  <si>
    <t>Остапко Олександр Васильович</t>
  </si>
  <si>
    <t>ГАННІВСЬКИЙ ЛІЦЕЙ ВЕРХНЬОДНІПРОВСЬКОЇ МІСЬКОЇ РАДИ</t>
  </si>
  <si>
    <t>EMQ_68</t>
  </si>
  <si>
    <t>Вожжов Сергій Анатолійович</t>
  </si>
  <si>
    <t>Мукачівська ЗОШ І-ІІІ ступенів №7</t>
  </si>
  <si>
    <t>EMQ_69</t>
  </si>
  <si>
    <t>Фещенко Крістіна Володимирівна</t>
  </si>
  <si>
    <t>Косюк Єлизавета Андріївна</t>
  </si>
  <si>
    <t>Никончук Наталя Дмитрівна</t>
  </si>
  <si>
    <t>Комунальний заклад "Вінницький ліцей №27"</t>
  </si>
  <si>
    <t>EMQ_70</t>
  </si>
  <si>
    <t>Панченко Софія Тарасівна</t>
  </si>
  <si>
    <t>Цюпко Іван Дмитрович</t>
  </si>
  <si>
    <t>Бицюра Юрій Васильович</t>
  </si>
  <si>
    <t>Ліцей "Фінансовий" м. Києва</t>
  </si>
  <si>
    <t>EMQ_71</t>
  </si>
  <si>
    <t>Конакова Марія Романівна</t>
  </si>
  <si>
    <t>Прокопенко Віктор Віталійович</t>
  </si>
  <si>
    <t>Ананьєва Тетяна Валентинівна</t>
  </si>
  <si>
    <t>Броварський ліцей № 5 ім.Василя Стуса Броварської міської ради Броварського району Київської області</t>
  </si>
  <si>
    <t>EMQ_72</t>
  </si>
  <si>
    <t>Мишко Олександра Олександрівна</t>
  </si>
  <si>
    <t>Закревський Єгор Віталійович</t>
  </si>
  <si>
    <t>Золотаревський Андрій Вікторович</t>
  </si>
  <si>
    <t>Броварський ліцей №1 Броварської міської ради Броварського району Київської області</t>
  </si>
  <si>
    <t>EMQ_73</t>
  </si>
  <si>
    <t>Кравченко Владислава Дмитрівна</t>
  </si>
  <si>
    <t>Пуденко Мирослав Сергійович</t>
  </si>
  <si>
    <t>Хібовська Олена Олександрівна</t>
  </si>
  <si>
    <t>Спеціалізована школа № 24 ім. О. Білаша з поглибленим вивченням іноземних мов</t>
  </si>
  <si>
    <t>EMQ_74</t>
  </si>
  <si>
    <t>Малахова Анастасія Петрівна</t>
  </si>
  <si>
    <t>Власок Єва Володимирівна</t>
  </si>
  <si>
    <t>Доан Павло Ванович</t>
  </si>
  <si>
    <t>Броварський ліцей №4 ім. Степана Олійника</t>
  </si>
  <si>
    <t>EMQ_75</t>
  </si>
  <si>
    <t>Флісарська Анастасія Вікторівна</t>
  </si>
  <si>
    <t>Хомин Марія Олексіївна</t>
  </si>
  <si>
    <t>Гнатишин Галина Іванівна</t>
  </si>
  <si>
    <t>Середня загальноосвітня школа № 20 м. Львова</t>
  </si>
  <si>
    <t>EMQ_76</t>
  </si>
  <si>
    <t>Охай Вікторія Володимирівна</t>
  </si>
  <si>
    <t>Озадовська Аріна Володимирівна</t>
  </si>
  <si>
    <t>Жилка Світлана Сергіївна</t>
  </si>
  <si>
    <t>Дніпровська гімназія 99 ДМР</t>
  </si>
  <si>
    <t>EMQ_77</t>
  </si>
  <si>
    <t>Тимченко Катерина Володимирівна</t>
  </si>
  <si>
    <t>Марченко Юрій Володимирович</t>
  </si>
  <si>
    <t>Сіромаха Олександр Юрійович</t>
  </si>
  <si>
    <t>Гриньківська ЗОШ І-ІІІ ст.ім М.В.Лисенка Кременчуцького району</t>
  </si>
  <si>
    <t>EMQ_78</t>
  </si>
  <si>
    <t>Криворучко Дмитро Валерійович</t>
  </si>
  <si>
    <t>Енгельс Михайло Владиславович</t>
  </si>
  <si>
    <t>Павленко Любов Володимирівна</t>
  </si>
  <si>
    <t>ДНІПРОВСЬКИЙ ЛІЦЕЙ ВЕРХНЬОДНІПРОВСЬКОЇ МІСЬКОЇ РАДИ</t>
  </si>
  <si>
    <t>EMQ_79</t>
  </si>
  <si>
    <t>Осипенко Анатолій Олександрович</t>
  </si>
  <si>
    <t>Кулик Софія Сергіївна</t>
  </si>
  <si>
    <t>Малько Дарина Володимирівна</t>
  </si>
  <si>
    <t>Загальцівський ліцей</t>
  </si>
  <si>
    <t>EMQ_80</t>
  </si>
  <si>
    <t>Кудрявкіна Катерина Глібівна</t>
  </si>
  <si>
    <t>Мошкатюк Софія Сергіївна</t>
  </si>
  <si>
    <t>Краснобай Оксана Львівна</t>
  </si>
  <si>
    <t>Гімназія 73 м.Києва</t>
  </si>
  <si>
    <t>EMQ_81</t>
  </si>
  <si>
    <t>Турченяк Єгор Олександрович</t>
  </si>
  <si>
    <t>Семененко Каріна Русланівна</t>
  </si>
  <si>
    <t>Кулик Юлія Миколаївна</t>
  </si>
  <si>
    <t>Черкаський державний бізнес-коледж</t>
  </si>
  <si>
    <t>EMQ_82</t>
  </si>
  <si>
    <t>Рибачук Дарія Олегівна</t>
  </si>
  <si>
    <t>Сосницька Софія Сергіївна</t>
  </si>
  <si>
    <t>Парфенюк Ірина Григорівна</t>
  </si>
  <si>
    <t>Комунальний заклад "Вінницький ліцей №7 ім. Олександра Сухомовського"</t>
  </si>
  <si>
    <t>EMQ_83</t>
  </si>
  <si>
    <t>Вовк Мирослава Ігорівна</t>
  </si>
  <si>
    <t>Бубирьова Вікторія Олександрівна</t>
  </si>
  <si>
    <t>Адаменко Анжела Миколаївна</t>
  </si>
  <si>
    <t>Новопразький ліцей №1 Новопразької селищної ради</t>
  </si>
  <si>
    <t>EMQ_84</t>
  </si>
  <si>
    <t>Лижичка Анастасія Ігорівна</t>
  </si>
  <si>
    <t>Сова Роман Ігорович</t>
  </si>
  <si>
    <t>Корда Юлія Василівна</t>
  </si>
  <si>
    <t>Бурштинський ліцей №3 Бурштинської міської ради</t>
  </si>
  <si>
    <t>EMQ_85</t>
  </si>
  <si>
    <t>Верешко Дмитро Олександрович</t>
  </si>
  <si>
    <t>Касьонкін Владислав Андрійович</t>
  </si>
  <si>
    <t>Грязнова Тетяна Вікторівна</t>
  </si>
  <si>
    <t>Опорний заклад Олександрівський ЗЗСО І-ІІІ ступенів Олександрівської ТГ Донецької області</t>
  </si>
  <si>
    <t>EMQ_86</t>
  </si>
  <si>
    <t>Панков Матвій Олександрович</t>
  </si>
  <si>
    <t>Гущина Кароліна Олександрівна</t>
  </si>
  <si>
    <t>Кудлай Олена Валеріївна</t>
  </si>
  <si>
    <t>Дніпровський полімовний ліцей №23 "Соборний" Дніпровської міської ради</t>
  </si>
  <si>
    <t>EMQ_87</t>
  </si>
  <si>
    <t>Кузьменко Анна Михайлівна</t>
  </si>
  <si>
    <t>Ляхович Олександр Олегович</t>
  </si>
  <si>
    <t>Тригуб Альона Русланівна</t>
  </si>
  <si>
    <t>Устимівський ліцей Семенівської селищної ради Кременчуцького району</t>
  </si>
  <si>
    <t>EMQ_88</t>
  </si>
  <si>
    <t>Шитлюк Любов Василівна</t>
  </si>
  <si>
    <t>Крисько Діана Іванівна</t>
  </si>
  <si>
    <t>Домальчук Лариса Іванівна</t>
  </si>
  <si>
    <t>Опорний заклад загальної середньої освіти "Любешівський ліцей"</t>
  </si>
  <si>
    <t>EMQ_89</t>
  </si>
  <si>
    <t>Бойко Надія Дмитрівна</t>
  </si>
  <si>
    <t>Бондаренко Олександр Дмитрович</t>
  </si>
  <si>
    <t>Пльохова Катерина Юріївна</t>
  </si>
  <si>
    <t>ТОВ "Одеський міжнародний ліцей "Стаді Екедемі Хай Скул"</t>
  </si>
  <si>
    <t>EMQ_90</t>
  </si>
  <si>
    <t>Сєргєєв Богдан Андрійович</t>
  </si>
  <si>
    <t>Нещерет Денис Іванович</t>
  </si>
  <si>
    <t>Пиженко Тамара Миколаївна</t>
  </si>
  <si>
    <t>Білейківський ліцей Козелецької селищної ради</t>
  </si>
  <si>
    <t>EMQ_91</t>
  </si>
  <si>
    <t>Дмитраш Марта Олегівна</t>
  </si>
  <si>
    <t>Петрук Анастасія Василівна</t>
  </si>
  <si>
    <t>Демчишин Ірина Стефанівна</t>
  </si>
  <si>
    <t>Жовківський ЗЗСО І-ІІІ ст.№ 3</t>
  </si>
  <si>
    <t>EMQ_92</t>
  </si>
  <si>
    <t>Мурин Марта Іванівна</t>
  </si>
  <si>
    <t>Кривецька-Марфіян Вікторія Іванівна</t>
  </si>
  <si>
    <t>Шендирук Наталія Мирославівна</t>
  </si>
  <si>
    <t>Відокремлений структурний підрозділ «Гімназія «Гармонія» Галицького фахового коледжу імені В’ячеслава Чорновола»</t>
  </si>
  <si>
    <t>EMQ_93</t>
  </si>
  <si>
    <t>Катруша Анастасія Сергіївна</t>
  </si>
  <si>
    <t>Подсуєва Марія Михайлівна</t>
  </si>
  <si>
    <t>Шиян Наталія Георгіївна</t>
  </si>
  <si>
    <t>Устивицька гімназія Гоголівської селищної ради</t>
  </si>
  <si>
    <t>EMQ_94</t>
  </si>
  <si>
    <t>Зіменкова Діана Богданівна</t>
  </si>
  <si>
    <t>Суліма Алевтина Василівна</t>
  </si>
  <si>
    <t>Онученко Лідія Михайлівна</t>
  </si>
  <si>
    <t>Навчально-виховний комплекс «Загальноосвітня школа І-ІІІ ступенів №3-колегіум» Смілянської міської ради Черкаської області</t>
  </si>
  <si>
    <t>EMQ_95</t>
  </si>
  <si>
    <t>Алєксєєнко Ксенія Артемівна</t>
  </si>
  <si>
    <t>Іщенко Григорій Сергійович</t>
  </si>
  <si>
    <t>Лимар Олена Михайлівна</t>
  </si>
  <si>
    <t>Заклад загальної середньої освіти "Солонянський ліцей" Солонянської селищної ради Дніпропетровської області</t>
  </si>
  <si>
    <t>EMQ_96</t>
  </si>
  <si>
    <t>Котоська Софія Сергіївна</t>
  </si>
  <si>
    <t>Хлян Віталій Миронович</t>
  </si>
  <si>
    <t>Кобик Марія Мечеславівна</t>
  </si>
  <si>
    <t>Чернилявський заклад загальної середньої освіти І-ІІІ ступенів ім. Т. Перуна</t>
  </si>
  <si>
    <t>EMQ_97</t>
  </si>
  <si>
    <t>Деньга Марія Сергіївна</t>
  </si>
  <si>
    <t>Волик Каріна Олександрівна</t>
  </si>
  <si>
    <t>Хоменко Оксана Олегівна</t>
  </si>
  <si>
    <t>Опорний заклад освіти "Миронівський академічний ліцей імені Т. Г. Шевченка Миронівської міської ради Київської області"</t>
  </si>
  <si>
    <t>EMQ_98</t>
  </si>
  <si>
    <t>Каблучка Юрій Сергійович</t>
  </si>
  <si>
    <t>Суханов Богдан Олександрович</t>
  </si>
  <si>
    <t>Прійдан Надія Іванівна</t>
  </si>
  <si>
    <t>ОЗ''Кобеляцбкий ліцей №2 імені Олеся Гончара Кобеляцької міської ради Полтавської області''</t>
  </si>
  <si>
    <t>EMQ_99</t>
  </si>
  <si>
    <t>Келеберда Вікторія Андіївна</t>
  </si>
  <si>
    <t>Кіян Карина Сергіївна</t>
  </si>
  <si>
    <t>Колесник Людмила Анатоліївна</t>
  </si>
  <si>
    <t>Академічний ліцей «Європейський» Лубенської міської ради Лубенського району Полтавської області</t>
  </si>
  <si>
    <t>EMQ_100</t>
  </si>
  <si>
    <t>Сизова Надія Олегівна</t>
  </si>
  <si>
    <t>Снагощенко Ігор Сергійович</t>
  </si>
  <si>
    <t>Івашкова Катерина Миколаївна</t>
  </si>
  <si>
    <t>Шпилівська філія Садівського ліцею Садівської сільської ради Сумського району Сумської області</t>
  </si>
  <si>
    <t>EMQ_101</t>
  </si>
  <si>
    <t>Малявкін Матвій Володимирович</t>
  </si>
  <si>
    <t>Проценко Анна Дмитрівна</t>
  </si>
  <si>
    <t>Гиренко Наталія Сергіївна</t>
  </si>
  <si>
    <t>Нижньосироватський ліцей імені Бориса Грінченка Нижньосироватської сільської ради Сумського району Сумської області</t>
  </si>
  <si>
    <t>EMQ_102</t>
  </si>
  <si>
    <t>Гук Єлізавета Сергіївна</t>
  </si>
  <si>
    <t>Діденко Михайло Володимирович</t>
  </si>
  <si>
    <t>Сікарьова Оксана Ігорівна</t>
  </si>
  <si>
    <t>Гімназія №4 Павлоградської міської ради</t>
  </si>
  <si>
    <t>EMQ_103</t>
  </si>
  <si>
    <t>Хрущ Анастасія Андріївна</t>
  </si>
  <si>
    <t>Новодон Ірина Святославівна</t>
  </si>
  <si>
    <t>Горбачова Олександра Олегівна
Гурінок Марина Анатоліївна</t>
  </si>
  <si>
    <t>Запорізька спеціалізована школа І-ІІІ ступенів №100 Запорізької міської ради Запорізької області</t>
  </si>
  <si>
    <t>EMQ_104</t>
  </si>
  <si>
    <t>Лещенко Анастасія Олександрівна</t>
  </si>
  <si>
    <t>Пушкар Марія Валеріївна</t>
  </si>
  <si>
    <t>Науменко Валентина Стефанівна</t>
  </si>
  <si>
    <t>Озерянський ЗЗСО І-ІІІ ступенів</t>
  </si>
  <si>
    <t>EMQ_105</t>
  </si>
  <si>
    <t>Гаращенко Софія Ігорівна</t>
  </si>
  <si>
    <t>Зайцев Олександр Володимирович</t>
  </si>
  <si>
    <t>Пузєєва Ірина Яківна</t>
  </si>
  <si>
    <t>Золотоніська загальноосвітня школа І-ІІІ ступенів №3 Золотоніської міської ради Черкаської області</t>
  </si>
  <si>
    <t>EMQ_106</t>
  </si>
  <si>
    <t>Матіяш Валентин Антонович</t>
  </si>
  <si>
    <t>Шевчук Андрій Олександрович</t>
  </si>
  <si>
    <t>Бут Світлана Юріївна</t>
  </si>
  <si>
    <t>Загальноосвітня санаторна школа-інтернат 19</t>
  </si>
  <si>
    <t>EMQ_107</t>
  </si>
  <si>
    <t>Войтюк Марія Сергіївна</t>
  </si>
  <si>
    <t>Пушкар Софія Сергіївна</t>
  </si>
  <si>
    <t>Поліщук Марія Анатоліївна</t>
  </si>
  <si>
    <t>Михайлюцький ліцей Михайлюцької сільської ради Шепетівського району Хмельницької області</t>
  </si>
  <si>
    <t>EMQ_108</t>
  </si>
  <si>
    <t>Олійник Наталія Григорівна</t>
  </si>
  <si>
    <t>Чорнобай Ярослав Іванович</t>
  </si>
  <si>
    <t>Мельник Ірина Василівна</t>
  </si>
  <si>
    <t>Камʼянець-Подільський ліцей N14 Камʼянець-Подільської міської ради Хмельницької області</t>
  </si>
  <si>
    <t>EMQ_109</t>
  </si>
  <si>
    <t>Шембель Ксенія Андріївна</t>
  </si>
  <si>
    <t>Малихін Герман Сергійович</t>
  </si>
  <si>
    <t>Маковенко Людмила Олександрівна</t>
  </si>
  <si>
    <t>Середня загальноосвітня школа №162 м. Києва</t>
  </si>
  <si>
    <t>EMQ_110</t>
  </si>
  <si>
    <t>Яворська Софія Володимирівна</t>
  </si>
  <si>
    <t>Красноход Аліса Михайлівна</t>
  </si>
  <si>
    <t>Загика Тетяна Григорівна</t>
  </si>
  <si>
    <t>Ліцей 53 Шевченківського району</t>
  </si>
  <si>
    <t>EMQ_111</t>
  </si>
  <si>
    <t>Старюк Єгор Костянтинович</t>
  </si>
  <si>
    <t>Рудяк Северин Миколайович</t>
  </si>
  <si>
    <t>Лисенко Владислава Вікторівна</t>
  </si>
  <si>
    <t>Ліцей 89 імені Григорія Цехмістренка Печерського району міста Києва</t>
  </si>
  <si>
    <t>EMQ_112</t>
  </si>
  <si>
    <t>Кузьміна Анастасія Олексіївна</t>
  </si>
  <si>
    <t>Койнаш Анастасія Максимівна</t>
  </si>
  <si>
    <t>Фисун Світлана Андріївна</t>
  </si>
  <si>
    <t>Полтавський навчально-виховний комплекс (ЗНЗ-ДНЗ) №16 Полтавської міської ради Полтавської області</t>
  </si>
  <si>
    <t>EMQ_113</t>
  </si>
  <si>
    <t>Пожидаєва Вероніка Олександрівна</t>
  </si>
  <si>
    <t>Романюк Ірина Андріївна,</t>
  </si>
  <si>
    <t>Шепетюк Лариса Володимирівна</t>
  </si>
  <si>
    <t>ВСП "Гусятинський фаховий коледж ТНТУ імені Івана Пулюя"</t>
  </si>
  <si>
    <t>EMQ_114</t>
  </si>
  <si>
    <t>Жила Ірина Андріївна</t>
  </si>
  <si>
    <t>Наумчук Роман Борисович</t>
  </si>
  <si>
    <t>Біднюк Оксана Вікторівна</t>
  </si>
  <si>
    <t>Комунальний заклад "Гімназія села Верба Оваднівської сільської ради"</t>
  </si>
  <si>
    <t>EMQ_115</t>
  </si>
  <si>
    <t>Ящук Ірина Денисівна</t>
  </si>
  <si>
    <t>Лепа Софія Вікторівна</t>
  </si>
  <si>
    <t>Синько Тетяна Миколаївна</t>
  </si>
  <si>
    <t>Комунальний заклад "Сосонський ліцей Вінницького району Вінницької області"</t>
  </si>
  <si>
    <t>EMQ_116</t>
  </si>
  <si>
    <t>Носова Маргарита Андріївна</t>
  </si>
  <si>
    <t>Бойко Анна Валеріївна</t>
  </si>
  <si>
    <t>Філатова Світлана Юріївна</t>
  </si>
  <si>
    <t>Комунальна установа Сумська спеціалізована школа І-ІІІ ступенів №17, м. Суми, Сумської області</t>
  </si>
  <si>
    <t>EMQ_117</t>
  </si>
  <si>
    <t>Ліщинський Олексій Андрійович</t>
  </si>
  <si>
    <t>Баран Констянтин Тарасович</t>
  </si>
  <si>
    <t>Пасєка Наталія Іванівна</t>
  </si>
  <si>
    <t>Тернопільська загальноосвітня школа І-ІІІступенів №14 ім. Б.Лепкого</t>
  </si>
  <si>
    <t>EMQ_118</t>
  </si>
  <si>
    <t>Купріна Анастасія Олександрівна</t>
  </si>
  <si>
    <t>Дуюн Артем Костянтинович</t>
  </si>
  <si>
    <t>Цибульник Надія Вікторівна</t>
  </si>
  <si>
    <t>комунальний заклад "Харківська гімназія №76 Харківської міської ради"</t>
  </si>
  <si>
    <t>EMQ_119</t>
  </si>
  <si>
    <t>Кадучка Владислав Андрійович</t>
  </si>
  <si>
    <t>Перетятько Святослав Володимирович</t>
  </si>
  <si>
    <t>Каневська Оксана Іванівна</t>
  </si>
  <si>
    <t>Науковий ліцей №3 Полтавської міської ради</t>
  </si>
  <si>
    <t>EMQ_120</t>
  </si>
  <si>
    <t>Гребінь Михайло Іванович</t>
  </si>
  <si>
    <t>Фулитка Олеся Олександрівна</t>
  </si>
  <si>
    <t>Кузів Діана Василівна</t>
  </si>
  <si>
    <t>Біласовицька гімназія</t>
  </si>
  <si>
    <t>EMQ_121</t>
  </si>
  <si>
    <t>Прядко Дарина Романівна</t>
  </si>
  <si>
    <t>Петренко Анна Володимирівна</t>
  </si>
  <si>
    <t>Кононенко Олена Герасимівна</t>
  </si>
  <si>
    <t>Гадяцький ліцей №3 імені Івана Виговського Гадяцької міської ради</t>
  </si>
  <si>
    <t>EMQ_122</t>
  </si>
  <si>
    <t>Крикотнюк Дарія Сергіївна</t>
  </si>
  <si>
    <t>Руда Дарія Русланівна</t>
  </si>
  <si>
    <t>Безпалько Олена Володимирівна</t>
  </si>
  <si>
    <t>Голованівський ліцей ім.Т.Г.Шевченка Голованівської селищної ради</t>
  </si>
  <si>
    <t>EMQ_123</t>
  </si>
  <si>
    <t>Віценко Марія Михайлівна</t>
  </si>
  <si>
    <t>Бабенко Анастасія Володимирівна</t>
  </si>
  <si>
    <t>Кокоша Вікторія Миколаївна</t>
  </si>
  <si>
    <t>Відокремлений структурний підрозділ "Технолого-економічний фаховий коледж Білоцерківського НАУ"</t>
  </si>
  <si>
    <t>EMQ_124</t>
  </si>
  <si>
    <t>Бубен Поліна Олександрівна</t>
  </si>
  <si>
    <t>Пересадько Марта Романівна</t>
  </si>
  <si>
    <t>Рущак Галина Романівна</t>
  </si>
  <si>
    <t>Івано-Франківська приватна гімназія «Крила»</t>
  </si>
  <si>
    <t>EMQ_125</t>
  </si>
  <si>
    <t>Самойлова Дар'я Віталіївна</t>
  </si>
  <si>
    <t>Жиденко Вероніка Ігорівна</t>
  </si>
  <si>
    <t>Мельник Світлана Іванівна</t>
  </si>
  <si>
    <t>Запорізька гімназія №33 Запорізької міської ради</t>
  </si>
  <si>
    <t>EMQ_126</t>
  </si>
  <si>
    <t>Безкоровайний Тимур Олександрович</t>
  </si>
  <si>
    <t>Белей Ярослав Тарасович</t>
  </si>
  <si>
    <t>Лебеденко Світлана Сергіївна</t>
  </si>
  <si>
    <t>Комунальний заклад "Розсошенська гімназія Щербанівської сільської ради Полтавського району Полтавської області"</t>
  </si>
  <si>
    <t>EMQ_127</t>
  </si>
  <si>
    <t>Грищенко Варвара Олександрівна</t>
  </si>
  <si>
    <t>Бузовський Кирило Володимирович</t>
  </si>
  <si>
    <t>Шапаренко Інна Жанівна</t>
  </si>
  <si>
    <t>КУ Сумська зош І-ІІІ ступенів 4 імені Героя України О.Аніщенка СМР</t>
  </si>
  <si>
    <t>EMQ_128</t>
  </si>
  <si>
    <t>Галонза Поліна Олександрівна</t>
  </si>
  <si>
    <t>Вовненко Валерія Вадимівна</t>
  </si>
  <si>
    <t>Кириченко Вікторія Олександрівна</t>
  </si>
  <si>
    <t>Черкаська загальноосвітня школа І-ІІІ ст.№2 Черкаської міської ради Черкаської області</t>
  </si>
  <si>
    <t>EMQ_129</t>
  </si>
  <si>
    <t>Кучма Юлія Іванівна</t>
  </si>
  <si>
    <t>Слободян Христина Олегівна</t>
  </si>
  <si>
    <t>Процик Марія Миколаївна</t>
  </si>
  <si>
    <t>Тернопільський кооперативний фаховий коледж</t>
  </si>
  <si>
    <t>EMQ_130</t>
  </si>
  <si>
    <t>Кіндзерський Роман Михайлович</t>
  </si>
  <si>
    <t>Цалик Назарій Юрійович</t>
  </si>
  <si>
    <t>Бурдаш Уляна Євгенівна</t>
  </si>
  <si>
    <t>ВСП "Бережанський фаховий коледж НУБіП України"</t>
  </si>
  <si>
    <t>EMQ_131</t>
  </si>
  <si>
    <t>Прокопишина Ангеліна Іванівна</t>
  </si>
  <si>
    <t>Душенко Олександр Ігорович</t>
  </si>
  <si>
    <t>Душенко Світлана Анатоліївна</t>
  </si>
  <si>
    <t>Чернівецький фаховий коледж технологій та дизайну</t>
  </si>
  <si>
    <t>EMQ_132</t>
  </si>
  <si>
    <t>Янковський Сергій Віталійович</t>
  </si>
  <si>
    <t>Іванчо Олександра Андріївна</t>
  </si>
  <si>
    <t>Гудак Еріка Павлівна</t>
  </si>
  <si>
    <t>Комунальний заклад "Перечинський професійний ліцей" Закарпатської обласної ради</t>
  </si>
  <si>
    <t>EMQ_133</t>
  </si>
  <si>
    <t>Булавинець Яна Василівна</t>
  </si>
  <si>
    <t>Федорів Маргарита Василівна</t>
  </si>
  <si>
    <t>Данів Лілія Анатоліївна</t>
  </si>
  <si>
    <t>Калуський ліцей 6</t>
  </si>
  <si>
    <t>EMQ_134</t>
  </si>
  <si>
    <t>Куждеба Дем'ян Володимирович</t>
  </si>
  <si>
    <t>Копитчак Максим Іванович</t>
  </si>
  <si>
    <t>Лупак Оксана Ярославівна 
Рудник Вікторія Віталіївна</t>
  </si>
  <si>
    <t>Львівська гімназія "Євшан"</t>
  </si>
  <si>
    <t>EMQ_135</t>
  </si>
  <si>
    <t>Красінський Денис Романович</t>
  </si>
  <si>
    <t>Владика Ярослав Ігорович</t>
  </si>
  <si>
    <t>Івахів Назарій Федорович</t>
  </si>
  <si>
    <t>Дрогобицький науковий ліцей імені Богдана Лепкого Дрогобицької міської ради</t>
  </si>
  <si>
    <t>EMQ_136</t>
  </si>
  <si>
    <t>Сироїжка Мар'яна Орестівна</t>
  </si>
  <si>
    <t>Гвоздецька Вікторія Володимирівна</t>
  </si>
  <si>
    <t>Перечепа Наталя Василівна</t>
  </si>
  <si>
    <t>Середня загальноосвітня школа №1 м. Львова</t>
  </si>
  <si>
    <t>EMQ_137</t>
  </si>
  <si>
    <t>Пелих Роман Артемович</t>
  </si>
  <si>
    <t>Філіпська Вікторія Володимирівна</t>
  </si>
  <si>
    <t>Українець Марина Володимирівна</t>
  </si>
  <si>
    <t>Берестинський ліцей №3</t>
  </si>
  <si>
    <t>EMQ_138</t>
  </si>
  <si>
    <t>Топорівський Владислав Васильович</t>
  </si>
  <si>
    <t>Логвін Назарій Русланович</t>
  </si>
  <si>
    <t>Синовець Олег Олександрович</t>
  </si>
  <si>
    <t>Тернопільська загальноосвітня школа І-ІІІ ступенів № 24</t>
  </si>
  <si>
    <t>EMQ_139</t>
  </si>
  <si>
    <t>Цимбалюк Анна Віталіївна</t>
  </si>
  <si>
    <t>Томашевський Олександр Андрійович</t>
  </si>
  <si>
    <t>Маковська Галина Володимирівна</t>
  </si>
  <si>
    <t>Ліцей № 41 Шевченківського району м. Києва</t>
  </si>
  <si>
    <t>EMQ_140</t>
  </si>
  <si>
    <t>Бойко Ілля Павлович</t>
  </si>
  <si>
    <t>Клименко Антон Миколайович</t>
  </si>
  <si>
    <t>Колійчук Світлана Григорівна</t>
  </si>
  <si>
    <t>Комунальний заклад "Вінницький фізико-математичний ліцей №17"</t>
  </si>
  <si>
    <t>EMQ_141</t>
  </si>
  <si>
    <t>Жога Олександр Степанович</t>
  </si>
  <si>
    <t>Нагорний Дмитро Васильович</t>
  </si>
  <si>
    <t>Ковальчук Олег Олексійович</t>
  </si>
  <si>
    <t>Надвірнянський ліцей "Престиж" Надвірнянської міської ради Івано-Франківської області</t>
  </si>
  <si>
    <t>EMQ_142</t>
  </si>
  <si>
    <t>Андрейко Артем Михайлович</t>
  </si>
  <si>
    <t>Харченко Поліна Олексіївна</t>
  </si>
  <si>
    <t>Чорна Тетяна Василівна</t>
  </si>
  <si>
    <t>Городищенський економічний ліцей Городищенської міської ради Черкаської області</t>
  </si>
  <si>
    <t>EMQ_143</t>
  </si>
  <si>
    <t>Кириченко Орина Олександрівна</t>
  </si>
  <si>
    <t>Козакова Катерина Вікторівна</t>
  </si>
  <si>
    <t>Жданюк Олена Олегівна</t>
  </si>
  <si>
    <t>Дніпровська гімназія № 44 Дніпровської міської ради</t>
  </si>
  <si>
    <t>EMQ_144</t>
  </si>
  <si>
    <t>Баранник Марія Олегівна</t>
  </si>
  <si>
    <t>Кушнірчук Любов Михайлівна</t>
  </si>
  <si>
    <t>Тітаренко Наталія Миронівна</t>
  </si>
  <si>
    <t>Бучацький ліцей БМР</t>
  </si>
  <si>
    <t>EMQ_145</t>
  </si>
  <si>
    <t>Басюк Софія Тарасівна</t>
  </si>
  <si>
    <t>Мірко Ольга Юріївна</t>
  </si>
  <si>
    <t>Климко Ярина Миронівна</t>
  </si>
  <si>
    <t>Середня загальноосвітня школа І-ІІІ ступенів №29 м. Львова</t>
  </si>
  <si>
    <t>EMQ_146</t>
  </si>
  <si>
    <t>Ушкало Софія Романівна</t>
  </si>
  <si>
    <t>Богдан Софія Русланівна</t>
  </si>
  <si>
    <t>Цибіна Галина Іванівна</t>
  </si>
  <si>
    <t>Конотопський ліцей№2 Конотопської міської ради Сумської області</t>
  </si>
  <si>
    <t>EMQ_147</t>
  </si>
  <si>
    <t>Скачков Максим Юрійович</t>
  </si>
  <si>
    <t>Порохнавий Владислав Ярославович</t>
  </si>
  <si>
    <t>Лінчук Елла Сергіївна</t>
  </si>
  <si>
    <t>Ліцей №38 Шевченківського району м. Київ</t>
  </si>
  <si>
    <t>EMQ_148</t>
  </si>
  <si>
    <t>Антонюк Анна Володимирівна</t>
  </si>
  <si>
    <t>Лігоцька Маргарита Олександрівна</t>
  </si>
  <si>
    <t>Заброварна Оксана Віталіївна</t>
  </si>
  <si>
    <t>Товариство з обмеженою відповідальністю "Луцький ліцей "Республіка" Волинської області"</t>
  </si>
  <si>
    <t>EMQ_149</t>
  </si>
  <si>
    <t>Мацько Ксенія Олегівна</t>
  </si>
  <si>
    <t>Положишник Анастасія Євгеніївна</t>
  </si>
  <si>
    <t>Тимошенко Людмила Григорівна</t>
  </si>
  <si>
    <t>Білоцерківський ліцей Білоцерківської сільської ради Миргородського району Полтавської області</t>
  </si>
  <si>
    <t>EMQ_150</t>
  </si>
  <si>
    <t>Вовкогон Анастасія Романівна</t>
  </si>
  <si>
    <t>Штуль Анастасія Вадимівна</t>
  </si>
  <si>
    <t>Кожухар Надія Михайлівна</t>
  </si>
  <si>
    <t>Коцюбинський ліцей №2</t>
  </si>
  <si>
    <t>EMQ_151</t>
  </si>
  <si>
    <t>Кузнецова Вікторія Ігорівна</t>
  </si>
  <si>
    <t>Переверзева Анастасія Андріївна</t>
  </si>
  <si>
    <t>Найчук Оксана Анатоліївна</t>
  </si>
  <si>
    <t>Школа І-ІІІ ступенів № 169 Шевченківського району м. Києва</t>
  </si>
  <si>
    <t>EMQ_152</t>
  </si>
  <si>
    <t>Бережна Вікторія Юріївна</t>
  </si>
  <si>
    <t>Харлан Ангеліна Сергіївна</t>
  </si>
  <si>
    <t>Лебідь Світлана Михайлівна</t>
  </si>
  <si>
    <t>Комишанський ліцей Комишанської сільської ради Охтирського району Сумської області</t>
  </si>
  <si>
    <t>EMQ_153</t>
  </si>
  <si>
    <t>Бема Анастасія Олегівна</t>
  </si>
  <si>
    <t>Змага Вероніка Іванівна</t>
  </si>
  <si>
    <t>Довгополик Таміла Миколаївна</t>
  </si>
  <si>
    <t>Сватківський опорний ліцей Краснолуцької сільської ради Полтавської області</t>
  </si>
  <si>
    <t>EMQ_154</t>
  </si>
  <si>
    <t>Ніколова Ярослава Анатоліївна</t>
  </si>
  <si>
    <t>Подуст Анна Олександрівна</t>
  </si>
  <si>
    <t>Ковшик Ліана Григорівна</t>
  </si>
  <si>
    <t>Саратський ліцей</t>
  </si>
  <si>
    <t>EMQ_155</t>
  </si>
  <si>
    <t>Гриб Марія Віталіївна</t>
  </si>
  <si>
    <t>Плугатар Катерина Олегівна</t>
  </si>
  <si>
    <t>Чернобай Надія Володимирівна</t>
  </si>
  <si>
    <t>Петрівський ліцей</t>
  </si>
  <si>
    <t>EMQ_156</t>
  </si>
  <si>
    <t>Бабельнік Юлія Віталіївна</t>
  </si>
  <si>
    <t>Васильєва Олександра Андріївна</t>
  </si>
  <si>
    <t>Грушко Діна Василівна</t>
  </si>
  <si>
    <t>Пирятинський ліцей</t>
  </si>
  <si>
    <t>EMQ_157</t>
  </si>
  <si>
    <t>Ільмухін Михайло Олександрович</t>
  </si>
  <si>
    <t>Атаманчук Микита - Олександр Миколайович</t>
  </si>
  <si>
    <t>Якимчук Максим Андрійович</t>
  </si>
  <si>
    <t>Ліцей №3 Гостомельської селищної рад Бучанського району</t>
  </si>
  <si>
    <t>EMQ_158</t>
  </si>
  <si>
    <t>Коритко Анастасія Володимирівна</t>
  </si>
  <si>
    <t>Ніколенко Домініка Юріївна</t>
  </si>
  <si>
    <t>Пішко Лариса Анатоліївна</t>
  </si>
  <si>
    <t>Технічний Фаховий коледж Луцького національного університету</t>
  </si>
  <si>
    <t>EMQ_159</t>
  </si>
  <si>
    <t>Кузьмич Олександр Валерійович</t>
  </si>
  <si>
    <t>Ткаченко Костянтин Віталійович</t>
  </si>
  <si>
    <t>Лисенко Юлія Вікторівна</t>
  </si>
  <si>
    <t>Дніпровська гімназія № 118 Дніпровської міської ради</t>
  </si>
  <si>
    <t>EMQ_160</t>
  </si>
  <si>
    <t>Чайковська Софія Сергіївна</t>
  </si>
  <si>
    <t>Середа Олена Дмитрівна</t>
  </si>
  <si>
    <t>Таращенко Тетяна Миколаївна</t>
  </si>
  <si>
    <t>ОЗ "Хорольський ЗЗСО І-ІІІ ступенів №3"</t>
  </si>
  <si>
    <t>EMQ_161</t>
  </si>
  <si>
    <t>Пернальський Захар Володимирович</t>
  </si>
  <si>
    <t>Устрицький Олександр Юрійович</t>
  </si>
  <si>
    <t>Воробій Надія Іванівна</t>
  </si>
  <si>
    <t>Городоцький навчально-виховний комплекс №2 І- ІІІ ступенів "заклад загальної середньої освіти І ступеня - гімназія" Городоцької міської ради Львівської області</t>
  </si>
  <si>
    <t>EMQ_162</t>
  </si>
  <si>
    <t>Борзенко Матвій Юрійович</t>
  </si>
  <si>
    <t>Лисенковський Єгор Павлович</t>
  </si>
  <si>
    <t>Борзенко Ольга Миколаївна</t>
  </si>
  <si>
    <t>Ліцей "Крила України", Знам'янської міської ради, Кіровоградської області</t>
  </si>
  <si>
    <t>EMQ_163</t>
  </si>
  <si>
    <t>Максим'юк Іван Іванович</t>
  </si>
  <si>
    <t>Ковшар Артем Олексійович</t>
  </si>
  <si>
    <t>Бабій Андріана Миколаївна</t>
  </si>
  <si>
    <t>Лужанський ЗЗСО І - ІІІ ступенів</t>
  </si>
  <si>
    <t>EMQ_164</t>
  </si>
  <si>
    <t>Мирошниченко Владислав Сергійович</t>
  </si>
  <si>
    <t>Чубенко Ігор Володимирович</t>
  </si>
  <si>
    <t>Лапко Катерина Василівна</t>
  </si>
  <si>
    <t>Філія "Іскрівська гімназія" опорного закладу "Скороходівський ліцей" Скороходівської селищної ради Полтавської області</t>
  </si>
  <si>
    <t>EMQ_165</t>
  </si>
  <si>
    <t>Верхівська Дар'я Ігорівна</t>
  </si>
  <si>
    <t>Петрюк Карина Олександрівна</t>
  </si>
  <si>
    <t>Ющенко Ірина Володимирівна</t>
  </si>
  <si>
    <t>Заводський ліцей №1 Заводської міської ради Миргородського району Полтавської області</t>
  </si>
  <si>
    <t>EMQ_166</t>
  </si>
  <si>
    <t>Серневич Варвара Костянтинівна</t>
  </si>
  <si>
    <t>Привалов Давід Олександрович</t>
  </si>
  <si>
    <t>Бідюк Олена Іванівна</t>
  </si>
  <si>
    <t>КОМУНАЛЬНИЙ ЗАКЛАД "ВЕРХНЬОДНІПРОВСЬКА ГІМНАЗІЯ №3" ВЕРХНЬОДНІПРОВСЬКОЇ МІСЬКОЇ РАДИ""</t>
  </si>
  <si>
    <t>EMQ_167</t>
  </si>
  <si>
    <t>Марченко Юлія Сергіївна</t>
  </si>
  <si>
    <t>Терентьєва Валерія Сергіївна</t>
  </si>
  <si>
    <t>Кривошап Наталія Олексіївна</t>
  </si>
  <si>
    <t>Ямпільський ліцей №2 Ямпільської селищної ради Сумської області</t>
  </si>
  <si>
    <t>EMQ_168</t>
  </si>
  <si>
    <t>Андрусик Віолетта Сергіївна</t>
  </si>
  <si>
    <t>Тріфонова Поліна Тімурівна</t>
  </si>
  <si>
    <t>Чернова Людмила Іванівна</t>
  </si>
  <si>
    <t>Криворізький ліцей №127 Криворізької міської ради</t>
  </si>
  <si>
    <t>EMQ_169</t>
  </si>
  <si>
    <t>Косяченко Ліліана Євгенівна</t>
  </si>
  <si>
    <t>Січевий Кірілл Віталійович</t>
  </si>
  <si>
    <t>Данілова Інна Олександрівна</t>
  </si>
  <si>
    <t>КЗ "Харківський ліцей №156"</t>
  </si>
  <si>
    <t>EMQ_170</t>
  </si>
  <si>
    <t>Тараненко Олександра Олександрівна</t>
  </si>
  <si>
    <t>Дерменжій Олександр Євгенійович</t>
  </si>
  <si>
    <t>Алексєєв Павло Сергійович</t>
  </si>
  <si>
    <t>Русанівський ліцей</t>
  </si>
  <si>
    <t>EMQ_171</t>
  </si>
  <si>
    <t>Шаповал Сніжана Андріївна</t>
  </si>
  <si>
    <t>Поляков Анатолій Миколайович</t>
  </si>
  <si>
    <t>Шевчук Аліна Віталіївна</t>
  </si>
  <si>
    <t>Сербинівська гімназія Северинівської сільської ради</t>
  </si>
  <si>
    <t>EMQ_172</t>
  </si>
  <si>
    <t>Банера Назар Анатолійович</t>
  </si>
  <si>
    <t>Атюшенко Максим Олександрович</t>
  </si>
  <si>
    <t>Мартинюк Оксана Володимиріна</t>
  </si>
  <si>
    <t>Комунальний заклад загальної середньої освіти "Луцький ліцей № 21 імені Михайла Кравчука Луцької міської ради"</t>
  </si>
  <si>
    <t>EMQ_173</t>
  </si>
  <si>
    <t>Курило Софія Вікторівна</t>
  </si>
  <si>
    <t>Бедратюк Владислав Русланович</t>
  </si>
  <si>
    <t>Тарасова Ірина Петрівна</t>
  </si>
  <si>
    <t>Гімназія міжнародних відносин №323 з поглибленим вивченням англійської мови м.Києва</t>
  </si>
  <si>
    <t>EMQ_174</t>
  </si>
  <si>
    <t>Якимаха Кароліна Геннадіївна</t>
  </si>
  <si>
    <t>Мачак Дарина Віталіївна</t>
  </si>
  <si>
    <t>Онищенко Євген Вячеславович</t>
  </si>
  <si>
    <t>Комунальний заклад "Ліцей "Європейська освіта" Кропивницької міської ради</t>
  </si>
  <si>
    <t>EMQ_175</t>
  </si>
  <si>
    <t>Гречишкіна Марія Дмитрівна</t>
  </si>
  <si>
    <t>Курінна Дар'я Сергіївна</t>
  </si>
  <si>
    <t>Мельникова Вікторія Вікторівна</t>
  </si>
  <si>
    <t>Ліцей №29 Оболонського району м.Києва імені Петра Калнишевського</t>
  </si>
  <si>
    <t>EMQ_176</t>
  </si>
  <si>
    <t>Пархоменко Діана Олександрівна</t>
  </si>
  <si>
    <t>Недобер Артем Сергійович</t>
  </si>
  <si>
    <t>Пендак Лариса Семенівна</t>
  </si>
  <si>
    <t>ОЗ Нижньосірогозький ліцей</t>
  </si>
  <si>
    <t>EMQ_177</t>
  </si>
  <si>
    <t>Талалаєвська Євгенія Романівна</t>
  </si>
  <si>
    <t>Капралова Карина Олегівна</t>
  </si>
  <si>
    <t>Литвиненко Ольга Вікторівна</t>
  </si>
  <si>
    <t>Запорізька гімназія "Основа" Запорізької міської ради</t>
  </si>
  <si>
    <t>EMQ_178</t>
  </si>
  <si>
    <t>Галушко Анастасія Віталіївна</t>
  </si>
  <si>
    <t>Богданова Анна Леонідівна</t>
  </si>
  <si>
    <t>Денисова Ірина Вікторівна</t>
  </si>
  <si>
    <t>Спеціалізована школа І-ІІІ ступенів #57 з поглибленим вивченням англійської мови Шевченківського району м.Києва</t>
  </si>
  <si>
    <t>EMQ_179</t>
  </si>
  <si>
    <t>Саранчук Анна Тарасівна</t>
  </si>
  <si>
    <t>Пальчики Катерина Андріївна</t>
  </si>
  <si>
    <t>Братко Владіслав Володимирович</t>
  </si>
  <si>
    <t>Комунальний заклад "Вінницький ліцей 20"</t>
  </si>
  <si>
    <t>EMQ_180</t>
  </si>
  <si>
    <t>Москаленко Юлія Володимирівна</t>
  </si>
  <si>
    <t>Козаченко Анна Володимирівна</t>
  </si>
  <si>
    <t>Третяк Світлана Василівна</t>
  </si>
  <si>
    <t>ОЗО Матвіївський ЗНВК ВСЕСВІТ Матвіївської сільської ради</t>
  </si>
  <si>
    <t>EMQ_181</t>
  </si>
  <si>
    <t>Вожжов Данило Сергійович</t>
  </si>
  <si>
    <t>Вожжов Михайло Сергійович</t>
  </si>
  <si>
    <t>Локес Зоряна Миколаївна</t>
  </si>
  <si>
    <t>Приватний ліцей лідерства та бізнесу м.Мукачево</t>
  </si>
  <si>
    <t>EMQ_182</t>
  </si>
  <si>
    <t>Константініді Феодор Георгійович</t>
  </si>
  <si>
    <t>Тагієва Елеонора Іванівна</t>
  </si>
  <si>
    <t>ВЕРХНЬОДНІПРОВСЬКИЙ ЛІЦЕЙ №5 ВЕРХНЬОДНІПРОВСЬКОЇ МІСЬКОЇ РАДИ</t>
  </si>
  <si>
    <t>EMQ_183</t>
  </si>
  <si>
    <t>Івушкіна Злата Артемівна</t>
  </si>
  <si>
    <t>Білоус Дарʼя Сергіївна</t>
  </si>
  <si>
    <t>Собко Ігор Володимирович</t>
  </si>
  <si>
    <t>Крюківщинський ліцей «Лідер»</t>
  </si>
  <si>
    <t>EMQ_184</t>
  </si>
  <si>
    <t>Говорун Анна Андріївна</t>
  </si>
  <si>
    <t>Старовойтова Анна Сергіївна</t>
  </si>
  <si>
    <t>Седляр Михайло Олегович</t>
  </si>
  <si>
    <t>ліцей "Наукова зміна"</t>
  </si>
  <si>
    <t>EMQ_185</t>
  </si>
  <si>
    <t>Кочергін Іван Дмитрович</t>
  </si>
  <si>
    <t>Пасько Кирило Сергійович</t>
  </si>
  <si>
    <t>Михайлова Наталія Анатоліївна</t>
  </si>
  <si>
    <t>Броварський ліцей №9 Броварської міської ради Броварського району Київської області</t>
  </si>
  <si>
    <t>EMQ_186</t>
  </si>
  <si>
    <t>Чабанна Ульяна Станіславівна</t>
  </si>
  <si>
    <t>Ковальчук Олександр Євгенійович</t>
  </si>
  <si>
    <t>Деміденко Людмила Степанівна</t>
  </si>
  <si>
    <t>Ірпінський фаховий коледж економіки та права</t>
  </si>
  <si>
    <t>EMQ_187</t>
  </si>
  <si>
    <t>Мироненко Андрій Андрійович</t>
  </si>
  <si>
    <t>Ковальчук Марія Олександрівна</t>
  </si>
  <si>
    <t>Ковтун Валерій Петрович</t>
  </si>
  <si>
    <t>Піївський ліцей "Ерудит" Ржищівської міської ради Київської області</t>
  </si>
  <si>
    <t>EMQ_188</t>
  </si>
  <si>
    <t>Христенко Ярослав Анатолійович</t>
  </si>
  <si>
    <t>Анопрієнко Данієль Сергійович</t>
  </si>
  <si>
    <t>Малежик Григорій Ігорович</t>
  </si>
  <si>
    <t>Чернігівська гімназія № 5 Чернігівської міської ради</t>
  </si>
  <si>
    <t>EMQ_189</t>
  </si>
  <si>
    <t>ЯРЕЦЬКА Ксенія Володимирівна</t>
  </si>
  <si>
    <t>КРИЧУН Софія Юріївна</t>
  </si>
  <si>
    <t>СТАСЕНКО Катерина Романівна</t>
  </si>
  <si>
    <t>КЗ "ЛІЦЕЙ ПРИРОДНИЧИХ НАУК" КМР</t>
  </si>
  <si>
    <t>EMQ_190</t>
  </si>
  <si>
    <t>Яремчук Єлизавета Захарівна</t>
  </si>
  <si>
    <t>Коваль Марія Дмитрівна</t>
  </si>
  <si>
    <t>Орешко Тетяна Олексіївна</t>
  </si>
  <si>
    <t>Міжнародний ліцей "Михаїл"</t>
  </si>
  <si>
    <t>EMQ_191</t>
  </si>
  <si>
    <t>Недял Владислав Дмитрович</t>
  </si>
  <si>
    <t>Якубович Тимофій Сергійович</t>
  </si>
  <si>
    <t>Іванова Алла Дмитрівна</t>
  </si>
  <si>
    <t>Комунальний заклад "Харківський ліцей №87 Харківської міської ради"</t>
  </si>
  <si>
    <t>EMQ_192</t>
  </si>
  <si>
    <t>Комаревцева Анастасія Віталіївна</t>
  </si>
  <si>
    <t>Макуха Віталій Сергійович</t>
  </si>
  <si>
    <t>Панасенко Вікторія Володимирівна</t>
  </si>
  <si>
    <t>Опішнянський ліцей Опішнянської селищної ради Полтавської області</t>
  </si>
  <si>
    <t>EMQ_193</t>
  </si>
  <si>
    <t>Братюкова Віолетта Володимирівна</t>
  </si>
  <si>
    <t>Головченко Поліна Денисівна</t>
  </si>
  <si>
    <t>Кудирко Ольга Василівна</t>
  </si>
  <si>
    <t>Олександрівський ліцей Слобожанської селищної ради</t>
  </si>
  <si>
    <t>EMQ_194</t>
  </si>
  <si>
    <t>Кулікова Кіра</t>
  </si>
  <si>
    <t>Войточив Аміна</t>
  </si>
  <si>
    <t>Золотар Яна Олександрівна</t>
  </si>
  <si>
    <t>Білозерська загальноосвітня школа І-ІІІ ступенів № 18 Білозерської міської ради</t>
  </si>
  <si>
    <t>EMQ_195</t>
  </si>
  <si>
    <t>Зіняк Константин Олегович</t>
  </si>
  <si>
    <t>Слободян Андрій Васильович</t>
  </si>
  <si>
    <t>Дуда Надія Романівна</t>
  </si>
  <si>
    <t>Іваниківський ліцей</t>
  </si>
  <si>
    <t>EMQ_196</t>
  </si>
  <si>
    <t>Хуторна Ярослава Ярославівна</t>
  </si>
  <si>
    <t>Котляр Софія Анатоліївна</t>
  </si>
  <si>
    <t>Спесивцева Олеся Петрівна</t>
  </si>
  <si>
    <t>Медвинський ліцей</t>
  </si>
  <si>
    <t>EMQ_197</t>
  </si>
  <si>
    <t>Мазій Андрій Олександрович</t>
  </si>
  <si>
    <t>Панченко Олексій Ігорович</t>
  </si>
  <si>
    <t>Пильник Наталія Михайлівна</t>
  </si>
  <si>
    <t>Чернігівська гімназія #3 Чернігівської міської ради</t>
  </si>
  <si>
    <t>EMQ_198</t>
  </si>
  <si>
    <t>Сопель Владислав Сергійович</t>
  </si>
  <si>
    <t>Романович Роман Романович</t>
  </si>
  <si>
    <t>Самілів Лариса Василівна</t>
  </si>
  <si>
    <t>Брошнівський ПЛПЛ</t>
  </si>
  <si>
    <t>EMQ_199</t>
  </si>
  <si>
    <t>Казнодій Олександра Олександрівна</t>
  </si>
  <si>
    <t>Краєвська Наталія Сергіївна</t>
  </si>
  <si>
    <t>Боднарюк Ірина Леонідівна</t>
  </si>
  <si>
    <t>Відокремлений структурний підрозділ "Рівненський технічний фаховий коледж Національного університету водного господарства та природокористування"</t>
  </si>
  <si>
    <t>EMQ_200</t>
  </si>
  <si>
    <t>Джичко Любов Тарасівна</t>
  </si>
  <si>
    <t>Коломійченко Лілія Ярославівна</t>
  </si>
  <si>
    <t>Якимець Леся Василівна</t>
  </si>
  <si>
    <t>Бережанський Ліцей імені Віталія Скакуна</t>
  </si>
  <si>
    <t>EMQ_201</t>
  </si>
  <si>
    <t>Білик Даниїл Михайлович</t>
  </si>
  <si>
    <t>Дученко Андрій Іванович</t>
  </si>
  <si>
    <t>Ладан Сергій Петрович</t>
  </si>
  <si>
    <t>Вінницький гуманітарний ліцей №1 ім.М.І.Пирогова</t>
  </si>
  <si>
    <t>EMQ_202</t>
  </si>
  <si>
    <t>Щучко Гліб Олександрович</t>
  </si>
  <si>
    <t>Ємець Ростислав Віталійович</t>
  </si>
  <si>
    <t>Дуда Вікторія Юріївна</t>
  </si>
  <si>
    <t>Гімназія № 7 Нікопольської міської ради</t>
  </si>
  <si>
    <t>EMQ_203</t>
  </si>
  <si>
    <t>Смоляков Станіслав Анатолійович</t>
  </si>
  <si>
    <t>Пасічний Олександр Валерійович</t>
  </si>
  <si>
    <t>Шацило Марія Василівна</t>
  </si>
  <si>
    <t>Коробівський НВК "ЗОШ І-ІІІ ступенів - заклад дошкільної освіти" Золотоніської міської ради Черкаської області</t>
  </si>
  <si>
    <t>EMQ_204</t>
  </si>
  <si>
    <t>Шеховцова Мілена Максимівна</t>
  </si>
  <si>
    <t>Кротов Євгеній Сергійович</t>
  </si>
  <si>
    <t>Кротова Тетяна Василівна</t>
  </si>
  <si>
    <t>Запорізька гімназія №41 Запорізької міської ради</t>
  </si>
  <si>
    <t>EMQ_205</t>
  </si>
  <si>
    <t>Ярмусь Давид Олександрович</t>
  </si>
  <si>
    <t>Бондар Матвій Володимирович</t>
  </si>
  <si>
    <t>Козак Людмила Миколаївна</t>
  </si>
  <si>
    <t>Опорний заклад Почаївська ЗОШ І-ІІІ ступенів</t>
  </si>
  <si>
    <t>EMQ_206</t>
  </si>
  <si>
    <t>Демінський Нестор Сергійович</t>
  </si>
  <si>
    <t>Данилов Кирило Романович</t>
  </si>
  <si>
    <t>Воронецька Ірина Яківна</t>
  </si>
  <si>
    <t>Ліцей ім. Михайла Драгоманова</t>
  </si>
  <si>
    <t>EMQ_207</t>
  </si>
  <si>
    <t>Павленко Софія Владиславівна</t>
  </si>
  <si>
    <t>Попач Матвій Вікторович</t>
  </si>
  <si>
    <t>Сумарокова Ірина Володимирівна</t>
  </si>
  <si>
    <t>Ліцей Новобузької міської ради</t>
  </si>
  <si>
    <t>EMQ_208</t>
  </si>
  <si>
    <t>Мочульський Богдан Олександрович</t>
  </si>
  <si>
    <t>Гатич Софія Юріївна</t>
  </si>
  <si>
    <t>Чернюк Світлана Вікторівна</t>
  </si>
  <si>
    <t>Сухобалківський ліцей Мостівської сільської ради Вознесенського району</t>
  </si>
  <si>
    <t>EMQ_209</t>
  </si>
  <si>
    <t>Пелипенко Ксенія Русланівна</t>
  </si>
  <si>
    <t>Легенький Ярослав Євгенійович</t>
  </si>
  <si>
    <t>Гудзь Ірина Миколаївна</t>
  </si>
  <si>
    <t>Вільнотерешківська гімназія імені І.М.Волочая Піщанської сільської ради</t>
  </si>
  <si>
    <t>EMQ_210</t>
  </si>
  <si>
    <t>Буравченко Вероніка Сергіївна</t>
  </si>
  <si>
    <t>Апостолова Варвара Богданівна</t>
  </si>
  <si>
    <t>Шолька Сергій Миколайович</t>
  </si>
  <si>
    <t>Арцизький ліцей №5 з початковою школою та гімназією Арцизької міської ради</t>
  </si>
  <si>
    <t>EMQ_211</t>
  </si>
  <si>
    <t>Мамонова Ольга Юріївна</t>
  </si>
  <si>
    <t>Бородавка Аліна Олександрівна</t>
  </si>
  <si>
    <t>Ільїна Ніна Вікторівна</t>
  </si>
  <si>
    <t>Першотравенський ліцей №2 Першотравенської міської ради</t>
  </si>
  <si>
    <t>EMQ_212</t>
  </si>
  <si>
    <t>Шевчук Данило Орестович</t>
  </si>
  <si>
    <t>Колесник Матвій Валентинович</t>
  </si>
  <si>
    <t>Лущак Наталія Олександрівна</t>
  </si>
  <si>
    <t>Зашківський ліцей імені Євгена Коновальця</t>
  </si>
  <si>
    <t>EMQ_213</t>
  </si>
  <si>
    <t>Вронський Богдан Юрійович</t>
  </si>
  <si>
    <t>Письменний Дмитро Андрійович</t>
  </si>
  <si>
    <t>Вронська Інна Миколаївна</t>
  </si>
  <si>
    <t>Дніпровський ліцей 28 Дніпровської міської ради</t>
  </si>
  <si>
    <t>EMQ_214</t>
  </si>
  <si>
    <t>Куру Саніє Аділівна</t>
  </si>
  <si>
    <t>Ладік Софія Русланівна</t>
  </si>
  <si>
    <t>Левицька Олена Миколаївна</t>
  </si>
  <si>
    <t>Комунальний заклад "Ліцей "Вікторія-П" Кропивницької міської ради"</t>
  </si>
  <si>
    <t>EMQ_215</t>
  </si>
  <si>
    <t>Подолінна Софія Олексіївна</t>
  </si>
  <si>
    <t>Харченко Анастасія Сергіївна</t>
  </si>
  <si>
    <t>Ситніченко Ольга Анатоліївна</t>
  </si>
  <si>
    <t>Білозірський ліцей - опорний заклад загальної середньої освіти Білозірської сільської ради Черкаського району Черкаської області</t>
  </si>
  <si>
    <t>EMQ_216</t>
  </si>
  <si>
    <t>Обод Юлія Григорівна</t>
  </si>
  <si>
    <t>Гузовська Крістіна Олексіївна</t>
  </si>
  <si>
    <t>Корнієнко Світлана Іванівна</t>
  </si>
  <si>
    <t>Ціпківська гімназія Краснолуцька сільська рада</t>
  </si>
  <si>
    <t>EMQ_217</t>
  </si>
  <si>
    <t>Крива Евеліна Віталіївна</t>
  </si>
  <si>
    <t>Пасічник Ангеліна Романівна</t>
  </si>
  <si>
    <t>Кирилюк Антоніна Миколаївна</t>
  </si>
  <si>
    <t>Старокостянтинівська ЗОШ І-ІІІ ступенів √1</t>
  </si>
  <si>
    <t>EMQ_218</t>
  </si>
  <si>
    <t>Солодченко Денис Валерійович</t>
  </si>
  <si>
    <t>Чирко Марія Сергіївна</t>
  </si>
  <si>
    <t>Івасюнько Майя Юріївна</t>
  </si>
  <si>
    <t>Комунальний заклад загальної середньої освіти Ліцей №1 ім. Володимира Красицького Хмельницької міської ради</t>
  </si>
  <si>
    <t>EMQ_219</t>
  </si>
  <si>
    <t>Радіонов Данило Дмитрович</t>
  </si>
  <si>
    <t>Безклейна Дарья Олександрівна</t>
  </si>
  <si>
    <t>Загідуліна Наталія Георгіївна</t>
  </si>
  <si>
    <t>Ліцей № 214 м. Києва</t>
  </si>
  <si>
    <t>EMQ_220</t>
  </si>
  <si>
    <t>Гуржельський Олександр Вікторович</t>
  </si>
  <si>
    <t>Одобеско Юрій Олексійович</t>
  </si>
  <si>
    <t>Терен Тетяна Василівна</t>
  </si>
  <si>
    <t>СЗШ №90 м.Львова</t>
  </si>
  <si>
    <t>EMQ_221</t>
  </si>
  <si>
    <t>Майстренко Олена Олександрівна</t>
  </si>
  <si>
    <t>Мусієнко Олександр Костянтинович</t>
  </si>
  <si>
    <t>Мусієнко Ірина Янківна</t>
  </si>
  <si>
    <t>ЗЗСО гімназія №12 Дружківської міської ради Донецької області</t>
  </si>
  <si>
    <t>EMQ_222</t>
  </si>
  <si>
    <t>Веретільник Ольга Сергіївна</t>
  </si>
  <si>
    <t>Дорошенко Артем Андрійович</t>
  </si>
  <si>
    <t>Конотоп Павло Миколайович</t>
  </si>
  <si>
    <t>Недригайлівський ліцей Недригайлівської селищної ради</t>
  </si>
  <si>
    <t>EMQ_223</t>
  </si>
  <si>
    <t>Шкорина Поліна Ігорівна</t>
  </si>
  <si>
    <t>Качур Ксенія Антонівна</t>
  </si>
  <si>
    <t>Кулакова Наталія Олександрівна</t>
  </si>
  <si>
    <t>Краматорська загальноосвітня школа І-ІІІ ступенів №26 Краматорської міської ради Донецької області</t>
  </si>
  <si>
    <t>EMQ_224</t>
  </si>
  <si>
    <t>Балихін Максим Русланович</t>
  </si>
  <si>
    <t>Мясникова Софія Дмитрівна</t>
  </si>
  <si>
    <t>Тищенко Інна Іванівна</t>
  </si>
  <si>
    <t>Комунальний заклад "Ліцей 5 Покровської міської ради Дніпропетровської області"</t>
  </si>
  <si>
    <t>EMQ_225</t>
  </si>
  <si>
    <t>Оленчук Яна Михайлівна</t>
  </si>
  <si>
    <t>Галюк Ростислав Володимирович</t>
  </si>
  <si>
    <t>Боднар Ірина Миколаївна</t>
  </si>
  <si>
    <t>Івано-Франківський приватний ліцей "Католицький ліцей святого Василія Великого"</t>
  </si>
  <si>
    <t>EMQ_226</t>
  </si>
  <si>
    <t>Ястремський Артем Олександрович</t>
  </si>
  <si>
    <t>Гостєв Назар Русланович</t>
  </si>
  <si>
    <t>Стріженок Наталія Олександрівна</t>
  </si>
  <si>
    <t>Ліцей № 85 міста Києва</t>
  </si>
  <si>
    <t>EMQ_227</t>
  </si>
  <si>
    <t>Гичко Рустам Русланович</t>
  </si>
  <si>
    <t>Ткачук Іван Андрійович</t>
  </si>
  <si>
    <t>Ткачук Олена Михайлівна</t>
  </si>
  <si>
    <t>Новогуйвинський ліцей імені Сергія Процика</t>
  </si>
  <si>
    <t>EMQ_228</t>
  </si>
  <si>
    <t>Баштаненко Іван Сергійович</t>
  </si>
  <si>
    <t>Луценко Олег Володимирович</t>
  </si>
  <si>
    <t>Гудзь Ніна Василівна</t>
  </si>
  <si>
    <t>Криворізький ліцей 71 КМР</t>
  </si>
  <si>
    <t>EMQ_229</t>
  </si>
  <si>
    <t>Джура Максим Володимирович</t>
  </si>
  <si>
    <t>Смірнова Юлія Миколаївна</t>
  </si>
  <si>
    <t>Кузіна Анастасія Олегівна</t>
  </si>
  <si>
    <t>КЗ "Зеленогайська гімназія"</t>
  </si>
  <si>
    <t>EMQ_230</t>
  </si>
  <si>
    <t>Дзісь Іван Валерійович</t>
  </si>
  <si>
    <t>Омельчук Святослав Віталійович</t>
  </si>
  <si>
    <t>Красножон Тетяна Вікторівна</t>
  </si>
  <si>
    <t>ліцей "Ерудит" Монастирищенської міської ради Черкаської області</t>
  </si>
  <si>
    <t>EMQ_231</t>
  </si>
  <si>
    <t>Томіліна Кароліна Віталіївна</t>
  </si>
  <si>
    <t>Романенко Діана Сергіївна</t>
  </si>
  <si>
    <t>Гайнулліна Олена Миколаївна</t>
  </si>
  <si>
    <t>Ліцей "Лідер" м.Білгорода-Дністровського</t>
  </si>
  <si>
    <t>EMQ_232</t>
  </si>
  <si>
    <t>Ящевський Владислав Русланович</t>
  </si>
  <si>
    <t>Пез Анна Олександрівна</t>
  </si>
  <si>
    <t>Гапон Марина Юріївна</t>
  </si>
  <si>
    <t>Літківський ліцей ім. М.П. Стельмаха</t>
  </si>
  <si>
    <t>EMQ_233</t>
  </si>
  <si>
    <t>Кривенко Нікіта Олександрович</t>
  </si>
  <si>
    <t>Ющенко Анатолій Дмитрович</t>
  </si>
  <si>
    <t>Кривенко Оксана Іванівна</t>
  </si>
  <si>
    <t>Ніжинська гімназія №10 Ніжинської міської ради</t>
  </si>
  <si>
    <t>EMQ_234</t>
  </si>
  <si>
    <t>Ткач Мартин Ігорович</t>
  </si>
  <si>
    <t>Шутак Марко Олегович</t>
  </si>
  <si>
    <t>Кочерга Захар Станіславович</t>
  </si>
  <si>
    <t>Центр освітніх інновацій</t>
  </si>
  <si>
    <t>EMQ_235</t>
  </si>
  <si>
    <t>Шевченко Давид Тарасович</t>
  </si>
  <si>
    <t>Опанасенко Вероніка Миколаївна</t>
  </si>
  <si>
    <t>Пилипенко Пилип Олексійович</t>
  </si>
  <si>
    <t>школа І-ІІІ ступенів № 249 Деснянського району міста Києва</t>
  </si>
  <si>
    <t>EMQ_236</t>
  </si>
  <si>
    <t>Прунько Софія Миколаївна</t>
  </si>
  <si>
    <t>Максим'юк Адріана Андріївна</t>
  </si>
  <si>
    <t>Грицак Галина Олександрівна</t>
  </si>
  <si>
    <t>Ліцей 10 Івано-Франківської міської ради</t>
  </si>
  <si>
    <t>EMQ_237</t>
  </si>
  <si>
    <t>Рубан Єгор Сергійович</t>
  </si>
  <si>
    <t>Шевченко Іван Володимирович</t>
  </si>
  <si>
    <t>Ніжинський будинок дітей та юнацтва</t>
  </si>
  <si>
    <t>EMQ_238</t>
  </si>
  <si>
    <t>Тюш Єлизавета Олександрівна</t>
  </si>
  <si>
    <t>Назаренко Вероніка Віталіївна</t>
  </si>
  <si>
    <t>Мусієнко Анастасія Миколаївна</t>
  </si>
  <si>
    <t>Ліцей №13 "УСПІХ" Полтавської міської ради</t>
  </si>
  <si>
    <t>EMQ_239</t>
  </si>
  <si>
    <t>Поліщук Єлізавєта Романівна</t>
  </si>
  <si>
    <t>Дика Єлизавета Вадимівна</t>
  </si>
  <si>
    <t>Мачушник Олена Леонідівна</t>
  </si>
  <si>
    <t>Ліцей № 6 міста Житомира ім.В.Г.Короленка</t>
  </si>
  <si>
    <t>EMQ_240</t>
  </si>
  <si>
    <t>Мілько Артем Олександрович</t>
  </si>
  <si>
    <t>Мілєєв Микита Олександрович</t>
  </si>
  <si>
    <t>Чирва Валентина Василівна</t>
  </si>
  <si>
    <t>Комунальний заклад "Гімназія №12" Кам'янської міської ради</t>
  </si>
  <si>
    <t>EMQ_241</t>
  </si>
  <si>
    <t>Молдавчук Вероніка Віталіївна</t>
  </si>
  <si>
    <t>Спасюк Анастасія Миколаївна</t>
  </si>
  <si>
    <t>Дячук Мар'яна Андріївна</t>
  </si>
  <si>
    <t>Ясінянський заклад загальної середньої освіти І-ІІІ ступенів № 1 Ясінянської селищної ради Рахівського району Закарпатської області</t>
  </si>
  <si>
    <t>EMQ_242</t>
  </si>
  <si>
    <t>Омельченко Роман Максимович</t>
  </si>
  <si>
    <t>Рожко Олександра Євгенівна</t>
  </si>
  <si>
    <t>Клименко Олена Вікторівна</t>
  </si>
  <si>
    <t>Слов'янський педагогічний ліцей Слов'янської міської ради Донецької області</t>
  </si>
  <si>
    <t>EMQ_243</t>
  </si>
  <si>
    <t>Лупан Дмитро Ігорович</t>
  </si>
  <si>
    <t>Єпік Роман В'ячеславович</t>
  </si>
  <si>
    <t>Руденко Галина Анатоліївна</t>
  </si>
  <si>
    <t>Комунальний заклад освіти "Ліцей митно-податкової справи з посиленою військово-фізичною підготовкою при Університеті митної справи та фінансів" Дніпровської міської ради</t>
  </si>
  <si>
    <t>EMQ_244</t>
  </si>
  <si>
    <t>Васькевич Іванна Володимирівна</t>
  </si>
  <si>
    <t>Городнюк Марія Валеріївна</t>
  </si>
  <si>
    <t>Бакшаєв Володимир Вікторович</t>
  </si>
  <si>
    <t>Сарненський ліцей №5</t>
  </si>
  <si>
    <t>EMQ_245</t>
  </si>
  <si>
    <t>Воронов Ілля Андрійович</t>
  </si>
  <si>
    <t>Джур Петро Юрійович</t>
  </si>
  <si>
    <t>Петрович Віктор Володимирович</t>
  </si>
  <si>
    <t>Ліцей "МАЙ СКУЛ ЕДЮКЕЙШН"</t>
  </si>
  <si>
    <t>EMQ_246</t>
  </si>
  <si>
    <t>Данилюк Любов Юріївна</t>
  </si>
  <si>
    <t>Усач Поліна Русланівна</t>
  </si>
  <si>
    <t>Стрілець Віра Андріївна</t>
  </si>
  <si>
    <t>Яцьковицька філія опорного закладу Балашівський ліцей</t>
  </si>
  <si>
    <t>EMQ_247</t>
  </si>
  <si>
    <t>Ксендзюк Дмитро Андрійович</t>
  </si>
  <si>
    <t>Костюкевич Віталій Олександрович</t>
  </si>
  <si>
    <t>Рибка Олена Борисівна</t>
  </si>
  <si>
    <t>КЗЗСО "Луцький ліцей №9 Луцької міської ради"</t>
  </si>
  <si>
    <t>EMQ_248</t>
  </si>
  <si>
    <t>Сіпягіна Валерія Андріївна</t>
  </si>
  <si>
    <t>Тимко Михайло Андрійович</t>
  </si>
  <si>
    <t>Тимко Наталія Федорівна,вчитель</t>
  </si>
  <si>
    <t>Краматорська спеціальна школа № 18 Донецької обласної ради</t>
  </si>
  <si>
    <t>EMQ_249</t>
  </si>
  <si>
    <t>Кудла Володимир Віталійович</t>
  </si>
  <si>
    <t>Нечипорук Артур Віталійович</t>
  </si>
  <si>
    <t>Порохонько Василина Євгенівна</t>
  </si>
  <si>
    <t>Підгаєцький ліцей імені Маркіяна Паславського</t>
  </si>
  <si>
    <t>EMQ_250</t>
  </si>
  <si>
    <t>Клименко Варвара Костянтинівна</t>
  </si>
  <si>
    <t>Анісімова Вікторія Василівна</t>
  </si>
  <si>
    <t>Кравченко Оксана Василівна</t>
  </si>
  <si>
    <t>Дніпровський ліцей № 3 Дніпровської міської ради</t>
  </si>
  <si>
    <t>EMQ_251</t>
  </si>
  <si>
    <t>Гордійчук Олег Юрійович</t>
  </si>
  <si>
    <t>Гордійчук Ярослав Юрійович</t>
  </si>
  <si>
    <t>Шпиталь Юлія Олександрівна
Власова Ірина Олександрівна</t>
  </si>
  <si>
    <t>Гімназія № 48, м. Києва</t>
  </si>
  <si>
    <t>EMQ_252</t>
  </si>
  <si>
    <t>Димид Яна Андріївна</t>
  </si>
  <si>
    <t>Цимбаліста Анастасія Михайлівна</t>
  </si>
  <si>
    <t>Половський Володимир Семенович</t>
  </si>
  <si>
    <t>Науковий ліцей ім. М. Сабата Івано-Франківської міської ради</t>
  </si>
  <si>
    <t>EMQ_253</t>
  </si>
  <si>
    <t>Головіна Єлизавета Олексіївна</t>
  </si>
  <si>
    <t>Головань Микита Сергійович</t>
  </si>
  <si>
    <t>Ляхівненко Людмила Володимирівна</t>
  </si>
  <si>
    <t>Комунальний заклад"Харківський ліцей #147"Харківської міської ради</t>
  </si>
  <si>
    <t>EMQ_254</t>
  </si>
  <si>
    <t>Турецька Надія Петрівна</t>
  </si>
  <si>
    <t>Цвігун Віталій Володимирович</t>
  </si>
  <si>
    <t>Саврас Ліля Богданівна</t>
  </si>
  <si>
    <t>Плугівський ЗЗСО І-ІІІ ступенів Золочівської міської ради Львівської області Золочівського району</t>
  </si>
  <si>
    <t>EMQ_255</t>
  </si>
  <si>
    <t>Наумець Ірина Едуардівна</t>
  </si>
  <si>
    <t>Стукан Рувим Павлович</t>
  </si>
  <si>
    <t>Мінчук Тетяна Миколаївна</t>
  </si>
  <si>
    <t>Тріскинський ліцей Сарненської міської ради Рівненської області</t>
  </si>
  <si>
    <t>EMQ_256</t>
  </si>
  <si>
    <t>Дудар Степан Андрійович</t>
  </si>
  <si>
    <t>Григорович Володимир Андрійович</t>
  </si>
  <si>
    <t>Бридун Оксана Григорівна</t>
  </si>
  <si>
    <t>Бережанський ліцей Тернопільської обласної ради</t>
  </si>
  <si>
    <t>EMQ_257</t>
  </si>
  <si>
    <t>Лісовець Артур Олегович</t>
  </si>
  <si>
    <t>Лісовець Дар'я Романівна</t>
  </si>
  <si>
    <t>Миколаєнко Вікторія Василівна</t>
  </si>
  <si>
    <t>Ніжинська гімназія №16</t>
  </si>
  <si>
    <t>EMQ_258</t>
  </si>
  <si>
    <t>Крицька Аліна Юріївна</t>
  </si>
  <si>
    <t>Журба Катерина Ігорівна</t>
  </si>
  <si>
    <t>Крицька Яна Вікторівна</t>
  </si>
  <si>
    <t>Красноріченський ліцей Красноріченської селищної ради Луганської області</t>
  </si>
  <si>
    <t>EMQ_259</t>
  </si>
  <si>
    <t>Кравченко Анна Володимирівна</t>
  </si>
  <si>
    <t>Лукша Поліна Олександрівна</t>
  </si>
  <si>
    <t>Хауха Юлія Олександрівна</t>
  </si>
  <si>
    <t>Броварський ліцей №7 Броварської міської ради</t>
  </si>
  <si>
    <t>EMQ_260</t>
  </si>
  <si>
    <t>Дорош Валентин Анатолійович</t>
  </si>
  <si>
    <t>Коваль Назар Сергійович</t>
  </si>
  <si>
    <t>Семенюк Олександр Петрович</t>
  </si>
  <si>
    <t>Пулемецька гімназія Шацької селищної ради Волинської області</t>
  </si>
  <si>
    <t>EMQ_261</t>
  </si>
  <si>
    <t>Набакорська Маргарита Борисівна</t>
  </si>
  <si>
    <t>Криницький Юрій Сергійович</t>
  </si>
  <si>
    <t>Вашай Юлія Володимирівна</t>
  </si>
  <si>
    <t>Обласний науковий ліцей в м. Рівне Рівненської обласної ради</t>
  </si>
  <si>
    <t>EMQ_262</t>
  </si>
  <si>
    <t>Поліщук Вероніка Русланівна</t>
  </si>
  <si>
    <t>Гурак Крістіан Олександрович</t>
  </si>
  <si>
    <t>Купченко Надія Анатоліївна</t>
  </si>
  <si>
    <t>Ліцей №1 селища Крижопіль</t>
  </si>
  <si>
    <t>EMQ_263</t>
  </si>
  <si>
    <t>Грохольський Денис Олександрович</t>
  </si>
  <si>
    <t>Дзядевич Кирил Сергійович</t>
  </si>
  <si>
    <t>Мельник-Мірзоян Арміне Лаврентіївна</t>
  </si>
  <si>
    <t>Український фізико-математичний ліцей КНУ імені Тараса Шевченка</t>
  </si>
  <si>
    <t>EMQ_264</t>
  </si>
  <si>
    <t>Соловей Мілана Олександрівна</t>
  </si>
  <si>
    <t>Абрамова Аліса Романівна</t>
  </si>
  <si>
    <t>Чикало Володимир Михайлович</t>
  </si>
  <si>
    <t>Зіньківський опорний ліцей імені М. К. Зерова</t>
  </si>
  <si>
    <t>EMQ_265</t>
  </si>
  <si>
    <t>Мамаєнко Софія Сергіївна</t>
  </si>
  <si>
    <t>Фуркало Олександр Васильович</t>
  </si>
  <si>
    <t>Бондаренко Анна Петрівна</t>
  </si>
  <si>
    <t>Шполянський ліцей №3 Шполянської міської ради ОТГ</t>
  </si>
  <si>
    <t>EMQ_266</t>
  </si>
  <si>
    <t>Фадєєв Олексій Олексійович</t>
  </si>
  <si>
    <t>Нефьодова Кіра Олександрівна</t>
  </si>
  <si>
    <t>Тихонова Наталія Василівна</t>
  </si>
  <si>
    <t>Миколаївський ЗЗСО І-ІІІ ступенів № 11 Новогродівської ОТГ</t>
  </si>
  <si>
    <t>EMQ_267</t>
  </si>
  <si>
    <t>Кузнецова Діана Сергіївна</t>
  </si>
  <si>
    <t>Макуха Анастасія Сергіївна</t>
  </si>
  <si>
    <t>Олешківський академічний ліцей "ЕРУДИТ"</t>
  </si>
  <si>
    <t>EMQ_268</t>
  </si>
  <si>
    <t>Гук Маргарита Дмитрівна</t>
  </si>
  <si>
    <t>Рябокрис Яна Олександрівна</t>
  </si>
  <si>
    <t>Терещенко Юлія Анатоліївна</t>
  </si>
  <si>
    <t>Аркадіївська гімназія Згурівської селищної ради Броварського району Київської області</t>
  </si>
  <si>
    <t>EMQ_269</t>
  </si>
  <si>
    <t>Черній Анна Олександрівна</t>
  </si>
  <si>
    <t>Скотарев Костянтин Юрійович</t>
  </si>
  <si>
    <t>Коломієць Тетяна Миколаївна</t>
  </si>
  <si>
    <t>Ліцей 101, м. Київ</t>
  </si>
  <si>
    <t>EMQ_270</t>
  </si>
  <si>
    <t>Крупник Анна Геннадіївна</t>
  </si>
  <si>
    <t>Нагірняк Євдокія-Соломія Андріївна</t>
  </si>
  <si>
    <t>Шубер Мар'яна Геннадіївна</t>
  </si>
  <si>
    <t>Ліцей №8 Львівської міської ради</t>
  </si>
  <si>
    <t>EMQ_271</t>
  </si>
  <si>
    <t>Моргунов Яромир Олександрович</t>
  </si>
  <si>
    <t>Житникова Анна Андріївна</t>
  </si>
  <si>
    <t>Чернишова Маргарита Олександрівна
Добровольська Світлана Вікторіна</t>
  </si>
  <si>
    <t>КЛ"Маріупольський ліцей міста Києва"</t>
  </si>
  <si>
    <t>EMQ_272</t>
  </si>
  <si>
    <t>Брич Ангеліна Володимирівна</t>
  </si>
  <si>
    <t>Фринцко Володимира Андріївна</t>
  </si>
  <si>
    <t>Головчак Галина Іванівна</t>
  </si>
  <si>
    <t>Калуський ліцей №2 Калуської міської ради</t>
  </si>
  <si>
    <t>EMQ_273</t>
  </si>
  <si>
    <t>Дорош Марія Андріївна</t>
  </si>
  <si>
    <t>Прус Катерина Валеріївна</t>
  </si>
  <si>
    <t>Доманчук Аліна Ігорівна</t>
  </si>
  <si>
    <t>Відокремлений структурний підрозділ "Житомирський торговельно-економічний фаховий коледж Державного торговельно-економічного університету"</t>
  </si>
  <si>
    <t>EMQ_274</t>
  </si>
  <si>
    <t>Козак Ніка Анатоліївна</t>
  </si>
  <si>
    <t>Таргонська Єлизавета Сергіївна</t>
  </si>
  <si>
    <t>Диня Ольга Ігорівна</t>
  </si>
  <si>
    <t>КЗЗСО "Луцький ліцей №27 Луцької міської ради"</t>
  </si>
  <si>
    <t>EMQ_275</t>
  </si>
  <si>
    <t>Хропата Олеся Юріївна</t>
  </si>
  <si>
    <t>Зуй Вікторія Вадимівна</t>
  </si>
  <si>
    <t>Андросович Тетяна Миколаївна</t>
  </si>
  <si>
    <t>Славутицький ЗЗСО І-ІІІ ст. №3 Славутицької міської ради Вишгородського району Київської області</t>
  </si>
  <si>
    <t>EMQ_276</t>
  </si>
  <si>
    <t>Владика Денис Юрійович</t>
  </si>
  <si>
    <t>Гошовська Ірина Василівна</t>
  </si>
  <si>
    <t>Мальон Наталія Євгенівна</t>
  </si>
  <si>
    <t>Тростянецький ліцей</t>
  </si>
  <si>
    <t>EMQ_277</t>
  </si>
  <si>
    <t>Держак Анастасія Андріївна</t>
  </si>
  <si>
    <t>Федорченко Вікторія Андріївна</t>
  </si>
  <si>
    <t>Кравченко Ліна Миколаївна</t>
  </si>
  <si>
    <t>Комунальний заклад "Запорізька спеціалізована школа-інтернат ІІ-ІІІ ступенів "Січовий колегіум" Запорізької обласної ради</t>
  </si>
  <si>
    <t>EMQ_278</t>
  </si>
  <si>
    <t>Соболєва Інна Сергіївна</t>
  </si>
  <si>
    <t>Дуляницький Степан Ярославович</t>
  </si>
  <si>
    <t>Стахов Богдан Віталійович</t>
  </si>
  <si>
    <t>Комунальний заклад "Вінницький ліцей №16"</t>
  </si>
  <si>
    <t>EMQ_279</t>
  </si>
  <si>
    <t>Винник Анна Андріївна</t>
  </si>
  <si>
    <t>Зіненко Дар'я Олександрівна</t>
  </si>
  <si>
    <t>Лазарєва Світлана Володимирівна</t>
  </si>
  <si>
    <t>Дніпровський ліцей № 7 ДМР</t>
  </si>
  <si>
    <t>EMQ_280</t>
  </si>
  <si>
    <t>Тахтарова Аполлінарія Дмитрівна</t>
  </si>
  <si>
    <t>Чаркіна Діана Андріївна</t>
  </si>
  <si>
    <t>Бойко Тетяна Петрівна</t>
  </si>
  <si>
    <t>Костянтинопільський ЗЗСО І-ІІІ ступенів Великоновосілківської селищної ради</t>
  </si>
  <si>
    <t>EMQ_281</t>
  </si>
  <si>
    <t>Олексюк Карина Андріївна</t>
  </si>
  <si>
    <t>Паршакова Аліса Євгенівна</t>
  </si>
  <si>
    <t>Кодак Юлія Вікторівна</t>
  </si>
  <si>
    <t>Курахівський ЗЗСО І-ІІІ ступенів №1 Курахівської міської ради Донецької області</t>
  </si>
  <si>
    <t>EMQ_282</t>
  </si>
  <si>
    <t>Уткін Олександр Іванович</t>
  </si>
  <si>
    <t>Река Анна Володимірівна</t>
  </si>
  <si>
    <t>Дейкун Інна Олексіївна</t>
  </si>
  <si>
    <t>Ніжинська Гімназія №15 "Основа"</t>
  </si>
  <si>
    <t>EMQ_283</t>
  </si>
  <si>
    <t>Богініч Олександр Ігорович</t>
  </si>
  <si>
    <t>Стогній Кіріл Вікторович</t>
  </si>
  <si>
    <t>Сулима Ілона Олесівна</t>
  </si>
  <si>
    <t>Технічний ліцей Шевченківського району міста Києва</t>
  </si>
  <si>
    <t>EMQ_284</t>
  </si>
  <si>
    <t>Лисий Кирил Андрійович</t>
  </si>
  <si>
    <t>Тидір Олег Олегович</t>
  </si>
  <si>
    <t>Юрциба Людмила Михайлівна</t>
  </si>
  <si>
    <t>Воловецький ліцей</t>
  </si>
  <si>
    <t>EMQ_285</t>
  </si>
  <si>
    <t>Додь Катерина Євгеніївна</t>
  </si>
  <si>
    <t>Борисенко Анна Олександрівна</t>
  </si>
  <si>
    <t>Ляпкало Євгенія Геннадіївна</t>
  </si>
  <si>
    <t>Комунальний заклад "Близнюківський ліцей Близнюківської селищної ради Лозівського району Харківської області"</t>
  </si>
  <si>
    <t>EMQ_286</t>
  </si>
  <si>
    <t>Губіна Аріна Олександрівна</t>
  </si>
  <si>
    <t>Яковлєва Анастасія Вадимівна</t>
  </si>
  <si>
    <t>Яковлєва Людмила Петрівна</t>
  </si>
  <si>
    <t>Семененківський ліцей Павлівської сільської ради Запорізького району Запорізької області</t>
  </si>
  <si>
    <t>EMQ_287</t>
  </si>
  <si>
    <t>Романків Сергій Михайлович</t>
  </si>
  <si>
    <t>Сергієнко Тарас Олегович</t>
  </si>
  <si>
    <t>Романичева Ірина Сергіївна</t>
  </si>
  <si>
    <t>Гадяцький опорний ліцей імені Лесі Українки</t>
  </si>
  <si>
    <t>EMQ_288</t>
  </si>
  <si>
    <t>Гнатюк Ольга Сергіївна</t>
  </si>
  <si>
    <t>Кравець Юрій Володимирович</t>
  </si>
  <si>
    <t>Романюк-Голінко Світлана Віталіївна</t>
  </si>
  <si>
    <t>Комунальний заклад "Вінницький ліцей №12"</t>
  </si>
  <si>
    <t>EMQ_289</t>
  </si>
  <si>
    <t>Місюра Олександра Сергіївна</t>
  </si>
  <si>
    <t>Гончарова Софія Володимирівна</t>
  </si>
  <si>
    <t>Обод Людмила Олександрівна</t>
  </si>
  <si>
    <t>Криворізький ліцей №119 Криворізької міської ради</t>
  </si>
  <si>
    <t>EMQ_290</t>
  </si>
  <si>
    <t>Мандрика Юлія Олександрівна</t>
  </si>
  <si>
    <t>Баришнікова Катерина Ігорівна</t>
  </si>
  <si>
    <t>Гошко Лілія Володимирівна</t>
  </si>
  <si>
    <t>Бережецька гімназія - філія опорного закладу "Вишнівський ліцей" Вишнівської сільської ради</t>
  </si>
  <si>
    <t>EMQ_291</t>
  </si>
  <si>
    <t>Городецька Марія Андріївна</t>
  </si>
  <si>
    <t>Зінчин Юліан Романович</t>
  </si>
  <si>
    <t>Левко Вікторія Ігорівна</t>
  </si>
  <si>
    <t>Рава-Руський ЗЗСО І-ІІІ ступенів №2</t>
  </si>
  <si>
    <t>EMQ_292</t>
  </si>
  <si>
    <t>Куліш Софія Вікторівна</t>
  </si>
  <si>
    <t>М'ячов Андрій Юрійович</t>
  </si>
  <si>
    <t>Здоровко Людмила Олександрівна</t>
  </si>
  <si>
    <t>Шевченківський ліцей №1 Шевченківської селищної ради Куп'янського району Харківської області</t>
  </si>
  <si>
    <t>EMQ_293</t>
  </si>
  <si>
    <t>Суярко Софія Вячеславівна</t>
  </si>
  <si>
    <t>Шкабура Аріна Сергіївна</t>
  </si>
  <si>
    <t>Максимова Рімма Олександрівна</t>
  </si>
  <si>
    <t>Ніжинська гімназія N1 Ніжинської міської ради Чернігівської області</t>
  </si>
  <si>
    <t>EMQ_294</t>
  </si>
  <si>
    <t>Кучерян Ксенія Станіславівна</t>
  </si>
  <si>
    <t>Навроцький Богдан Дмитрович</t>
  </si>
  <si>
    <t>Михайленко Олена Вікторівна</t>
  </si>
  <si>
    <t>Димерський ліцей №2 Димерської селищної ради</t>
  </si>
  <si>
    <t>EMQ_295</t>
  </si>
  <si>
    <t>Кондрусик Гліб Сергійович</t>
  </si>
  <si>
    <t>Осьмачко Аліна Іванівна</t>
  </si>
  <si>
    <t>Ілларіонова Каріна Андріївна</t>
  </si>
  <si>
    <t>Попаснянський ліцей №25 Попаснянської міської територіальної громади Сєвєродонецького району Луганської області</t>
  </si>
  <si>
    <t>EMQ_296</t>
  </si>
  <si>
    <t>Шкльода Юлія Олександрівна</t>
  </si>
  <si>
    <t>Попко Матвій Андрійович</t>
  </si>
  <si>
    <t>Лаговський Віталій Степанович</t>
  </si>
  <si>
    <t>Комунальний заклад загальної середньої освіти "Луцький ліцей 22 Луцької міської ради"</t>
  </si>
  <si>
    <t>EMQ_297</t>
  </si>
  <si>
    <t>Большакова Ангеліна Сергіївна</t>
  </si>
  <si>
    <t>Олійник Уляна Станіславівна</t>
  </si>
  <si>
    <t>Миркало Анастасія Володимирівна</t>
  </si>
  <si>
    <t>Аджамський ліцей</t>
  </si>
  <si>
    <t>EMQ_298</t>
  </si>
  <si>
    <t>Крупʼяк Юлія Іванівна</t>
  </si>
  <si>
    <t>Пеньков Владислав Павлович</t>
  </si>
  <si>
    <t>Курташ Іванна Дмитрівна</t>
  </si>
  <si>
    <t>Ліцей 7 Івано-Франківської міської ради</t>
  </si>
  <si>
    <t>EMQ_299</t>
  </si>
  <si>
    <t>Равлюк Владислав Віталійович</t>
  </si>
  <si>
    <t>Собчинський Гліб Костянтинович</t>
  </si>
  <si>
    <t>Зима Наталія Володимирівна</t>
  </si>
  <si>
    <t>комунальний заклад загальної середньої освіти "Ліцей №3 імені Артема Мазура Хмельницької міської ради"</t>
  </si>
  <si>
    <t>EMQ_300</t>
  </si>
  <si>
    <t>Дудник Варвара Романівна</t>
  </si>
  <si>
    <t>Губатенко Дарина Романівна</t>
  </si>
  <si>
    <t>Рябуха Алла Петрівна</t>
  </si>
  <si>
    <t>Комунальний заклад Сумської обласної ради - Глухівський ліцей-інтернат з посиленою військово-фізичною підготовкою</t>
  </si>
  <si>
    <t>EMQ_301</t>
  </si>
  <si>
    <t>Тищенко Богдана Олександрівна</t>
  </si>
  <si>
    <t>Афанасьєв Мирослав Олександрович</t>
  </si>
  <si>
    <t>Гарнага Світлана Іванівна</t>
  </si>
  <si>
    <t>Гадяцький ліцей №1 імені Олени Пчілки Гадяцької міської ради</t>
  </si>
  <si>
    <t>EMQ_302</t>
  </si>
  <si>
    <t>Асаул Антон Анатолійович</t>
  </si>
  <si>
    <t>Остапець Андрій Максимович</t>
  </si>
  <si>
    <t>Остапчук Тетяна Юріївна</t>
  </si>
  <si>
    <t>Опорний заклад "Решетилівський ліцей імені І.Л. Олійника Решетилівської міської ради"</t>
  </si>
  <si>
    <t>EMQ_303</t>
  </si>
  <si>
    <t>Роговська Евеліна Володимирівна</t>
  </si>
  <si>
    <t>Кресс Софія Володимирівна</t>
  </si>
  <si>
    <t>Павлик Олександр Ярославович</t>
  </si>
  <si>
    <t>Дніпропетровський лінгвістичний ліцей #9 «ПРОбізнес» ДМР</t>
  </si>
  <si>
    <t>EMQ_304</t>
  </si>
  <si>
    <t>Хайат Дал'я Междіївна</t>
  </si>
  <si>
    <t>Акимова Ксенія Олександрівна</t>
  </si>
  <si>
    <t>Клубченко Ольга Валеріївна</t>
  </si>
  <si>
    <t>Ліцей "Інтелект" Знам'янської міської ради Кіровоградської області Кіровоградської</t>
  </si>
  <si>
    <t>EMQ_305</t>
  </si>
  <si>
    <t>Ніколенко Кіра Володимирівна</t>
  </si>
  <si>
    <t>Підтереба Максим Олександрович</t>
  </si>
  <si>
    <t>Гавриленко Любов Іванівна</t>
  </si>
  <si>
    <t>Киворізький ліцей №95 Криворізької міської ради</t>
  </si>
  <si>
    <t>EMQ_306</t>
  </si>
  <si>
    <t>Маринець Ульяна Олександрівна</t>
  </si>
  <si>
    <t>Осташик Катерини Володимирівна</t>
  </si>
  <si>
    <t>Кіфяк Галина Олександрівна</t>
  </si>
  <si>
    <t>Чернівецький політехнічний фаховий коледж</t>
  </si>
  <si>
    <t>EMQ_307</t>
  </si>
  <si>
    <t>Грицик Іван Віталійович</t>
  </si>
  <si>
    <t>Руденко Софія Вадимівна</t>
  </si>
  <si>
    <t>Козак Ганна Олексанрiвна</t>
  </si>
  <si>
    <t>Міжнародна академічна школа Одеса</t>
  </si>
  <si>
    <t>EMQ_308</t>
  </si>
  <si>
    <t>Савельєва Єлизавета Андріївна</t>
  </si>
  <si>
    <t>Карлашова Анастасія Миколаївна</t>
  </si>
  <si>
    <t>Бердіна Інна Олексіївна</t>
  </si>
  <si>
    <t>Ямненський заклад загальної середньої освіти імені І.О.Мусієнка Великописарівської селищної ради Сумської області</t>
  </si>
  <si>
    <t>EMQ_309</t>
  </si>
  <si>
    <t>Денисюк Ілля Павлович</t>
  </si>
  <si>
    <t>Моцюк Софія Богданівна</t>
  </si>
  <si>
    <t>Сидорук Тетяна Іванівна</t>
  </si>
  <si>
    <t>Опорний заклад загальної середньої освіти "Хотешівський ліцей"</t>
  </si>
  <si>
    <t>EMQ_310</t>
  </si>
  <si>
    <t>Лісовська Анна Сергіївна</t>
  </si>
  <si>
    <t>Куц Марія Олександрівна</t>
  </si>
  <si>
    <t>Грищенко Галина Олександрівна</t>
  </si>
  <si>
    <t>Комунальний заклад "Чернігівський обласний науковий ліцей" Чернігівської обласної ради</t>
  </si>
  <si>
    <t>EMQ_311</t>
  </si>
  <si>
    <t>Швед Віталій Віталійович</t>
  </si>
  <si>
    <t>Маркович Олександра Михайлівна</t>
  </si>
  <si>
    <t>Химинець Ганна Іванівна</t>
  </si>
  <si>
    <t>Залужанський ліцей Мукачівської міської ради</t>
  </si>
  <si>
    <t>EMQ_312</t>
  </si>
  <si>
    <t>Кравчук Софія Юріївна</t>
  </si>
  <si>
    <t>Сиротюк Соломія Дмитрівна</t>
  </si>
  <si>
    <t>Масловата Дар'я Романівна</t>
  </si>
  <si>
    <t>Вінницький технічний фаховий коледж</t>
  </si>
  <si>
    <t>EMQ_313</t>
  </si>
  <si>
    <t>Гуменюк Анна Ігорівна</t>
  </si>
  <si>
    <t>Лукіянчук Ілля Денисович</t>
  </si>
  <si>
    <t>Гринчук Любов Григорівна</t>
  </si>
  <si>
    <t>Ліцей № 2 м. Хмільника Вінницької області</t>
  </si>
  <si>
    <t>EMQ_314</t>
  </si>
  <si>
    <t>Меценко Дмитро Володимирович</t>
  </si>
  <si>
    <t>Стовбун Анна Ігорівна</t>
  </si>
  <si>
    <t>Олійник Анна Юріївна</t>
  </si>
  <si>
    <t>Комунальний заклад загальної середньої освіти "Кушугумська гімназія "Інтелект" Кушугумської селищної ради Запорізького району Запорізької області</t>
  </si>
  <si>
    <t>EMQ_315</t>
  </si>
  <si>
    <t>Дідорук Артем Вадимович</t>
  </si>
  <si>
    <t>Запотічна Анастасія Анатоліївна</t>
  </si>
  <si>
    <t>Данилюк Олександра Вадимівна</t>
  </si>
  <si>
    <t>Чернівецький філософсько-правовий ліцей № 2 Чернівецької міської ради</t>
  </si>
  <si>
    <t>EMQ_316</t>
  </si>
  <si>
    <t>Шкляр Володимир Сергійович</t>
  </si>
  <si>
    <t>Бутко Ярослав Юрійович</t>
  </si>
  <si>
    <t>Бутко Ольга Володимирівна</t>
  </si>
  <si>
    <t>комунальний заклад "Харківський ліцей № 4 Харківської міської ради"</t>
  </si>
  <si>
    <t>EMQ_317</t>
  </si>
  <si>
    <t>Каплун Володимир Володимирович</t>
  </si>
  <si>
    <t>Лисак Олексій Максимович</t>
  </si>
  <si>
    <t>Карась Алла Петрівна</t>
  </si>
  <si>
    <t>Школа №276 І-ІІІ ступенів Деснянського району міста Києва</t>
  </si>
  <si>
    <t>EMQ_318</t>
  </si>
  <si>
    <t>Гінкул Максим Євгенійович</t>
  </si>
  <si>
    <t>Юрко Еліна Юріївна</t>
  </si>
  <si>
    <t>Сеглянік Олена Михайлівна</t>
  </si>
  <si>
    <t>Криворізький природничо-науковий ліцей</t>
  </si>
  <si>
    <t>EMQ_319</t>
  </si>
  <si>
    <t>Дідоренко Владислав Олегович</t>
  </si>
  <si>
    <t>Іванченко Тімур Вікторович</t>
  </si>
  <si>
    <t>Пильчук Мирослава Вікторівна</t>
  </si>
  <si>
    <t>Комунальна установа Сумська загальноосвітня школа I-III ступенів № 27, м. Суми, Сумської області</t>
  </si>
  <si>
    <t>EMQ_320</t>
  </si>
  <si>
    <t>Гречковська Софія Максимівна</t>
  </si>
  <si>
    <t>Мартинюк Іванна Русланівна</t>
  </si>
  <si>
    <t>Музиченко Лілія Вікторівна</t>
  </si>
  <si>
    <t>Комунальний заклад Кривоозерський ліцей №1 Кривоозерської селищної ради Первомайського району Миколаївської області</t>
  </si>
  <si>
    <t>EMQ_321</t>
  </si>
  <si>
    <t>Кушка Анастасія Василівна</t>
  </si>
  <si>
    <t>Шийка Соломія Ярославівна</t>
  </si>
  <si>
    <t>Бурко Марія Богданівна</t>
  </si>
  <si>
    <t>Великомостівський ліцей</t>
  </si>
  <si>
    <t>EMQ_322</t>
  </si>
  <si>
    <t>Харіна Аріна Ігорівна</t>
  </si>
  <si>
    <t>Коваленко Ірина Володимирівна</t>
  </si>
  <si>
    <t>Криворізька гімназія № 9 Криворізької міської ради</t>
  </si>
  <si>
    <t>EMQ_323</t>
  </si>
  <si>
    <t>Кабанова Дарина Олегівна</t>
  </si>
  <si>
    <t>Реміз Таїсія Сергіівна</t>
  </si>
  <si>
    <t>Мартинішина Юлія Юріівна</t>
  </si>
  <si>
    <t>Роменська загальноосвітня школа 10</t>
  </si>
  <si>
    <t>EMQ_324</t>
  </si>
  <si>
    <t>Черниш Євангеліна Віталіївна</t>
  </si>
  <si>
    <t>Вовк Максим Романович</t>
  </si>
  <si>
    <t>Юрчук Тетяна Володимиріна</t>
  </si>
  <si>
    <t>Ліцей №2 Калинівської Міської Ради Вінницької області</t>
  </si>
  <si>
    <t>EMQ_325</t>
  </si>
  <si>
    <t>Кулична Юлія Ігорівна</t>
  </si>
  <si>
    <t>Михальова Катерина Романівна</t>
  </si>
  <si>
    <t>Савенець Наталія Миколаївна</t>
  </si>
  <si>
    <t>СЗШ 99 м. Львів</t>
  </si>
  <si>
    <t>EMQ_326</t>
  </si>
  <si>
    <t>Калюжна Діана Андріївна</t>
  </si>
  <si>
    <t>Артьомова Олександра Дем'янівна</t>
  </si>
  <si>
    <t>Паламарчук Анна Олександрівна</t>
  </si>
  <si>
    <t>Комунальний заклад"Вінницький ліцей №30 ім. Тараса Шевченка"</t>
  </si>
  <si>
    <t>EMQ_327</t>
  </si>
  <si>
    <t>Омельчук Олексій Олегович</t>
  </si>
  <si>
    <t>Карп'юк Дмитро Романович</t>
  </si>
  <si>
    <t>Гладун Оксана Ростиславівна</t>
  </si>
  <si>
    <t>Комунальний заклад "Студянський ліцей Смизкої селищної ради"</t>
  </si>
  <si>
    <t>EMQ_328</t>
  </si>
  <si>
    <t>Циганок Неля Миколаївна</t>
  </si>
  <si>
    <t>Джоголя Анастасія Олександрівна</t>
  </si>
  <si>
    <t>Борисова Марина Володимирівна</t>
  </si>
  <si>
    <t>Богданівський ліцей Богданівської сільської ради Павлоградського району Дніпропетровської області</t>
  </si>
  <si>
    <t>EMQ_329</t>
  </si>
  <si>
    <t>Хорошев Єгор Олексійович</t>
  </si>
  <si>
    <t>Гура Ярослав Андрійович</t>
  </si>
  <si>
    <t>Дуплій Олександр Володимирович</t>
  </si>
  <si>
    <t>П'ятигірський ліцей Донецької селищної ради Ізюмського району Харківської області</t>
  </si>
  <si>
    <t>EMQ_330</t>
  </si>
  <si>
    <t>Маркін Тимур Романович</t>
  </si>
  <si>
    <t>Гончаров Ярослав Юрійович</t>
  </si>
  <si>
    <t>Підвисоцька Людмила Ярославівна</t>
  </si>
  <si>
    <t>ТОВ «Вишгородський заклад загальної середньої освіти – ліцей «ЕКТІВ СКУЛ»</t>
  </si>
  <si>
    <t>ФЕСЕНКО НІКІТА РУСЛАНОВИЧ</t>
  </si>
  <si>
    <t>Секереш Ілдіка Іванівна</t>
  </si>
  <si>
    <t>Голяницький Юрій Олександрович</t>
  </si>
  <si>
    <t>Остапчук Кирило Васильович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</si>
</sst>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d0CZ8IqciObSnP75D8li" TargetMode="External"/><Relationship Id="rId299" Type="http://schemas.openxmlformats.org/officeDocument/2006/relationships/hyperlink" Target="https://talan.bank.gov.ua/get-user-certificate/d0CZ8LlefxKzEbdOpRBS" TargetMode="External"/><Relationship Id="rId21" Type="http://schemas.openxmlformats.org/officeDocument/2006/relationships/hyperlink" Target="https://talan.bank.gov.ua/get-user-certificate/d0CZ84I6sWkH7nXXxm43" TargetMode="External"/><Relationship Id="rId63" Type="http://schemas.openxmlformats.org/officeDocument/2006/relationships/hyperlink" Target="https://talan.bank.gov.ua/get-user-certificate/d0CZ8tludM9-tjAEMxNY" TargetMode="External"/><Relationship Id="rId159" Type="http://schemas.openxmlformats.org/officeDocument/2006/relationships/hyperlink" Target="https://talan.bank.gov.ua/get-user-certificate/d0CZ8i-hHXOvMJ18OgVR" TargetMode="External"/><Relationship Id="rId324" Type="http://schemas.openxmlformats.org/officeDocument/2006/relationships/hyperlink" Target="https://talan.bank.gov.ua/get-user-certificate/d0CZ8kpE-3Rvfj6icaPw" TargetMode="External"/><Relationship Id="rId170" Type="http://schemas.openxmlformats.org/officeDocument/2006/relationships/hyperlink" Target="https://talan.bank.gov.ua/get-user-certificate/d0CZ89vmFu3b80pb0hY3" TargetMode="External"/><Relationship Id="rId226" Type="http://schemas.openxmlformats.org/officeDocument/2006/relationships/hyperlink" Target="https://talan.bank.gov.ua/get-user-certificate/d0CZ8AYcbSkPr0Ye7_RV" TargetMode="External"/><Relationship Id="rId268" Type="http://schemas.openxmlformats.org/officeDocument/2006/relationships/hyperlink" Target="https://talan.bank.gov.ua/get-user-certificate/d0CZ8xqi5A1tMPts4bY8" TargetMode="External"/><Relationship Id="rId32" Type="http://schemas.openxmlformats.org/officeDocument/2006/relationships/hyperlink" Target="https://talan.bank.gov.ua/get-user-certificate/d0CZ8MO90KqO756fTz16" TargetMode="External"/><Relationship Id="rId74" Type="http://schemas.openxmlformats.org/officeDocument/2006/relationships/hyperlink" Target="https://talan.bank.gov.ua/get-user-certificate/d0CZ89K2upRN8_KIvXXg" TargetMode="External"/><Relationship Id="rId128" Type="http://schemas.openxmlformats.org/officeDocument/2006/relationships/hyperlink" Target="https://talan.bank.gov.ua/get-user-certificate/d0CZ8Ez2bA3e5Oi7wC3E" TargetMode="External"/><Relationship Id="rId5" Type="http://schemas.openxmlformats.org/officeDocument/2006/relationships/hyperlink" Target="https://talan.bank.gov.ua/get-user-certificate/d0CZ8GKnEV1qLeUp_mlm" TargetMode="External"/><Relationship Id="rId181" Type="http://schemas.openxmlformats.org/officeDocument/2006/relationships/hyperlink" Target="https://talan.bank.gov.ua/get-user-certificate/d0CZ8QiZmpjshNqrggyQ" TargetMode="External"/><Relationship Id="rId237" Type="http://schemas.openxmlformats.org/officeDocument/2006/relationships/hyperlink" Target="https://talan.bank.gov.ua/get-user-certificate/d0CZ8g3ziDzZCADx4xBi" TargetMode="External"/><Relationship Id="rId279" Type="http://schemas.openxmlformats.org/officeDocument/2006/relationships/hyperlink" Target="https://talan.bank.gov.ua/get-user-certificate/d0CZ8aOvnsUX9pUnVkCi" TargetMode="External"/><Relationship Id="rId43" Type="http://schemas.openxmlformats.org/officeDocument/2006/relationships/hyperlink" Target="https://talan.bank.gov.ua/get-user-certificate/d0CZ8EIbWhj-dXII1A3i" TargetMode="External"/><Relationship Id="rId139" Type="http://schemas.openxmlformats.org/officeDocument/2006/relationships/hyperlink" Target="https://talan.bank.gov.ua/get-user-certificate/d0CZ85NufvU29TpzlkPn" TargetMode="External"/><Relationship Id="rId290" Type="http://schemas.openxmlformats.org/officeDocument/2006/relationships/hyperlink" Target="https://talan.bank.gov.ua/get-user-certificate/d0CZ82dwKqCpvDnH2zvg" TargetMode="External"/><Relationship Id="rId304" Type="http://schemas.openxmlformats.org/officeDocument/2006/relationships/hyperlink" Target="https://talan.bank.gov.ua/get-user-certificate/d0CZ8mVABVaXcm4ZJiqC" TargetMode="External"/><Relationship Id="rId85" Type="http://schemas.openxmlformats.org/officeDocument/2006/relationships/hyperlink" Target="https://talan.bank.gov.ua/get-user-certificate/d0CZ8SPgVCFMU0BBa9Mz" TargetMode="External"/><Relationship Id="rId150" Type="http://schemas.openxmlformats.org/officeDocument/2006/relationships/hyperlink" Target="https://talan.bank.gov.ua/get-user-certificate/d0CZ8G-bcCAzzixPqFl_" TargetMode="External"/><Relationship Id="rId192" Type="http://schemas.openxmlformats.org/officeDocument/2006/relationships/hyperlink" Target="https://talan.bank.gov.ua/get-user-certificate/d0CZ8YL251rimmu02Jms" TargetMode="External"/><Relationship Id="rId206" Type="http://schemas.openxmlformats.org/officeDocument/2006/relationships/hyperlink" Target="https://talan.bank.gov.ua/get-user-certificate/d0CZ8jvxQ3llkB3DqkUz" TargetMode="External"/><Relationship Id="rId248" Type="http://schemas.openxmlformats.org/officeDocument/2006/relationships/hyperlink" Target="https://talan.bank.gov.ua/get-user-certificate/d0CZ8FKj6Az-PB5ZTZL-" TargetMode="External"/><Relationship Id="rId12" Type="http://schemas.openxmlformats.org/officeDocument/2006/relationships/hyperlink" Target="https://talan.bank.gov.ua/get-user-certificate/d0CZ8dX3TjIzfoE-BKda" TargetMode="External"/><Relationship Id="rId108" Type="http://schemas.openxmlformats.org/officeDocument/2006/relationships/hyperlink" Target="https://talan.bank.gov.ua/get-user-certificate/d0CZ8xPNSuwSnu0MoV8T" TargetMode="External"/><Relationship Id="rId315" Type="http://schemas.openxmlformats.org/officeDocument/2006/relationships/hyperlink" Target="https://talan.bank.gov.ua/get-user-certificate/d0CZ8fdVSY5Ey_x2nTyF" TargetMode="External"/><Relationship Id="rId54" Type="http://schemas.openxmlformats.org/officeDocument/2006/relationships/hyperlink" Target="https://talan.bank.gov.ua/get-user-certificate/d0CZ8pL4x1-f3sVw1htm" TargetMode="External"/><Relationship Id="rId96" Type="http://schemas.openxmlformats.org/officeDocument/2006/relationships/hyperlink" Target="https://talan.bank.gov.ua/get-user-certificate/d0CZ8v8ikqLpp0g33TF-" TargetMode="External"/><Relationship Id="rId161" Type="http://schemas.openxmlformats.org/officeDocument/2006/relationships/hyperlink" Target="https://talan.bank.gov.ua/get-user-certificate/d0CZ8UuIP19AZbTh2ulj" TargetMode="External"/><Relationship Id="rId217" Type="http://schemas.openxmlformats.org/officeDocument/2006/relationships/hyperlink" Target="https://talan.bank.gov.ua/get-user-certificate/d0CZ8WqhuVMSPlzjsVAD" TargetMode="External"/><Relationship Id="rId259" Type="http://schemas.openxmlformats.org/officeDocument/2006/relationships/hyperlink" Target="https://talan.bank.gov.ua/get-user-certificate/d0CZ8i0UlZfC-qY6C5XO" TargetMode="External"/><Relationship Id="rId23" Type="http://schemas.openxmlformats.org/officeDocument/2006/relationships/hyperlink" Target="https://talan.bank.gov.ua/get-user-certificate/d0CZ8EynWmUZsUasKS2P" TargetMode="External"/><Relationship Id="rId119" Type="http://schemas.openxmlformats.org/officeDocument/2006/relationships/hyperlink" Target="https://talan.bank.gov.ua/get-user-certificate/d0CZ8ZZ9pyfgaLOJWPQG" TargetMode="External"/><Relationship Id="rId270" Type="http://schemas.openxmlformats.org/officeDocument/2006/relationships/hyperlink" Target="https://talan.bank.gov.ua/get-user-certificate/d0CZ8EpoYu-AAjzHmVqk" TargetMode="External"/><Relationship Id="rId326" Type="http://schemas.openxmlformats.org/officeDocument/2006/relationships/hyperlink" Target="https://talan.bank.gov.ua/get-user-certificate/d0CZ84nlPCvyb2oIBeRc" TargetMode="External"/><Relationship Id="rId65" Type="http://schemas.openxmlformats.org/officeDocument/2006/relationships/hyperlink" Target="https://talan.bank.gov.ua/get-user-certificate/d0CZ8A4ahCmcK28P2K2U" TargetMode="External"/><Relationship Id="rId130" Type="http://schemas.openxmlformats.org/officeDocument/2006/relationships/hyperlink" Target="https://talan.bank.gov.ua/get-user-certificate/d0CZ8Kol_oSQkkWSgcbi" TargetMode="External"/><Relationship Id="rId172" Type="http://schemas.openxmlformats.org/officeDocument/2006/relationships/hyperlink" Target="https://talan.bank.gov.ua/get-user-certificate/d0CZ8_tB-fPM1UdSIDv8" TargetMode="External"/><Relationship Id="rId228" Type="http://schemas.openxmlformats.org/officeDocument/2006/relationships/hyperlink" Target="https://talan.bank.gov.ua/get-user-certificate/d0CZ8GD-En0P4olkxZ1z" TargetMode="External"/><Relationship Id="rId281" Type="http://schemas.openxmlformats.org/officeDocument/2006/relationships/hyperlink" Target="https://talan.bank.gov.ua/get-user-certificate/d0CZ8Bv2m2GxKGFrd-MA" TargetMode="External"/><Relationship Id="rId34" Type="http://schemas.openxmlformats.org/officeDocument/2006/relationships/hyperlink" Target="https://talan.bank.gov.ua/get-user-certificate/d0CZ8OWLGF7DC-pFjJXa" TargetMode="External"/><Relationship Id="rId76" Type="http://schemas.openxmlformats.org/officeDocument/2006/relationships/hyperlink" Target="https://talan.bank.gov.ua/get-user-certificate/d0CZ8RWB8ect8bCyax5g" TargetMode="External"/><Relationship Id="rId141" Type="http://schemas.openxmlformats.org/officeDocument/2006/relationships/hyperlink" Target="https://talan.bank.gov.ua/get-user-certificate/d0CZ8L5Zac4x-TLFgTTA" TargetMode="External"/><Relationship Id="rId7" Type="http://schemas.openxmlformats.org/officeDocument/2006/relationships/hyperlink" Target="https://talan.bank.gov.ua/get-user-certificate/d0CZ8WJr1quaL6v5H0sl" TargetMode="External"/><Relationship Id="rId183" Type="http://schemas.openxmlformats.org/officeDocument/2006/relationships/hyperlink" Target="https://talan.bank.gov.ua/get-user-certificate/d0CZ8ySnqyAgDDoF4LSO" TargetMode="External"/><Relationship Id="rId239" Type="http://schemas.openxmlformats.org/officeDocument/2006/relationships/hyperlink" Target="https://talan.bank.gov.ua/get-user-certificate/d0CZ8PFENPFer9P0O0Uh" TargetMode="External"/><Relationship Id="rId250" Type="http://schemas.openxmlformats.org/officeDocument/2006/relationships/hyperlink" Target="https://talan.bank.gov.ua/get-user-certificate/d0CZ8xIc--KXM6rOxcOy" TargetMode="External"/><Relationship Id="rId271" Type="http://schemas.openxmlformats.org/officeDocument/2006/relationships/hyperlink" Target="https://talan.bank.gov.ua/get-user-certificate/d0CZ8P_fg-Wrkqxwk8RR" TargetMode="External"/><Relationship Id="rId292" Type="http://schemas.openxmlformats.org/officeDocument/2006/relationships/hyperlink" Target="https://talan.bank.gov.ua/get-user-certificate/d0CZ8QBeQc-56QhL_Zuj" TargetMode="External"/><Relationship Id="rId306" Type="http://schemas.openxmlformats.org/officeDocument/2006/relationships/hyperlink" Target="https://talan.bank.gov.ua/get-user-certificate/d0CZ8eEA292MC8HgKkSK" TargetMode="External"/><Relationship Id="rId24" Type="http://schemas.openxmlformats.org/officeDocument/2006/relationships/hyperlink" Target="https://talan.bank.gov.ua/get-user-certificate/d0CZ8dCBIhf3hvmw8dHj" TargetMode="External"/><Relationship Id="rId45" Type="http://schemas.openxmlformats.org/officeDocument/2006/relationships/hyperlink" Target="https://talan.bank.gov.ua/get-user-certificate/d0CZ81gi2Ky2r14tpyPV" TargetMode="External"/><Relationship Id="rId66" Type="http://schemas.openxmlformats.org/officeDocument/2006/relationships/hyperlink" Target="https://talan.bank.gov.ua/get-user-certificate/d0CZ8nRrDkR07DRqLoTb" TargetMode="External"/><Relationship Id="rId87" Type="http://schemas.openxmlformats.org/officeDocument/2006/relationships/hyperlink" Target="https://talan.bank.gov.ua/get-user-certificate/d0CZ8u5x7Rse3Ul39Qhg" TargetMode="External"/><Relationship Id="rId110" Type="http://schemas.openxmlformats.org/officeDocument/2006/relationships/hyperlink" Target="https://talan.bank.gov.ua/get-user-certificate/d0CZ8akBI-iTU5CHpVNj" TargetMode="External"/><Relationship Id="rId131" Type="http://schemas.openxmlformats.org/officeDocument/2006/relationships/hyperlink" Target="https://talan.bank.gov.ua/get-user-certificate/d0CZ8E240GAfzAYcRtz0" TargetMode="External"/><Relationship Id="rId327" Type="http://schemas.openxmlformats.org/officeDocument/2006/relationships/hyperlink" Target="https://talan.bank.gov.ua/get-user-certificate/d0CZ8907IVEMBOV6DeWz" TargetMode="External"/><Relationship Id="rId152" Type="http://schemas.openxmlformats.org/officeDocument/2006/relationships/hyperlink" Target="https://talan.bank.gov.ua/get-user-certificate/d0CZ83w7chxH7HN2UTe0" TargetMode="External"/><Relationship Id="rId173" Type="http://schemas.openxmlformats.org/officeDocument/2006/relationships/hyperlink" Target="https://talan.bank.gov.ua/get-user-certificate/d0CZ825hmUj887GhO0tE" TargetMode="External"/><Relationship Id="rId194" Type="http://schemas.openxmlformats.org/officeDocument/2006/relationships/hyperlink" Target="https://talan.bank.gov.ua/get-user-certificate/d0CZ8_OoSMqEmIzPv-pJ" TargetMode="External"/><Relationship Id="rId208" Type="http://schemas.openxmlformats.org/officeDocument/2006/relationships/hyperlink" Target="https://talan.bank.gov.ua/get-user-certificate/d0CZ8YISbOHOXRYy7x1-" TargetMode="External"/><Relationship Id="rId229" Type="http://schemas.openxmlformats.org/officeDocument/2006/relationships/hyperlink" Target="https://talan.bank.gov.ua/get-user-certificate/d0CZ8NeYVFGSJ6sfzPHm" TargetMode="External"/><Relationship Id="rId240" Type="http://schemas.openxmlformats.org/officeDocument/2006/relationships/hyperlink" Target="https://talan.bank.gov.ua/get-user-certificate/d0CZ8DW83uJ7UOtRhwml" TargetMode="External"/><Relationship Id="rId261" Type="http://schemas.openxmlformats.org/officeDocument/2006/relationships/hyperlink" Target="https://talan.bank.gov.ua/get-user-certificate/d0CZ86eSvFpPTNcKjwdq" TargetMode="External"/><Relationship Id="rId14" Type="http://schemas.openxmlformats.org/officeDocument/2006/relationships/hyperlink" Target="https://talan.bank.gov.ua/get-user-certificate/d0CZ8GH7U_sTLl02C2Ww" TargetMode="External"/><Relationship Id="rId35" Type="http://schemas.openxmlformats.org/officeDocument/2006/relationships/hyperlink" Target="https://talan.bank.gov.ua/get-user-certificate/d0CZ84U59lhV75XxIgmf" TargetMode="External"/><Relationship Id="rId56" Type="http://schemas.openxmlformats.org/officeDocument/2006/relationships/hyperlink" Target="https://talan.bank.gov.ua/get-user-certificate/d0CZ8D06rW3O7c0IDw4r" TargetMode="External"/><Relationship Id="rId77" Type="http://schemas.openxmlformats.org/officeDocument/2006/relationships/hyperlink" Target="https://talan.bank.gov.ua/get-user-certificate/d0CZ8rHzlNGv_Brtr8p3" TargetMode="External"/><Relationship Id="rId100" Type="http://schemas.openxmlformats.org/officeDocument/2006/relationships/hyperlink" Target="https://talan.bank.gov.ua/get-user-certificate/d0CZ85TGIUSAH4tpukCk" TargetMode="External"/><Relationship Id="rId282" Type="http://schemas.openxmlformats.org/officeDocument/2006/relationships/hyperlink" Target="https://talan.bank.gov.ua/get-user-certificate/d0CZ82D2TmD-iC7FSMki" TargetMode="External"/><Relationship Id="rId317" Type="http://schemas.openxmlformats.org/officeDocument/2006/relationships/hyperlink" Target="https://talan.bank.gov.ua/get-user-certificate/d0CZ8Oauyqtmxm4F6rL6" TargetMode="External"/><Relationship Id="rId8" Type="http://schemas.openxmlformats.org/officeDocument/2006/relationships/hyperlink" Target="https://talan.bank.gov.ua/get-user-certificate/d0CZ82RR6kRo9nrZ2-0F" TargetMode="External"/><Relationship Id="rId98" Type="http://schemas.openxmlformats.org/officeDocument/2006/relationships/hyperlink" Target="https://talan.bank.gov.ua/get-user-certificate/d0CZ8H0owdvMVge7d5fi" TargetMode="External"/><Relationship Id="rId121" Type="http://schemas.openxmlformats.org/officeDocument/2006/relationships/hyperlink" Target="https://talan.bank.gov.ua/get-user-certificate/d0CZ8Z1GL4XXiIzeJciA" TargetMode="External"/><Relationship Id="rId142" Type="http://schemas.openxmlformats.org/officeDocument/2006/relationships/hyperlink" Target="https://talan.bank.gov.ua/get-user-certificate/d0CZ8IwKPlAMbBsstcQG" TargetMode="External"/><Relationship Id="rId163" Type="http://schemas.openxmlformats.org/officeDocument/2006/relationships/hyperlink" Target="https://talan.bank.gov.ua/get-user-certificate/d0CZ8fcL_9l5FCnBce_B" TargetMode="External"/><Relationship Id="rId184" Type="http://schemas.openxmlformats.org/officeDocument/2006/relationships/hyperlink" Target="https://talan.bank.gov.ua/get-user-certificate/d0CZ8d8iKxYb9D_OwgFT" TargetMode="External"/><Relationship Id="rId219" Type="http://schemas.openxmlformats.org/officeDocument/2006/relationships/hyperlink" Target="https://talan.bank.gov.ua/get-user-certificate/d0CZ808-faloJ3jJn5tC" TargetMode="External"/><Relationship Id="rId230" Type="http://schemas.openxmlformats.org/officeDocument/2006/relationships/hyperlink" Target="https://talan.bank.gov.ua/get-user-certificate/d0CZ8MeFAyWqIXHHw1OF" TargetMode="External"/><Relationship Id="rId251" Type="http://schemas.openxmlformats.org/officeDocument/2006/relationships/hyperlink" Target="https://talan.bank.gov.ua/get-user-certificate/d0CZ8Ziymprhk4hhNEZD" TargetMode="External"/><Relationship Id="rId25" Type="http://schemas.openxmlformats.org/officeDocument/2006/relationships/hyperlink" Target="https://talan.bank.gov.ua/get-user-certificate/d0CZ8Gi8TH_bTb34ddTT" TargetMode="External"/><Relationship Id="rId46" Type="http://schemas.openxmlformats.org/officeDocument/2006/relationships/hyperlink" Target="https://talan.bank.gov.ua/get-user-certificate/d0CZ8ICofC40MyL7IdUS" TargetMode="External"/><Relationship Id="rId67" Type="http://schemas.openxmlformats.org/officeDocument/2006/relationships/hyperlink" Target="https://talan.bank.gov.ua/get-user-certificate/d0CZ8PDPDQ60zUxRQktj" TargetMode="External"/><Relationship Id="rId272" Type="http://schemas.openxmlformats.org/officeDocument/2006/relationships/hyperlink" Target="https://talan.bank.gov.ua/get-user-certificate/d0CZ8JpnwbyR1FvmRM05" TargetMode="External"/><Relationship Id="rId293" Type="http://schemas.openxmlformats.org/officeDocument/2006/relationships/hyperlink" Target="https://talan.bank.gov.ua/get-user-certificate/d0CZ8IQzY9dfebHL93Tv" TargetMode="External"/><Relationship Id="rId307" Type="http://schemas.openxmlformats.org/officeDocument/2006/relationships/hyperlink" Target="https://talan.bank.gov.ua/get-user-certificate/d0CZ8zDe7mpXdhgQ05eK" TargetMode="External"/><Relationship Id="rId328" Type="http://schemas.openxmlformats.org/officeDocument/2006/relationships/hyperlink" Target="https://talan.bank.gov.ua/get-user-certificate/-1a51dtC3tso5ls68TM8" TargetMode="External"/><Relationship Id="rId88" Type="http://schemas.openxmlformats.org/officeDocument/2006/relationships/hyperlink" Target="https://talan.bank.gov.ua/get-user-certificate/d0CZ8LS9I8U4vhM98wW0" TargetMode="External"/><Relationship Id="rId111" Type="http://schemas.openxmlformats.org/officeDocument/2006/relationships/hyperlink" Target="https://talan.bank.gov.ua/get-user-certificate/d0CZ8ePNvXEuyxh-UVZD" TargetMode="External"/><Relationship Id="rId132" Type="http://schemas.openxmlformats.org/officeDocument/2006/relationships/hyperlink" Target="https://talan.bank.gov.ua/get-user-certificate/d0CZ8kVUbY-2FBG8MYFr" TargetMode="External"/><Relationship Id="rId153" Type="http://schemas.openxmlformats.org/officeDocument/2006/relationships/hyperlink" Target="https://talan.bank.gov.ua/get-user-certificate/d0CZ86uOpcbi3oEfWSpQ" TargetMode="External"/><Relationship Id="rId174" Type="http://schemas.openxmlformats.org/officeDocument/2006/relationships/hyperlink" Target="https://talan.bank.gov.ua/get-user-certificate/d0CZ8Qvb1JnjJCs_ziXE" TargetMode="External"/><Relationship Id="rId195" Type="http://schemas.openxmlformats.org/officeDocument/2006/relationships/hyperlink" Target="https://talan.bank.gov.ua/get-user-certificate/d0CZ8SEEIji2blfPP66W" TargetMode="External"/><Relationship Id="rId209" Type="http://schemas.openxmlformats.org/officeDocument/2006/relationships/hyperlink" Target="https://talan.bank.gov.ua/get-user-certificate/d0CZ8agG3w-FeAitVOpv" TargetMode="External"/><Relationship Id="rId220" Type="http://schemas.openxmlformats.org/officeDocument/2006/relationships/hyperlink" Target="https://talan.bank.gov.ua/get-user-certificate/d0CZ8jBfZ5ae9_xCTF_K" TargetMode="External"/><Relationship Id="rId241" Type="http://schemas.openxmlformats.org/officeDocument/2006/relationships/hyperlink" Target="https://talan.bank.gov.ua/get-user-certificate/d0CZ8YkzPGbhqiT26FZO" TargetMode="External"/><Relationship Id="rId15" Type="http://schemas.openxmlformats.org/officeDocument/2006/relationships/hyperlink" Target="https://talan.bank.gov.ua/get-user-certificate/d0CZ8AjPzQzSsymh8AHF" TargetMode="External"/><Relationship Id="rId36" Type="http://schemas.openxmlformats.org/officeDocument/2006/relationships/hyperlink" Target="https://talan.bank.gov.ua/get-user-certificate/d0CZ875ZFE6KeoqvDAqo" TargetMode="External"/><Relationship Id="rId57" Type="http://schemas.openxmlformats.org/officeDocument/2006/relationships/hyperlink" Target="https://talan.bank.gov.ua/get-user-certificate/d0CZ82CB0nlSjrckaV2-" TargetMode="External"/><Relationship Id="rId262" Type="http://schemas.openxmlformats.org/officeDocument/2006/relationships/hyperlink" Target="https://talan.bank.gov.ua/get-user-certificate/d0CZ8mrAYiRae2zO1zmG" TargetMode="External"/><Relationship Id="rId283" Type="http://schemas.openxmlformats.org/officeDocument/2006/relationships/hyperlink" Target="https://talan.bank.gov.ua/get-user-certificate/d0CZ8WNGewvT8xaCcFCj" TargetMode="External"/><Relationship Id="rId318" Type="http://schemas.openxmlformats.org/officeDocument/2006/relationships/hyperlink" Target="https://talan.bank.gov.ua/get-user-certificate/d0CZ8J4jGH8evChs4e_c" TargetMode="External"/><Relationship Id="rId78" Type="http://schemas.openxmlformats.org/officeDocument/2006/relationships/hyperlink" Target="https://talan.bank.gov.ua/get-user-certificate/d0CZ8Y0nk-hUBVtq19oE" TargetMode="External"/><Relationship Id="rId99" Type="http://schemas.openxmlformats.org/officeDocument/2006/relationships/hyperlink" Target="https://talan.bank.gov.ua/get-user-certificate/d0CZ86HQS77keI2pnItW" TargetMode="External"/><Relationship Id="rId101" Type="http://schemas.openxmlformats.org/officeDocument/2006/relationships/hyperlink" Target="https://talan.bank.gov.ua/get-user-certificate/d0CZ8vuRlXR9rgjOIxFa" TargetMode="External"/><Relationship Id="rId122" Type="http://schemas.openxmlformats.org/officeDocument/2006/relationships/hyperlink" Target="https://talan.bank.gov.ua/get-user-certificate/d0CZ8GTM0LX6Las2bu5G" TargetMode="External"/><Relationship Id="rId143" Type="http://schemas.openxmlformats.org/officeDocument/2006/relationships/hyperlink" Target="https://talan.bank.gov.ua/get-user-certificate/d0CZ86ChpwLenyqKGWJj" TargetMode="External"/><Relationship Id="rId164" Type="http://schemas.openxmlformats.org/officeDocument/2006/relationships/hyperlink" Target="https://talan.bank.gov.ua/get-user-certificate/d0CZ8GHYGyiSPUHrz5Wx" TargetMode="External"/><Relationship Id="rId185" Type="http://schemas.openxmlformats.org/officeDocument/2006/relationships/hyperlink" Target="https://talan.bank.gov.ua/get-user-certificate/d0CZ8-erylV4r7PADS9B" TargetMode="External"/><Relationship Id="rId9" Type="http://schemas.openxmlformats.org/officeDocument/2006/relationships/hyperlink" Target="https://talan.bank.gov.ua/get-user-certificate/d0CZ8tsKOHyyzcnMTk1o" TargetMode="External"/><Relationship Id="rId210" Type="http://schemas.openxmlformats.org/officeDocument/2006/relationships/hyperlink" Target="https://talan.bank.gov.ua/get-user-certificate/d0CZ8Y-Ah-T6RdD_VfU5" TargetMode="External"/><Relationship Id="rId26" Type="http://schemas.openxmlformats.org/officeDocument/2006/relationships/hyperlink" Target="https://talan.bank.gov.ua/get-user-certificate/d0CZ8CYPmpK3TiLzMbVw" TargetMode="External"/><Relationship Id="rId231" Type="http://schemas.openxmlformats.org/officeDocument/2006/relationships/hyperlink" Target="https://talan.bank.gov.ua/get-user-certificate/d0CZ87-Ao8nPQ8m1xR0H" TargetMode="External"/><Relationship Id="rId252" Type="http://schemas.openxmlformats.org/officeDocument/2006/relationships/hyperlink" Target="https://talan.bank.gov.ua/get-user-certificate/d0CZ85oXVngu68yXmA5h" TargetMode="External"/><Relationship Id="rId273" Type="http://schemas.openxmlformats.org/officeDocument/2006/relationships/hyperlink" Target="https://talan.bank.gov.ua/get-user-certificate/d0CZ8ssS_GOffTNEiFz_" TargetMode="External"/><Relationship Id="rId294" Type="http://schemas.openxmlformats.org/officeDocument/2006/relationships/hyperlink" Target="https://talan.bank.gov.ua/get-user-certificate/d0CZ8Ndw_5gN9cJhYAwd" TargetMode="External"/><Relationship Id="rId308" Type="http://schemas.openxmlformats.org/officeDocument/2006/relationships/hyperlink" Target="https://talan.bank.gov.ua/get-user-certificate/d0CZ8RdP6asyOH9Lvzad" TargetMode="External"/><Relationship Id="rId329" Type="http://schemas.openxmlformats.org/officeDocument/2006/relationships/hyperlink" Target="https://talan.bank.gov.ua/get-user-certificate/-1a51KpWXaoK3bozjDe8" TargetMode="External"/><Relationship Id="rId47" Type="http://schemas.openxmlformats.org/officeDocument/2006/relationships/hyperlink" Target="https://talan.bank.gov.ua/get-user-certificate/d0CZ8Fx4wCYArb2yRuNn" TargetMode="External"/><Relationship Id="rId68" Type="http://schemas.openxmlformats.org/officeDocument/2006/relationships/hyperlink" Target="https://talan.bank.gov.ua/get-user-certificate/d0CZ8jRG7bGbbe46IXHe" TargetMode="External"/><Relationship Id="rId89" Type="http://schemas.openxmlformats.org/officeDocument/2006/relationships/hyperlink" Target="https://talan.bank.gov.ua/get-user-certificate/d0CZ8wqs164bIe-x7NGk" TargetMode="External"/><Relationship Id="rId112" Type="http://schemas.openxmlformats.org/officeDocument/2006/relationships/hyperlink" Target="https://talan.bank.gov.ua/get-user-certificate/d0CZ8jXLnd9Xkjq0Ef9k" TargetMode="External"/><Relationship Id="rId133" Type="http://schemas.openxmlformats.org/officeDocument/2006/relationships/hyperlink" Target="https://talan.bank.gov.ua/get-user-certificate/d0CZ8PFWsEDQnncsmHJM" TargetMode="External"/><Relationship Id="rId154" Type="http://schemas.openxmlformats.org/officeDocument/2006/relationships/hyperlink" Target="https://talan.bank.gov.ua/get-user-certificate/d0CZ8cMwOKlFihw58apD" TargetMode="External"/><Relationship Id="rId175" Type="http://schemas.openxmlformats.org/officeDocument/2006/relationships/hyperlink" Target="https://talan.bank.gov.ua/get-user-certificate/d0CZ8Y4IHeehdDYCxcrM" TargetMode="External"/><Relationship Id="rId196" Type="http://schemas.openxmlformats.org/officeDocument/2006/relationships/hyperlink" Target="https://talan.bank.gov.ua/get-user-certificate/d0CZ87E1IvjXWy-Ittj2" TargetMode="External"/><Relationship Id="rId200" Type="http://schemas.openxmlformats.org/officeDocument/2006/relationships/hyperlink" Target="https://talan.bank.gov.ua/get-user-certificate/d0CZ8DjApo0NIm53iJFq" TargetMode="External"/><Relationship Id="rId16" Type="http://schemas.openxmlformats.org/officeDocument/2006/relationships/hyperlink" Target="https://talan.bank.gov.ua/get-user-certificate/d0CZ8oKuQlYaoBzats0H" TargetMode="External"/><Relationship Id="rId221" Type="http://schemas.openxmlformats.org/officeDocument/2006/relationships/hyperlink" Target="https://talan.bank.gov.ua/get-user-certificate/d0CZ8eCf0NGNECGOVxM7" TargetMode="External"/><Relationship Id="rId242" Type="http://schemas.openxmlformats.org/officeDocument/2006/relationships/hyperlink" Target="https://talan.bank.gov.ua/get-user-certificate/d0CZ8V7h3qwUYYbcUznV" TargetMode="External"/><Relationship Id="rId263" Type="http://schemas.openxmlformats.org/officeDocument/2006/relationships/hyperlink" Target="https://talan.bank.gov.ua/get-user-certificate/d0CZ8LlqyuaHOJMgdsfy" TargetMode="External"/><Relationship Id="rId284" Type="http://schemas.openxmlformats.org/officeDocument/2006/relationships/hyperlink" Target="https://talan.bank.gov.ua/get-user-certificate/d0CZ828642p7ZOs6gd0m" TargetMode="External"/><Relationship Id="rId319" Type="http://schemas.openxmlformats.org/officeDocument/2006/relationships/hyperlink" Target="https://talan.bank.gov.ua/get-user-certificate/d0CZ8_QYzwQOrNCUFwlP" TargetMode="External"/><Relationship Id="rId37" Type="http://schemas.openxmlformats.org/officeDocument/2006/relationships/hyperlink" Target="https://talan.bank.gov.ua/get-user-certificate/d0CZ8sVHh_boEpNzc7Dc" TargetMode="External"/><Relationship Id="rId58" Type="http://schemas.openxmlformats.org/officeDocument/2006/relationships/hyperlink" Target="https://talan.bank.gov.ua/get-user-certificate/d0CZ8jzQxhjYALP6mnbQ" TargetMode="External"/><Relationship Id="rId79" Type="http://schemas.openxmlformats.org/officeDocument/2006/relationships/hyperlink" Target="https://talan.bank.gov.ua/get-user-certificate/d0CZ8XNuzsjgXRMBbXNL" TargetMode="External"/><Relationship Id="rId102" Type="http://schemas.openxmlformats.org/officeDocument/2006/relationships/hyperlink" Target="https://talan.bank.gov.ua/get-user-certificate/d0CZ82kIrkXSgQyoJlZ8" TargetMode="External"/><Relationship Id="rId123" Type="http://schemas.openxmlformats.org/officeDocument/2006/relationships/hyperlink" Target="https://talan.bank.gov.ua/get-user-certificate/d0CZ8qep9qGUwRa_8ia-" TargetMode="External"/><Relationship Id="rId144" Type="http://schemas.openxmlformats.org/officeDocument/2006/relationships/hyperlink" Target="https://talan.bank.gov.ua/get-user-certificate/d0CZ8jAy8YQCU5ESwS4R" TargetMode="External"/><Relationship Id="rId330" Type="http://schemas.openxmlformats.org/officeDocument/2006/relationships/hyperlink" Target="https://talan.bank.gov.ua/get-user-certificate/JWQC2EkzzH2I8EpJTYI-" TargetMode="External"/><Relationship Id="rId90" Type="http://schemas.openxmlformats.org/officeDocument/2006/relationships/hyperlink" Target="https://talan.bank.gov.ua/get-user-certificate/d0CZ85xVxAJTfjaUObdF" TargetMode="External"/><Relationship Id="rId165" Type="http://schemas.openxmlformats.org/officeDocument/2006/relationships/hyperlink" Target="https://talan.bank.gov.ua/get-user-certificate/d0CZ8CawmwQSJysz0Oq1" TargetMode="External"/><Relationship Id="rId186" Type="http://schemas.openxmlformats.org/officeDocument/2006/relationships/hyperlink" Target="https://talan.bank.gov.ua/get-user-certificate/d0CZ8XpDHDSZ9QowoQPU" TargetMode="External"/><Relationship Id="rId211" Type="http://schemas.openxmlformats.org/officeDocument/2006/relationships/hyperlink" Target="https://talan.bank.gov.ua/get-user-certificate/d0CZ899bvRdXJlee8yu1" TargetMode="External"/><Relationship Id="rId232" Type="http://schemas.openxmlformats.org/officeDocument/2006/relationships/hyperlink" Target="https://talan.bank.gov.ua/get-user-certificate/d0CZ8Mknzhkmsv-Z7y3P" TargetMode="External"/><Relationship Id="rId253" Type="http://schemas.openxmlformats.org/officeDocument/2006/relationships/hyperlink" Target="https://talan.bank.gov.ua/get-user-certificate/d0CZ89eubYQpqAWP-dWG" TargetMode="External"/><Relationship Id="rId274" Type="http://schemas.openxmlformats.org/officeDocument/2006/relationships/hyperlink" Target="https://talan.bank.gov.ua/get-user-certificate/d0CZ84wgKZPllplBW3BN" TargetMode="External"/><Relationship Id="rId295" Type="http://schemas.openxmlformats.org/officeDocument/2006/relationships/hyperlink" Target="https://talan.bank.gov.ua/get-user-certificate/d0CZ8J_7R5sRljUomhxo" TargetMode="External"/><Relationship Id="rId309" Type="http://schemas.openxmlformats.org/officeDocument/2006/relationships/hyperlink" Target="https://talan.bank.gov.ua/get-user-certificate/d0CZ8aGHmIDiH5djhu_O" TargetMode="External"/><Relationship Id="rId27" Type="http://schemas.openxmlformats.org/officeDocument/2006/relationships/hyperlink" Target="https://talan.bank.gov.ua/get-user-certificate/d0CZ86-zfE9WLNuniqd9" TargetMode="External"/><Relationship Id="rId48" Type="http://schemas.openxmlformats.org/officeDocument/2006/relationships/hyperlink" Target="https://talan.bank.gov.ua/get-user-certificate/d0CZ80CtxDdYlO59yuZb" TargetMode="External"/><Relationship Id="rId69" Type="http://schemas.openxmlformats.org/officeDocument/2006/relationships/hyperlink" Target="https://talan.bank.gov.ua/get-user-certificate/d0CZ8nDl3vMrbO5CdePt" TargetMode="External"/><Relationship Id="rId113" Type="http://schemas.openxmlformats.org/officeDocument/2006/relationships/hyperlink" Target="https://talan.bank.gov.ua/get-user-certificate/d0CZ8-WUNyy-8kVWl3G1" TargetMode="External"/><Relationship Id="rId134" Type="http://schemas.openxmlformats.org/officeDocument/2006/relationships/hyperlink" Target="https://talan.bank.gov.ua/get-user-certificate/d0CZ8vQGE1PteEi8Lr2Z" TargetMode="External"/><Relationship Id="rId320" Type="http://schemas.openxmlformats.org/officeDocument/2006/relationships/hyperlink" Target="https://talan.bank.gov.ua/get-user-certificate/d0CZ8h5EwL9w_yJFExnM" TargetMode="External"/><Relationship Id="rId80" Type="http://schemas.openxmlformats.org/officeDocument/2006/relationships/hyperlink" Target="https://talan.bank.gov.ua/get-user-certificate/d0CZ8KMOOIbGCy0fopR7" TargetMode="External"/><Relationship Id="rId155" Type="http://schemas.openxmlformats.org/officeDocument/2006/relationships/hyperlink" Target="https://talan.bank.gov.ua/get-user-certificate/d0CZ8QhqvHXeA97Qdw_E" TargetMode="External"/><Relationship Id="rId176" Type="http://schemas.openxmlformats.org/officeDocument/2006/relationships/hyperlink" Target="https://talan.bank.gov.ua/get-user-certificate/d0CZ8czDmxQOxUBjAHeg" TargetMode="External"/><Relationship Id="rId197" Type="http://schemas.openxmlformats.org/officeDocument/2006/relationships/hyperlink" Target="https://talan.bank.gov.ua/get-user-certificate/d0CZ87yGWLtEuarqb2gK" TargetMode="External"/><Relationship Id="rId201" Type="http://schemas.openxmlformats.org/officeDocument/2006/relationships/hyperlink" Target="https://talan.bank.gov.ua/get-user-certificate/d0CZ8R3NXXrWXyM324p4" TargetMode="External"/><Relationship Id="rId222" Type="http://schemas.openxmlformats.org/officeDocument/2006/relationships/hyperlink" Target="https://talan.bank.gov.ua/get-user-certificate/d0CZ8FyInzIjeGTiEc1H" TargetMode="External"/><Relationship Id="rId243" Type="http://schemas.openxmlformats.org/officeDocument/2006/relationships/hyperlink" Target="https://talan.bank.gov.ua/get-user-certificate/d0CZ87Uv1fqEa7KnTXaY" TargetMode="External"/><Relationship Id="rId264" Type="http://schemas.openxmlformats.org/officeDocument/2006/relationships/hyperlink" Target="https://talan.bank.gov.ua/get-user-certificate/d0CZ8j2PJ1W3piFyMKT_" TargetMode="External"/><Relationship Id="rId285" Type="http://schemas.openxmlformats.org/officeDocument/2006/relationships/hyperlink" Target="https://talan.bank.gov.ua/get-user-certificate/d0CZ8qnNSKBQH03C3D3Q" TargetMode="External"/><Relationship Id="rId17" Type="http://schemas.openxmlformats.org/officeDocument/2006/relationships/hyperlink" Target="https://talan.bank.gov.ua/get-user-certificate/d0CZ8t3FpCjLKzNpe0st" TargetMode="External"/><Relationship Id="rId38" Type="http://schemas.openxmlformats.org/officeDocument/2006/relationships/hyperlink" Target="https://talan.bank.gov.ua/get-user-certificate/d0CZ8Or_pVPDOXuvNsE_" TargetMode="External"/><Relationship Id="rId59" Type="http://schemas.openxmlformats.org/officeDocument/2006/relationships/hyperlink" Target="https://talan.bank.gov.ua/get-user-certificate/d0CZ8DWSydlWz9iuhnaQ" TargetMode="External"/><Relationship Id="rId103" Type="http://schemas.openxmlformats.org/officeDocument/2006/relationships/hyperlink" Target="https://talan.bank.gov.ua/get-user-certificate/d0CZ8dWv52nH4L6oifSc" TargetMode="External"/><Relationship Id="rId124" Type="http://schemas.openxmlformats.org/officeDocument/2006/relationships/hyperlink" Target="https://talan.bank.gov.ua/get-user-certificate/d0CZ8GXOCURuUdoAy5GS" TargetMode="External"/><Relationship Id="rId310" Type="http://schemas.openxmlformats.org/officeDocument/2006/relationships/hyperlink" Target="https://talan.bank.gov.ua/get-user-certificate/d0CZ86NvwMJHE2gEg-0S" TargetMode="External"/><Relationship Id="rId70" Type="http://schemas.openxmlformats.org/officeDocument/2006/relationships/hyperlink" Target="https://talan.bank.gov.ua/get-user-certificate/d0CZ8ZmLnA6NgCzGtePl" TargetMode="External"/><Relationship Id="rId91" Type="http://schemas.openxmlformats.org/officeDocument/2006/relationships/hyperlink" Target="https://talan.bank.gov.ua/get-user-certificate/d0CZ8MszVLpp8XBDbGGH" TargetMode="External"/><Relationship Id="rId145" Type="http://schemas.openxmlformats.org/officeDocument/2006/relationships/hyperlink" Target="https://talan.bank.gov.ua/get-user-certificate/d0CZ87PylXUe7MVhuEC4" TargetMode="External"/><Relationship Id="rId166" Type="http://schemas.openxmlformats.org/officeDocument/2006/relationships/hyperlink" Target="https://talan.bank.gov.ua/get-user-certificate/d0CZ8ENc87ZJWZw_KTVE" TargetMode="External"/><Relationship Id="rId187" Type="http://schemas.openxmlformats.org/officeDocument/2006/relationships/hyperlink" Target="https://talan.bank.gov.ua/get-user-certificate/d0CZ8P6nW7cISFulmlfs" TargetMode="External"/><Relationship Id="rId331" Type="http://schemas.openxmlformats.org/officeDocument/2006/relationships/printerSettings" Target="../printerSettings/printerSettings1.bin"/><Relationship Id="rId1" Type="http://schemas.openxmlformats.org/officeDocument/2006/relationships/hyperlink" Target="https://talan.bank.gov.ua/get-user-certificate/d0CZ8yWmR6IHWHQ4wJDl" TargetMode="External"/><Relationship Id="rId212" Type="http://schemas.openxmlformats.org/officeDocument/2006/relationships/hyperlink" Target="https://talan.bank.gov.ua/get-user-certificate/d0CZ84XdmXd8dP9Iljse" TargetMode="External"/><Relationship Id="rId233" Type="http://schemas.openxmlformats.org/officeDocument/2006/relationships/hyperlink" Target="https://talan.bank.gov.ua/get-user-certificate/d0CZ8nd1lFGrpC7QH_c5" TargetMode="External"/><Relationship Id="rId254" Type="http://schemas.openxmlformats.org/officeDocument/2006/relationships/hyperlink" Target="https://talan.bank.gov.ua/get-user-certificate/d0CZ85cAkKOO3T1EGY6I" TargetMode="External"/><Relationship Id="rId28" Type="http://schemas.openxmlformats.org/officeDocument/2006/relationships/hyperlink" Target="https://talan.bank.gov.ua/get-user-certificate/d0CZ81jnRsdfCtfJR1N-" TargetMode="External"/><Relationship Id="rId49" Type="http://schemas.openxmlformats.org/officeDocument/2006/relationships/hyperlink" Target="https://talan.bank.gov.ua/get-user-certificate/d0CZ8Sgl0R_CVL3fiBe0" TargetMode="External"/><Relationship Id="rId114" Type="http://schemas.openxmlformats.org/officeDocument/2006/relationships/hyperlink" Target="https://talan.bank.gov.ua/get-user-certificate/d0CZ8_ADc7RRUWT83gyS" TargetMode="External"/><Relationship Id="rId275" Type="http://schemas.openxmlformats.org/officeDocument/2006/relationships/hyperlink" Target="https://talan.bank.gov.ua/get-user-certificate/d0CZ8qNjWYoQZAIbGL-x" TargetMode="External"/><Relationship Id="rId296" Type="http://schemas.openxmlformats.org/officeDocument/2006/relationships/hyperlink" Target="https://talan.bank.gov.ua/get-user-certificate/d0CZ8zczOETv6BsXqTBA" TargetMode="External"/><Relationship Id="rId300" Type="http://schemas.openxmlformats.org/officeDocument/2006/relationships/hyperlink" Target="https://talan.bank.gov.ua/get-user-certificate/d0CZ8IHBsq7ChyaZboyT" TargetMode="External"/><Relationship Id="rId60" Type="http://schemas.openxmlformats.org/officeDocument/2006/relationships/hyperlink" Target="https://talan.bank.gov.ua/get-user-certificate/d0CZ8WzW2L8uYM0uYHNm" TargetMode="External"/><Relationship Id="rId81" Type="http://schemas.openxmlformats.org/officeDocument/2006/relationships/hyperlink" Target="https://talan.bank.gov.ua/get-user-certificate/d0CZ8uOxEPmx4Hf_8tUL" TargetMode="External"/><Relationship Id="rId135" Type="http://schemas.openxmlformats.org/officeDocument/2006/relationships/hyperlink" Target="https://talan.bank.gov.ua/get-user-certificate/d0CZ8Z94Zp6ITkvmJf_u" TargetMode="External"/><Relationship Id="rId156" Type="http://schemas.openxmlformats.org/officeDocument/2006/relationships/hyperlink" Target="https://talan.bank.gov.ua/get-user-certificate/d0CZ8Wq9BxG6PGOByFAB" TargetMode="External"/><Relationship Id="rId177" Type="http://schemas.openxmlformats.org/officeDocument/2006/relationships/hyperlink" Target="https://talan.bank.gov.ua/get-user-certificate/d0CZ8TdebJuCDTpDnoVB" TargetMode="External"/><Relationship Id="rId198" Type="http://schemas.openxmlformats.org/officeDocument/2006/relationships/hyperlink" Target="https://talan.bank.gov.ua/get-user-certificate/d0CZ80B767CClVWXLk_Q" TargetMode="External"/><Relationship Id="rId321" Type="http://schemas.openxmlformats.org/officeDocument/2006/relationships/hyperlink" Target="https://talan.bank.gov.ua/get-user-certificate/d0CZ8QUTI0ljnl4fBz8W" TargetMode="External"/><Relationship Id="rId202" Type="http://schemas.openxmlformats.org/officeDocument/2006/relationships/hyperlink" Target="https://talan.bank.gov.ua/get-user-certificate/d0CZ85R65zvz3OAS_GCT" TargetMode="External"/><Relationship Id="rId223" Type="http://schemas.openxmlformats.org/officeDocument/2006/relationships/hyperlink" Target="https://talan.bank.gov.ua/get-user-certificate/d0CZ8v9OdBl4-6xhTfEe" TargetMode="External"/><Relationship Id="rId244" Type="http://schemas.openxmlformats.org/officeDocument/2006/relationships/hyperlink" Target="https://talan.bank.gov.ua/get-user-certificate/d0CZ8H9eWDd9SJLlLCOx" TargetMode="External"/><Relationship Id="rId18" Type="http://schemas.openxmlformats.org/officeDocument/2006/relationships/hyperlink" Target="https://talan.bank.gov.ua/get-user-certificate/d0CZ8_8Zzrd6nELweAEx" TargetMode="External"/><Relationship Id="rId39" Type="http://schemas.openxmlformats.org/officeDocument/2006/relationships/hyperlink" Target="https://talan.bank.gov.ua/get-user-certificate/d0CZ8pisI60uQh8hy9xK" TargetMode="External"/><Relationship Id="rId265" Type="http://schemas.openxmlformats.org/officeDocument/2006/relationships/hyperlink" Target="https://talan.bank.gov.ua/get-user-certificate/d0CZ8Gu9KNLkZzQjX36o" TargetMode="External"/><Relationship Id="rId286" Type="http://schemas.openxmlformats.org/officeDocument/2006/relationships/hyperlink" Target="https://talan.bank.gov.ua/get-user-certificate/d0CZ8MltXUBfpaSs59gq" TargetMode="External"/><Relationship Id="rId50" Type="http://schemas.openxmlformats.org/officeDocument/2006/relationships/hyperlink" Target="https://talan.bank.gov.ua/get-user-certificate/d0CZ8nm2CC0q-rh942Qy" TargetMode="External"/><Relationship Id="rId104" Type="http://schemas.openxmlformats.org/officeDocument/2006/relationships/hyperlink" Target="https://talan.bank.gov.ua/get-user-certificate/d0CZ8J-5WusYvHfJ5EHz" TargetMode="External"/><Relationship Id="rId125" Type="http://schemas.openxmlformats.org/officeDocument/2006/relationships/hyperlink" Target="https://talan.bank.gov.ua/get-user-certificate/d0CZ8wjjXEyWILV64iHe" TargetMode="External"/><Relationship Id="rId146" Type="http://schemas.openxmlformats.org/officeDocument/2006/relationships/hyperlink" Target="https://talan.bank.gov.ua/get-user-certificate/d0CZ8Ud8ZmikmZzZejH-" TargetMode="External"/><Relationship Id="rId167" Type="http://schemas.openxmlformats.org/officeDocument/2006/relationships/hyperlink" Target="https://talan.bank.gov.ua/get-user-certificate/d0CZ8E8PhzTkqsPzdu37" TargetMode="External"/><Relationship Id="rId188" Type="http://schemas.openxmlformats.org/officeDocument/2006/relationships/hyperlink" Target="https://talan.bank.gov.ua/get-user-certificate/d0CZ8kq_dkU3Z1bIBkSY" TargetMode="External"/><Relationship Id="rId311" Type="http://schemas.openxmlformats.org/officeDocument/2006/relationships/hyperlink" Target="https://talan.bank.gov.ua/get-user-certificate/d0CZ8JxfyP_u0JQfKQZ_" TargetMode="External"/><Relationship Id="rId71" Type="http://schemas.openxmlformats.org/officeDocument/2006/relationships/hyperlink" Target="https://talan.bank.gov.ua/get-user-certificate/d0CZ80d3KHTTjtPU72Md" TargetMode="External"/><Relationship Id="rId92" Type="http://schemas.openxmlformats.org/officeDocument/2006/relationships/hyperlink" Target="https://talan.bank.gov.ua/get-user-certificate/d0CZ8-oCHRJiixwMTlfr" TargetMode="External"/><Relationship Id="rId213" Type="http://schemas.openxmlformats.org/officeDocument/2006/relationships/hyperlink" Target="https://talan.bank.gov.ua/get-user-certificate/d0CZ8-44cByHCCY9gx-k" TargetMode="External"/><Relationship Id="rId234" Type="http://schemas.openxmlformats.org/officeDocument/2006/relationships/hyperlink" Target="https://talan.bank.gov.ua/get-user-certificate/d0CZ8yu3ULMt_q6RQSkK" TargetMode="External"/><Relationship Id="rId2" Type="http://schemas.openxmlformats.org/officeDocument/2006/relationships/hyperlink" Target="https://talan.bank.gov.ua/get-user-certificate/d0CZ8nLfdun_9RsBxt3l" TargetMode="External"/><Relationship Id="rId29" Type="http://schemas.openxmlformats.org/officeDocument/2006/relationships/hyperlink" Target="https://talan.bank.gov.ua/get-user-certificate/d0CZ8Fh_ejYhS73F0s0E" TargetMode="External"/><Relationship Id="rId255" Type="http://schemas.openxmlformats.org/officeDocument/2006/relationships/hyperlink" Target="https://talan.bank.gov.ua/get-user-certificate/d0CZ8cv0VzNSet_CJKM5" TargetMode="External"/><Relationship Id="rId276" Type="http://schemas.openxmlformats.org/officeDocument/2006/relationships/hyperlink" Target="https://talan.bank.gov.ua/get-user-certificate/d0CZ8mBIryg8IM7iMB_1" TargetMode="External"/><Relationship Id="rId297" Type="http://schemas.openxmlformats.org/officeDocument/2006/relationships/hyperlink" Target="https://talan.bank.gov.ua/get-user-certificate/d0CZ8aBWYWgR2HLET-_7" TargetMode="External"/><Relationship Id="rId40" Type="http://schemas.openxmlformats.org/officeDocument/2006/relationships/hyperlink" Target="https://talan.bank.gov.ua/get-user-certificate/d0CZ8hnFBY9l0oERs_WG" TargetMode="External"/><Relationship Id="rId115" Type="http://schemas.openxmlformats.org/officeDocument/2006/relationships/hyperlink" Target="https://talan.bank.gov.ua/get-user-certificate/d0CZ8ZVj1fEzrk_6GV0K" TargetMode="External"/><Relationship Id="rId136" Type="http://schemas.openxmlformats.org/officeDocument/2006/relationships/hyperlink" Target="https://talan.bank.gov.ua/get-user-certificate/d0CZ81Gvdx1ruv2TZ8nt" TargetMode="External"/><Relationship Id="rId157" Type="http://schemas.openxmlformats.org/officeDocument/2006/relationships/hyperlink" Target="https://talan.bank.gov.ua/get-user-certificate/d0CZ8DQW6mxRbCeeVRuF" TargetMode="External"/><Relationship Id="rId178" Type="http://schemas.openxmlformats.org/officeDocument/2006/relationships/hyperlink" Target="https://talan.bank.gov.ua/get-user-certificate/d0CZ8UDEk5OjxF3b56no" TargetMode="External"/><Relationship Id="rId301" Type="http://schemas.openxmlformats.org/officeDocument/2006/relationships/hyperlink" Target="https://talan.bank.gov.ua/get-user-certificate/d0CZ8d7qQrrnj_j7ktvx" TargetMode="External"/><Relationship Id="rId322" Type="http://schemas.openxmlformats.org/officeDocument/2006/relationships/hyperlink" Target="https://talan.bank.gov.ua/get-user-certificate/d0CZ8Gxkfi9kmNbzhm2u" TargetMode="External"/><Relationship Id="rId61" Type="http://schemas.openxmlformats.org/officeDocument/2006/relationships/hyperlink" Target="https://talan.bank.gov.ua/get-user-certificate/d0CZ8jy2rmKtdlX9yN4x" TargetMode="External"/><Relationship Id="rId82" Type="http://schemas.openxmlformats.org/officeDocument/2006/relationships/hyperlink" Target="https://talan.bank.gov.ua/get-user-certificate/d0CZ8tKbcBHpS-GKzBZ6" TargetMode="External"/><Relationship Id="rId199" Type="http://schemas.openxmlformats.org/officeDocument/2006/relationships/hyperlink" Target="https://talan.bank.gov.ua/get-user-certificate/d0CZ8ess4NcUjbJmB0um" TargetMode="External"/><Relationship Id="rId203" Type="http://schemas.openxmlformats.org/officeDocument/2006/relationships/hyperlink" Target="https://talan.bank.gov.ua/get-user-certificate/d0CZ8s2xpIPzJDvciXav" TargetMode="External"/><Relationship Id="rId19" Type="http://schemas.openxmlformats.org/officeDocument/2006/relationships/hyperlink" Target="https://talan.bank.gov.ua/get-user-certificate/d0CZ8V5QDGEH0sFiwTq1" TargetMode="External"/><Relationship Id="rId224" Type="http://schemas.openxmlformats.org/officeDocument/2006/relationships/hyperlink" Target="https://talan.bank.gov.ua/get-user-certificate/d0CZ8wQ8EdllS3MdcVYg" TargetMode="External"/><Relationship Id="rId245" Type="http://schemas.openxmlformats.org/officeDocument/2006/relationships/hyperlink" Target="https://talan.bank.gov.ua/get-user-certificate/d0CZ8bgW0fxOKJpUgISI" TargetMode="External"/><Relationship Id="rId266" Type="http://schemas.openxmlformats.org/officeDocument/2006/relationships/hyperlink" Target="https://talan.bank.gov.ua/get-user-certificate/d0CZ8ZhV3pERBYzkRF4x" TargetMode="External"/><Relationship Id="rId287" Type="http://schemas.openxmlformats.org/officeDocument/2006/relationships/hyperlink" Target="https://talan.bank.gov.ua/get-user-certificate/d0CZ8JnHIdRJERzw21S8" TargetMode="External"/><Relationship Id="rId30" Type="http://schemas.openxmlformats.org/officeDocument/2006/relationships/hyperlink" Target="https://talan.bank.gov.ua/get-user-certificate/d0CZ8XxWRTjJcKWNxHrM" TargetMode="External"/><Relationship Id="rId105" Type="http://schemas.openxmlformats.org/officeDocument/2006/relationships/hyperlink" Target="https://talan.bank.gov.ua/get-user-certificate/d0CZ8CyPmeyZQGFK0eM1" TargetMode="External"/><Relationship Id="rId126" Type="http://schemas.openxmlformats.org/officeDocument/2006/relationships/hyperlink" Target="https://talan.bank.gov.ua/get-user-certificate/d0CZ8SwVP6LwEd-UaOLY" TargetMode="External"/><Relationship Id="rId147" Type="http://schemas.openxmlformats.org/officeDocument/2006/relationships/hyperlink" Target="https://talan.bank.gov.ua/get-user-certificate/d0CZ8vb15cDMtg1W_ek6" TargetMode="External"/><Relationship Id="rId168" Type="http://schemas.openxmlformats.org/officeDocument/2006/relationships/hyperlink" Target="https://talan.bank.gov.ua/get-user-certificate/d0CZ8fSOZfiAALQBViM9" TargetMode="External"/><Relationship Id="rId312" Type="http://schemas.openxmlformats.org/officeDocument/2006/relationships/hyperlink" Target="https://talan.bank.gov.ua/get-user-certificate/d0CZ8I2-_ZmHiCe_BGQQ" TargetMode="External"/><Relationship Id="rId51" Type="http://schemas.openxmlformats.org/officeDocument/2006/relationships/hyperlink" Target="https://talan.bank.gov.ua/get-user-certificate/d0CZ8bsjHsdlSg15Sx8q" TargetMode="External"/><Relationship Id="rId72" Type="http://schemas.openxmlformats.org/officeDocument/2006/relationships/hyperlink" Target="https://talan.bank.gov.ua/get-user-certificate/d0CZ8F7YOzSLHgvYD_Q7" TargetMode="External"/><Relationship Id="rId93" Type="http://schemas.openxmlformats.org/officeDocument/2006/relationships/hyperlink" Target="https://talan.bank.gov.ua/get-user-certificate/d0CZ8GTMPWW_cGFgVOq1" TargetMode="External"/><Relationship Id="rId189" Type="http://schemas.openxmlformats.org/officeDocument/2006/relationships/hyperlink" Target="https://talan.bank.gov.ua/get-user-certificate/d0CZ8IimguDIiCTCfzU1" TargetMode="External"/><Relationship Id="rId3" Type="http://schemas.openxmlformats.org/officeDocument/2006/relationships/hyperlink" Target="https://talan.bank.gov.ua/get-user-certificate/d0CZ8_GtLQ9TyBiECJRC" TargetMode="External"/><Relationship Id="rId214" Type="http://schemas.openxmlformats.org/officeDocument/2006/relationships/hyperlink" Target="https://talan.bank.gov.ua/get-user-certificate/d0CZ8_nP8VIAGo7cEzxq" TargetMode="External"/><Relationship Id="rId235" Type="http://schemas.openxmlformats.org/officeDocument/2006/relationships/hyperlink" Target="https://talan.bank.gov.ua/get-user-certificate/d0CZ8Ung9kx9-ALIUm7_" TargetMode="External"/><Relationship Id="rId256" Type="http://schemas.openxmlformats.org/officeDocument/2006/relationships/hyperlink" Target="https://talan.bank.gov.ua/get-user-certificate/d0CZ8drmx1yp8APzgvM0" TargetMode="External"/><Relationship Id="rId277" Type="http://schemas.openxmlformats.org/officeDocument/2006/relationships/hyperlink" Target="https://talan.bank.gov.ua/get-user-certificate/d0CZ8t2p4FMVsa95VzDX" TargetMode="External"/><Relationship Id="rId298" Type="http://schemas.openxmlformats.org/officeDocument/2006/relationships/hyperlink" Target="https://talan.bank.gov.ua/get-user-certificate/d0CZ8RT2l_1syE0yfUF0" TargetMode="External"/><Relationship Id="rId116" Type="http://schemas.openxmlformats.org/officeDocument/2006/relationships/hyperlink" Target="https://talan.bank.gov.ua/get-user-certificate/d0CZ8mqOakIbZtyz0W_3" TargetMode="External"/><Relationship Id="rId137" Type="http://schemas.openxmlformats.org/officeDocument/2006/relationships/hyperlink" Target="https://talan.bank.gov.ua/get-user-certificate/d0CZ8bex7kYCCMytUog9" TargetMode="External"/><Relationship Id="rId158" Type="http://schemas.openxmlformats.org/officeDocument/2006/relationships/hyperlink" Target="https://talan.bank.gov.ua/get-user-certificate/d0CZ827T1n7HBbVmppJY" TargetMode="External"/><Relationship Id="rId302" Type="http://schemas.openxmlformats.org/officeDocument/2006/relationships/hyperlink" Target="https://talan.bank.gov.ua/get-user-certificate/d0CZ80BDttoxhS1beWVQ" TargetMode="External"/><Relationship Id="rId323" Type="http://schemas.openxmlformats.org/officeDocument/2006/relationships/hyperlink" Target="https://talan.bank.gov.ua/get-user-certificate/d0CZ8VQQj2L8ILhrwMs_" TargetMode="External"/><Relationship Id="rId20" Type="http://schemas.openxmlformats.org/officeDocument/2006/relationships/hyperlink" Target="https://talan.bank.gov.ua/get-user-certificate/d0CZ8HU4NtCVzMh5gfaA" TargetMode="External"/><Relationship Id="rId41" Type="http://schemas.openxmlformats.org/officeDocument/2006/relationships/hyperlink" Target="https://talan.bank.gov.ua/get-user-certificate/d0CZ8ZpOVnbBmuh1v6dw" TargetMode="External"/><Relationship Id="rId62" Type="http://schemas.openxmlformats.org/officeDocument/2006/relationships/hyperlink" Target="https://talan.bank.gov.ua/get-user-certificate/d0CZ8wxVW1QRbpT9oeIi" TargetMode="External"/><Relationship Id="rId83" Type="http://schemas.openxmlformats.org/officeDocument/2006/relationships/hyperlink" Target="https://talan.bank.gov.ua/get-user-certificate/d0CZ8Owjdyq_icRuRbQJ" TargetMode="External"/><Relationship Id="rId179" Type="http://schemas.openxmlformats.org/officeDocument/2006/relationships/hyperlink" Target="https://talan.bank.gov.ua/get-user-certificate/d0CZ8-PO9yOoIXsPtJh4" TargetMode="External"/><Relationship Id="rId190" Type="http://schemas.openxmlformats.org/officeDocument/2006/relationships/hyperlink" Target="https://talan.bank.gov.ua/get-user-certificate/d0CZ8dM7hKuH5kfwIK4F" TargetMode="External"/><Relationship Id="rId204" Type="http://schemas.openxmlformats.org/officeDocument/2006/relationships/hyperlink" Target="https://talan.bank.gov.ua/get-user-certificate/d0CZ8OF2JU9TNp6ge8MQ" TargetMode="External"/><Relationship Id="rId225" Type="http://schemas.openxmlformats.org/officeDocument/2006/relationships/hyperlink" Target="https://talan.bank.gov.ua/get-user-certificate/d0CZ8zjAlcG9Towy-VJy" TargetMode="External"/><Relationship Id="rId246" Type="http://schemas.openxmlformats.org/officeDocument/2006/relationships/hyperlink" Target="https://talan.bank.gov.ua/get-user-certificate/d0CZ8LkapFeWhCDRykjT" TargetMode="External"/><Relationship Id="rId267" Type="http://schemas.openxmlformats.org/officeDocument/2006/relationships/hyperlink" Target="https://talan.bank.gov.ua/get-user-certificate/d0CZ8ofQijAqRZpsJS0-" TargetMode="External"/><Relationship Id="rId288" Type="http://schemas.openxmlformats.org/officeDocument/2006/relationships/hyperlink" Target="https://talan.bank.gov.ua/get-user-certificate/d0CZ8d6y0Mf91rjoK-Uc" TargetMode="External"/><Relationship Id="rId106" Type="http://schemas.openxmlformats.org/officeDocument/2006/relationships/hyperlink" Target="https://talan.bank.gov.ua/get-user-certificate/d0CZ8pTHnxkeodMhyj0g" TargetMode="External"/><Relationship Id="rId127" Type="http://schemas.openxmlformats.org/officeDocument/2006/relationships/hyperlink" Target="https://talan.bank.gov.ua/get-user-certificate/d0CZ8oeuMmUHXMMspeOO" TargetMode="External"/><Relationship Id="rId313" Type="http://schemas.openxmlformats.org/officeDocument/2006/relationships/hyperlink" Target="https://talan.bank.gov.ua/get-user-certificate/d0CZ8uVmNiDyh_zVuYrh" TargetMode="External"/><Relationship Id="rId10" Type="http://schemas.openxmlformats.org/officeDocument/2006/relationships/hyperlink" Target="https://talan.bank.gov.ua/get-user-certificate/d0CZ8w_bzXWyE5fomtP4" TargetMode="External"/><Relationship Id="rId31" Type="http://schemas.openxmlformats.org/officeDocument/2006/relationships/hyperlink" Target="https://talan.bank.gov.ua/get-user-certificate/d0CZ8dY8VTdKax2PAejq" TargetMode="External"/><Relationship Id="rId52" Type="http://schemas.openxmlformats.org/officeDocument/2006/relationships/hyperlink" Target="https://talan.bank.gov.ua/get-user-certificate/d0CZ8g654KSip49H9MuM" TargetMode="External"/><Relationship Id="rId73" Type="http://schemas.openxmlformats.org/officeDocument/2006/relationships/hyperlink" Target="https://talan.bank.gov.ua/get-user-certificate/d0CZ8QrfRlpQzdOHa20b" TargetMode="External"/><Relationship Id="rId94" Type="http://schemas.openxmlformats.org/officeDocument/2006/relationships/hyperlink" Target="https://talan.bank.gov.ua/get-user-certificate/d0CZ8NRWAjCkxb41WRJh" TargetMode="External"/><Relationship Id="rId148" Type="http://schemas.openxmlformats.org/officeDocument/2006/relationships/hyperlink" Target="https://talan.bank.gov.ua/get-user-certificate/d0CZ8JIqM1_tfph85Ivt" TargetMode="External"/><Relationship Id="rId169" Type="http://schemas.openxmlformats.org/officeDocument/2006/relationships/hyperlink" Target="https://talan.bank.gov.ua/get-user-certificate/d0CZ8f48yG1wSIkt08E_" TargetMode="External"/><Relationship Id="rId4" Type="http://schemas.openxmlformats.org/officeDocument/2006/relationships/hyperlink" Target="https://talan.bank.gov.ua/get-user-certificate/d0CZ8EZc5Hh-ncN7jfrj" TargetMode="External"/><Relationship Id="rId180" Type="http://schemas.openxmlformats.org/officeDocument/2006/relationships/hyperlink" Target="https://talan.bank.gov.ua/get-user-certificate/d0CZ8hVt31Fr_N3co8-r" TargetMode="External"/><Relationship Id="rId215" Type="http://schemas.openxmlformats.org/officeDocument/2006/relationships/hyperlink" Target="https://talan.bank.gov.ua/get-user-certificate/d0CZ8R6pl3lFEOy4eeuM" TargetMode="External"/><Relationship Id="rId236" Type="http://schemas.openxmlformats.org/officeDocument/2006/relationships/hyperlink" Target="https://talan.bank.gov.ua/get-user-certificate/d0CZ8TQeRPhtTOuUxibA" TargetMode="External"/><Relationship Id="rId257" Type="http://schemas.openxmlformats.org/officeDocument/2006/relationships/hyperlink" Target="https://talan.bank.gov.ua/get-user-certificate/d0CZ8AeyAkqzg6c0w3kD" TargetMode="External"/><Relationship Id="rId278" Type="http://schemas.openxmlformats.org/officeDocument/2006/relationships/hyperlink" Target="https://talan.bank.gov.ua/get-user-certificate/d0CZ8zZ01hXbOoeKiOVi" TargetMode="External"/><Relationship Id="rId303" Type="http://schemas.openxmlformats.org/officeDocument/2006/relationships/hyperlink" Target="https://talan.bank.gov.ua/get-user-certificate/d0CZ8ea84UYJpeAQfrSK" TargetMode="External"/><Relationship Id="rId42" Type="http://schemas.openxmlformats.org/officeDocument/2006/relationships/hyperlink" Target="https://talan.bank.gov.ua/get-user-certificate/d0CZ8HV6twjTZ8TlKjzZ" TargetMode="External"/><Relationship Id="rId84" Type="http://schemas.openxmlformats.org/officeDocument/2006/relationships/hyperlink" Target="https://talan.bank.gov.ua/get-user-certificate/d0CZ8plIOuukoZhh-wqi" TargetMode="External"/><Relationship Id="rId138" Type="http://schemas.openxmlformats.org/officeDocument/2006/relationships/hyperlink" Target="https://talan.bank.gov.ua/get-user-certificate/d0CZ8_vLWMNIXvqmTydu" TargetMode="External"/><Relationship Id="rId191" Type="http://schemas.openxmlformats.org/officeDocument/2006/relationships/hyperlink" Target="https://talan.bank.gov.ua/get-user-certificate/d0CZ8E-1hpQcqXO30cTB" TargetMode="External"/><Relationship Id="rId205" Type="http://schemas.openxmlformats.org/officeDocument/2006/relationships/hyperlink" Target="https://talan.bank.gov.ua/get-user-certificate/d0CZ8vjvnoeAcBeFLb85" TargetMode="External"/><Relationship Id="rId247" Type="http://schemas.openxmlformats.org/officeDocument/2006/relationships/hyperlink" Target="https://talan.bank.gov.ua/get-user-certificate/d0CZ8jX8YeHBM_FBgI-8" TargetMode="External"/><Relationship Id="rId107" Type="http://schemas.openxmlformats.org/officeDocument/2006/relationships/hyperlink" Target="https://talan.bank.gov.ua/get-user-certificate/d0CZ8QlSYYxMpJIvjgQ6" TargetMode="External"/><Relationship Id="rId289" Type="http://schemas.openxmlformats.org/officeDocument/2006/relationships/hyperlink" Target="https://talan.bank.gov.ua/get-user-certificate/d0CZ8kYBbPyc_xtz21zX" TargetMode="External"/><Relationship Id="rId11" Type="http://schemas.openxmlformats.org/officeDocument/2006/relationships/hyperlink" Target="https://talan.bank.gov.ua/get-user-certificate/d0CZ80esd6UghMzE_zxo" TargetMode="External"/><Relationship Id="rId53" Type="http://schemas.openxmlformats.org/officeDocument/2006/relationships/hyperlink" Target="https://talan.bank.gov.ua/get-user-certificate/d0CZ8YLrMGmUZ3Qv_MYu" TargetMode="External"/><Relationship Id="rId149" Type="http://schemas.openxmlformats.org/officeDocument/2006/relationships/hyperlink" Target="https://talan.bank.gov.ua/get-user-certificate/d0CZ8miN5q-nY0G-rKL2" TargetMode="External"/><Relationship Id="rId314" Type="http://schemas.openxmlformats.org/officeDocument/2006/relationships/hyperlink" Target="https://talan.bank.gov.ua/get-user-certificate/d0CZ8uzIJq4kWSjisCp4" TargetMode="External"/><Relationship Id="rId95" Type="http://schemas.openxmlformats.org/officeDocument/2006/relationships/hyperlink" Target="https://talan.bank.gov.ua/get-user-certificate/d0CZ8LI3KL2Blcujav9S" TargetMode="External"/><Relationship Id="rId160" Type="http://schemas.openxmlformats.org/officeDocument/2006/relationships/hyperlink" Target="https://talan.bank.gov.ua/get-user-certificate/d0CZ8myDA2Tr5dLGaOGi" TargetMode="External"/><Relationship Id="rId216" Type="http://schemas.openxmlformats.org/officeDocument/2006/relationships/hyperlink" Target="https://talan.bank.gov.ua/get-user-certificate/d0CZ8EvgZ6cuZpQpQsFi" TargetMode="External"/><Relationship Id="rId258" Type="http://schemas.openxmlformats.org/officeDocument/2006/relationships/hyperlink" Target="https://talan.bank.gov.ua/get-user-certificate/d0CZ8c9nCDeejNMO5i13" TargetMode="External"/><Relationship Id="rId22" Type="http://schemas.openxmlformats.org/officeDocument/2006/relationships/hyperlink" Target="https://talan.bank.gov.ua/get-user-certificate/d0CZ8BC1oBuxvFt4pwpd" TargetMode="External"/><Relationship Id="rId64" Type="http://schemas.openxmlformats.org/officeDocument/2006/relationships/hyperlink" Target="https://talan.bank.gov.ua/get-user-certificate/d0CZ88svfsqOHJdaEfKV" TargetMode="External"/><Relationship Id="rId118" Type="http://schemas.openxmlformats.org/officeDocument/2006/relationships/hyperlink" Target="https://talan.bank.gov.ua/get-user-certificate/d0CZ8bsq0pGwKDCEtF66" TargetMode="External"/><Relationship Id="rId325" Type="http://schemas.openxmlformats.org/officeDocument/2006/relationships/hyperlink" Target="https://talan.bank.gov.ua/get-user-certificate/d0CZ8mQVl7yqpyUzkZDo" TargetMode="External"/><Relationship Id="rId171" Type="http://schemas.openxmlformats.org/officeDocument/2006/relationships/hyperlink" Target="https://talan.bank.gov.ua/get-user-certificate/d0CZ80KSP8GDSL0cHAAi" TargetMode="External"/><Relationship Id="rId227" Type="http://schemas.openxmlformats.org/officeDocument/2006/relationships/hyperlink" Target="https://talan.bank.gov.ua/get-user-certificate/d0CZ8TEXDKavCuBjTS2W" TargetMode="External"/><Relationship Id="rId269" Type="http://schemas.openxmlformats.org/officeDocument/2006/relationships/hyperlink" Target="https://talan.bank.gov.ua/get-user-certificate/d0CZ8AiaBDoWNQ2as2_b" TargetMode="External"/><Relationship Id="rId33" Type="http://schemas.openxmlformats.org/officeDocument/2006/relationships/hyperlink" Target="https://talan.bank.gov.ua/get-user-certificate/d0CZ8t3uD5NkqemkyjuJ" TargetMode="External"/><Relationship Id="rId129" Type="http://schemas.openxmlformats.org/officeDocument/2006/relationships/hyperlink" Target="https://talan.bank.gov.ua/get-user-certificate/d0CZ83yHcz_HxA8NhgSa" TargetMode="External"/><Relationship Id="rId280" Type="http://schemas.openxmlformats.org/officeDocument/2006/relationships/hyperlink" Target="https://talan.bank.gov.ua/get-user-certificate/d0CZ8FwfurRK3CQviEya" TargetMode="External"/><Relationship Id="rId75" Type="http://schemas.openxmlformats.org/officeDocument/2006/relationships/hyperlink" Target="https://talan.bank.gov.ua/get-user-certificate/d0CZ84c_k0l3JSyD4fiP" TargetMode="External"/><Relationship Id="rId140" Type="http://schemas.openxmlformats.org/officeDocument/2006/relationships/hyperlink" Target="https://talan.bank.gov.ua/get-user-certificate/d0CZ8GhyRwOOOJBpR3Vr" TargetMode="External"/><Relationship Id="rId182" Type="http://schemas.openxmlformats.org/officeDocument/2006/relationships/hyperlink" Target="https://talan.bank.gov.ua/get-user-certificate/d0CZ8TvqpHL8uO1G5XaQ" TargetMode="External"/><Relationship Id="rId6" Type="http://schemas.openxmlformats.org/officeDocument/2006/relationships/hyperlink" Target="https://talan.bank.gov.ua/get-user-certificate/d0CZ8sNBP135agDnNQYP" TargetMode="External"/><Relationship Id="rId238" Type="http://schemas.openxmlformats.org/officeDocument/2006/relationships/hyperlink" Target="https://talan.bank.gov.ua/get-user-certificate/d0CZ8JZnEIKLb7vNdkOV" TargetMode="External"/><Relationship Id="rId291" Type="http://schemas.openxmlformats.org/officeDocument/2006/relationships/hyperlink" Target="https://talan.bank.gov.ua/get-user-certificate/d0CZ89b087-nGjZzTW4W" TargetMode="External"/><Relationship Id="rId305" Type="http://schemas.openxmlformats.org/officeDocument/2006/relationships/hyperlink" Target="https://talan.bank.gov.ua/get-user-certificate/d0CZ8W7nGgcKwHqrU1l5" TargetMode="External"/><Relationship Id="rId44" Type="http://schemas.openxmlformats.org/officeDocument/2006/relationships/hyperlink" Target="https://talan.bank.gov.ua/get-user-certificate/d0CZ8x8aBzVYsmIWcRE1" TargetMode="External"/><Relationship Id="rId86" Type="http://schemas.openxmlformats.org/officeDocument/2006/relationships/hyperlink" Target="https://talan.bank.gov.ua/get-user-certificate/d0CZ8mfFUIFOAWxq1yqX" TargetMode="External"/><Relationship Id="rId151" Type="http://schemas.openxmlformats.org/officeDocument/2006/relationships/hyperlink" Target="https://talan.bank.gov.ua/get-user-certificate/d0CZ8xeAKB6eRHKGuOTO" TargetMode="External"/><Relationship Id="rId193" Type="http://schemas.openxmlformats.org/officeDocument/2006/relationships/hyperlink" Target="https://talan.bank.gov.ua/get-user-certificate/d0CZ8eNSNuVHkdclmxvg" TargetMode="External"/><Relationship Id="rId207" Type="http://schemas.openxmlformats.org/officeDocument/2006/relationships/hyperlink" Target="https://talan.bank.gov.ua/get-user-certificate/d0CZ88n6AKc1Xl9dm3x6" TargetMode="External"/><Relationship Id="rId249" Type="http://schemas.openxmlformats.org/officeDocument/2006/relationships/hyperlink" Target="https://talan.bank.gov.ua/get-user-certificate/d0CZ88PLNrhBl-h6qyU3" TargetMode="External"/><Relationship Id="rId13" Type="http://schemas.openxmlformats.org/officeDocument/2006/relationships/hyperlink" Target="https://talan.bank.gov.ua/get-user-certificate/d0CZ83FZihMZk6k6bTJu" TargetMode="External"/><Relationship Id="rId109" Type="http://schemas.openxmlformats.org/officeDocument/2006/relationships/hyperlink" Target="https://talan.bank.gov.ua/get-user-certificate/d0CZ8XbZaL9P8l0AFUV6" TargetMode="External"/><Relationship Id="rId260" Type="http://schemas.openxmlformats.org/officeDocument/2006/relationships/hyperlink" Target="https://talan.bank.gov.ua/get-user-certificate/d0CZ8nuGPi6sb0c_bQLR" TargetMode="External"/><Relationship Id="rId316" Type="http://schemas.openxmlformats.org/officeDocument/2006/relationships/hyperlink" Target="https://talan.bank.gov.ua/get-user-certificate/d0CZ8gqmaewfMgeKPqvN" TargetMode="External"/><Relationship Id="rId55" Type="http://schemas.openxmlformats.org/officeDocument/2006/relationships/hyperlink" Target="https://talan.bank.gov.ua/get-user-certificate/d0CZ8iZK6rpzkgkJRWgy" TargetMode="External"/><Relationship Id="rId97" Type="http://schemas.openxmlformats.org/officeDocument/2006/relationships/hyperlink" Target="https://talan.bank.gov.ua/get-user-certificate/d0CZ8g2sWsigbgAUerQJ" TargetMode="External"/><Relationship Id="rId120" Type="http://schemas.openxmlformats.org/officeDocument/2006/relationships/hyperlink" Target="https://talan.bank.gov.ua/get-user-certificate/d0CZ8ptmBn6187W8-HyR" TargetMode="External"/><Relationship Id="rId162" Type="http://schemas.openxmlformats.org/officeDocument/2006/relationships/hyperlink" Target="https://talan.bank.gov.ua/get-user-certificate/d0CZ8JJSBlbPV9nPZeAi" TargetMode="External"/><Relationship Id="rId218" Type="http://schemas.openxmlformats.org/officeDocument/2006/relationships/hyperlink" Target="https://talan.bank.gov.ua/get-user-certificate/d0CZ8m6BRjjLvNHvBRf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tabSelected="1" topLeftCell="A310" workbookViewId="0">
      <selection activeCell="A323" sqref="A323:XFD323"/>
    </sheetView>
  </sheetViews>
  <sheetFormatPr defaultRowHeight="14.4" x14ac:dyDescent="0.3"/>
  <cols>
    <col min="1" max="1" width="10.44140625" customWidth="1"/>
    <col min="2" max="2" width="35.21875" customWidth="1"/>
    <col min="3" max="3" width="36" customWidth="1"/>
    <col min="4" max="4" width="32.77734375" customWidth="1"/>
    <col min="5" max="5" width="45.6640625" customWidth="1"/>
    <col min="6" max="6" width="22.77734375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t="s">
        <v>6</v>
      </c>
      <c r="B2" t="s">
        <v>7</v>
      </c>
      <c r="C2" t="s">
        <v>8</v>
      </c>
      <c r="D2" t="s">
        <v>9</v>
      </c>
      <c r="E2" t="s">
        <v>10</v>
      </c>
      <c r="F2" t="str">
        <f>HYPERLINK("https://talan.bank.gov.ua/get-user-certificate/d0CZ8yWmR6IHWHQ4wJDl","Завантажити сертифікат")</f>
        <v>Завантажити сертифікат</v>
      </c>
    </row>
    <row r="3" spans="1:6" x14ac:dyDescent="0.3">
      <c r="A3" t="s">
        <v>11</v>
      </c>
      <c r="B3" t="s">
        <v>12</v>
      </c>
      <c r="C3" t="s">
        <v>13</v>
      </c>
      <c r="D3" t="s">
        <v>14</v>
      </c>
      <c r="E3" t="s">
        <v>15</v>
      </c>
      <c r="F3" t="str">
        <f>HYPERLINK("https://talan.bank.gov.ua/get-user-certificate/d0CZ8nLfdun_9RsBxt3l","Завантажити сертифікат")</f>
        <v>Завантажити сертифікат</v>
      </c>
    </row>
    <row r="4" spans="1:6" x14ac:dyDescent="0.3">
      <c r="A4" t="s">
        <v>16</v>
      </c>
      <c r="B4" t="s">
        <v>17</v>
      </c>
      <c r="C4" t="s">
        <v>18</v>
      </c>
      <c r="D4" t="s">
        <v>19</v>
      </c>
      <c r="E4" t="s">
        <v>20</v>
      </c>
      <c r="F4" t="str">
        <f>HYPERLINK("https://talan.bank.gov.ua/get-user-certificate/d0CZ8_GtLQ9TyBiECJRC","Завантажити сертифікат")</f>
        <v>Завантажити сертифікат</v>
      </c>
    </row>
    <row r="5" spans="1:6" x14ac:dyDescent="0.3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tr">
        <f>HYPERLINK("https://talan.bank.gov.ua/get-user-certificate/d0CZ8EZc5Hh-ncN7jfrj","Завантажити сертифікат")</f>
        <v>Завантажити сертифікат</v>
      </c>
    </row>
    <row r="6" spans="1:6" x14ac:dyDescent="0.3">
      <c r="A6" t="s">
        <v>26</v>
      </c>
      <c r="B6" t="s">
        <v>27</v>
      </c>
      <c r="C6" t="s">
        <v>28</v>
      </c>
      <c r="D6" t="s">
        <v>29</v>
      </c>
      <c r="E6" t="s">
        <v>30</v>
      </c>
      <c r="F6" t="str">
        <f>HYPERLINK("https://talan.bank.gov.ua/get-user-certificate/d0CZ8GKnEV1qLeUp_mlm","Завантажити сертифікат")</f>
        <v>Завантажити сертифікат</v>
      </c>
    </row>
    <row r="7" spans="1:6" x14ac:dyDescent="0.3">
      <c r="A7" t="s">
        <v>31</v>
      </c>
      <c r="B7" t="s">
        <v>32</v>
      </c>
      <c r="C7" t="s">
        <v>33</v>
      </c>
      <c r="D7" t="s">
        <v>34</v>
      </c>
      <c r="E7" t="s">
        <v>35</v>
      </c>
      <c r="F7" t="str">
        <f>HYPERLINK("https://talan.bank.gov.ua/get-user-certificate/d0CZ8sNBP135agDnNQYP","Завантажити сертифікат")</f>
        <v>Завантажити сертифікат</v>
      </c>
    </row>
    <row r="8" spans="1:6" x14ac:dyDescent="0.3">
      <c r="A8" t="s">
        <v>36</v>
      </c>
      <c r="B8" t="s">
        <v>37</v>
      </c>
      <c r="C8" t="s">
        <v>38</v>
      </c>
      <c r="D8" t="s">
        <v>39</v>
      </c>
      <c r="E8" t="s">
        <v>40</v>
      </c>
      <c r="F8" t="str">
        <f>HYPERLINK("https://talan.bank.gov.ua/get-user-certificate/d0CZ8WJr1quaL6v5H0sl","Завантажити сертифікат")</f>
        <v>Завантажити сертифікат</v>
      </c>
    </row>
    <row r="9" spans="1:6" x14ac:dyDescent="0.3">
      <c r="A9" t="s">
        <v>41</v>
      </c>
      <c r="B9" t="s">
        <v>42</v>
      </c>
      <c r="C9" t="s">
        <v>43</v>
      </c>
      <c r="D9" t="s">
        <v>44</v>
      </c>
      <c r="E9" t="s">
        <v>45</v>
      </c>
      <c r="F9" t="str">
        <f>HYPERLINK("https://talan.bank.gov.ua/get-user-certificate/d0CZ82RR6kRo9nrZ2-0F","Завантажити сертифікат")</f>
        <v>Завантажити сертифікат</v>
      </c>
    </row>
    <row r="10" spans="1:6" x14ac:dyDescent="0.3">
      <c r="A10" t="s">
        <v>46</v>
      </c>
      <c r="B10" t="s">
        <v>47</v>
      </c>
      <c r="C10" t="s">
        <v>48</v>
      </c>
      <c r="D10" t="s">
        <v>49</v>
      </c>
      <c r="E10" t="s">
        <v>50</v>
      </c>
      <c r="F10" t="str">
        <f>HYPERLINK("https://talan.bank.gov.ua/get-user-certificate/d0CZ8tsKOHyyzcnMTk1o","Завантажити сертифікат")</f>
        <v>Завантажити сертифікат</v>
      </c>
    </row>
    <row r="11" spans="1:6" x14ac:dyDescent="0.3">
      <c r="A11" t="s">
        <v>51</v>
      </c>
      <c r="B11" t="s">
        <v>52</v>
      </c>
      <c r="C11" t="s">
        <v>53</v>
      </c>
      <c r="D11" t="s">
        <v>54</v>
      </c>
      <c r="E11" t="s">
        <v>55</v>
      </c>
      <c r="F11" t="str">
        <f>HYPERLINK("https://talan.bank.gov.ua/get-user-certificate/d0CZ8w_bzXWyE5fomtP4","Завантажити сертифікат")</f>
        <v>Завантажити сертифікат</v>
      </c>
    </row>
    <row r="12" spans="1:6" x14ac:dyDescent="0.3">
      <c r="A12" t="s">
        <v>56</v>
      </c>
      <c r="B12" t="s">
        <v>57</v>
      </c>
      <c r="C12" t="s">
        <v>58</v>
      </c>
      <c r="D12" t="s">
        <v>59</v>
      </c>
      <c r="E12" t="s">
        <v>60</v>
      </c>
      <c r="F12" t="str">
        <f>HYPERLINK("https://talan.bank.gov.ua/get-user-certificate/d0CZ80esd6UghMzE_zxo","Завантажити сертифікат")</f>
        <v>Завантажити сертифікат</v>
      </c>
    </row>
    <row r="13" spans="1:6" x14ac:dyDescent="0.3">
      <c r="A13" t="s">
        <v>61</v>
      </c>
      <c r="B13" t="s">
        <v>62</v>
      </c>
      <c r="C13" t="s">
        <v>1649</v>
      </c>
      <c r="D13" t="s">
        <v>63</v>
      </c>
      <c r="E13" t="s">
        <v>64</v>
      </c>
      <c r="F13" t="str">
        <f>HYPERLINK("https://talan.bank.gov.ua/get-user-certificate/-1a51dtC3tso5ls68TM8","Завантажити сертифікат")</f>
        <v>Завантажити сертифікат</v>
      </c>
    </row>
    <row r="14" spans="1:6" x14ac:dyDescent="0.3">
      <c r="A14" t="s">
        <v>65</v>
      </c>
      <c r="B14" t="s">
        <v>66</v>
      </c>
      <c r="C14" t="s">
        <v>67</v>
      </c>
      <c r="D14" t="s">
        <v>68</v>
      </c>
      <c r="E14" t="s">
        <v>69</v>
      </c>
      <c r="F14" t="str">
        <f>HYPERLINK("https://talan.bank.gov.ua/get-user-certificate/d0CZ8dX3TjIzfoE-BKda","Завантажити сертифікат")</f>
        <v>Завантажити сертифікат</v>
      </c>
    </row>
    <row r="15" spans="1:6" x14ac:dyDescent="0.3">
      <c r="A15" t="s">
        <v>70</v>
      </c>
      <c r="B15" t="s">
        <v>71</v>
      </c>
      <c r="C15" t="s">
        <v>72</v>
      </c>
      <c r="D15" t="s">
        <v>73</v>
      </c>
      <c r="E15" t="s">
        <v>74</v>
      </c>
      <c r="F15" t="str">
        <f>HYPERLINK("https://talan.bank.gov.ua/get-user-certificate/d0CZ83FZihMZk6k6bTJu","Завантажити сертифікат")</f>
        <v>Завантажити сертифікат</v>
      </c>
    </row>
    <row r="16" spans="1:6" x14ac:dyDescent="0.3">
      <c r="A16" t="s">
        <v>75</v>
      </c>
      <c r="B16" t="s">
        <v>76</v>
      </c>
      <c r="C16" t="s">
        <v>77</v>
      </c>
      <c r="D16" t="s">
        <v>78</v>
      </c>
      <c r="E16" t="s">
        <v>79</v>
      </c>
      <c r="F16" t="str">
        <f>HYPERLINK("https://talan.bank.gov.ua/get-user-certificate/d0CZ8GH7U_sTLl02C2Ww","Завантажити сертифікат")</f>
        <v>Завантажити сертифікат</v>
      </c>
    </row>
    <row r="17" spans="1:6" x14ac:dyDescent="0.3">
      <c r="A17" t="s">
        <v>80</v>
      </c>
      <c r="B17" t="s">
        <v>81</v>
      </c>
      <c r="C17" t="s">
        <v>82</v>
      </c>
      <c r="D17" t="s">
        <v>83</v>
      </c>
      <c r="E17" t="s">
        <v>84</v>
      </c>
      <c r="F17" t="str">
        <f>HYPERLINK("https://talan.bank.gov.ua/get-user-certificate/d0CZ8AjPzQzSsymh8AHF","Завантажити сертифікат")</f>
        <v>Завантажити сертифікат</v>
      </c>
    </row>
    <row r="18" spans="1:6" x14ac:dyDescent="0.3">
      <c r="A18" t="s">
        <v>85</v>
      </c>
      <c r="B18" t="s">
        <v>86</v>
      </c>
      <c r="C18" t="s">
        <v>87</v>
      </c>
      <c r="D18" t="s">
        <v>88</v>
      </c>
      <c r="E18" t="s">
        <v>89</v>
      </c>
      <c r="F18" t="str">
        <f>HYPERLINK("https://talan.bank.gov.ua/get-user-certificate/d0CZ8oKuQlYaoBzats0H","Завантажити сертифікат")</f>
        <v>Завантажити сертифікат</v>
      </c>
    </row>
    <row r="19" spans="1:6" x14ac:dyDescent="0.3">
      <c r="A19" t="s">
        <v>90</v>
      </c>
      <c r="B19" t="s">
        <v>91</v>
      </c>
      <c r="C19" t="s">
        <v>92</v>
      </c>
      <c r="D19" t="s">
        <v>93</v>
      </c>
      <c r="E19" t="s">
        <v>94</v>
      </c>
      <c r="F19" t="str">
        <f>HYPERLINK("https://talan.bank.gov.ua/get-user-certificate/d0CZ8t3FpCjLKzNpe0st","Завантажити сертифікат")</f>
        <v>Завантажити сертифікат</v>
      </c>
    </row>
    <row r="20" spans="1:6" x14ac:dyDescent="0.3">
      <c r="A20" t="s">
        <v>95</v>
      </c>
      <c r="B20" t="s">
        <v>96</v>
      </c>
      <c r="C20" t="s">
        <v>97</v>
      </c>
      <c r="D20" t="s">
        <v>98</v>
      </c>
      <c r="E20" t="s">
        <v>99</v>
      </c>
      <c r="F20" t="str">
        <f>HYPERLINK("https://talan.bank.gov.ua/get-user-certificate/d0CZ8_8Zzrd6nELweAEx","Завантажити сертифікат")</f>
        <v>Завантажити сертифікат</v>
      </c>
    </row>
    <row r="21" spans="1:6" x14ac:dyDescent="0.3">
      <c r="A21" t="s">
        <v>100</v>
      </c>
      <c r="B21" t="s">
        <v>101</v>
      </c>
      <c r="C21" t="s">
        <v>102</v>
      </c>
      <c r="D21" t="s">
        <v>103</v>
      </c>
      <c r="E21" t="s">
        <v>104</v>
      </c>
      <c r="F21" t="str">
        <f>HYPERLINK("https://talan.bank.gov.ua/get-user-certificate/d0CZ8V5QDGEH0sFiwTq1","Завантажити сертифікат")</f>
        <v>Завантажити сертифікат</v>
      </c>
    </row>
    <row r="22" spans="1:6" x14ac:dyDescent="0.3">
      <c r="A22" t="s">
        <v>105</v>
      </c>
      <c r="B22" t="s">
        <v>106</v>
      </c>
      <c r="C22" t="s">
        <v>107</v>
      </c>
      <c r="D22" t="s">
        <v>108</v>
      </c>
      <c r="E22" t="s">
        <v>109</v>
      </c>
      <c r="F22" t="str">
        <f>HYPERLINK("https://talan.bank.gov.ua/get-user-certificate/d0CZ8HU4NtCVzMh5gfaA","Завантажити сертифікат")</f>
        <v>Завантажити сертифікат</v>
      </c>
    </row>
    <row r="23" spans="1:6" x14ac:dyDescent="0.3">
      <c r="A23" t="s">
        <v>110</v>
      </c>
      <c r="B23" t="s">
        <v>111</v>
      </c>
      <c r="C23" t="s">
        <v>112</v>
      </c>
      <c r="D23" t="s">
        <v>113</v>
      </c>
      <c r="E23" t="s">
        <v>114</v>
      </c>
      <c r="F23" t="str">
        <f>HYPERLINK("https://talan.bank.gov.ua/get-user-certificate/d0CZ84I6sWkH7nXXxm43","Завантажити сертифікат")</f>
        <v>Завантажити сертифікат</v>
      </c>
    </row>
    <row r="24" spans="1:6" x14ac:dyDescent="0.3">
      <c r="A24" t="s">
        <v>115</v>
      </c>
      <c r="B24" t="s">
        <v>116</v>
      </c>
      <c r="C24" t="s">
        <v>117</v>
      </c>
      <c r="D24" t="s">
        <v>118</v>
      </c>
      <c r="E24" t="s">
        <v>119</v>
      </c>
      <c r="F24" t="str">
        <f>HYPERLINK("https://talan.bank.gov.ua/get-user-certificate/d0CZ8BC1oBuxvFt4pwpd","Завантажити сертифікат")</f>
        <v>Завантажити сертифікат</v>
      </c>
    </row>
    <row r="25" spans="1:6" x14ac:dyDescent="0.3">
      <c r="A25" t="s">
        <v>120</v>
      </c>
      <c r="B25" t="s">
        <v>121</v>
      </c>
      <c r="C25" t="s">
        <v>122</v>
      </c>
      <c r="D25" t="s">
        <v>123</v>
      </c>
      <c r="E25" t="s">
        <v>124</v>
      </c>
      <c r="F25" t="str">
        <f>HYPERLINK("https://talan.bank.gov.ua/get-user-certificate/d0CZ8EynWmUZsUasKS2P","Завантажити сертифікат")</f>
        <v>Завантажити сертифікат</v>
      </c>
    </row>
    <row r="26" spans="1:6" x14ac:dyDescent="0.3">
      <c r="A26" t="s">
        <v>125</v>
      </c>
      <c r="B26" t="s">
        <v>126</v>
      </c>
      <c r="C26" t="s">
        <v>127</v>
      </c>
      <c r="D26" t="s">
        <v>128</v>
      </c>
      <c r="E26" t="s">
        <v>129</v>
      </c>
      <c r="F26" t="str">
        <f>HYPERLINK("https://talan.bank.gov.ua/get-user-certificate/d0CZ8dCBIhf3hvmw8dHj","Завантажити сертифікат")</f>
        <v>Завантажити сертифікат</v>
      </c>
    </row>
    <row r="27" spans="1:6" x14ac:dyDescent="0.3">
      <c r="A27" t="s">
        <v>130</v>
      </c>
      <c r="B27" t="s">
        <v>131</v>
      </c>
      <c r="C27" t="s">
        <v>132</v>
      </c>
      <c r="D27" t="s">
        <v>133</v>
      </c>
      <c r="E27" t="s">
        <v>134</v>
      </c>
      <c r="F27" t="str">
        <f>HYPERLINK("https://talan.bank.gov.ua/get-user-certificate/d0CZ8Gi8TH_bTb34ddTT","Завантажити сертифікат")</f>
        <v>Завантажити сертифікат</v>
      </c>
    </row>
    <row r="28" spans="1:6" x14ac:dyDescent="0.3">
      <c r="A28" t="s">
        <v>135</v>
      </c>
      <c r="B28" t="s">
        <v>136</v>
      </c>
      <c r="C28" t="s">
        <v>137</v>
      </c>
      <c r="D28" t="s">
        <v>138</v>
      </c>
      <c r="E28" t="s">
        <v>139</v>
      </c>
      <c r="F28" t="str">
        <f>HYPERLINK("https://talan.bank.gov.ua/get-user-certificate/d0CZ8CYPmpK3TiLzMbVw","Завантажити сертифікат")</f>
        <v>Завантажити сертифікат</v>
      </c>
    </row>
    <row r="29" spans="1:6" x14ac:dyDescent="0.3">
      <c r="A29" t="s">
        <v>140</v>
      </c>
      <c r="B29" t="s">
        <v>141</v>
      </c>
      <c r="C29" t="s">
        <v>142</v>
      </c>
      <c r="D29" t="s">
        <v>143</v>
      </c>
      <c r="E29" t="s">
        <v>144</v>
      </c>
      <c r="F29" t="str">
        <f>HYPERLINK("https://talan.bank.gov.ua/get-user-certificate/d0CZ86-zfE9WLNuniqd9","Завантажити сертифікат")</f>
        <v>Завантажити сертифікат</v>
      </c>
    </row>
    <row r="30" spans="1:6" x14ac:dyDescent="0.3">
      <c r="A30" t="s">
        <v>145</v>
      </c>
      <c r="B30" t="s">
        <v>146</v>
      </c>
      <c r="C30" t="s">
        <v>147</v>
      </c>
      <c r="D30" t="s">
        <v>148</v>
      </c>
      <c r="E30" t="s">
        <v>149</v>
      </c>
      <c r="F30" t="str">
        <f>HYPERLINK("https://talan.bank.gov.ua/get-user-certificate/d0CZ81jnRsdfCtfJR1N-","Завантажити сертифікат")</f>
        <v>Завантажити сертифікат</v>
      </c>
    </row>
    <row r="31" spans="1:6" x14ac:dyDescent="0.3">
      <c r="A31" t="s">
        <v>150</v>
      </c>
      <c r="B31" t="s">
        <v>151</v>
      </c>
      <c r="C31" t="s">
        <v>152</v>
      </c>
      <c r="D31" t="s">
        <v>153</v>
      </c>
      <c r="E31" t="s">
        <v>154</v>
      </c>
      <c r="F31" t="str">
        <f>HYPERLINK("https://talan.bank.gov.ua/get-user-certificate/d0CZ8Fh_ejYhS73F0s0E","Завантажити сертифікат")</f>
        <v>Завантажити сертифікат</v>
      </c>
    </row>
    <row r="32" spans="1:6" x14ac:dyDescent="0.3">
      <c r="A32" t="s">
        <v>155</v>
      </c>
      <c r="B32" t="s">
        <v>156</v>
      </c>
      <c r="C32" t="s">
        <v>157</v>
      </c>
      <c r="D32" t="s">
        <v>158</v>
      </c>
      <c r="E32" t="s">
        <v>159</v>
      </c>
      <c r="F32" t="str">
        <f>HYPERLINK("https://talan.bank.gov.ua/get-user-certificate/d0CZ8XxWRTjJcKWNxHrM","Завантажити сертифікат")</f>
        <v>Завантажити сертифікат</v>
      </c>
    </row>
    <row r="33" spans="1:6" x14ac:dyDescent="0.3">
      <c r="A33" t="s">
        <v>160</v>
      </c>
      <c r="B33" t="s">
        <v>161</v>
      </c>
      <c r="C33" t="s">
        <v>162</v>
      </c>
      <c r="D33" t="s">
        <v>163</v>
      </c>
      <c r="E33" t="s">
        <v>164</v>
      </c>
      <c r="F33" t="str">
        <f>HYPERLINK("https://talan.bank.gov.ua/get-user-certificate/d0CZ8dY8VTdKax2PAejq","Завантажити сертифікат")</f>
        <v>Завантажити сертифікат</v>
      </c>
    </row>
    <row r="34" spans="1:6" x14ac:dyDescent="0.3">
      <c r="A34" t="s">
        <v>165</v>
      </c>
      <c r="B34" t="s">
        <v>166</v>
      </c>
      <c r="C34" t="s">
        <v>167</v>
      </c>
      <c r="D34" t="s">
        <v>168</v>
      </c>
      <c r="E34" t="s">
        <v>169</v>
      </c>
      <c r="F34" t="str">
        <f>HYPERLINK("https://talan.bank.gov.ua/get-user-certificate/d0CZ8MO90KqO756fTz16","Завантажити сертифікат")</f>
        <v>Завантажити сертифікат</v>
      </c>
    </row>
    <row r="35" spans="1:6" x14ac:dyDescent="0.3">
      <c r="A35" t="s">
        <v>170</v>
      </c>
      <c r="B35" t="s">
        <v>171</v>
      </c>
      <c r="C35" t="s">
        <v>172</v>
      </c>
      <c r="D35" t="s">
        <v>173</v>
      </c>
      <c r="E35" t="s">
        <v>174</v>
      </c>
      <c r="F35" t="str">
        <f>HYPERLINK("https://talan.bank.gov.ua/get-user-certificate/d0CZ8t3uD5NkqemkyjuJ","Завантажити сертифікат")</f>
        <v>Завантажити сертифікат</v>
      </c>
    </row>
    <row r="36" spans="1:6" x14ac:dyDescent="0.3">
      <c r="A36" t="s">
        <v>175</v>
      </c>
      <c r="B36" t="s">
        <v>176</v>
      </c>
      <c r="C36" t="s">
        <v>177</v>
      </c>
      <c r="D36" t="s">
        <v>178</v>
      </c>
      <c r="E36" t="s">
        <v>179</v>
      </c>
      <c r="F36" t="str">
        <f>HYPERLINK("https://talan.bank.gov.ua/get-user-certificate/d0CZ8OWLGF7DC-pFjJXa","Завантажити сертифікат")</f>
        <v>Завантажити сертифікат</v>
      </c>
    </row>
    <row r="37" spans="1:6" x14ac:dyDescent="0.3">
      <c r="A37" t="s">
        <v>180</v>
      </c>
      <c r="B37" t="s">
        <v>181</v>
      </c>
      <c r="C37" t="s">
        <v>182</v>
      </c>
      <c r="D37" t="s">
        <v>183</v>
      </c>
      <c r="E37" t="s">
        <v>184</v>
      </c>
      <c r="F37" t="str">
        <f>HYPERLINK("https://talan.bank.gov.ua/get-user-certificate/d0CZ84U59lhV75XxIgmf","Завантажити сертифікат")</f>
        <v>Завантажити сертифікат</v>
      </c>
    </row>
    <row r="38" spans="1:6" x14ac:dyDescent="0.3">
      <c r="A38" t="s">
        <v>185</v>
      </c>
      <c r="B38" t="s">
        <v>186</v>
      </c>
      <c r="C38" t="s">
        <v>187</v>
      </c>
      <c r="D38" t="s">
        <v>188</v>
      </c>
      <c r="E38" t="s">
        <v>189</v>
      </c>
      <c r="F38" t="str">
        <f>HYPERLINK("https://talan.bank.gov.ua/get-user-certificate/d0CZ875ZFE6KeoqvDAqo","Завантажити сертифікат")</f>
        <v>Завантажити сертифікат</v>
      </c>
    </row>
    <row r="39" spans="1:6" x14ac:dyDescent="0.3">
      <c r="A39" t="s">
        <v>190</v>
      </c>
      <c r="B39" t="s">
        <v>191</v>
      </c>
      <c r="C39" t="s">
        <v>192</v>
      </c>
      <c r="D39" t="s">
        <v>193</v>
      </c>
      <c r="E39" t="s">
        <v>194</v>
      </c>
      <c r="F39" t="str">
        <f>HYPERLINK("https://talan.bank.gov.ua/get-user-certificate/d0CZ8sVHh_boEpNzc7Dc","Завантажити сертифікат")</f>
        <v>Завантажити сертифікат</v>
      </c>
    </row>
    <row r="40" spans="1:6" x14ac:dyDescent="0.3">
      <c r="A40" t="s">
        <v>195</v>
      </c>
      <c r="B40" t="s">
        <v>196</v>
      </c>
      <c r="C40" t="s">
        <v>197</v>
      </c>
      <c r="D40" t="s">
        <v>198</v>
      </c>
      <c r="E40" t="s">
        <v>199</v>
      </c>
      <c r="F40" t="str">
        <f>HYPERLINK("https://talan.bank.gov.ua/get-user-certificate/d0CZ8Or_pVPDOXuvNsE_","Завантажити сертифікат")</f>
        <v>Завантажити сертифікат</v>
      </c>
    </row>
    <row r="41" spans="1:6" x14ac:dyDescent="0.3">
      <c r="A41" t="s">
        <v>200</v>
      </c>
      <c r="B41" t="s">
        <v>201</v>
      </c>
      <c r="C41" t="s">
        <v>202</v>
      </c>
      <c r="D41" t="s">
        <v>203</v>
      </c>
      <c r="E41" t="s">
        <v>204</v>
      </c>
      <c r="F41" t="str">
        <f>HYPERLINK("https://talan.bank.gov.ua/get-user-certificate/d0CZ8pisI60uQh8hy9xK","Завантажити сертифікат")</f>
        <v>Завантажити сертифікат</v>
      </c>
    </row>
    <row r="42" spans="1:6" x14ac:dyDescent="0.3">
      <c r="A42" t="s">
        <v>205</v>
      </c>
      <c r="B42" t="s">
        <v>206</v>
      </c>
      <c r="C42" t="s">
        <v>207</v>
      </c>
      <c r="D42" t="s">
        <v>208</v>
      </c>
      <c r="E42" t="s">
        <v>209</v>
      </c>
      <c r="F42" t="str">
        <f>HYPERLINK("https://talan.bank.gov.ua/get-user-certificate/d0CZ8hnFBY9l0oERs_WG","Завантажити сертифікат")</f>
        <v>Завантажити сертифікат</v>
      </c>
    </row>
    <row r="43" spans="1:6" x14ac:dyDescent="0.3">
      <c r="A43" t="s">
        <v>210</v>
      </c>
      <c r="B43" t="s">
        <v>211</v>
      </c>
      <c r="C43" t="s">
        <v>212</v>
      </c>
      <c r="D43" t="s">
        <v>213</v>
      </c>
      <c r="E43" t="s">
        <v>214</v>
      </c>
      <c r="F43" t="str">
        <f>HYPERLINK("https://talan.bank.gov.ua/get-user-certificate/d0CZ8ZpOVnbBmuh1v6dw","Завантажити сертифікат")</f>
        <v>Завантажити сертифікат</v>
      </c>
    </row>
    <row r="44" spans="1:6" x14ac:dyDescent="0.3">
      <c r="A44" t="s">
        <v>215</v>
      </c>
      <c r="B44" t="s">
        <v>216</v>
      </c>
      <c r="C44" t="s">
        <v>217</v>
      </c>
      <c r="D44" t="s">
        <v>218</v>
      </c>
      <c r="E44" t="s">
        <v>219</v>
      </c>
      <c r="F44" t="str">
        <f>HYPERLINK("https://talan.bank.gov.ua/get-user-certificate/d0CZ8HV6twjTZ8TlKjzZ","Завантажити сертифікат")</f>
        <v>Завантажити сертифікат</v>
      </c>
    </row>
    <row r="45" spans="1:6" x14ac:dyDescent="0.3">
      <c r="A45" t="s">
        <v>220</v>
      </c>
      <c r="B45" t="s">
        <v>221</v>
      </c>
      <c r="C45" t="s">
        <v>222</v>
      </c>
      <c r="D45" t="s">
        <v>223</v>
      </c>
      <c r="E45" t="s">
        <v>224</v>
      </c>
      <c r="F45" t="str">
        <f>HYPERLINK("https://talan.bank.gov.ua/get-user-certificate/d0CZ8EIbWhj-dXII1A3i","Завантажити сертифікат")</f>
        <v>Завантажити сертифікат</v>
      </c>
    </row>
    <row r="46" spans="1:6" x14ac:dyDescent="0.3">
      <c r="A46" t="s">
        <v>225</v>
      </c>
      <c r="B46" t="s">
        <v>226</v>
      </c>
      <c r="C46" t="s">
        <v>227</v>
      </c>
      <c r="D46" t="s">
        <v>228</v>
      </c>
      <c r="E46" t="s">
        <v>229</v>
      </c>
      <c r="F46" t="str">
        <f>HYPERLINK("https://talan.bank.gov.ua/get-user-certificate/d0CZ8x8aBzVYsmIWcRE1","Завантажити сертифікат")</f>
        <v>Завантажити сертифікат</v>
      </c>
    </row>
    <row r="47" spans="1:6" x14ac:dyDescent="0.3">
      <c r="A47" t="s">
        <v>230</v>
      </c>
      <c r="B47" t="s">
        <v>231</v>
      </c>
      <c r="C47" t="s">
        <v>232</v>
      </c>
      <c r="D47" t="s">
        <v>233</v>
      </c>
      <c r="E47" t="s">
        <v>234</v>
      </c>
      <c r="F47" t="str">
        <f>HYPERLINK("https://talan.bank.gov.ua/get-user-certificate/d0CZ81gi2Ky2r14tpyPV","Завантажити сертифікат")</f>
        <v>Завантажити сертифікат</v>
      </c>
    </row>
    <row r="48" spans="1:6" x14ac:dyDescent="0.3">
      <c r="A48" t="s">
        <v>235</v>
      </c>
      <c r="B48" t="s">
        <v>236</v>
      </c>
      <c r="C48" t="s">
        <v>237</v>
      </c>
      <c r="D48" t="s">
        <v>238</v>
      </c>
      <c r="E48" t="s">
        <v>239</v>
      </c>
      <c r="F48" t="str">
        <f>HYPERLINK("https://talan.bank.gov.ua/get-user-certificate/d0CZ8ICofC40MyL7IdUS","Завантажити сертифікат")</f>
        <v>Завантажити сертифікат</v>
      </c>
    </row>
    <row r="49" spans="1:6" x14ac:dyDescent="0.3">
      <c r="A49" t="s">
        <v>240</v>
      </c>
      <c r="B49" t="s">
        <v>241</v>
      </c>
      <c r="C49" t="s">
        <v>242</v>
      </c>
      <c r="D49" t="s">
        <v>243</v>
      </c>
      <c r="E49" t="s">
        <v>244</v>
      </c>
      <c r="F49" t="str">
        <f>HYPERLINK("https://talan.bank.gov.ua/get-user-certificate/d0CZ8Fx4wCYArb2yRuNn","Завантажити сертифікат")</f>
        <v>Завантажити сертифікат</v>
      </c>
    </row>
    <row r="50" spans="1:6" x14ac:dyDescent="0.3">
      <c r="A50" t="s">
        <v>245</v>
      </c>
      <c r="B50" t="s">
        <v>246</v>
      </c>
      <c r="C50" t="s">
        <v>247</v>
      </c>
      <c r="D50" t="s">
        <v>248</v>
      </c>
      <c r="E50" t="s">
        <v>249</v>
      </c>
      <c r="F50" t="str">
        <f>HYPERLINK("https://talan.bank.gov.ua/get-user-certificate/d0CZ80CtxDdYlO59yuZb","Завантажити сертифікат")</f>
        <v>Завантажити сертифікат</v>
      </c>
    </row>
    <row r="51" spans="1:6" x14ac:dyDescent="0.3">
      <c r="A51" t="s">
        <v>250</v>
      </c>
      <c r="B51" t="s">
        <v>251</v>
      </c>
      <c r="C51" t="s">
        <v>252</v>
      </c>
      <c r="D51" t="s">
        <v>253</v>
      </c>
      <c r="E51" t="s">
        <v>254</v>
      </c>
      <c r="F51" t="str">
        <f>HYPERLINK("https://talan.bank.gov.ua/get-user-certificate/d0CZ8Sgl0R_CVL3fiBe0","Завантажити сертифікат")</f>
        <v>Завантажити сертифікат</v>
      </c>
    </row>
    <row r="52" spans="1:6" x14ac:dyDescent="0.3">
      <c r="A52" t="s">
        <v>255</v>
      </c>
      <c r="B52" t="s">
        <v>256</v>
      </c>
      <c r="C52" t="s">
        <v>257</v>
      </c>
      <c r="D52" t="s">
        <v>258</v>
      </c>
      <c r="E52" t="s">
        <v>259</v>
      </c>
      <c r="F52" t="str">
        <f>HYPERLINK("https://talan.bank.gov.ua/get-user-certificate/d0CZ8nm2CC0q-rh942Qy","Завантажити сертифікат")</f>
        <v>Завантажити сертифікат</v>
      </c>
    </row>
    <row r="53" spans="1:6" x14ac:dyDescent="0.3">
      <c r="A53" t="s">
        <v>260</v>
      </c>
      <c r="B53" t="s">
        <v>261</v>
      </c>
      <c r="C53" t="s">
        <v>262</v>
      </c>
      <c r="D53" t="s">
        <v>263</v>
      </c>
      <c r="E53" t="s">
        <v>264</v>
      </c>
      <c r="F53" t="str">
        <f>HYPERLINK("https://talan.bank.gov.ua/get-user-certificate/d0CZ8bsjHsdlSg15Sx8q","Завантажити сертифікат")</f>
        <v>Завантажити сертифікат</v>
      </c>
    </row>
    <row r="54" spans="1:6" x14ac:dyDescent="0.3">
      <c r="A54" t="s">
        <v>265</v>
      </c>
      <c r="B54" t="s">
        <v>266</v>
      </c>
      <c r="C54" t="s">
        <v>267</v>
      </c>
      <c r="D54" t="s">
        <v>268</v>
      </c>
      <c r="E54" t="s">
        <v>269</v>
      </c>
      <c r="F54" t="str">
        <f>HYPERLINK("https://talan.bank.gov.ua/get-user-certificate/d0CZ8g654KSip49H9MuM","Завантажити сертифікат")</f>
        <v>Завантажити сертифікат</v>
      </c>
    </row>
    <row r="55" spans="1:6" x14ac:dyDescent="0.3">
      <c r="A55" t="s">
        <v>270</v>
      </c>
      <c r="B55" t="s">
        <v>271</v>
      </c>
      <c r="C55" t="s">
        <v>272</v>
      </c>
      <c r="D55" t="s">
        <v>273</v>
      </c>
      <c r="E55" t="s">
        <v>274</v>
      </c>
      <c r="F55" t="str">
        <f>HYPERLINK("https://talan.bank.gov.ua/get-user-certificate/d0CZ8YLrMGmUZ3Qv_MYu","Завантажити сертифікат")</f>
        <v>Завантажити сертифікат</v>
      </c>
    </row>
    <row r="56" spans="1:6" x14ac:dyDescent="0.3">
      <c r="A56" t="s">
        <v>275</v>
      </c>
      <c r="B56" t="s">
        <v>276</v>
      </c>
      <c r="C56" t="s">
        <v>277</v>
      </c>
      <c r="D56" t="s">
        <v>278</v>
      </c>
      <c r="E56" t="s">
        <v>279</v>
      </c>
      <c r="F56" t="str">
        <f>HYPERLINK("https://talan.bank.gov.ua/get-user-certificate/d0CZ8pL4x1-f3sVw1htm","Завантажити сертифікат")</f>
        <v>Завантажити сертифікат</v>
      </c>
    </row>
    <row r="57" spans="1:6" x14ac:dyDescent="0.3">
      <c r="A57" t="s">
        <v>280</v>
      </c>
      <c r="B57" t="s">
        <v>281</v>
      </c>
      <c r="C57" t="s">
        <v>282</v>
      </c>
      <c r="D57" t="s">
        <v>283</v>
      </c>
      <c r="E57" t="s">
        <v>284</v>
      </c>
      <c r="F57" t="str">
        <f>HYPERLINK("https://talan.bank.gov.ua/get-user-certificate/d0CZ8iZK6rpzkgkJRWgy","Завантажити сертифікат")</f>
        <v>Завантажити сертифікат</v>
      </c>
    </row>
    <row r="58" spans="1:6" x14ac:dyDescent="0.3">
      <c r="A58" t="s">
        <v>285</v>
      </c>
      <c r="B58" t="s">
        <v>286</v>
      </c>
      <c r="C58" t="s">
        <v>287</v>
      </c>
      <c r="D58" t="s">
        <v>288</v>
      </c>
      <c r="E58" t="s">
        <v>289</v>
      </c>
      <c r="F58" t="str">
        <f>HYPERLINK("https://talan.bank.gov.ua/get-user-certificate/d0CZ8D06rW3O7c0IDw4r","Завантажити сертифікат")</f>
        <v>Завантажити сертифікат</v>
      </c>
    </row>
    <row r="59" spans="1:6" x14ac:dyDescent="0.3">
      <c r="A59" t="s">
        <v>290</v>
      </c>
      <c r="B59" t="s">
        <v>291</v>
      </c>
      <c r="C59" t="s">
        <v>292</v>
      </c>
      <c r="D59" t="s">
        <v>293</v>
      </c>
      <c r="E59" t="s">
        <v>294</v>
      </c>
      <c r="F59" t="str">
        <f>HYPERLINK("https://talan.bank.gov.ua/get-user-certificate/d0CZ82CB0nlSjrckaV2-","Завантажити сертифікат")</f>
        <v>Завантажити сертифікат</v>
      </c>
    </row>
    <row r="60" spans="1:6" x14ac:dyDescent="0.3">
      <c r="A60" t="s">
        <v>295</v>
      </c>
      <c r="B60" t="s">
        <v>296</v>
      </c>
      <c r="C60" t="s">
        <v>297</v>
      </c>
      <c r="D60" t="s">
        <v>298</v>
      </c>
      <c r="E60" t="s">
        <v>299</v>
      </c>
      <c r="F60" t="str">
        <f>HYPERLINK("https://talan.bank.gov.ua/get-user-certificate/d0CZ8jzQxhjYALP6mnbQ","Завантажити сертифікат")</f>
        <v>Завантажити сертифікат</v>
      </c>
    </row>
    <row r="61" spans="1:6" x14ac:dyDescent="0.3">
      <c r="A61" t="s">
        <v>300</v>
      </c>
      <c r="B61" t="s">
        <v>301</v>
      </c>
      <c r="C61" t="s">
        <v>302</v>
      </c>
      <c r="D61" t="s">
        <v>303</v>
      </c>
      <c r="E61" t="s">
        <v>304</v>
      </c>
      <c r="F61" t="str">
        <f>HYPERLINK("https://talan.bank.gov.ua/get-user-certificate/d0CZ8DWSydlWz9iuhnaQ","Завантажити сертифікат")</f>
        <v>Завантажити сертифікат</v>
      </c>
    </row>
    <row r="62" spans="1:6" x14ac:dyDescent="0.3">
      <c r="A62" t="s">
        <v>305</v>
      </c>
      <c r="B62" t="s">
        <v>306</v>
      </c>
      <c r="C62" t="s">
        <v>307</v>
      </c>
      <c r="D62" t="s">
        <v>308</v>
      </c>
      <c r="E62" t="s">
        <v>309</v>
      </c>
      <c r="F62" t="str">
        <f>HYPERLINK("https://talan.bank.gov.ua/get-user-certificate/d0CZ8WzW2L8uYM0uYHNm","Завантажити сертифікат")</f>
        <v>Завантажити сертифікат</v>
      </c>
    </row>
    <row r="63" spans="1:6" x14ac:dyDescent="0.3">
      <c r="A63" t="s">
        <v>310</v>
      </c>
      <c r="B63" t="s">
        <v>311</v>
      </c>
      <c r="C63" t="s">
        <v>312</v>
      </c>
      <c r="D63" t="s">
        <v>313</v>
      </c>
      <c r="E63" t="s">
        <v>314</v>
      </c>
      <c r="F63" t="str">
        <f>HYPERLINK("https://talan.bank.gov.ua/get-user-certificate/d0CZ8jy2rmKtdlX9yN4x","Завантажити сертифікат")</f>
        <v>Завантажити сертифікат</v>
      </c>
    </row>
    <row r="64" spans="1:6" x14ac:dyDescent="0.3">
      <c r="A64" t="s">
        <v>315</v>
      </c>
      <c r="B64" t="s">
        <v>316</v>
      </c>
      <c r="C64" t="s">
        <v>317</v>
      </c>
      <c r="D64" t="s">
        <v>318</v>
      </c>
      <c r="E64" t="s">
        <v>319</v>
      </c>
      <c r="F64" t="str">
        <f>HYPERLINK("https://talan.bank.gov.ua/get-user-certificate/d0CZ8wxVW1QRbpT9oeIi","Завантажити сертифікат")</f>
        <v>Завантажити сертифікат</v>
      </c>
    </row>
    <row r="65" spans="1:6" x14ac:dyDescent="0.3">
      <c r="A65" t="s">
        <v>320</v>
      </c>
      <c r="B65" t="s">
        <v>321</v>
      </c>
      <c r="C65" t="s">
        <v>322</v>
      </c>
      <c r="D65" t="s">
        <v>323</v>
      </c>
      <c r="E65" t="s">
        <v>324</v>
      </c>
      <c r="F65" t="str">
        <f>HYPERLINK("https://talan.bank.gov.ua/get-user-certificate/d0CZ8tludM9-tjAEMxNY","Завантажити сертифікат")</f>
        <v>Завантажити сертифікат</v>
      </c>
    </row>
    <row r="66" spans="1:6" x14ac:dyDescent="0.3">
      <c r="A66" t="s">
        <v>325</v>
      </c>
      <c r="B66" t="s">
        <v>326</v>
      </c>
      <c r="C66" t="s">
        <v>327</v>
      </c>
      <c r="D66" t="s">
        <v>328</v>
      </c>
      <c r="E66" t="s">
        <v>329</v>
      </c>
      <c r="F66" t="str">
        <f>HYPERLINK("https://talan.bank.gov.ua/get-user-certificate/d0CZ88svfsqOHJdaEfKV","Завантажити сертифікат")</f>
        <v>Завантажити сертифікат</v>
      </c>
    </row>
    <row r="67" spans="1:6" x14ac:dyDescent="0.3">
      <c r="A67" t="s">
        <v>330</v>
      </c>
      <c r="B67" t="s">
        <v>331</v>
      </c>
      <c r="C67" t="s">
        <v>332</v>
      </c>
      <c r="D67" t="s">
        <v>333</v>
      </c>
      <c r="E67" t="s">
        <v>334</v>
      </c>
      <c r="F67" t="str">
        <f>HYPERLINK("https://talan.bank.gov.ua/get-user-certificate/d0CZ8A4ahCmcK28P2K2U","Завантажити сертифікат")</f>
        <v>Завантажити сертифікат</v>
      </c>
    </row>
    <row r="68" spans="1:6" x14ac:dyDescent="0.3">
      <c r="A68" t="s">
        <v>335</v>
      </c>
      <c r="B68" t="s">
        <v>336</v>
      </c>
      <c r="C68" t="s">
        <v>337</v>
      </c>
      <c r="D68" t="s">
        <v>338</v>
      </c>
      <c r="E68" t="s">
        <v>339</v>
      </c>
      <c r="F68" t="str">
        <f>HYPERLINK("https://talan.bank.gov.ua/get-user-certificate/d0CZ8nRrDkR07DRqLoTb","Завантажити сертифікат")</f>
        <v>Завантажити сертифікат</v>
      </c>
    </row>
    <row r="69" spans="1:6" x14ac:dyDescent="0.3">
      <c r="A69" t="s">
        <v>340</v>
      </c>
      <c r="B69" t="s">
        <v>1650</v>
      </c>
      <c r="C69" t="s">
        <v>1651</v>
      </c>
      <c r="D69" t="s">
        <v>341</v>
      </c>
      <c r="E69" t="s">
        <v>342</v>
      </c>
      <c r="F69" t="str">
        <f>HYPERLINK("https://talan.bank.gov.ua/get-user-certificate/-1a51KpWXaoK3bozjDe8","Завантажити сертифікат")</f>
        <v>Завантажити сертифікат</v>
      </c>
    </row>
    <row r="70" spans="1:6" x14ac:dyDescent="0.3">
      <c r="A70" t="s">
        <v>343</v>
      </c>
      <c r="B70" t="s">
        <v>344</v>
      </c>
      <c r="C70" t="s">
        <v>345</v>
      </c>
      <c r="D70" t="s">
        <v>346</v>
      </c>
      <c r="E70" t="s">
        <v>347</v>
      </c>
      <c r="F70" t="str">
        <f>HYPERLINK("https://talan.bank.gov.ua/get-user-certificate/d0CZ8PDPDQ60zUxRQktj","Завантажити сертифікат")</f>
        <v>Завантажити сертифікат</v>
      </c>
    </row>
    <row r="71" spans="1:6" x14ac:dyDescent="0.3">
      <c r="A71" t="s">
        <v>348</v>
      </c>
      <c r="B71" t="s">
        <v>349</v>
      </c>
      <c r="C71" t="s">
        <v>350</v>
      </c>
      <c r="D71" t="s">
        <v>351</v>
      </c>
      <c r="E71" t="s">
        <v>352</v>
      </c>
      <c r="F71" t="str">
        <f>HYPERLINK("https://talan.bank.gov.ua/get-user-certificate/d0CZ8jRG7bGbbe46IXHe","Завантажити сертифікат")</f>
        <v>Завантажити сертифікат</v>
      </c>
    </row>
    <row r="72" spans="1:6" x14ac:dyDescent="0.3">
      <c r="A72" t="s">
        <v>353</v>
      </c>
      <c r="B72" t="s">
        <v>354</v>
      </c>
      <c r="C72" t="s">
        <v>355</v>
      </c>
      <c r="D72" t="s">
        <v>356</v>
      </c>
      <c r="E72" t="s">
        <v>357</v>
      </c>
      <c r="F72" t="str">
        <f>HYPERLINK("https://talan.bank.gov.ua/get-user-certificate/d0CZ8nDl3vMrbO5CdePt","Завантажити сертифікат")</f>
        <v>Завантажити сертифікат</v>
      </c>
    </row>
    <row r="73" spans="1:6" x14ac:dyDescent="0.3">
      <c r="A73" t="s">
        <v>358</v>
      </c>
      <c r="B73" t="s">
        <v>359</v>
      </c>
      <c r="C73" t="s">
        <v>360</v>
      </c>
      <c r="D73" t="s">
        <v>361</v>
      </c>
      <c r="E73" t="s">
        <v>362</v>
      </c>
      <c r="F73" t="str">
        <f>HYPERLINK("https://talan.bank.gov.ua/get-user-certificate/d0CZ8ZmLnA6NgCzGtePl","Завантажити сертифікат")</f>
        <v>Завантажити сертифікат</v>
      </c>
    </row>
    <row r="74" spans="1:6" x14ac:dyDescent="0.3">
      <c r="A74" t="s">
        <v>363</v>
      </c>
      <c r="B74" t="s">
        <v>364</v>
      </c>
      <c r="C74" t="s">
        <v>365</v>
      </c>
      <c r="D74" t="s">
        <v>366</v>
      </c>
      <c r="E74" t="s">
        <v>367</v>
      </c>
      <c r="F74" t="str">
        <f>HYPERLINK("https://talan.bank.gov.ua/get-user-certificate/d0CZ80d3KHTTjtPU72Md","Завантажити сертифікат")</f>
        <v>Завантажити сертифікат</v>
      </c>
    </row>
    <row r="75" spans="1:6" x14ac:dyDescent="0.3">
      <c r="A75" t="s">
        <v>368</v>
      </c>
      <c r="B75" t="s">
        <v>369</v>
      </c>
      <c r="C75" t="s">
        <v>370</v>
      </c>
      <c r="D75" t="s">
        <v>371</v>
      </c>
      <c r="E75" t="s">
        <v>372</v>
      </c>
      <c r="F75" t="str">
        <f>HYPERLINK("https://talan.bank.gov.ua/get-user-certificate/d0CZ8F7YOzSLHgvYD_Q7","Завантажити сертифікат")</f>
        <v>Завантажити сертифікат</v>
      </c>
    </row>
    <row r="76" spans="1:6" x14ac:dyDescent="0.3">
      <c r="A76" t="s">
        <v>373</v>
      </c>
      <c r="B76" t="s">
        <v>374</v>
      </c>
      <c r="C76" t="s">
        <v>375</v>
      </c>
      <c r="D76" t="s">
        <v>376</v>
      </c>
      <c r="E76" t="s">
        <v>377</v>
      </c>
      <c r="F76" t="str">
        <f>HYPERLINK("https://talan.bank.gov.ua/get-user-certificate/d0CZ8QrfRlpQzdOHa20b","Завантажити сертифікат")</f>
        <v>Завантажити сертифікат</v>
      </c>
    </row>
    <row r="77" spans="1:6" x14ac:dyDescent="0.3">
      <c r="A77" t="s">
        <v>378</v>
      </c>
      <c r="B77" t="s">
        <v>379</v>
      </c>
      <c r="C77" t="s">
        <v>380</v>
      </c>
      <c r="D77" t="s">
        <v>381</v>
      </c>
      <c r="E77" t="s">
        <v>382</v>
      </c>
      <c r="F77" t="str">
        <f>HYPERLINK("https://talan.bank.gov.ua/get-user-certificate/d0CZ89K2upRN8_KIvXXg","Завантажити сертифікат")</f>
        <v>Завантажити сертифікат</v>
      </c>
    </row>
    <row r="78" spans="1:6" x14ac:dyDescent="0.3">
      <c r="A78" t="s">
        <v>383</v>
      </c>
      <c r="B78" t="s">
        <v>384</v>
      </c>
      <c r="C78" t="s">
        <v>385</v>
      </c>
      <c r="D78" t="s">
        <v>386</v>
      </c>
      <c r="E78" t="s">
        <v>387</v>
      </c>
      <c r="F78" t="str">
        <f>HYPERLINK("https://talan.bank.gov.ua/get-user-certificate/d0CZ84c_k0l3JSyD4fiP","Завантажити сертифікат")</f>
        <v>Завантажити сертифікат</v>
      </c>
    </row>
    <row r="79" spans="1:6" x14ac:dyDescent="0.3">
      <c r="A79" t="s">
        <v>388</v>
      </c>
      <c r="B79" t="s">
        <v>389</v>
      </c>
      <c r="C79" t="s">
        <v>390</v>
      </c>
      <c r="D79" t="s">
        <v>391</v>
      </c>
      <c r="E79" t="s">
        <v>392</v>
      </c>
      <c r="F79" t="str">
        <f>HYPERLINK("https://talan.bank.gov.ua/get-user-certificate/d0CZ8RWB8ect8bCyax5g","Завантажити сертифікат")</f>
        <v>Завантажити сертифікат</v>
      </c>
    </row>
    <row r="80" spans="1:6" x14ac:dyDescent="0.3">
      <c r="A80" t="s">
        <v>393</v>
      </c>
      <c r="B80" t="s">
        <v>394</v>
      </c>
      <c r="C80" t="s">
        <v>395</v>
      </c>
      <c r="D80" t="s">
        <v>396</v>
      </c>
      <c r="E80" t="s">
        <v>397</v>
      </c>
      <c r="F80" t="str">
        <f>HYPERLINK("https://talan.bank.gov.ua/get-user-certificate/d0CZ8rHzlNGv_Brtr8p3","Завантажити сертифікат")</f>
        <v>Завантажити сертифікат</v>
      </c>
    </row>
    <row r="81" spans="1:6" x14ac:dyDescent="0.3">
      <c r="A81" t="s">
        <v>398</v>
      </c>
      <c r="B81" t="s">
        <v>399</v>
      </c>
      <c r="C81" t="s">
        <v>400</v>
      </c>
      <c r="D81" t="s">
        <v>401</v>
      </c>
      <c r="E81" t="s">
        <v>402</v>
      </c>
      <c r="F81" t="str">
        <f>HYPERLINK("https://talan.bank.gov.ua/get-user-certificate/d0CZ8Y0nk-hUBVtq19oE","Завантажити сертифікат")</f>
        <v>Завантажити сертифікат</v>
      </c>
    </row>
    <row r="82" spans="1:6" x14ac:dyDescent="0.3">
      <c r="A82" t="s">
        <v>403</v>
      </c>
      <c r="B82" t="s">
        <v>404</v>
      </c>
      <c r="C82" t="s">
        <v>405</v>
      </c>
      <c r="D82" t="s">
        <v>406</v>
      </c>
      <c r="E82" t="s">
        <v>407</v>
      </c>
      <c r="F82" t="str">
        <f>HYPERLINK("https://talan.bank.gov.ua/get-user-certificate/d0CZ8XNuzsjgXRMBbXNL","Завантажити сертифікат")</f>
        <v>Завантажити сертифікат</v>
      </c>
    </row>
    <row r="83" spans="1:6" x14ac:dyDescent="0.3">
      <c r="A83" t="s">
        <v>408</v>
      </c>
      <c r="B83" t="s">
        <v>409</v>
      </c>
      <c r="C83" t="s">
        <v>410</v>
      </c>
      <c r="D83" t="s">
        <v>411</v>
      </c>
      <c r="E83" t="s">
        <v>412</v>
      </c>
      <c r="F83" t="str">
        <f>HYPERLINK("https://talan.bank.gov.ua/get-user-certificate/d0CZ8KMOOIbGCy0fopR7","Завантажити сертифікат")</f>
        <v>Завантажити сертифікат</v>
      </c>
    </row>
    <row r="84" spans="1:6" x14ac:dyDescent="0.3">
      <c r="A84" t="s">
        <v>413</v>
      </c>
      <c r="B84" t="s">
        <v>414</v>
      </c>
      <c r="C84" t="s">
        <v>415</v>
      </c>
      <c r="D84" t="s">
        <v>416</v>
      </c>
      <c r="E84" t="s">
        <v>417</v>
      </c>
      <c r="F84" t="str">
        <f>HYPERLINK("https://talan.bank.gov.ua/get-user-certificate/d0CZ8uOxEPmx4Hf_8tUL","Завантажити сертифікат")</f>
        <v>Завантажити сертифікат</v>
      </c>
    </row>
    <row r="85" spans="1:6" x14ac:dyDescent="0.3">
      <c r="A85" t="s">
        <v>418</v>
      </c>
      <c r="B85" t="s">
        <v>419</v>
      </c>
      <c r="C85" t="s">
        <v>420</v>
      </c>
      <c r="D85" t="s">
        <v>421</v>
      </c>
      <c r="E85" t="s">
        <v>422</v>
      </c>
      <c r="F85" t="str">
        <f>HYPERLINK("https://talan.bank.gov.ua/get-user-certificate/d0CZ8tKbcBHpS-GKzBZ6","Завантажити сертифікат")</f>
        <v>Завантажити сертифікат</v>
      </c>
    </row>
    <row r="86" spans="1:6" x14ac:dyDescent="0.3">
      <c r="A86" t="s">
        <v>423</v>
      </c>
      <c r="B86" t="s">
        <v>424</v>
      </c>
      <c r="C86" t="s">
        <v>425</v>
      </c>
      <c r="D86" t="s">
        <v>426</v>
      </c>
      <c r="E86" t="s">
        <v>427</v>
      </c>
      <c r="F86" t="str">
        <f>HYPERLINK("https://talan.bank.gov.ua/get-user-certificate/d0CZ8Owjdyq_icRuRbQJ","Завантажити сертифікат")</f>
        <v>Завантажити сертифікат</v>
      </c>
    </row>
    <row r="87" spans="1:6" x14ac:dyDescent="0.3">
      <c r="A87" t="s">
        <v>428</v>
      </c>
      <c r="B87" t="s">
        <v>429</v>
      </c>
      <c r="C87" t="s">
        <v>430</v>
      </c>
      <c r="D87" t="s">
        <v>431</v>
      </c>
      <c r="E87" t="s">
        <v>432</v>
      </c>
      <c r="F87" t="str">
        <f>HYPERLINK("https://talan.bank.gov.ua/get-user-certificate/d0CZ8plIOuukoZhh-wqi","Завантажити сертифікат")</f>
        <v>Завантажити сертифікат</v>
      </c>
    </row>
    <row r="88" spans="1:6" x14ac:dyDescent="0.3">
      <c r="A88" t="s">
        <v>433</v>
      </c>
      <c r="B88" t="s">
        <v>434</v>
      </c>
      <c r="C88" t="s">
        <v>435</v>
      </c>
      <c r="D88" t="s">
        <v>436</v>
      </c>
      <c r="E88" t="s">
        <v>437</v>
      </c>
      <c r="F88" t="str">
        <f>HYPERLINK("https://talan.bank.gov.ua/get-user-certificate/d0CZ8SPgVCFMU0BBa9Mz","Завантажити сертифікат")</f>
        <v>Завантажити сертифікат</v>
      </c>
    </row>
    <row r="89" spans="1:6" x14ac:dyDescent="0.3">
      <c r="A89" t="s">
        <v>438</v>
      </c>
      <c r="B89" t="s">
        <v>439</v>
      </c>
      <c r="C89" t="s">
        <v>440</v>
      </c>
      <c r="D89" t="s">
        <v>441</v>
      </c>
      <c r="E89" t="s">
        <v>442</v>
      </c>
      <c r="F89" t="str">
        <f>HYPERLINK("https://talan.bank.gov.ua/get-user-certificate/d0CZ8mfFUIFOAWxq1yqX","Завантажити сертифікат")</f>
        <v>Завантажити сертифікат</v>
      </c>
    </row>
    <row r="90" spans="1:6" x14ac:dyDescent="0.3">
      <c r="A90" t="s">
        <v>443</v>
      </c>
      <c r="B90" t="s">
        <v>444</v>
      </c>
      <c r="C90" t="s">
        <v>445</v>
      </c>
      <c r="D90" t="s">
        <v>446</v>
      </c>
      <c r="E90" t="s">
        <v>447</v>
      </c>
      <c r="F90" t="str">
        <f>HYPERLINK("https://talan.bank.gov.ua/get-user-certificate/d0CZ8u5x7Rse3Ul39Qhg","Завантажити сертифікат")</f>
        <v>Завантажити сертифікат</v>
      </c>
    </row>
    <row r="91" spans="1:6" x14ac:dyDescent="0.3">
      <c r="A91" t="s">
        <v>448</v>
      </c>
      <c r="B91" t="s">
        <v>449</v>
      </c>
      <c r="C91" t="s">
        <v>450</v>
      </c>
      <c r="D91" t="s">
        <v>451</v>
      </c>
      <c r="E91" t="s">
        <v>452</v>
      </c>
      <c r="F91" t="str">
        <f>HYPERLINK("https://talan.bank.gov.ua/get-user-certificate/d0CZ8LS9I8U4vhM98wW0","Завантажити сертифікат")</f>
        <v>Завантажити сертифікат</v>
      </c>
    </row>
    <row r="92" spans="1:6" x14ac:dyDescent="0.3">
      <c r="A92" t="s">
        <v>453</v>
      </c>
      <c r="B92" t="s">
        <v>454</v>
      </c>
      <c r="C92" t="s">
        <v>455</v>
      </c>
      <c r="D92" t="s">
        <v>456</v>
      </c>
      <c r="E92" t="s">
        <v>457</v>
      </c>
      <c r="F92" t="str">
        <f>HYPERLINK("https://talan.bank.gov.ua/get-user-certificate/d0CZ8wqs164bIe-x7NGk","Завантажити сертифікат")</f>
        <v>Завантажити сертифікат</v>
      </c>
    </row>
    <row r="93" spans="1:6" x14ac:dyDescent="0.3">
      <c r="A93" t="s">
        <v>458</v>
      </c>
      <c r="B93" t="s">
        <v>459</v>
      </c>
      <c r="C93" t="s">
        <v>460</v>
      </c>
      <c r="D93" t="s">
        <v>461</v>
      </c>
      <c r="E93" t="s">
        <v>462</v>
      </c>
      <c r="F93" t="str">
        <f>HYPERLINK("https://talan.bank.gov.ua/get-user-certificate/d0CZ85xVxAJTfjaUObdF","Завантажити сертифікат")</f>
        <v>Завантажити сертифікат</v>
      </c>
    </row>
    <row r="94" spans="1:6" x14ac:dyDescent="0.3">
      <c r="A94" t="s">
        <v>463</v>
      </c>
      <c r="B94" t="s">
        <v>464</v>
      </c>
      <c r="C94" t="s">
        <v>465</v>
      </c>
      <c r="D94" t="s">
        <v>466</v>
      </c>
      <c r="E94" t="s">
        <v>467</v>
      </c>
      <c r="F94" t="str">
        <f>HYPERLINK("https://talan.bank.gov.ua/get-user-certificate/d0CZ8MszVLpp8XBDbGGH","Завантажити сертифікат")</f>
        <v>Завантажити сертифікат</v>
      </c>
    </row>
    <row r="95" spans="1:6" x14ac:dyDescent="0.3">
      <c r="A95" t="s">
        <v>468</v>
      </c>
      <c r="B95" t="s">
        <v>469</v>
      </c>
      <c r="C95" t="s">
        <v>470</v>
      </c>
      <c r="D95" t="s">
        <v>471</v>
      </c>
      <c r="E95" t="s">
        <v>472</v>
      </c>
      <c r="F95" t="str">
        <f>HYPERLINK("https://talan.bank.gov.ua/get-user-certificate/d0CZ8-oCHRJiixwMTlfr","Завантажити сертифікат")</f>
        <v>Завантажити сертифікат</v>
      </c>
    </row>
    <row r="96" spans="1:6" x14ac:dyDescent="0.3">
      <c r="A96" t="s">
        <v>473</v>
      </c>
      <c r="B96" t="s">
        <v>474</v>
      </c>
      <c r="C96" t="s">
        <v>475</v>
      </c>
      <c r="D96" t="s">
        <v>476</v>
      </c>
      <c r="E96" t="s">
        <v>477</v>
      </c>
      <c r="F96" t="str">
        <f>HYPERLINK("https://talan.bank.gov.ua/get-user-certificate/d0CZ8GTMPWW_cGFgVOq1","Завантажити сертифікат")</f>
        <v>Завантажити сертифікат</v>
      </c>
    </row>
    <row r="97" spans="1:6" x14ac:dyDescent="0.3">
      <c r="A97" t="s">
        <v>478</v>
      </c>
      <c r="B97" t="s">
        <v>479</v>
      </c>
      <c r="C97" t="s">
        <v>480</v>
      </c>
      <c r="D97" t="s">
        <v>481</v>
      </c>
      <c r="E97" t="s">
        <v>482</v>
      </c>
      <c r="F97" t="str">
        <f>HYPERLINK("https://talan.bank.gov.ua/get-user-certificate/d0CZ8NRWAjCkxb41WRJh","Завантажити сертифікат")</f>
        <v>Завантажити сертифікат</v>
      </c>
    </row>
    <row r="98" spans="1:6" x14ac:dyDescent="0.3">
      <c r="A98" t="s">
        <v>483</v>
      </c>
      <c r="B98" t="s">
        <v>484</v>
      </c>
      <c r="C98" t="s">
        <v>485</v>
      </c>
      <c r="D98" t="s">
        <v>486</v>
      </c>
      <c r="E98" t="s">
        <v>487</v>
      </c>
      <c r="F98" t="str">
        <f>HYPERLINK("https://talan.bank.gov.ua/get-user-certificate/d0CZ8LI3KL2Blcujav9S","Завантажити сертифікат")</f>
        <v>Завантажити сертифікат</v>
      </c>
    </row>
    <row r="99" spans="1:6" x14ac:dyDescent="0.3">
      <c r="A99" t="s">
        <v>488</v>
      </c>
      <c r="B99" t="s">
        <v>489</v>
      </c>
      <c r="C99" t="s">
        <v>490</v>
      </c>
      <c r="D99" t="s">
        <v>491</v>
      </c>
      <c r="E99" t="s">
        <v>492</v>
      </c>
      <c r="F99" t="str">
        <f>HYPERLINK("https://talan.bank.gov.ua/get-user-certificate/d0CZ8v8ikqLpp0g33TF-","Завантажити сертифікат")</f>
        <v>Завантажити сертифікат</v>
      </c>
    </row>
    <row r="100" spans="1:6" x14ac:dyDescent="0.3">
      <c r="A100" t="s">
        <v>493</v>
      </c>
      <c r="B100" t="s">
        <v>494</v>
      </c>
      <c r="C100" t="s">
        <v>495</v>
      </c>
      <c r="D100" t="s">
        <v>496</v>
      </c>
      <c r="E100" t="s">
        <v>497</v>
      </c>
      <c r="F100" t="str">
        <f>HYPERLINK("https://talan.bank.gov.ua/get-user-certificate/d0CZ8g2sWsigbgAUerQJ","Завантажити сертифікат")</f>
        <v>Завантажити сертифікат</v>
      </c>
    </row>
    <row r="101" spans="1:6" x14ac:dyDescent="0.3">
      <c r="A101" t="s">
        <v>498</v>
      </c>
      <c r="B101" t="s">
        <v>499</v>
      </c>
      <c r="C101" t="s">
        <v>500</v>
      </c>
      <c r="D101" t="s">
        <v>501</v>
      </c>
      <c r="E101" t="s">
        <v>502</v>
      </c>
      <c r="F101" t="str">
        <f>HYPERLINK("https://talan.bank.gov.ua/get-user-certificate/d0CZ8H0owdvMVge7d5fi","Завантажити сертифікат")</f>
        <v>Завантажити сертифікат</v>
      </c>
    </row>
    <row r="102" spans="1:6" x14ac:dyDescent="0.3">
      <c r="A102" t="s">
        <v>503</v>
      </c>
      <c r="B102" t="s">
        <v>504</v>
      </c>
      <c r="C102" t="s">
        <v>505</v>
      </c>
      <c r="D102" t="s">
        <v>506</v>
      </c>
      <c r="E102" t="s">
        <v>507</v>
      </c>
      <c r="F102" t="str">
        <f>HYPERLINK("https://talan.bank.gov.ua/get-user-certificate/d0CZ86HQS77keI2pnItW","Завантажити сертифікат")</f>
        <v>Завантажити сертифікат</v>
      </c>
    </row>
    <row r="103" spans="1:6" x14ac:dyDescent="0.3">
      <c r="A103" t="s">
        <v>508</v>
      </c>
      <c r="B103" t="s">
        <v>509</v>
      </c>
      <c r="C103" t="s">
        <v>510</v>
      </c>
      <c r="D103" t="s">
        <v>511</v>
      </c>
      <c r="E103" t="s">
        <v>512</v>
      </c>
      <c r="F103" t="str">
        <f>HYPERLINK("https://talan.bank.gov.ua/get-user-certificate/d0CZ85TGIUSAH4tpukCk","Завантажити сертифікат")</f>
        <v>Завантажити сертифікат</v>
      </c>
    </row>
    <row r="104" spans="1:6" x14ac:dyDescent="0.3">
      <c r="A104" t="s">
        <v>513</v>
      </c>
      <c r="B104" t="s">
        <v>514</v>
      </c>
      <c r="C104" t="s">
        <v>515</v>
      </c>
      <c r="D104" t="s">
        <v>516</v>
      </c>
      <c r="E104" t="s">
        <v>517</v>
      </c>
      <c r="F104" t="str">
        <f>HYPERLINK("https://talan.bank.gov.ua/get-user-certificate/d0CZ8vuRlXR9rgjOIxFa","Завантажити сертифікат")</f>
        <v>Завантажити сертифікат</v>
      </c>
    </row>
    <row r="105" spans="1:6" x14ac:dyDescent="0.3">
      <c r="A105" t="s">
        <v>518</v>
      </c>
      <c r="B105" t="s">
        <v>519</v>
      </c>
      <c r="C105" t="s">
        <v>520</v>
      </c>
      <c r="D105" t="s">
        <v>521</v>
      </c>
      <c r="E105" t="s">
        <v>522</v>
      </c>
      <c r="F105" t="str">
        <f>HYPERLINK("https://talan.bank.gov.ua/get-user-certificate/d0CZ82kIrkXSgQyoJlZ8","Завантажити сертифікат")</f>
        <v>Завантажити сертифікат</v>
      </c>
    </row>
    <row r="106" spans="1:6" x14ac:dyDescent="0.3">
      <c r="A106" t="s">
        <v>523</v>
      </c>
      <c r="B106" t="s">
        <v>524</v>
      </c>
      <c r="C106" t="s">
        <v>525</v>
      </c>
      <c r="D106" t="s">
        <v>526</v>
      </c>
      <c r="E106" t="s">
        <v>527</v>
      </c>
      <c r="F106" t="str">
        <f>HYPERLINK("https://talan.bank.gov.ua/get-user-certificate/d0CZ8dWv52nH4L6oifSc","Завантажити сертифікат")</f>
        <v>Завантажити сертифікат</v>
      </c>
    </row>
    <row r="107" spans="1:6" x14ac:dyDescent="0.3">
      <c r="A107" t="s">
        <v>528</v>
      </c>
      <c r="B107" t="s">
        <v>529</v>
      </c>
      <c r="C107" t="s">
        <v>530</v>
      </c>
      <c r="D107" t="s">
        <v>531</v>
      </c>
      <c r="E107" t="s">
        <v>532</v>
      </c>
      <c r="F107" t="str">
        <f>HYPERLINK("https://talan.bank.gov.ua/get-user-certificate/d0CZ8J-5WusYvHfJ5EHz","Завантажити сертифікат")</f>
        <v>Завантажити сертифікат</v>
      </c>
    </row>
    <row r="108" spans="1:6" x14ac:dyDescent="0.3">
      <c r="A108" t="s">
        <v>533</v>
      </c>
      <c r="B108" t="s">
        <v>534</v>
      </c>
      <c r="C108" t="s">
        <v>535</v>
      </c>
      <c r="D108" t="s">
        <v>536</v>
      </c>
      <c r="E108" t="s">
        <v>537</v>
      </c>
      <c r="F108" t="str">
        <f>HYPERLINK("https://talan.bank.gov.ua/get-user-certificate/d0CZ8CyPmeyZQGFK0eM1","Завантажити сертифікат")</f>
        <v>Завантажити сертифікат</v>
      </c>
    </row>
    <row r="109" spans="1:6" x14ac:dyDescent="0.3">
      <c r="A109" t="s">
        <v>538</v>
      </c>
      <c r="B109" t="s">
        <v>539</v>
      </c>
      <c r="C109" t="s">
        <v>540</v>
      </c>
      <c r="D109" t="s">
        <v>541</v>
      </c>
      <c r="E109" t="s">
        <v>542</v>
      </c>
      <c r="F109" t="str">
        <f>HYPERLINK("https://talan.bank.gov.ua/get-user-certificate/d0CZ8pTHnxkeodMhyj0g","Завантажити сертифікат")</f>
        <v>Завантажити сертифікат</v>
      </c>
    </row>
    <row r="110" spans="1:6" x14ac:dyDescent="0.3">
      <c r="A110" t="s">
        <v>543</v>
      </c>
      <c r="B110" t="s">
        <v>544</v>
      </c>
      <c r="C110" t="s">
        <v>545</v>
      </c>
      <c r="D110" t="s">
        <v>546</v>
      </c>
      <c r="E110" t="s">
        <v>547</v>
      </c>
      <c r="F110" t="str">
        <f>HYPERLINK("https://talan.bank.gov.ua/get-user-certificate/d0CZ8QlSYYxMpJIvjgQ6","Завантажити сертифікат")</f>
        <v>Завантажити сертифікат</v>
      </c>
    </row>
    <row r="111" spans="1:6" x14ac:dyDescent="0.3">
      <c r="A111" t="s">
        <v>548</v>
      </c>
      <c r="B111" t="s">
        <v>549</v>
      </c>
      <c r="C111" t="s">
        <v>550</v>
      </c>
      <c r="D111" t="s">
        <v>551</v>
      </c>
      <c r="E111" t="s">
        <v>552</v>
      </c>
      <c r="F111" t="str">
        <f>HYPERLINK("https://talan.bank.gov.ua/get-user-certificate/d0CZ8xPNSuwSnu0MoV8T","Завантажити сертифікат")</f>
        <v>Завантажити сертифікат</v>
      </c>
    </row>
    <row r="112" spans="1:6" x14ac:dyDescent="0.3">
      <c r="A112" t="s">
        <v>553</v>
      </c>
      <c r="B112" t="s">
        <v>554</v>
      </c>
      <c r="C112" t="s">
        <v>555</v>
      </c>
      <c r="D112" t="s">
        <v>556</v>
      </c>
      <c r="E112" t="s">
        <v>557</v>
      </c>
      <c r="F112" t="str">
        <f>HYPERLINK("https://talan.bank.gov.ua/get-user-certificate/d0CZ8XbZaL9P8l0AFUV6","Завантажити сертифікат")</f>
        <v>Завантажити сертифікат</v>
      </c>
    </row>
    <row r="113" spans="1:6" x14ac:dyDescent="0.3">
      <c r="A113" t="s">
        <v>558</v>
      </c>
      <c r="B113" t="s">
        <v>559</v>
      </c>
      <c r="C113" t="s">
        <v>560</v>
      </c>
      <c r="D113" t="s">
        <v>561</v>
      </c>
      <c r="E113" t="s">
        <v>562</v>
      </c>
      <c r="F113" t="str">
        <f>HYPERLINK("https://talan.bank.gov.ua/get-user-certificate/d0CZ8akBI-iTU5CHpVNj","Завантажити сертифікат")</f>
        <v>Завантажити сертифікат</v>
      </c>
    </row>
    <row r="114" spans="1:6" x14ac:dyDescent="0.3">
      <c r="A114" t="s">
        <v>563</v>
      </c>
      <c r="B114" t="s">
        <v>564</v>
      </c>
      <c r="C114" t="s">
        <v>565</v>
      </c>
      <c r="D114" t="s">
        <v>566</v>
      </c>
      <c r="E114" t="s">
        <v>567</v>
      </c>
      <c r="F114" t="str">
        <f>HYPERLINK("https://talan.bank.gov.ua/get-user-certificate/d0CZ8ePNvXEuyxh-UVZD","Завантажити сертифікат")</f>
        <v>Завантажити сертифікат</v>
      </c>
    </row>
    <row r="115" spans="1:6" x14ac:dyDescent="0.3">
      <c r="A115" t="s">
        <v>568</v>
      </c>
      <c r="B115" t="s">
        <v>569</v>
      </c>
      <c r="C115" t="s">
        <v>570</v>
      </c>
      <c r="D115" t="s">
        <v>571</v>
      </c>
      <c r="E115" t="s">
        <v>572</v>
      </c>
      <c r="F115" t="str">
        <f>HYPERLINK("https://talan.bank.gov.ua/get-user-certificate/d0CZ8jXLnd9Xkjq0Ef9k","Завантажити сертифікат")</f>
        <v>Завантажити сертифікат</v>
      </c>
    </row>
    <row r="116" spans="1:6" x14ac:dyDescent="0.3">
      <c r="A116" t="s">
        <v>573</v>
      </c>
      <c r="B116" t="s">
        <v>574</v>
      </c>
      <c r="C116" t="s">
        <v>575</v>
      </c>
      <c r="D116" t="s">
        <v>576</v>
      </c>
      <c r="E116" t="s">
        <v>577</v>
      </c>
      <c r="F116" t="str">
        <f>HYPERLINK("https://talan.bank.gov.ua/get-user-certificate/d0CZ8-WUNyy-8kVWl3G1","Завантажити сертифікат")</f>
        <v>Завантажити сертифікат</v>
      </c>
    </row>
    <row r="117" spans="1:6" x14ac:dyDescent="0.3">
      <c r="A117" t="s">
        <v>578</v>
      </c>
      <c r="B117" t="s">
        <v>579</v>
      </c>
      <c r="C117" t="s">
        <v>580</v>
      </c>
      <c r="D117" t="s">
        <v>581</v>
      </c>
      <c r="E117" t="s">
        <v>582</v>
      </c>
      <c r="F117" t="str">
        <f>HYPERLINK("https://talan.bank.gov.ua/get-user-certificate/d0CZ8_ADc7RRUWT83gyS","Завантажити сертифікат")</f>
        <v>Завантажити сертифікат</v>
      </c>
    </row>
    <row r="118" spans="1:6" x14ac:dyDescent="0.3">
      <c r="A118" t="s">
        <v>583</v>
      </c>
      <c r="B118" t="s">
        <v>584</v>
      </c>
      <c r="C118" t="s">
        <v>585</v>
      </c>
      <c r="D118" t="s">
        <v>586</v>
      </c>
      <c r="E118" t="s">
        <v>587</v>
      </c>
      <c r="F118" t="str">
        <f>HYPERLINK("https://talan.bank.gov.ua/get-user-certificate/d0CZ8ZVj1fEzrk_6GV0K","Завантажити сертифікат")</f>
        <v>Завантажити сертифікат</v>
      </c>
    </row>
    <row r="119" spans="1:6" x14ac:dyDescent="0.3">
      <c r="A119" t="s">
        <v>588</v>
      </c>
      <c r="B119" t="s">
        <v>589</v>
      </c>
      <c r="C119" t="s">
        <v>590</v>
      </c>
      <c r="D119" t="s">
        <v>591</v>
      </c>
      <c r="E119" t="s">
        <v>592</v>
      </c>
      <c r="F119" t="str">
        <f>HYPERLINK("https://talan.bank.gov.ua/get-user-certificate/d0CZ8mqOakIbZtyz0W_3","Завантажити сертифікат")</f>
        <v>Завантажити сертифікат</v>
      </c>
    </row>
    <row r="120" spans="1:6" x14ac:dyDescent="0.3">
      <c r="A120" t="s">
        <v>593</v>
      </c>
      <c r="B120" t="s">
        <v>594</v>
      </c>
      <c r="C120" t="s">
        <v>595</v>
      </c>
      <c r="D120" t="s">
        <v>596</v>
      </c>
      <c r="E120" t="s">
        <v>597</v>
      </c>
      <c r="F120" t="str">
        <f>HYPERLINK("https://talan.bank.gov.ua/get-user-certificate/d0CZ8IqciObSnP75D8li","Завантажити сертифікат")</f>
        <v>Завантажити сертифікат</v>
      </c>
    </row>
    <row r="121" spans="1:6" x14ac:dyDescent="0.3">
      <c r="A121" t="s">
        <v>598</v>
      </c>
      <c r="B121" t="s">
        <v>599</v>
      </c>
      <c r="C121" t="s">
        <v>600</v>
      </c>
      <c r="D121" t="s">
        <v>601</v>
      </c>
      <c r="E121" t="s">
        <v>602</v>
      </c>
      <c r="F121" t="str">
        <f>HYPERLINK("https://talan.bank.gov.ua/get-user-certificate/d0CZ8bsq0pGwKDCEtF66","Завантажити сертифікат")</f>
        <v>Завантажити сертифікат</v>
      </c>
    </row>
    <row r="122" spans="1:6" x14ac:dyDescent="0.3">
      <c r="A122" t="s">
        <v>603</v>
      </c>
      <c r="B122" t="s">
        <v>604</v>
      </c>
      <c r="C122" t="s">
        <v>605</v>
      </c>
      <c r="D122" t="s">
        <v>606</v>
      </c>
      <c r="E122" t="s">
        <v>607</v>
      </c>
      <c r="F122" t="str">
        <f>HYPERLINK("https://talan.bank.gov.ua/get-user-certificate/d0CZ8ZZ9pyfgaLOJWPQG","Завантажити сертифікат")</f>
        <v>Завантажити сертифікат</v>
      </c>
    </row>
    <row r="123" spans="1:6" x14ac:dyDescent="0.3">
      <c r="A123" t="s">
        <v>608</v>
      </c>
      <c r="B123" t="s">
        <v>609</v>
      </c>
      <c r="C123" t="s">
        <v>610</v>
      </c>
      <c r="D123" t="s">
        <v>611</v>
      </c>
      <c r="E123" t="s">
        <v>612</v>
      </c>
      <c r="F123" t="str">
        <f>HYPERLINK("https://talan.bank.gov.ua/get-user-certificate/d0CZ8ptmBn6187W8-HyR","Завантажити сертифікат")</f>
        <v>Завантажити сертифікат</v>
      </c>
    </row>
    <row r="124" spans="1:6" x14ac:dyDescent="0.3">
      <c r="A124" t="s">
        <v>613</v>
      </c>
      <c r="B124" t="s">
        <v>614</v>
      </c>
      <c r="C124" t="s">
        <v>615</v>
      </c>
      <c r="D124" t="s">
        <v>616</v>
      </c>
      <c r="E124" t="s">
        <v>617</v>
      </c>
      <c r="F124" t="str">
        <f>HYPERLINK("https://talan.bank.gov.ua/get-user-certificate/d0CZ8Z1GL4XXiIzeJciA","Завантажити сертифікат")</f>
        <v>Завантажити сертифікат</v>
      </c>
    </row>
    <row r="125" spans="1:6" x14ac:dyDescent="0.3">
      <c r="A125" t="s">
        <v>618</v>
      </c>
      <c r="B125" t="s">
        <v>619</v>
      </c>
      <c r="C125" t="s">
        <v>620</v>
      </c>
      <c r="D125" t="s">
        <v>621</v>
      </c>
      <c r="E125" t="s">
        <v>622</v>
      </c>
      <c r="F125" t="str">
        <f>HYPERLINK("https://talan.bank.gov.ua/get-user-certificate/d0CZ8GTM0LX6Las2bu5G","Завантажити сертифікат")</f>
        <v>Завантажити сертифікат</v>
      </c>
    </row>
    <row r="126" spans="1:6" x14ac:dyDescent="0.3">
      <c r="A126" t="s">
        <v>623</v>
      </c>
      <c r="B126" t="s">
        <v>624</v>
      </c>
      <c r="C126" t="s">
        <v>625</v>
      </c>
      <c r="D126" t="s">
        <v>626</v>
      </c>
      <c r="E126" t="s">
        <v>627</v>
      </c>
      <c r="F126" t="str">
        <f>HYPERLINK("https://talan.bank.gov.ua/get-user-certificate/d0CZ8qep9qGUwRa_8ia-","Завантажити сертифікат")</f>
        <v>Завантажити сертифікат</v>
      </c>
    </row>
    <row r="127" spans="1:6" x14ac:dyDescent="0.3">
      <c r="A127" t="s">
        <v>628</v>
      </c>
      <c r="B127" t="s">
        <v>629</v>
      </c>
      <c r="C127" t="s">
        <v>630</v>
      </c>
      <c r="D127" t="s">
        <v>631</v>
      </c>
      <c r="E127" t="s">
        <v>632</v>
      </c>
      <c r="F127" t="str">
        <f>HYPERLINK("https://talan.bank.gov.ua/get-user-certificate/d0CZ8GXOCURuUdoAy5GS","Завантажити сертифікат")</f>
        <v>Завантажити сертифікат</v>
      </c>
    </row>
    <row r="128" spans="1:6" x14ac:dyDescent="0.3">
      <c r="A128" t="s">
        <v>633</v>
      </c>
      <c r="B128" t="s">
        <v>634</v>
      </c>
      <c r="C128" t="s">
        <v>635</v>
      </c>
      <c r="D128" t="s">
        <v>636</v>
      </c>
      <c r="E128" t="s">
        <v>637</v>
      </c>
      <c r="F128" t="str">
        <f>HYPERLINK("https://talan.bank.gov.ua/get-user-certificate/d0CZ8wjjXEyWILV64iHe","Завантажити сертифікат")</f>
        <v>Завантажити сертифікат</v>
      </c>
    </row>
    <row r="129" spans="1:6" x14ac:dyDescent="0.3">
      <c r="A129" t="s">
        <v>638</v>
      </c>
      <c r="B129" t="s">
        <v>639</v>
      </c>
      <c r="C129" t="s">
        <v>640</v>
      </c>
      <c r="D129" t="s">
        <v>641</v>
      </c>
      <c r="E129" t="s">
        <v>642</v>
      </c>
      <c r="F129" t="str">
        <f>HYPERLINK("https://talan.bank.gov.ua/get-user-certificate/d0CZ8SwVP6LwEd-UaOLY","Завантажити сертифікат")</f>
        <v>Завантажити сертифікат</v>
      </c>
    </row>
    <row r="130" spans="1:6" x14ac:dyDescent="0.3">
      <c r="A130" t="s">
        <v>643</v>
      </c>
      <c r="B130" t="s">
        <v>644</v>
      </c>
      <c r="C130" t="s">
        <v>645</v>
      </c>
      <c r="D130" t="s">
        <v>646</v>
      </c>
      <c r="E130" t="s">
        <v>647</v>
      </c>
      <c r="F130" t="str">
        <f>HYPERLINK("https://talan.bank.gov.ua/get-user-certificate/d0CZ8oeuMmUHXMMspeOO","Завантажити сертифікат")</f>
        <v>Завантажити сертифікат</v>
      </c>
    </row>
    <row r="131" spans="1:6" x14ac:dyDescent="0.3">
      <c r="A131" t="s">
        <v>648</v>
      </c>
      <c r="B131" t="s">
        <v>649</v>
      </c>
      <c r="C131" t="s">
        <v>650</v>
      </c>
      <c r="D131" t="s">
        <v>651</v>
      </c>
      <c r="E131" t="s">
        <v>652</v>
      </c>
      <c r="F131" t="str">
        <f>HYPERLINK("https://talan.bank.gov.ua/get-user-certificate/d0CZ8Ez2bA3e5Oi7wC3E","Завантажити сертифікат")</f>
        <v>Завантажити сертифікат</v>
      </c>
    </row>
    <row r="132" spans="1:6" x14ac:dyDescent="0.3">
      <c r="A132" t="s">
        <v>653</v>
      </c>
      <c r="B132" t="s">
        <v>654</v>
      </c>
      <c r="C132" t="s">
        <v>655</v>
      </c>
      <c r="D132" t="s">
        <v>656</v>
      </c>
      <c r="E132" t="s">
        <v>657</v>
      </c>
      <c r="F132" t="str">
        <f>HYPERLINK("https://talan.bank.gov.ua/get-user-certificate/d0CZ83yHcz_HxA8NhgSa","Завантажити сертифікат")</f>
        <v>Завантажити сертифікат</v>
      </c>
    </row>
    <row r="133" spans="1:6" x14ac:dyDescent="0.3">
      <c r="A133" t="s">
        <v>658</v>
      </c>
      <c r="B133" t="s">
        <v>659</v>
      </c>
      <c r="C133" t="s">
        <v>660</v>
      </c>
      <c r="D133" t="s">
        <v>661</v>
      </c>
      <c r="E133" t="s">
        <v>662</v>
      </c>
      <c r="F133" t="str">
        <f>HYPERLINK("https://talan.bank.gov.ua/get-user-certificate/d0CZ8Kol_oSQkkWSgcbi","Завантажити сертифікат")</f>
        <v>Завантажити сертифікат</v>
      </c>
    </row>
    <row r="134" spans="1:6" x14ac:dyDescent="0.3">
      <c r="A134" t="s">
        <v>663</v>
      </c>
      <c r="B134" t="s">
        <v>664</v>
      </c>
      <c r="C134" t="s">
        <v>665</v>
      </c>
      <c r="D134" t="s">
        <v>666</v>
      </c>
      <c r="E134" t="s">
        <v>667</v>
      </c>
      <c r="F134" t="str">
        <f>HYPERLINK("https://talan.bank.gov.ua/get-user-certificate/d0CZ8E240GAfzAYcRtz0","Завантажити сертифікат")</f>
        <v>Завантажити сертифікат</v>
      </c>
    </row>
    <row r="135" spans="1:6" x14ac:dyDescent="0.3">
      <c r="A135" t="s">
        <v>668</v>
      </c>
      <c r="B135" t="s">
        <v>669</v>
      </c>
      <c r="C135" t="s">
        <v>670</v>
      </c>
      <c r="D135" t="s">
        <v>671</v>
      </c>
      <c r="E135" t="s">
        <v>672</v>
      </c>
      <c r="F135" t="str">
        <f>HYPERLINK("https://talan.bank.gov.ua/get-user-certificate/d0CZ8kVUbY-2FBG8MYFr","Завантажити сертифікат")</f>
        <v>Завантажити сертифікат</v>
      </c>
    </row>
    <row r="136" spans="1:6" x14ac:dyDescent="0.3">
      <c r="A136" t="s">
        <v>673</v>
      </c>
      <c r="B136" t="s">
        <v>674</v>
      </c>
      <c r="C136" t="s">
        <v>675</v>
      </c>
      <c r="D136" t="s">
        <v>676</v>
      </c>
      <c r="E136" t="s">
        <v>677</v>
      </c>
      <c r="F136" t="str">
        <f>HYPERLINK("https://talan.bank.gov.ua/get-user-certificate/d0CZ8PFWsEDQnncsmHJM","Завантажити сертифікат")</f>
        <v>Завантажити сертифікат</v>
      </c>
    </row>
    <row r="137" spans="1:6" x14ac:dyDescent="0.3">
      <c r="A137" t="s">
        <v>678</v>
      </c>
      <c r="B137" t="s">
        <v>679</v>
      </c>
      <c r="C137" t="s">
        <v>680</v>
      </c>
      <c r="D137" t="s">
        <v>681</v>
      </c>
      <c r="E137" t="s">
        <v>682</v>
      </c>
      <c r="F137" t="str">
        <f>HYPERLINK("https://talan.bank.gov.ua/get-user-certificate/d0CZ8vQGE1PteEi8Lr2Z","Завантажити сертифікат")</f>
        <v>Завантажити сертифікат</v>
      </c>
    </row>
    <row r="138" spans="1:6" x14ac:dyDescent="0.3">
      <c r="A138" t="s">
        <v>683</v>
      </c>
      <c r="B138" t="s">
        <v>684</v>
      </c>
      <c r="C138" t="s">
        <v>685</v>
      </c>
      <c r="D138" t="s">
        <v>686</v>
      </c>
      <c r="E138" t="s">
        <v>687</v>
      </c>
      <c r="F138" t="str">
        <f>HYPERLINK("https://talan.bank.gov.ua/get-user-certificate/d0CZ8Z94Zp6ITkvmJf_u","Завантажити сертифікат")</f>
        <v>Завантажити сертифікат</v>
      </c>
    </row>
    <row r="139" spans="1:6" x14ac:dyDescent="0.3">
      <c r="A139" t="s">
        <v>688</v>
      </c>
      <c r="B139" t="s">
        <v>689</v>
      </c>
      <c r="C139" t="s">
        <v>690</v>
      </c>
      <c r="D139" t="s">
        <v>691</v>
      </c>
      <c r="E139" t="s">
        <v>692</v>
      </c>
      <c r="F139" t="str">
        <f>HYPERLINK("https://talan.bank.gov.ua/get-user-certificate/d0CZ81Gvdx1ruv2TZ8nt","Завантажити сертифікат")</f>
        <v>Завантажити сертифікат</v>
      </c>
    </row>
    <row r="140" spans="1:6" x14ac:dyDescent="0.3">
      <c r="A140" t="s">
        <v>693</v>
      </c>
      <c r="B140" t="s">
        <v>694</v>
      </c>
      <c r="C140" t="s">
        <v>695</v>
      </c>
      <c r="D140" t="s">
        <v>696</v>
      </c>
      <c r="E140" t="s">
        <v>697</v>
      </c>
      <c r="F140" t="str">
        <f>HYPERLINK("https://talan.bank.gov.ua/get-user-certificate/d0CZ8bex7kYCCMytUog9","Завантажити сертифікат")</f>
        <v>Завантажити сертифікат</v>
      </c>
    </row>
    <row r="141" spans="1:6" x14ac:dyDescent="0.3">
      <c r="A141" t="s">
        <v>698</v>
      </c>
      <c r="B141" t="s">
        <v>699</v>
      </c>
      <c r="C141" t="s">
        <v>700</v>
      </c>
      <c r="D141" t="s">
        <v>701</v>
      </c>
      <c r="E141" t="s">
        <v>702</v>
      </c>
      <c r="F141" t="str">
        <f>HYPERLINK("https://talan.bank.gov.ua/get-user-certificate/d0CZ8_vLWMNIXvqmTydu","Завантажити сертифікат")</f>
        <v>Завантажити сертифікат</v>
      </c>
    </row>
    <row r="142" spans="1:6" x14ac:dyDescent="0.3">
      <c r="A142" t="s">
        <v>703</v>
      </c>
      <c r="B142" t="s">
        <v>704</v>
      </c>
      <c r="C142" t="s">
        <v>705</v>
      </c>
      <c r="D142" t="s">
        <v>706</v>
      </c>
      <c r="E142" t="s">
        <v>707</v>
      </c>
      <c r="F142" t="str">
        <f>HYPERLINK("https://talan.bank.gov.ua/get-user-certificate/d0CZ85NufvU29TpzlkPn","Завантажити сертифікат")</f>
        <v>Завантажити сертифікат</v>
      </c>
    </row>
    <row r="143" spans="1:6" x14ac:dyDescent="0.3">
      <c r="A143" t="s">
        <v>708</v>
      </c>
      <c r="B143" t="s">
        <v>709</v>
      </c>
      <c r="C143" t="s">
        <v>710</v>
      </c>
      <c r="D143" t="s">
        <v>711</v>
      </c>
      <c r="E143" t="s">
        <v>712</v>
      </c>
      <c r="F143" t="str">
        <f>HYPERLINK("https://talan.bank.gov.ua/get-user-certificate/d0CZ8GhyRwOOOJBpR3Vr","Завантажити сертифікат")</f>
        <v>Завантажити сертифікат</v>
      </c>
    </row>
    <row r="144" spans="1:6" x14ac:dyDescent="0.3">
      <c r="A144" t="s">
        <v>713</v>
      </c>
      <c r="B144" t="s">
        <v>714</v>
      </c>
      <c r="C144" t="s">
        <v>715</v>
      </c>
      <c r="D144" t="s">
        <v>716</v>
      </c>
      <c r="E144" t="s">
        <v>717</v>
      </c>
      <c r="F144" t="str">
        <f>HYPERLINK("https://talan.bank.gov.ua/get-user-certificate/d0CZ8L5Zac4x-TLFgTTA","Завантажити сертифікат")</f>
        <v>Завантажити сертифікат</v>
      </c>
    </row>
    <row r="145" spans="1:6" x14ac:dyDescent="0.3">
      <c r="A145" t="s">
        <v>718</v>
      </c>
      <c r="B145" t="s">
        <v>719</v>
      </c>
      <c r="C145" t="s">
        <v>720</v>
      </c>
      <c r="D145" t="s">
        <v>721</v>
      </c>
      <c r="E145" t="s">
        <v>722</v>
      </c>
      <c r="F145" t="str">
        <f>HYPERLINK("https://talan.bank.gov.ua/get-user-certificate/d0CZ8IwKPlAMbBsstcQG","Завантажити сертифікат")</f>
        <v>Завантажити сертифікат</v>
      </c>
    </row>
    <row r="146" spans="1:6" x14ac:dyDescent="0.3">
      <c r="A146" t="s">
        <v>723</v>
      </c>
      <c r="B146" t="s">
        <v>724</v>
      </c>
      <c r="C146" t="s">
        <v>725</v>
      </c>
      <c r="D146" t="s">
        <v>726</v>
      </c>
      <c r="E146" t="s">
        <v>727</v>
      </c>
      <c r="F146" t="str">
        <f>HYPERLINK("https://talan.bank.gov.ua/get-user-certificate/d0CZ86ChpwLenyqKGWJj","Завантажити сертифікат")</f>
        <v>Завантажити сертифікат</v>
      </c>
    </row>
    <row r="147" spans="1:6" x14ac:dyDescent="0.3">
      <c r="A147" t="s">
        <v>728</v>
      </c>
      <c r="B147" t="s">
        <v>729</v>
      </c>
      <c r="C147" t="s">
        <v>730</v>
      </c>
      <c r="D147" t="s">
        <v>731</v>
      </c>
      <c r="E147" t="s">
        <v>732</v>
      </c>
      <c r="F147" t="str">
        <f>HYPERLINK("https://talan.bank.gov.ua/get-user-certificate/d0CZ8jAy8YQCU5ESwS4R","Завантажити сертифікат")</f>
        <v>Завантажити сертифікат</v>
      </c>
    </row>
    <row r="148" spans="1:6" x14ac:dyDescent="0.3">
      <c r="A148" t="s">
        <v>733</v>
      </c>
      <c r="B148" t="s">
        <v>734</v>
      </c>
      <c r="C148" t="s">
        <v>735</v>
      </c>
      <c r="D148" t="s">
        <v>736</v>
      </c>
      <c r="E148" t="s">
        <v>737</v>
      </c>
      <c r="F148" t="str">
        <f>HYPERLINK("https://talan.bank.gov.ua/get-user-certificate/d0CZ87PylXUe7MVhuEC4","Завантажити сертифікат")</f>
        <v>Завантажити сертифікат</v>
      </c>
    </row>
    <row r="149" spans="1:6" x14ac:dyDescent="0.3">
      <c r="A149" t="s">
        <v>738</v>
      </c>
      <c r="B149" t="s">
        <v>739</v>
      </c>
      <c r="C149" t="s">
        <v>740</v>
      </c>
      <c r="D149" t="s">
        <v>741</v>
      </c>
      <c r="E149" t="s">
        <v>742</v>
      </c>
      <c r="F149" t="str">
        <f>HYPERLINK("https://talan.bank.gov.ua/get-user-certificate/d0CZ8Ud8ZmikmZzZejH-","Завантажити сертифікат")</f>
        <v>Завантажити сертифікат</v>
      </c>
    </row>
    <row r="150" spans="1:6" x14ac:dyDescent="0.3">
      <c r="A150" t="s">
        <v>743</v>
      </c>
      <c r="B150" t="s">
        <v>744</v>
      </c>
      <c r="C150" t="s">
        <v>745</v>
      </c>
      <c r="D150" t="s">
        <v>746</v>
      </c>
      <c r="E150" t="s">
        <v>747</v>
      </c>
      <c r="F150" t="str">
        <f>HYPERLINK("https://talan.bank.gov.ua/get-user-certificate/d0CZ8vb15cDMtg1W_ek6","Завантажити сертифікат")</f>
        <v>Завантажити сертифікат</v>
      </c>
    </row>
    <row r="151" spans="1:6" x14ac:dyDescent="0.3">
      <c r="A151" t="s">
        <v>748</v>
      </c>
      <c r="B151" t="s">
        <v>749</v>
      </c>
      <c r="C151" t="s">
        <v>750</v>
      </c>
      <c r="D151" t="s">
        <v>751</v>
      </c>
      <c r="E151" t="s">
        <v>752</v>
      </c>
      <c r="F151" t="str">
        <f>HYPERLINK("https://talan.bank.gov.ua/get-user-certificate/d0CZ8JIqM1_tfph85Ivt","Завантажити сертифікат")</f>
        <v>Завантажити сертифікат</v>
      </c>
    </row>
    <row r="152" spans="1:6" x14ac:dyDescent="0.3">
      <c r="A152" t="s">
        <v>753</v>
      </c>
      <c r="B152" t="s">
        <v>754</v>
      </c>
      <c r="C152" t="s">
        <v>755</v>
      </c>
      <c r="D152" t="s">
        <v>756</v>
      </c>
      <c r="E152" t="s">
        <v>757</v>
      </c>
      <c r="F152" t="str">
        <f>HYPERLINK("https://talan.bank.gov.ua/get-user-certificate/d0CZ8miN5q-nY0G-rKL2","Завантажити сертифікат")</f>
        <v>Завантажити сертифікат</v>
      </c>
    </row>
    <row r="153" spans="1:6" x14ac:dyDescent="0.3">
      <c r="A153" t="s">
        <v>758</v>
      </c>
      <c r="B153" t="s">
        <v>759</v>
      </c>
      <c r="C153" t="s">
        <v>760</v>
      </c>
      <c r="D153" t="s">
        <v>761</v>
      </c>
      <c r="E153" t="s">
        <v>762</v>
      </c>
      <c r="F153" t="str">
        <f>HYPERLINK("https://talan.bank.gov.ua/get-user-certificate/d0CZ8G-bcCAzzixPqFl_","Завантажити сертифікат")</f>
        <v>Завантажити сертифікат</v>
      </c>
    </row>
    <row r="154" spans="1:6" x14ac:dyDescent="0.3">
      <c r="A154" t="s">
        <v>763</v>
      </c>
      <c r="B154" t="s">
        <v>764</v>
      </c>
      <c r="C154" t="s">
        <v>765</v>
      </c>
      <c r="D154" t="s">
        <v>766</v>
      </c>
      <c r="E154" t="s">
        <v>767</v>
      </c>
      <c r="F154" t="str">
        <f>HYPERLINK("https://talan.bank.gov.ua/get-user-certificate/d0CZ8xeAKB6eRHKGuOTO","Завантажити сертифікат")</f>
        <v>Завантажити сертифікат</v>
      </c>
    </row>
    <row r="155" spans="1:6" x14ac:dyDescent="0.3">
      <c r="A155" t="s">
        <v>768</v>
      </c>
      <c r="B155" t="s">
        <v>769</v>
      </c>
      <c r="C155" t="s">
        <v>770</v>
      </c>
      <c r="D155" t="s">
        <v>771</v>
      </c>
      <c r="E155" t="s">
        <v>772</v>
      </c>
      <c r="F155" t="str">
        <f>HYPERLINK("https://talan.bank.gov.ua/get-user-certificate/d0CZ83w7chxH7HN2UTe0","Завантажити сертифікат")</f>
        <v>Завантажити сертифікат</v>
      </c>
    </row>
    <row r="156" spans="1:6" x14ac:dyDescent="0.3">
      <c r="A156" t="s">
        <v>773</v>
      </c>
      <c r="B156" t="s">
        <v>774</v>
      </c>
      <c r="C156" t="s">
        <v>775</v>
      </c>
      <c r="D156" t="s">
        <v>776</v>
      </c>
      <c r="E156" t="s">
        <v>777</v>
      </c>
      <c r="F156" t="str">
        <f>HYPERLINK("https://talan.bank.gov.ua/get-user-certificate/d0CZ86uOpcbi3oEfWSpQ","Завантажити сертифікат")</f>
        <v>Завантажити сертифікат</v>
      </c>
    </row>
    <row r="157" spans="1:6" x14ac:dyDescent="0.3">
      <c r="A157" t="s">
        <v>778</v>
      </c>
      <c r="B157" t="s">
        <v>779</v>
      </c>
      <c r="C157" t="s">
        <v>780</v>
      </c>
      <c r="D157" t="s">
        <v>781</v>
      </c>
      <c r="E157" t="s">
        <v>782</v>
      </c>
      <c r="F157" t="str">
        <f>HYPERLINK("https://talan.bank.gov.ua/get-user-certificate/d0CZ8cMwOKlFihw58apD","Завантажити сертифікат")</f>
        <v>Завантажити сертифікат</v>
      </c>
    </row>
    <row r="158" spans="1:6" x14ac:dyDescent="0.3">
      <c r="A158" t="s">
        <v>783</v>
      </c>
      <c r="B158" t="s">
        <v>784</v>
      </c>
      <c r="C158" t="s">
        <v>785</v>
      </c>
      <c r="D158" t="s">
        <v>786</v>
      </c>
      <c r="E158" t="s">
        <v>787</v>
      </c>
      <c r="F158" t="str">
        <f>HYPERLINK("https://talan.bank.gov.ua/get-user-certificate/d0CZ8QhqvHXeA97Qdw_E","Завантажити сертифікат")</f>
        <v>Завантажити сертифікат</v>
      </c>
    </row>
    <row r="159" spans="1:6" x14ac:dyDescent="0.3">
      <c r="A159" t="s">
        <v>788</v>
      </c>
      <c r="B159" t="s">
        <v>789</v>
      </c>
      <c r="C159" t="s">
        <v>790</v>
      </c>
      <c r="D159" t="s">
        <v>791</v>
      </c>
      <c r="E159" t="s">
        <v>792</v>
      </c>
      <c r="F159" t="str">
        <f>HYPERLINK("https://talan.bank.gov.ua/get-user-certificate/d0CZ8Wq9BxG6PGOByFAB","Завантажити сертифікат")</f>
        <v>Завантажити сертифікат</v>
      </c>
    </row>
    <row r="160" spans="1:6" x14ac:dyDescent="0.3">
      <c r="A160" t="s">
        <v>793</v>
      </c>
      <c r="B160" t="s">
        <v>794</v>
      </c>
      <c r="C160" t="s">
        <v>795</v>
      </c>
      <c r="D160" t="s">
        <v>796</v>
      </c>
      <c r="E160" t="s">
        <v>797</v>
      </c>
      <c r="F160" t="str">
        <f>HYPERLINK("https://talan.bank.gov.ua/get-user-certificate/d0CZ8DQW6mxRbCeeVRuF","Завантажити сертифікат")</f>
        <v>Завантажити сертифікат</v>
      </c>
    </row>
    <row r="161" spans="1:6" x14ac:dyDescent="0.3">
      <c r="A161" t="s">
        <v>798</v>
      </c>
      <c r="B161" t="s">
        <v>799</v>
      </c>
      <c r="C161" t="s">
        <v>800</v>
      </c>
      <c r="D161" t="s">
        <v>801</v>
      </c>
      <c r="E161" t="s">
        <v>802</v>
      </c>
      <c r="F161" t="str">
        <f>HYPERLINK("https://talan.bank.gov.ua/get-user-certificate/d0CZ827T1n7HBbVmppJY","Завантажити сертифікат")</f>
        <v>Завантажити сертифікат</v>
      </c>
    </row>
    <row r="162" spans="1:6" x14ac:dyDescent="0.3">
      <c r="A162" t="s">
        <v>803</v>
      </c>
      <c r="B162" t="s">
        <v>804</v>
      </c>
      <c r="C162" t="s">
        <v>805</v>
      </c>
      <c r="D162" t="s">
        <v>806</v>
      </c>
      <c r="E162" t="s">
        <v>807</v>
      </c>
      <c r="F162" t="str">
        <f>HYPERLINK("https://talan.bank.gov.ua/get-user-certificate/d0CZ8i-hHXOvMJ18OgVR","Завантажити сертифікат")</f>
        <v>Завантажити сертифікат</v>
      </c>
    </row>
    <row r="163" spans="1:6" x14ac:dyDescent="0.3">
      <c r="A163" t="s">
        <v>808</v>
      </c>
      <c r="B163" t="s">
        <v>809</v>
      </c>
      <c r="C163" t="s">
        <v>810</v>
      </c>
      <c r="D163" t="s">
        <v>811</v>
      </c>
      <c r="E163" t="s">
        <v>812</v>
      </c>
      <c r="F163" t="str">
        <f>HYPERLINK("https://talan.bank.gov.ua/get-user-certificate/d0CZ8myDA2Tr5dLGaOGi","Завантажити сертифікат")</f>
        <v>Завантажити сертифікат</v>
      </c>
    </row>
    <row r="164" spans="1:6" x14ac:dyDescent="0.3">
      <c r="A164" t="s">
        <v>813</v>
      </c>
      <c r="B164" t="s">
        <v>814</v>
      </c>
      <c r="C164" t="s">
        <v>815</v>
      </c>
      <c r="D164" t="s">
        <v>816</v>
      </c>
      <c r="E164" t="s">
        <v>817</v>
      </c>
      <c r="F164" t="str">
        <f>HYPERLINK("https://talan.bank.gov.ua/get-user-certificate/d0CZ8UuIP19AZbTh2ulj","Завантажити сертифікат")</f>
        <v>Завантажити сертифікат</v>
      </c>
    </row>
    <row r="165" spans="1:6" x14ac:dyDescent="0.3">
      <c r="A165" t="s">
        <v>818</v>
      </c>
      <c r="B165" t="s">
        <v>819</v>
      </c>
      <c r="C165" t="s">
        <v>820</v>
      </c>
      <c r="D165" t="s">
        <v>821</v>
      </c>
      <c r="E165" t="s">
        <v>822</v>
      </c>
      <c r="F165" t="str">
        <f>HYPERLINK("https://talan.bank.gov.ua/get-user-certificate/d0CZ8JJSBlbPV9nPZeAi","Завантажити сертифікат")</f>
        <v>Завантажити сертифікат</v>
      </c>
    </row>
    <row r="166" spans="1:6" x14ac:dyDescent="0.3">
      <c r="A166" t="s">
        <v>823</v>
      </c>
      <c r="B166" t="s">
        <v>824</v>
      </c>
      <c r="C166" t="s">
        <v>825</v>
      </c>
      <c r="D166" t="s">
        <v>826</v>
      </c>
      <c r="E166" t="s">
        <v>827</v>
      </c>
      <c r="F166" t="str">
        <f>HYPERLINK("https://talan.bank.gov.ua/get-user-certificate/d0CZ8fcL_9l5FCnBce_B","Завантажити сертифікат")</f>
        <v>Завантажити сертифікат</v>
      </c>
    </row>
    <row r="167" spans="1:6" x14ac:dyDescent="0.3">
      <c r="A167" t="s">
        <v>828</v>
      </c>
      <c r="B167" t="s">
        <v>829</v>
      </c>
      <c r="C167" t="s">
        <v>830</v>
      </c>
      <c r="D167" t="s">
        <v>831</v>
      </c>
      <c r="E167" t="s">
        <v>832</v>
      </c>
      <c r="F167" t="str">
        <f>HYPERLINK("https://talan.bank.gov.ua/get-user-certificate/d0CZ8GHYGyiSPUHrz5Wx","Завантажити сертифікат")</f>
        <v>Завантажити сертифікат</v>
      </c>
    </row>
    <row r="168" spans="1:6" x14ac:dyDescent="0.3">
      <c r="A168" t="s">
        <v>833</v>
      </c>
      <c r="B168" t="s">
        <v>834</v>
      </c>
      <c r="C168" t="s">
        <v>835</v>
      </c>
      <c r="D168" t="s">
        <v>836</v>
      </c>
      <c r="E168" t="s">
        <v>837</v>
      </c>
      <c r="F168" t="str">
        <f>HYPERLINK("https://talan.bank.gov.ua/get-user-certificate/d0CZ8CawmwQSJysz0Oq1","Завантажити сертифікат")</f>
        <v>Завантажити сертифікат</v>
      </c>
    </row>
    <row r="169" spans="1:6" x14ac:dyDescent="0.3">
      <c r="A169" t="s">
        <v>838</v>
      </c>
      <c r="B169" t="s">
        <v>839</v>
      </c>
      <c r="C169" t="s">
        <v>840</v>
      </c>
      <c r="D169" t="s">
        <v>841</v>
      </c>
      <c r="E169" t="s">
        <v>842</v>
      </c>
      <c r="F169" t="str">
        <f>HYPERLINK("https://talan.bank.gov.ua/get-user-certificate/d0CZ8ENc87ZJWZw_KTVE","Завантажити сертифікат")</f>
        <v>Завантажити сертифікат</v>
      </c>
    </row>
    <row r="170" spans="1:6" x14ac:dyDescent="0.3">
      <c r="A170" t="s">
        <v>843</v>
      </c>
      <c r="B170" t="s">
        <v>844</v>
      </c>
      <c r="C170" t="s">
        <v>845</v>
      </c>
      <c r="D170" t="s">
        <v>846</v>
      </c>
      <c r="E170" t="s">
        <v>847</v>
      </c>
      <c r="F170" t="str">
        <f>HYPERLINK("https://talan.bank.gov.ua/get-user-certificate/d0CZ8E8PhzTkqsPzdu37","Завантажити сертифікат")</f>
        <v>Завантажити сертифікат</v>
      </c>
    </row>
    <row r="171" spans="1:6" x14ac:dyDescent="0.3">
      <c r="A171" t="s">
        <v>848</v>
      </c>
      <c r="B171" t="s">
        <v>849</v>
      </c>
      <c r="C171" t="s">
        <v>850</v>
      </c>
      <c r="D171" t="s">
        <v>851</v>
      </c>
      <c r="E171" t="s">
        <v>852</v>
      </c>
      <c r="F171" t="str">
        <f>HYPERLINK("https://talan.bank.gov.ua/get-user-certificate/d0CZ8fSOZfiAALQBViM9","Завантажити сертифікат")</f>
        <v>Завантажити сертифікат</v>
      </c>
    </row>
    <row r="172" spans="1:6" x14ac:dyDescent="0.3">
      <c r="A172" t="s">
        <v>853</v>
      </c>
      <c r="B172" t="s">
        <v>854</v>
      </c>
      <c r="C172" t="s">
        <v>855</v>
      </c>
      <c r="D172" t="s">
        <v>856</v>
      </c>
      <c r="E172" t="s">
        <v>857</v>
      </c>
      <c r="F172" t="str">
        <f>HYPERLINK("https://talan.bank.gov.ua/get-user-certificate/d0CZ8f48yG1wSIkt08E_","Завантажити сертифікат")</f>
        <v>Завантажити сертифікат</v>
      </c>
    </row>
    <row r="173" spans="1:6" x14ac:dyDescent="0.3">
      <c r="A173" t="s">
        <v>858</v>
      </c>
      <c r="B173" t="s">
        <v>859</v>
      </c>
      <c r="C173" t="s">
        <v>860</v>
      </c>
      <c r="D173" t="s">
        <v>861</v>
      </c>
      <c r="E173" t="s">
        <v>862</v>
      </c>
      <c r="F173" t="str">
        <f>HYPERLINK("https://talan.bank.gov.ua/get-user-certificate/d0CZ89vmFu3b80pb0hY3","Завантажити сертифікат")</f>
        <v>Завантажити сертифікат</v>
      </c>
    </row>
    <row r="174" spans="1:6" x14ac:dyDescent="0.3">
      <c r="A174" t="s">
        <v>863</v>
      </c>
      <c r="B174" t="s">
        <v>864</v>
      </c>
      <c r="C174" t="s">
        <v>865</v>
      </c>
      <c r="D174" t="s">
        <v>866</v>
      </c>
      <c r="E174" t="s">
        <v>867</v>
      </c>
      <c r="F174" t="str">
        <f>HYPERLINK("https://talan.bank.gov.ua/get-user-certificate/d0CZ80KSP8GDSL0cHAAi","Завантажити сертифікат")</f>
        <v>Завантажити сертифікат</v>
      </c>
    </row>
    <row r="175" spans="1:6" x14ac:dyDescent="0.3">
      <c r="A175" t="s">
        <v>868</v>
      </c>
      <c r="B175" t="s">
        <v>869</v>
      </c>
      <c r="C175" t="s">
        <v>870</v>
      </c>
      <c r="D175" t="s">
        <v>871</v>
      </c>
      <c r="E175" t="s">
        <v>872</v>
      </c>
      <c r="F175" t="str">
        <f>HYPERLINK("https://talan.bank.gov.ua/get-user-certificate/d0CZ8_tB-fPM1UdSIDv8","Завантажити сертифікат")</f>
        <v>Завантажити сертифікат</v>
      </c>
    </row>
    <row r="176" spans="1:6" x14ac:dyDescent="0.3">
      <c r="A176" t="s">
        <v>873</v>
      </c>
      <c r="B176" t="s">
        <v>874</v>
      </c>
      <c r="C176" t="s">
        <v>875</v>
      </c>
      <c r="D176" t="s">
        <v>876</v>
      </c>
      <c r="E176" t="s">
        <v>877</v>
      </c>
      <c r="F176" t="str">
        <f>HYPERLINK("https://talan.bank.gov.ua/get-user-certificate/d0CZ825hmUj887GhO0tE","Завантажити сертифікат")</f>
        <v>Завантажити сертифікат</v>
      </c>
    </row>
    <row r="177" spans="1:6" x14ac:dyDescent="0.3">
      <c r="A177" t="s">
        <v>878</v>
      </c>
      <c r="B177" t="s">
        <v>879</v>
      </c>
      <c r="C177" t="s">
        <v>880</v>
      </c>
      <c r="D177" t="s">
        <v>881</v>
      </c>
      <c r="E177" t="s">
        <v>882</v>
      </c>
      <c r="F177" t="str">
        <f>HYPERLINK("https://talan.bank.gov.ua/get-user-certificate/d0CZ8Qvb1JnjJCs_ziXE","Завантажити сертифікат")</f>
        <v>Завантажити сертифікат</v>
      </c>
    </row>
    <row r="178" spans="1:6" x14ac:dyDescent="0.3">
      <c r="A178" t="s">
        <v>883</v>
      </c>
      <c r="B178" t="s">
        <v>884</v>
      </c>
      <c r="C178" t="s">
        <v>885</v>
      </c>
      <c r="D178" t="s">
        <v>886</v>
      </c>
      <c r="E178" t="s">
        <v>887</v>
      </c>
      <c r="F178" t="str">
        <f>HYPERLINK("https://talan.bank.gov.ua/get-user-certificate/d0CZ8Y4IHeehdDYCxcrM","Завантажити сертифікат")</f>
        <v>Завантажити сертифікат</v>
      </c>
    </row>
    <row r="179" spans="1:6" x14ac:dyDescent="0.3">
      <c r="A179" t="s">
        <v>888</v>
      </c>
      <c r="B179" t="s">
        <v>889</v>
      </c>
      <c r="C179" t="s">
        <v>890</v>
      </c>
      <c r="D179" t="s">
        <v>891</v>
      </c>
      <c r="E179" t="s">
        <v>892</v>
      </c>
      <c r="F179" t="str">
        <f>HYPERLINK("https://talan.bank.gov.ua/get-user-certificate/d0CZ8czDmxQOxUBjAHeg","Завантажити сертифікат")</f>
        <v>Завантажити сертифікат</v>
      </c>
    </row>
    <row r="180" spans="1:6" x14ac:dyDescent="0.3">
      <c r="A180" t="s">
        <v>893</v>
      </c>
      <c r="B180" t="s">
        <v>894</v>
      </c>
      <c r="C180" t="s">
        <v>895</v>
      </c>
      <c r="D180" t="s">
        <v>896</v>
      </c>
      <c r="E180" t="s">
        <v>897</v>
      </c>
      <c r="F180" t="str">
        <f>HYPERLINK("https://talan.bank.gov.ua/get-user-certificate/d0CZ8TdebJuCDTpDnoVB","Завантажити сертифікат")</f>
        <v>Завантажити сертифікат</v>
      </c>
    </row>
    <row r="181" spans="1:6" x14ac:dyDescent="0.3">
      <c r="A181" t="s">
        <v>898</v>
      </c>
      <c r="B181" t="s">
        <v>899</v>
      </c>
      <c r="C181" t="s">
        <v>900</v>
      </c>
      <c r="D181" t="s">
        <v>901</v>
      </c>
      <c r="E181" t="s">
        <v>902</v>
      </c>
      <c r="F181" t="str">
        <f>HYPERLINK("https://talan.bank.gov.ua/get-user-certificate/d0CZ8UDEk5OjxF3b56no","Завантажити сертифікат")</f>
        <v>Завантажити сертифікат</v>
      </c>
    </row>
    <row r="182" spans="1:6" x14ac:dyDescent="0.3">
      <c r="A182" t="s">
        <v>903</v>
      </c>
      <c r="B182" t="s">
        <v>904</v>
      </c>
      <c r="C182" t="s">
        <v>905</v>
      </c>
      <c r="D182" t="s">
        <v>906</v>
      </c>
      <c r="E182" t="s">
        <v>907</v>
      </c>
      <c r="F182" t="str">
        <f>HYPERLINK("https://talan.bank.gov.ua/get-user-certificate/d0CZ8-PO9yOoIXsPtJh4","Завантажити сертифікат")</f>
        <v>Завантажити сертифікат</v>
      </c>
    </row>
    <row r="183" spans="1:6" x14ac:dyDescent="0.3">
      <c r="A183" t="s">
        <v>908</v>
      </c>
      <c r="B183" t="s">
        <v>909</v>
      </c>
      <c r="C183" t="s">
        <v>910</v>
      </c>
      <c r="D183" t="s">
        <v>831</v>
      </c>
      <c r="E183" t="s">
        <v>911</v>
      </c>
      <c r="F183" t="str">
        <f>HYPERLINK("https://talan.bank.gov.ua/get-user-certificate/d0CZ8hVt31Fr_N3co8-r","Завантажити сертифікат")</f>
        <v>Завантажити сертифікат</v>
      </c>
    </row>
    <row r="184" spans="1:6" x14ac:dyDescent="0.3">
      <c r="A184" t="s">
        <v>912</v>
      </c>
      <c r="B184" t="s">
        <v>913</v>
      </c>
      <c r="C184" t="s">
        <v>914</v>
      </c>
      <c r="D184" t="s">
        <v>915</v>
      </c>
      <c r="E184" t="s">
        <v>916</v>
      </c>
      <c r="F184" t="str">
        <f>HYPERLINK("https://talan.bank.gov.ua/get-user-certificate/d0CZ8QiZmpjshNqrggyQ","Завантажити сертифікат")</f>
        <v>Завантажити сертифікат</v>
      </c>
    </row>
    <row r="185" spans="1:6" x14ac:dyDescent="0.3">
      <c r="A185" t="s">
        <v>917</v>
      </c>
      <c r="B185" t="s">
        <v>918</v>
      </c>
      <c r="C185" t="s">
        <v>919</v>
      </c>
      <c r="D185" t="s">
        <v>920</v>
      </c>
      <c r="E185" t="s">
        <v>921</v>
      </c>
      <c r="F185" t="str">
        <f>HYPERLINK("https://talan.bank.gov.ua/get-user-certificate/d0CZ8TvqpHL8uO1G5XaQ","Завантажити сертифікат")</f>
        <v>Завантажити сертифікат</v>
      </c>
    </row>
    <row r="186" spans="1:6" x14ac:dyDescent="0.3">
      <c r="A186" t="s">
        <v>922</v>
      </c>
      <c r="B186" t="s">
        <v>923</v>
      </c>
      <c r="C186" t="s">
        <v>924</v>
      </c>
      <c r="D186" t="s">
        <v>925</v>
      </c>
      <c r="E186" t="s">
        <v>926</v>
      </c>
      <c r="F186" t="str">
        <f>HYPERLINK("https://talan.bank.gov.ua/get-user-certificate/d0CZ8ySnqyAgDDoF4LSO","Завантажити сертифікат")</f>
        <v>Завантажити сертифікат</v>
      </c>
    </row>
    <row r="187" spans="1:6" x14ac:dyDescent="0.3">
      <c r="A187" t="s">
        <v>927</v>
      </c>
      <c r="B187" t="s">
        <v>928</v>
      </c>
      <c r="C187" t="s">
        <v>929</v>
      </c>
      <c r="D187" t="s">
        <v>930</v>
      </c>
      <c r="E187" t="s">
        <v>931</v>
      </c>
      <c r="F187" t="str">
        <f>HYPERLINK("https://talan.bank.gov.ua/get-user-certificate/d0CZ8d8iKxYb9D_OwgFT","Завантажити сертифікат")</f>
        <v>Завантажити сертифікат</v>
      </c>
    </row>
    <row r="188" spans="1:6" x14ac:dyDescent="0.3">
      <c r="A188" t="s">
        <v>932</v>
      </c>
      <c r="B188" t="s">
        <v>933</v>
      </c>
      <c r="C188" t="s">
        <v>934</v>
      </c>
      <c r="D188" t="s">
        <v>935</v>
      </c>
      <c r="E188" t="s">
        <v>936</v>
      </c>
      <c r="F188" t="str">
        <f>HYPERLINK("https://talan.bank.gov.ua/get-user-certificate/d0CZ8-erylV4r7PADS9B","Завантажити сертифікат")</f>
        <v>Завантажити сертифікат</v>
      </c>
    </row>
    <row r="189" spans="1:6" x14ac:dyDescent="0.3">
      <c r="A189" t="s">
        <v>937</v>
      </c>
      <c r="B189" t="s">
        <v>938</v>
      </c>
      <c r="C189" t="s">
        <v>939</v>
      </c>
      <c r="D189" t="s">
        <v>940</v>
      </c>
      <c r="E189" t="s">
        <v>941</v>
      </c>
      <c r="F189" t="str">
        <f>HYPERLINK("https://talan.bank.gov.ua/get-user-certificate/d0CZ8XpDHDSZ9QowoQPU","Завантажити сертифікат")</f>
        <v>Завантажити сертифікат</v>
      </c>
    </row>
    <row r="190" spans="1:6" x14ac:dyDescent="0.3">
      <c r="A190" t="s">
        <v>942</v>
      </c>
      <c r="B190" t="s">
        <v>943</v>
      </c>
      <c r="C190" t="s">
        <v>944</v>
      </c>
      <c r="D190" t="s">
        <v>945</v>
      </c>
      <c r="E190" t="s">
        <v>946</v>
      </c>
      <c r="F190" t="str">
        <f>HYPERLINK("https://talan.bank.gov.ua/get-user-certificate/d0CZ8P6nW7cISFulmlfs","Завантажити сертифікат")</f>
        <v>Завантажити сертифікат</v>
      </c>
    </row>
    <row r="191" spans="1:6" x14ac:dyDescent="0.3">
      <c r="A191" t="s">
        <v>947</v>
      </c>
      <c r="B191" t="s">
        <v>948</v>
      </c>
      <c r="C191" t="s">
        <v>949</v>
      </c>
      <c r="D191" t="s">
        <v>950</v>
      </c>
      <c r="E191" t="s">
        <v>951</v>
      </c>
      <c r="F191" t="str">
        <f>HYPERLINK("https://talan.bank.gov.ua/get-user-certificate/d0CZ8kq_dkU3Z1bIBkSY","Завантажити сертифікат")</f>
        <v>Завантажити сертифікат</v>
      </c>
    </row>
    <row r="192" spans="1:6" x14ac:dyDescent="0.3">
      <c r="A192" t="s">
        <v>952</v>
      </c>
      <c r="B192" t="s">
        <v>953</v>
      </c>
      <c r="C192" t="s">
        <v>954</v>
      </c>
      <c r="D192" t="s">
        <v>955</v>
      </c>
      <c r="E192" t="s">
        <v>956</v>
      </c>
      <c r="F192" t="str">
        <f>HYPERLINK("https://talan.bank.gov.ua/get-user-certificate/d0CZ8IimguDIiCTCfzU1","Завантажити сертифікат")</f>
        <v>Завантажити сертифікат</v>
      </c>
    </row>
    <row r="193" spans="1:6" x14ac:dyDescent="0.3">
      <c r="A193" t="s">
        <v>957</v>
      </c>
      <c r="B193" t="s">
        <v>958</v>
      </c>
      <c r="C193" t="s">
        <v>959</v>
      </c>
      <c r="D193" t="s">
        <v>960</v>
      </c>
      <c r="E193" t="s">
        <v>961</v>
      </c>
      <c r="F193" t="str">
        <f>HYPERLINK("https://talan.bank.gov.ua/get-user-certificate/d0CZ8dM7hKuH5kfwIK4F","Завантажити сертифікат")</f>
        <v>Завантажити сертифікат</v>
      </c>
    </row>
    <row r="194" spans="1:6" x14ac:dyDescent="0.3">
      <c r="A194" t="s">
        <v>962</v>
      </c>
      <c r="B194" t="s">
        <v>963</v>
      </c>
      <c r="C194" t="s">
        <v>964</v>
      </c>
      <c r="D194" t="s">
        <v>965</v>
      </c>
      <c r="E194" t="s">
        <v>966</v>
      </c>
      <c r="F194" t="str">
        <f>HYPERLINK("https://talan.bank.gov.ua/get-user-certificate/d0CZ8E-1hpQcqXO30cTB","Завантажити сертифікат")</f>
        <v>Завантажити сертифікат</v>
      </c>
    </row>
    <row r="195" spans="1:6" x14ac:dyDescent="0.3">
      <c r="A195" t="s">
        <v>967</v>
      </c>
      <c r="B195" t="s">
        <v>968</v>
      </c>
      <c r="C195" t="s">
        <v>969</v>
      </c>
      <c r="D195" t="s">
        <v>970</v>
      </c>
      <c r="E195" t="s">
        <v>971</v>
      </c>
      <c r="F195" t="str">
        <f>HYPERLINK("https://talan.bank.gov.ua/get-user-certificate/d0CZ8YL251rimmu02Jms","Завантажити сертифікат")</f>
        <v>Завантажити сертифікат</v>
      </c>
    </row>
    <row r="196" spans="1:6" x14ac:dyDescent="0.3">
      <c r="A196" t="s">
        <v>972</v>
      </c>
      <c r="B196" t="s">
        <v>973</v>
      </c>
      <c r="C196" t="s">
        <v>974</v>
      </c>
      <c r="D196" t="s">
        <v>975</v>
      </c>
      <c r="E196" t="s">
        <v>976</v>
      </c>
      <c r="F196" t="str">
        <f>HYPERLINK("https://talan.bank.gov.ua/get-user-certificate/d0CZ8eNSNuVHkdclmxvg","Завантажити сертифікат")</f>
        <v>Завантажити сертифікат</v>
      </c>
    </row>
    <row r="197" spans="1:6" x14ac:dyDescent="0.3">
      <c r="A197" t="s">
        <v>977</v>
      </c>
      <c r="B197" t="s">
        <v>978</v>
      </c>
      <c r="C197" t="s">
        <v>979</v>
      </c>
      <c r="D197" t="s">
        <v>980</v>
      </c>
      <c r="E197" t="s">
        <v>981</v>
      </c>
      <c r="F197" t="str">
        <f>HYPERLINK("https://talan.bank.gov.ua/get-user-certificate/d0CZ8_OoSMqEmIzPv-pJ","Завантажити сертифікат")</f>
        <v>Завантажити сертифікат</v>
      </c>
    </row>
    <row r="198" spans="1:6" x14ac:dyDescent="0.3">
      <c r="A198" t="s">
        <v>982</v>
      </c>
      <c r="B198" t="s">
        <v>983</v>
      </c>
      <c r="C198" t="s">
        <v>984</v>
      </c>
      <c r="D198" t="s">
        <v>985</v>
      </c>
      <c r="E198" t="s">
        <v>986</v>
      </c>
      <c r="F198" t="str">
        <f>HYPERLINK("https://talan.bank.gov.ua/get-user-certificate/d0CZ8SEEIji2blfPP66W","Завантажити сертифікат")</f>
        <v>Завантажити сертифікат</v>
      </c>
    </row>
    <row r="199" spans="1:6" x14ac:dyDescent="0.3">
      <c r="A199" t="s">
        <v>987</v>
      </c>
      <c r="B199" t="s">
        <v>988</v>
      </c>
      <c r="C199" t="s">
        <v>989</v>
      </c>
      <c r="D199" t="s">
        <v>990</v>
      </c>
      <c r="E199" t="s">
        <v>991</v>
      </c>
      <c r="F199" t="str">
        <f>HYPERLINK("https://talan.bank.gov.ua/get-user-certificate/d0CZ87E1IvjXWy-Ittj2","Завантажити сертифікат")</f>
        <v>Завантажити сертифікат</v>
      </c>
    </row>
    <row r="200" spans="1:6" x14ac:dyDescent="0.3">
      <c r="A200" t="s">
        <v>992</v>
      </c>
      <c r="B200" t="s">
        <v>993</v>
      </c>
      <c r="C200" t="s">
        <v>994</v>
      </c>
      <c r="D200" t="s">
        <v>995</v>
      </c>
      <c r="E200" t="s">
        <v>996</v>
      </c>
      <c r="F200" t="str">
        <f>HYPERLINK("https://talan.bank.gov.ua/get-user-certificate/d0CZ87yGWLtEuarqb2gK","Завантажити сертифікат")</f>
        <v>Завантажити сертифікат</v>
      </c>
    </row>
    <row r="201" spans="1:6" x14ac:dyDescent="0.3">
      <c r="A201" t="s">
        <v>997</v>
      </c>
      <c r="B201" t="s">
        <v>998</v>
      </c>
      <c r="C201" t="s">
        <v>999</v>
      </c>
      <c r="D201" t="s">
        <v>1000</v>
      </c>
      <c r="E201" t="s">
        <v>1001</v>
      </c>
      <c r="F201" t="str">
        <f>HYPERLINK("https://talan.bank.gov.ua/get-user-certificate/d0CZ80B767CClVWXLk_Q","Завантажити сертифікат")</f>
        <v>Завантажити сертифікат</v>
      </c>
    </row>
    <row r="202" spans="1:6" x14ac:dyDescent="0.3">
      <c r="A202" t="s">
        <v>1002</v>
      </c>
      <c r="B202" t="s">
        <v>1003</v>
      </c>
      <c r="C202" t="s">
        <v>1004</v>
      </c>
      <c r="D202" t="s">
        <v>1005</v>
      </c>
      <c r="E202" t="s">
        <v>1006</v>
      </c>
      <c r="F202" t="str">
        <f>HYPERLINK("https://talan.bank.gov.ua/get-user-certificate/d0CZ8ess4NcUjbJmB0um","Завантажити сертифікат")</f>
        <v>Завантажити сертифікат</v>
      </c>
    </row>
    <row r="203" spans="1:6" x14ac:dyDescent="0.3">
      <c r="A203" t="s">
        <v>1007</v>
      </c>
      <c r="B203" t="s">
        <v>1008</v>
      </c>
      <c r="C203" t="s">
        <v>1009</v>
      </c>
      <c r="D203" t="s">
        <v>1010</v>
      </c>
      <c r="E203" t="s">
        <v>1011</v>
      </c>
      <c r="F203" t="str">
        <f>HYPERLINK("https://talan.bank.gov.ua/get-user-certificate/d0CZ8DjApo0NIm53iJFq","Завантажити сертифікат")</f>
        <v>Завантажити сертифікат</v>
      </c>
    </row>
    <row r="204" spans="1:6" x14ac:dyDescent="0.3">
      <c r="A204" t="s">
        <v>1012</v>
      </c>
      <c r="B204" t="s">
        <v>1013</v>
      </c>
      <c r="C204" t="s">
        <v>1014</v>
      </c>
      <c r="D204" t="s">
        <v>1015</v>
      </c>
      <c r="E204" t="s">
        <v>1016</v>
      </c>
      <c r="F204" t="str">
        <f>HYPERLINK("https://talan.bank.gov.ua/get-user-certificate/d0CZ8R3NXXrWXyM324p4","Завантажити сертифікат")</f>
        <v>Завантажити сертифікат</v>
      </c>
    </row>
    <row r="205" spans="1:6" x14ac:dyDescent="0.3">
      <c r="A205" t="s">
        <v>1017</v>
      </c>
      <c r="B205" t="s">
        <v>1018</v>
      </c>
      <c r="C205" t="s">
        <v>1019</v>
      </c>
      <c r="D205" t="s">
        <v>1020</v>
      </c>
      <c r="E205" t="s">
        <v>1021</v>
      </c>
      <c r="F205" t="str">
        <f>HYPERLINK("https://talan.bank.gov.ua/get-user-certificate/d0CZ85R65zvz3OAS_GCT","Завантажити сертифікат")</f>
        <v>Завантажити сертифікат</v>
      </c>
    </row>
    <row r="206" spans="1:6" x14ac:dyDescent="0.3">
      <c r="A206" t="s">
        <v>1022</v>
      </c>
      <c r="B206" t="s">
        <v>1023</v>
      </c>
      <c r="C206" t="s">
        <v>1024</v>
      </c>
      <c r="D206" t="s">
        <v>1025</v>
      </c>
      <c r="E206" t="s">
        <v>1026</v>
      </c>
      <c r="F206" t="str">
        <f>HYPERLINK("https://talan.bank.gov.ua/get-user-certificate/d0CZ8s2xpIPzJDvciXav","Завантажити сертифікат")</f>
        <v>Завантажити сертифікат</v>
      </c>
    </row>
    <row r="207" spans="1:6" x14ac:dyDescent="0.3">
      <c r="A207" t="s">
        <v>1027</v>
      </c>
      <c r="B207" t="s">
        <v>1028</v>
      </c>
      <c r="C207" t="s">
        <v>1029</v>
      </c>
      <c r="D207" t="s">
        <v>1030</v>
      </c>
      <c r="E207" t="s">
        <v>1031</v>
      </c>
      <c r="F207" t="str">
        <f>HYPERLINK("https://talan.bank.gov.ua/get-user-certificate/d0CZ8OF2JU9TNp6ge8MQ","Завантажити сертифікат")</f>
        <v>Завантажити сертифікат</v>
      </c>
    </row>
    <row r="208" spans="1:6" x14ac:dyDescent="0.3">
      <c r="A208" t="s">
        <v>1032</v>
      </c>
      <c r="B208" t="s">
        <v>1033</v>
      </c>
      <c r="C208" t="s">
        <v>1034</v>
      </c>
      <c r="D208" t="s">
        <v>1035</v>
      </c>
      <c r="E208" t="s">
        <v>1036</v>
      </c>
      <c r="F208" t="str">
        <f>HYPERLINK("https://talan.bank.gov.ua/get-user-certificate/d0CZ8vjvnoeAcBeFLb85","Завантажити сертифікат")</f>
        <v>Завантажити сертифікат</v>
      </c>
    </row>
    <row r="209" spans="1:6" x14ac:dyDescent="0.3">
      <c r="A209" t="s">
        <v>1037</v>
      </c>
      <c r="B209" t="s">
        <v>1038</v>
      </c>
      <c r="C209" t="s">
        <v>1039</v>
      </c>
      <c r="D209" t="s">
        <v>1040</v>
      </c>
      <c r="E209" t="s">
        <v>1041</v>
      </c>
      <c r="F209" t="str">
        <f>HYPERLINK("https://talan.bank.gov.ua/get-user-certificate/d0CZ8jvxQ3llkB3DqkUz","Завантажити сертифікат")</f>
        <v>Завантажити сертифікат</v>
      </c>
    </row>
    <row r="210" spans="1:6" x14ac:dyDescent="0.3">
      <c r="A210" t="s">
        <v>1042</v>
      </c>
      <c r="B210" t="s">
        <v>1043</v>
      </c>
      <c r="C210" t="s">
        <v>1044</v>
      </c>
      <c r="D210" t="s">
        <v>1045</v>
      </c>
      <c r="E210" t="s">
        <v>1046</v>
      </c>
      <c r="F210" t="str">
        <f>HYPERLINK("https://talan.bank.gov.ua/get-user-certificate/d0CZ88n6AKc1Xl9dm3x6","Завантажити сертифікат")</f>
        <v>Завантажити сертифікат</v>
      </c>
    </row>
    <row r="211" spans="1:6" x14ac:dyDescent="0.3">
      <c r="A211" t="s">
        <v>1047</v>
      </c>
      <c r="B211" t="s">
        <v>1048</v>
      </c>
      <c r="C211" t="s">
        <v>1049</v>
      </c>
      <c r="D211" t="s">
        <v>1050</v>
      </c>
      <c r="E211" t="s">
        <v>1051</v>
      </c>
      <c r="F211" t="str">
        <f>HYPERLINK("https://talan.bank.gov.ua/get-user-certificate/d0CZ8YISbOHOXRYy7x1-","Завантажити сертифікат")</f>
        <v>Завантажити сертифікат</v>
      </c>
    </row>
    <row r="212" spans="1:6" x14ac:dyDescent="0.3">
      <c r="A212" t="s">
        <v>1052</v>
      </c>
      <c r="B212" t="s">
        <v>1053</v>
      </c>
      <c r="C212" t="s">
        <v>1054</v>
      </c>
      <c r="D212" t="s">
        <v>1055</v>
      </c>
      <c r="E212" t="s">
        <v>1056</v>
      </c>
      <c r="F212" t="str">
        <f>HYPERLINK("https://talan.bank.gov.ua/get-user-certificate/d0CZ8agG3w-FeAitVOpv","Завантажити сертифікат")</f>
        <v>Завантажити сертифікат</v>
      </c>
    </row>
    <row r="213" spans="1:6" x14ac:dyDescent="0.3">
      <c r="A213" t="s">
        <v>1057</v>
      </c>
      <c r="B213" t="s">
        <v>1058</v>
      </c>
      <c r="C213" t="s">
        <v>1059</v>
      </c>
      <c r="D213" t="s">
        <v>1060</v>
      </c>
      <c r="E213" t="s">
        <v>1061</v>
      </c>
      <c r="F213" t="str">
        <f>HYPERLINK("https://talan.bank.gov.ua/get-user-certificate/d0CZ8Y-Ah-T6RdD_VfU5","Завантажити сертифікат")</f>
        <v>Завантажити сертифікат</v>
      </c>
    </row>
    <row r="214" spans="1:6" x14ac:dyDescent="0.3">
      <c r="A214" t="s">
        <v>1062</v>
      </c>
      <c r="B214" t="s">
        <v>1063</v>
      </c>
      <c r="C214" t="s">
        <v>1064</v>
      </c>
      <c r="D214" t="s">
        <v>1065</v>
      </c>
      <c r="E214" t="s">
        <v>1066</v>
      </c>
      <c r="F214" t="str">
        <f>HYPERLINK("https://talan.bank.gov.ua/get-user-certificate/d0CZ899bvRdXJlee8yu1","Завантажити сертифікат")</f>
        <v>Завантажити сертифікат</v>
      </c>
    </row>
    <row r="215" spans="1:6" x14ac:dyDescent="0.3">
      <c r="A215" t="s">
        <v>1067</v>
      </c>
      <c r="B215" t="s">
        <v>1068</v>
      </c>
      <c r="C215" t="s">
        <v>1069</v>
      </c>
      <c r="D215" t="s">
        <v>1070</v>
      </c>
      <c r="E215" t="s">
        <v>1071</v>
      </c>
      <c r="F215" t="str">
        <f>HYPERLINK("https://talan.bank.gov.ua/get-user-certificate/d0CZ84XdmXd8dP9Iljse","Завантажити сертифікат")</f>
        <v>Завантажити сертифікат</v>
      </c>
    </row>
    <row r="216" spans="1:6" x14ac:dyDescent="0.3">
      <c r="A216" t="s">
        <v>1072</v>
      </c>
      <c r="B216" t="s">
        <v>1073</v>
      </c>
      <c r="C216" t="s">
        <v>1074</v>
      </c>
      <c r="D216" t="s">
        <v>1075</v>
      </c>
      <c r="E216" t="s">
        <v>1076</v>
      </c>
      <c r="F216" t="str">
        <f>HYPERLINK("https://talan.bank.gov.ua/get-user-certificate/d0CZ8-44cByHCCY9gx-k","Завантажити сертифікат")</f>
        <v>Завантажити сертифікат</v>
      </c>
    </row>
    <row r="217" spans="1:6" x14ac:dyDescent="0.3">
      <c r="A217" t="s">
        <v>1077</v>
      </c>
      <c r="B217" t="s">
        <v>1078</v>
      </c>
      <c r="C217" t="s">
        <v>1079</v>
      </c>
      <c r="D217" t="s">
        <v>1080</v>
      </c>
      <c r="E217" t="s">
        <v>1081</v>
      </c>
      <c r="F217" t="str">
        <f>HYPERLINK("https://talan.bank.gov.ua/get-user-certificate/d0CZ8_nP8VIAGo7cEzxq","Завантажити сертифікат")</f>
        <v>Завантажити сертифікат</v>
      </c>
    </row>
    <row r="218" spans="1:6" x14ac:dyDescent="0.3">
      <c r="A218" t="s">
        <v>1082</v>
      </c>
      <c r="B218" t="s">
        <v>1083</v>
      </c>
      <c r="C218" t="s">
        <v>1084</v>
      </c>
      <c r="D218" t="s">
        <v>1085</v>
      </c>
      <c r="E218" t="s">
        <v>1086</v>
      </c>
      <c r="F218" t="str">
        <f>HYPERLINK("https://talan.bank.gov.ua/get-user-certificate/d0CZ8R6pl3lFEOy4eeuM","Завантажити сертифікат")</f>
        <v>Завантажити сертифікат</v>
      </c>
    </row>
    <row r="219" spans="1:6" x14ac:dyDescent="0.3">
      <c r="A219" t="s">
        <v>1087</v>
      </c>
      <c r="B219" t="s">
        <v>1088</v>
      </c>
      <c r="C219" t="s">
        <v>1089</v>
      </c>
      <c r="D219" t="s">
        <v>1090</v>
      </c>
      <c r="E219" t="s">
        <v>1091</v>
      </c>
      <c r="F219" t="str">
        <f>HYPERLINK("https://talan.bank.gov.ua/get-user-certificate/d0CZ8EvgZ6cuZpQpQsFi","Завантажити сертифікат")</f>
        <v>Завантажити сертифікат</v>
      </c>
    </row>
    <row r="220" spans="1:6" x14ac:dyDescent="0.3">
      <c r="A220" t="s">
        <v>1092</v>
      </c>
      <c r="B220" t="s">
        <v>1093</v>
      </c>
      <c r="C220" t="s">
        <v>1094</v>
      </c>
      <c r="D220" t="s">
        <v>1095</v>
      </c>
      <c r="E220" t="s">
        <v>1096</v>
      </c>
      <c r="F220" t="str">
        <f>HYPERLINK("https://talan.bank.gov.ua/get-user-certificate/d0CZ8WqhuVMSPlzjsVAD","Завантажити сертифікат")</f>
        <v>Завантажити сертифікат</v>
      </c>
    </row>
    <row r="221" spans="1:6" x14ac:dyDescent="0.3">
      <c r="A221" t="s">
        <v>1097</v>
      </c>
      <c r="B221" t="s">
        <v>1098</v>
      </c>
      <c r="C221" t="s">
        <v>1099</v>
      </c>
      <c r="D221" t="s">
        <v>1100</v>
      </c>
      <c r="E221" t="s">
        <v>1101</v>
      </c>
      <c r="F221" t="str">
        <f>HYPERLINK("https://talan.bank.gov.ua/get-user-certificate/d0CZ8m6BRjjLvNHvBRf4","Завантажити сертифікат")</f>
        <v>Завантажити сертифікат</v>
      </c>
    </row>
    <row r="222" spans="1:6" x14ac:dyDescent="0.3">
      <c r="A222" t="s">
        <v>1102</v>
      </c>
      <c r="B222" t="s">
        <v>1103</v>
      </c>
      <c r="C222" t="s">
        <v>1104</v>
      </c>
      <c r="D222" t="s">
        <v>1105</v>
      </c>
      <c r="E222" t="s">
        <v>1106</v>
      </c>
      <c r="F222" t="str">
        <f>HYPERLINK("https://talan.bank.gov.ua/get-user-certificate/d0CZ808-faloJ3jJn5tC","Завантажити сертифікат")</f>
        <v>Завантажити сертифікат</v>
      </c>
    </row>
    <row r="223" spans="1:6" x14ac:dyDescent="0.3">
      <c r="A223" t="s">
        <v>1107</v>
      </c>
      <c r="B223" t="s">
        <v>1108</v>
      </c>
      <c r="C223" t="s">
        <v>1109</v>
      </c>
      <c r="D223" t="s">
        <v>1110</v>
      </c>
      <c r="E223" t="s">
        <v>1111</v>
      </c>
      <c r="F223" t="str">
        <f>HYPERLINK("https://talan.bank.gov.ua/get-user-certificate/d0CZ8jBfZ5ae9_xCTF_K","Завантажити сертифікат")</f>
        <v>Завантажити сертифікат</v>
      </c>
    </row>
    <row r="224" spans="1:6" x14ac:dyDescent="0.3">
      <c r="A224" t="s">
        <v>1112</v>
      </c>
      <c r="B224" t="s">
        <v>1113</v>
      </c>
      <c r="C224" t="s">
        <v>1114</v>
      </c>
      <c r="D224" t="s">
        <v>1115</v>
      </c>
      <c r="E224" t="s">
        <v>1116</v>
      </c>
      <c r="F224" t="str">
        <f>HYPERLINK("https://talan.bank.gov.ua/get-user-certificate/d0CZ8eCf0NGNECGOVxM7","Завантажити сертифікат")</f>
        <v>Завантажити сертифікат</v>
      </c>
    </row>
    <row r="225" spans="1:6" x14ac:dyDescent="0.3">
      <c r="A225" t="s">
        <v>1117</v>
      </c>
      <c r="B225" t="s">
        <v>1118</v>
      </c>
      <c r="C225" t="s">
        <v>1119</v>
      </c>
      <c r="D225" t="s">
        <v>1120</v>
      </c>
      <c r="E225" t="s">
        <v>1121</v>
      </c>
      <c r="F225" t="str">
        <f>HYPERLINK("https://talan.bank.gov.ua/get-user-certificate/d0CZ8FyInzIjeGTiEc1H","Завантажити сертифікат")</f>
        <v>Завантажити сертифікат</v>
      </c>
    </row>
    <row r="226" spans="1:6" x14ac:dyDescent="0.3">
      <c r="A226" t="s">
        <v>1122</v>
      </c>
      <c r="B226" t="s">
        <v>1123</v>
      </c>
      <c r="C226" t="s">
        <v>1124</v>
      </c>
      <c r="D226" t="s">
        <v>1125</v>
      </c>
      <c r="E226" t="s">
        <v>1126</v>
      </c>
      <c r="F226" t="str">
        <f>HYPERLINK("https://talan.bank.gov.ua/get-user-certificate/d0CZ8v9OdBl4-6xhTfEe","Завантажити сертифікат")</f>
        <v>Завантажити сертифікат</v>
      </c>
    </row>
    <row r="227" spans="1:6" x14ac:dyDescent="0.3">
      <c r="A227" t="s">
        <v>1127</v>
      </c>
      <c r="B227" t="s">
        <v>1128</v>
      </c>
      <c r="C227" t="s">
        <v>1129</v>
      </c>
      <c r="D227" t="s">
        <v>1130</v>
      </c>
      <c r="E227" t="s">
        <v>1131</v>
      </c>
      <c r="F227" t="str">
        <f>HYPERLINK("https://talan.bank.gov.ua/get-user-certificate/d0CZ8wQ8EdllS3MdcVYg","Завантажити сертифікат")</f>
        <v>Завантажити сертифікат</v>
      </c>
    </row>
    <row r="228" spans="1:6" x14ac:dyDescent="0.3">
      <c r="A228" t="s">
        <v>1132</v>
      </c>
      <c r="B228" t="s">
        <v>1133</v>
      </c>
      <c r="C228" t="s">
        <v>1134</v>
      </c>
      <c r="D228" t="s">
        <v>1135</v>
      </c>
      <c r="E228" t="s">
        <v>1136</v>
      </c>
      <c r="F228" t="str">
        <f>HYPERLINK("https://talan.bank.gov.ua/get-user-certificate/d0CZ8zjAlcG9Towy-VJy","Завантажити сертифікат")</f>
        <v>Завантажити сертифікат</v>
      </c>
    </row>
    <row r="229" spans="1:6" x14ac:dyDescent="0.3">
      <c r="A229" t="s">
        <v>1137</v>
      </c>
      <c r="B229" t="s">
        <v>1138</v>
      </c>
      <c r="C229" t="s">
        <v>1139</v>
      </c>
      <c r="D229" t="s">
        <v>1140</v>
      </c>
      <c r="E229" t="s">
        <v>1141</v>
      </c>
      <c r="F229" t="str">
        <f>HYPERLINK("https://talan.bank.gov.ua/get-user-certificate/d0CZ8AYcbSkPr0Ye7_RV","Завантажити сертифікат")</f>
        <v>Завантажити сертифікат</v>
      </c>
    </row>
    <row r="230" spans="1:6" x14ac:dyDescent="0.3">
      <c r="A230" t="s">
        <v>1142</v>
      </c>
      <c r="B230" t="s">
        <v>1143</v>
      </c>
      <c r="C230" t="s">
        <v>1144</v>
      </c>
      <c r="D230" t="s">
        <v>1145</v>
      </c>
      <c r="E230" t="s">
        <v>1146</v>
      </c>
      <c r="F230" t="str">
        <f>HYPERLINK("https://talan.bank.gov.ua/get-user-certificate/d0CZ8TEXDKavCuBjTS2W","Завантажити сертифікат")</f>
        <v>Завантажити сертифікат</v>
      </c>
    </row>
    <row r="231" spans="1:6" x14ac:dyDescent="0.3">
      <c r="A231" t="s">
        <v>1147</v>
      </c>
      <c r="B231" t="s">
        <v>1148</v>
      </c>
      <c r="C231" t="s">
        <v>1149</v>
      </c>
      <c r="D231" t="s">
        <v>1150</v>
      </c>
      <c r="E231" t="s">
        <v>1151</v>
      </c>
      <c r="F231" t="str">
        <f>HYPERLINK("https://talan.bank.gov.ua/get-user-certificate/d0CZ8GD-En0P4olkxZ1z","Завантажити сертифікат")</f>
        <v>Завантажити сертифікат</v>
      </c>
    </row>
    <row r="232" spans="1:6" x14ac:dyDescent="0.3">
      <c r="A232" t="s">
        <v>1152</v>
      </c>
      <c r="B232" t="s">
        <v>1153</v>
      </c>
      <c r="C232" t="s">
        <v>1154</v>
      </c>
      <c r="D232" t="s">
        <v>1155</v>
      </c>
      <c r="E232" t="s">
        <v>1156</v>
      </c>
      <c r="F232" t="str">
        <f>HYPERLINK("https://talan.bank.gov.ua/get-user-certificate/d0CZ8NeYVFGSJ6sfzPHm","Завантажити сертифікат")</f>
        <v>Завантажити сертифікат</v>
      </c>
    </row>
    <row r="233" spans="1:6" x14ac:dyDescent="0.3">
      <c r="A233" t="s">
        <v>1157</v>
      </c>
      <c r="B233" t="s">
        <v>1158</v>
      </c>
      <c r="C233" t="s">
        <v>1159</v>
      </c>
      <c r="D233" t="s">
        <v>1160</v>
      </c>
      <c r="E233" t="s">
        <v>1161</v>
      </c>
      <c r="F233" t="str">
        <f>HYPERLINK("https://talan.bank.gov.ua/get-user-certificate/d0CZ8MeFAyWqIXHHw1OF","Завантажити сертифікат")</f>
        <v>Завантажити сертифікат</v>
      </c>
    </row>
    <row r="234" spans="1:6" x14ac:dyDescent="0.3">
      <c r="A234" t="s">
        <v>1162</v>
      </c>
      <c r="B234" t="s">
        <v>1163</v>
      </c>
      <c r="C234" t="s">
        <v>1164</v>
      </c>
      <c r="D234" t="s">
        <v>1165</v>
      </c>
      <c r="E234" t="s">
        <v>1166</v>
      </c>
      <c r="F234" t="str">
        <f>HYPERLINK("https://talan.bank.gov.ua/get-user-certificate/d0CZ87-Ao8nPQ8m1xR0H","Завантажити сертифікат")</f>
        <v>Завантажити сертифікат</v>
      </c>
    </row>
    <row r="235" spans="1:6" x14ac:dyDescent="0.3">
      <c r="A235" t="s">
        <v>1167</v>
      </c>
      <c r="B235" t="s">
        <v>1168</v>
      </c>
      <c r="C235" t="s">
        <v>1169</v>
      </c>
      <c r="D235" t="s">
        <v>1170</v>
      </c>
      <c r="E235" t="s">
        <v>1171</v>
      </c>
      <c r="F235" t="str">
        <f>HYPERLINK("https://talan.bank.gov.ua/get-user-certificate/d0CZ8Mknzhkmsv-Z7y3P","Завантажити сертифікат")</f>
        <v>Завантажити сертифікат</v>
      </c>
    </row>
    <row r="236" spans="1:6" x14ac:dyDescent="0.3">
      <c r="A236" t="s">
        <v>1172</v>
      </c>
      <c r="B236" t="s">
        <v>1173</v>
      </c>
      <c r="C236" t="s">
        <v>1174</v>
      </c>
      <c r="D236" t="s">
        <v>1175</v>
      </c>
      <c r="E236" t="s">
        <v>1176</v>
      </c>
      <c r="F236" t="str">
        <f>HYPERLINK("https://talan.bank.gov.ua/get-user-certificate/d0CZ8nd1lFGrpC7QH_c5","Завантажити сертифікат")</f>
        <v>Завантажити сертифікат</v>
      </c>
    </row>
    <row r="237" spans="1:6" x14ac:dyDescent="0.3">
      <c r="A237" t="s">
        <v>1177</v>
      </c>
      <c r="B237" t="s">
        <v>1178</v>
      </c>
      <c r="C237" t="s">
        <v>1179</v>
      </c>
      <c r="D237" t="s">
        <v>1180</v>
      </c>
      <c r="E237" t="s">
        <v>1181</v>
      </c>
      <c r="F237" t="str">
        <f>HYPERLINK("https://talan.bank.gov.ua/get-user-certificate/d0CZ8yu3ULMt_q6RQSkK","Завантажити сертифікат")</f>
        <v>Завантажити сертифікат</v>
      </c>
    </row>
    <row r="238" spans="1:6" x14ac:dyDescent="0.3">
      <c r="A238" t="s">
        <v>1182</v>
      </c>
      <c r="B238" t="s">
        <v>1183</v>
      </c>
      <c r="C238" t="s">
        <v>1184</v>
      </c>
      <c r="D238" t="s">
        <v>1165</v>
      </c>
      <c r="E238" t="s">
        <v>1185</v>
      </c>
      <c r="F238" t="str">
        <f>HYPERLINK("https://talan.bank.gov.ua/get-user-certificate/d0CZ8Ung9kx9-ALIUm7_","Завантажити сертифікат")</f>
        <v>Завантажити сертифікат</v>
      </c>
    </row>
    <row r="239" spans="1:6" x14ac:dyDescent="0.3">
      <c r="A239" t="s">
        <v>1186</v>
      </c>
      <c r="B239" t="s">
        <v>1187</v>
      </c>
      <c r="C239" t="s">
        <v>1188</v>
      </c>
      <c r="D239" t="s">
        <v>1189</v>
      </c>
      <c r="E239" t="s">
        <v>1190</v>
      </c>
      <c r="F239" t="str">
        <f>HYPERLINK("https://talan.bank.gov.ua/get-user-certificate/d0CZ8TQeRPhtTOuUxibA","Завантажити сертифікат")</f>
        <v>Завантажити сертифікат</v>
      </c>
    </row>
    <row r="240" spans="1:6" x14ac:dyDescent="0.3">
      <c r="A240" t="s">
        <v>1191</v>
      </c>
      <c r="B240" t="s">
        <v>1192</v>
      </c>
      <c r="C240" t="s">
        <v>1193</v>
      </c>
      <c r="D240" t="s">
        <v>1194</v>
      </c>
      <c r="E240" t="s">
        <v>1195</v>
      </c>
      <c r="F240" t="str">
        <f>HYPERLINK("https://talan.bank.gov.ua/get-user-certificate/d0CZ8g3ziDzZCADx4xBi","Завантажити сертифікат")</f>
        <v>Завантажити сертифікат</v>
      </c>
    </row>
    <row r="241" spans="1:6" x14ac:dyDescent="0.3">
      <c r="A241" t="s">
        <v>1196</v>
      </c>
      <c r="B241" t="s">
        <v>1197</v>
      </c>
      <c r="C241" t="s">
        <v>1198</v>
      </c>
      <c r="D241" t="s">
        <v>1199</v>
      </c>
      <c r="E241" t="s">
        <v>1200</v>
      </c>
      <c r="F241" t="str">
        <f>HYPERLINK("https://talan.bank.gov.ua/get-user-certificate/d0CZ8JZnEIKLb7vNdkOV","Завантажити сертифікат")</f>
        <v>Завантажити сертифікат</v>
      </c>
    </row>
    <row r="242" spans="1:6" x14ac:dyDescent="0.3">
      <c r="A242" t="s">
        <v>1201</v>
      </c>
      <c r="B242" t="s">
        <v>1202</v>
      </c>
      <c r="C242" t="s">
        <v>1203</v>
      </c>
      <c r="D242" t="s">
        <v>1204</v>
      </c>
      <c r="E242" t="s">
        <v>1205</v>
      </c>
      <c r="F242" t="str">
        <f>HYPERLINK("https://talan.bank.gov.ua/get-user-certificate/d0CZ8PFENPFer9P0O0Uh","Завантажити сертифікат")</f>
        <v>Завантажити сертифікат</v>
      </c>
    </row>
    <row r="243" spans="1:6" x14ac:dyDescent="0.3">
      <c r="A243" t="s">
        <v>1206</v>
      </c>
      <c r="B243" t="s">
        <v>1207</v>
      </c>
      <c r="C243" t="s">
        <v>1208</v>
      </c>
      <c r="D243" t="s">
        <v>1209</v>
      </c>
      <c r="E243" t="s">
        <v>1210</v>
      </c>
      <c r="F243" t="str">
        <f>HYPERLINK("https://talan.bank.gov.ua/get-user-certificate/d0CZ8DW83uJ7UOtRhwml","Завантажити сертифікат")</f>
        <v>Завантажити сертифікат</v>
      </c>
    </row>
    <row r="244" spans="1:6" x14ac:dyDescent="0.3">
      <c r="A244" t="s">
        <v>1211</v>
      </c>
      <c r="B244" t="s">
        <v>1212</v>
      </c>
      <c r="C244" t="s">
        <v>1213</v>
      </c>
      <c r="D244" t="s">
        <v>1214</v>
      </c>
      <c r="E244" t="s">
        <v>1215</v>
      </c>
      <c r="F244" t="str">
        <f>HYPERLINK("https://talan.bank.gov.ua/get-user-certificate/d0CZ8YkzPGbhqiT26FZO","Завантажити сертифікат")</f>
        <v>Завантажити сертифікат</v>
      </c>
    </row>
    <row r="245" spans="1:6" x14ac:dyDescent="0.3">
      <c r="A245" t="s">
        <v>1216</v>
      </c>
      <c r="B245" t="s">
        <v>1217</v>
      </c>
      <c r="C245" t="s">
        <v>1218</v>
      </c>
      <c r="D245" t="s">
        <v>1219</v>
      </c>
      <c r="E245" t="s">
        <v>1220</v>
      </c>
      <c r="F245" t="str">
        <f>HYPERLINK("https://talan.bank.gov.ua/get-user-certificate/d0CZ8V7h3qwUYYbcUznV","Завантажити сертифікат")</f>
        <v>Завантажити сертифікат</v>
      </c>
    </row>
    <row r="246" spans="1:6" x14ac:dyDescent="0.3">
      <c r="A246" t="s">
        <v>1221</v>
      </c>
      <c r="B246" t="s">
        <v>1222</v>
      </c>
      <c r="C246" t="s">
        <v>1223</v>
      </c>
      <c r="D246" t="s">
        <v>1224</v>
      </c>
      <c r="E246" t="s">
        <v>1225</v>
      </c>
      <c r="F246" t="str">
        <f>HYPERLINK("https://talan.bank.gov.ua/get-user-certificate/d0CZ87Uv1fqEa7KnTXaY","Завантажити сертифікат")</f>
        <v>Завантажити сертифікат</v>
      </c>
    </row>
    <row r="247" spans="1:6" x14ac:dyDescent="0.3">
      <c r="A247" t="s">
        <v>1226</v>
      </c>
      <c r="B247" t="s">
        <v>1227</v>
      </c>
      <c r="C247" t="s">
        <v>1228</v>
      </c>
      <c r="D247" t="s">
        <v>1229</v>
      </c>
      <c r="E247" t="s">
        <v>1230</v>
      </c>
      <c r="F247" t="str">
        <f>HYPERLINK("https://talan.bank.gov.ua/get-user-certificate/d0CZ8H9eWDd9SJLlLCOx","Завантажити сертифікат")</f>
        <v>Завантажити сертифікат</v>
      </c>
    </row>
    <row r="248" spans="1:6" x14ac:dyDescent="0.3">
      <c r="A248" t="s">
        <v>1231</v>
      </c>
      <c r="B248" t="s">
        <v>1232</v>
      </c>
      <c r="C248" t="s">
        <v>1233</v>
      </c>
      <c r="D248" t="s">
        <v>1234</v>
      </c>
      <c r="E248" t="s">
        <v>1235</v>
      </c>
      <c r="F248" t="str">
        <f>HYPERLINK("https://talan.bank.gov.ua/get-user-certificate/d0CZ8bgW0fxOKJpUgISI","Завантажити сертифікат")</f>
        <v>Завантажити сертифікат</v>
      </c>
    </row>
    <row r="249" spans="1:6" x14ac:dyDescent="0.3">
      <c r="A249" t="s">
        <v>1236</v>
      </c>
      <c r="B249" t="s">
        <v>1237</v>
      </c>
      <c r="C249" t="s">
        <v>1238</v>
      </c>
      <c r="D249" t="s">
        <v>1239</v>
      </c>
      <c r="E249" t="s">
        <v>1240</v>
      </c>
      <c r="F249" t="str">
        <f>HYPERLINK("https://talan.bank.gov.ua/get-user-certificate/d0CZ8LkapFeWhCDRykjT","Завантажити сертифікат")</f>
        <v>Завантажити сертифікат</v>
      </c>
    </row>
    <row r="250" spans="1:6" x14ac:dyDescent="0.3">
      <c r="A250" t="s">
        <v>1241</v>
      </c>
      <c r="B250" t="s">
        <v>1242</v>
      </c>
      <c r="C250" t="s">
        <v>1243</v>
      </c>
      <c r="D250" t="s">
        <v>1244</v>
      </c>
      <c r="E250" t="s">
        <v>1245</v>
      </c>
      <c r="F250" t="str">
        <f>HYPERLINK("https://talan.bank.gov.ua/get-user-certificate/d0CZ8jX8YeHBM_FBgI-8","Завантажити сертифікат")</f>
        <v>Завантажити сертифікат</v>
      </c>
    </row>
    <row r="251" spans="1:6" x14ac:dyDescent="0.3">
      <c r="A251" t="s">
        <v>1246</v>
      </c>
      <c r="B251" t="s">
        <v>1247</v>
      </c>
      <c r="C251" t="s">
        <v>1248</v>
      </c>
      <c r="D251" t="s">
        <v>1249</v>
      </c>
      <c r="E251" t="s">
        <v>1250</v>
      </c>
      <c r="F251" t="str">
        <f>HYPERLINK("https://talan.bank.gov.ua/get-user-certificate/d0CZ8FKj6Az-PB5ZTZL-","Завантажити сертифікат")</f>
        <v>Завантажити сертифікат</v>
      </c>
    </row>
    <row r="252" spans="1:6" x14ac:dyDescent="0.3">
      <c r="A252" t="s">
        <v>1251</v>
      </c>
      <c r="B252" t="s">
        <v>1252</v>
      </c>
      <c r="C252" t="s">
        <v>1253</v>
      </c>
      <c r="D252" t="s">
        <v>1254</v>
      </c>
      <c r="E252" t="s">
        <v>1255</v>
      </c>
      <c r="F252" t="str">
        <f>HYPERLINK("https://talan.bank.gov.ua/get-user-certificate/d0CZ88PLNrhBl-h6qyU3","Завантажити сертифікат")</f>
        <v>Завантажити сертифікат</v>
      </c>
    </row>
    <row r="253" spans="1:6" x14ac:dyDescent="0.3">
      <c r="A253" t="s">
        <v>1256</v>
      </c>
      <c r="B253" t="s">
        <v>1257</v>
      </c>
      <c r="C253" t="s">
        <v>1258</v>
      </c>
      <c r="D253" t="s">
        <v>1259</v>
      </c>
      <c r="E253" t="s">
        <v>1260</v>
      </c>
      <c r="F253" t="str">
        <f>HYPERLINK("https://talan.bank.gov.ua/get-user-certificate/d0CZ8xIc--KXM6rOxcOy","Завантажити сертифікат")</f>
        <v>Завантажити сертифікат</v>
      </c>
    </row>
    <row r="254" spans="1:6" x14ac:dyDescent="0.3">
      <c r="A254" t="s">
        <v>1261</v>
      </c>
      <c r="B254" t="s">
        <v>1262</v>
      </c>
      <c r="C254" t="s">
        <v>1263</v>
      </c>
      <c r="D254" t="s">
        <v>1264</v>
      </c>
      <c r="E254" t="s">
        <v>1265</v>
      </c>
      <c r="F254" t="str">
        <f>HYPERLINK("https://talan.bank.gov.ua/get-user-certificate/d0CZ8Ziymprhk4hhNEZD","Завантажити сертифікат")</f>
        <v>Завантажити сертифікат</v>
      </c>
    </row>
    <row r="255" spans="1:6" x14ac:dyDescent="0.3">
      <c r="A255" t="s">
        <v>1266</v>
      </c>
      <c r="B255" t="s">
        <v>1267</v>
      </c>
      <c r="C255" t="s">
        <v>1268</v>
      </c>
      <c r="D255" t="s">
        <v>1269</v>
      </c>
      <c r="E255" t="s">
        <v>1270</v>
      </c>
      <c r="F255" t="str">
        <f>HYPERLINK("https://talan.bank.gov.ua/get-user-certificate/d0CZ85oXVngu68yXmA5h","Завантажити сертифікат")</f>
        <v>Завантажити сертифікат</v>
      </c>
    </row>
    <row r="256" spans="1:6" x14ac:dyDescent="0.3">
      <c r="A256" t="s">
        <v>1271</v>
      </c>
      <c r="B256" t="s">
        <v>1272</v>
      </c>
      <c r="C256" t="s">
        <v>1273</v>
      </c>
      <c r="D256" t="s">
        <v>1274</v>
      </c>
      <c r="E256" t="s">
        <v>1275</v>
      </c>
      <c r="F256" t="str">
        <f>HYPERLINK("https://talan.bank.gov.ua/get-user-certificate/d0CZ89eubYQpqAWP-dWG","Завантажити сертифікат")</f>
        <v>Завантажити сертифікат</v>
      </c>
    </row>
    <row r="257" spans="1:6" x14ac:dyDescent="0.3">
      <c r="A257" t="s">
        <v>1276</v>
      </c>
      <c r="B257" t="s">
        <v>1277</v>
      </c>
      <c r="C257" t="s">
        <v>1278</v>
      </c>
      <c r="D257" t="s">
        <v>1279</v>
      </c>
      <c r="E257" t="s">
        <v>1280</v>
      </c>
      <c r="F257" t="str">
        <f>HYPERLINK("https://talan.bank.gov.ua/get-user-certificate/d0CZ85cAkKOO3T1EGY6I","Завантажити сертифікат")</f>
        <v>Завантажити сертифікат</v>
      </c>
    </row>
    <row r="258" spans="1:6" x14ac:dyDescent="0.3">
      <c r="A258" t="s">
        <v>1281</v>
      </c>
      <c r="B258" t="s">
        <v>1282</v>
      </c>
      <c r="C258" t="s">
        <v>1283</v>
      </c>
      <c r="D258" t="s">
        <v>1284</v>
      </c>
      <c r="E258" t="s">
        <v>1285</v>
      </c>
      <c r="F258" t="str">
        <f>HYPERLINK("https://talan.bank.gov.ua/get-user-certificate/d0CZ8cv0VzNSet_CJKM5","Завантажити сертифікат")</f>
        <v>Завантажити сертифікат</v>
      </c>
    </row>
    <row r="259" spans="1:6" x14ac:dyDescent="0.3">
      <c r="A259" t="s">
        <v>1286</v>
      </c>
      <c r="B259" t="s">
        <v>1287</v>
      </c>
      <c r="C259" t="s">
        <v>1288</v>
      </c>
      <c r="D259" t="s">
        <v>1289</v>
      </c>
      <c r="E259" t="s">
        <v>1290</v>
      </c>
      <c r="F259" t="str">
        <f>HYPERLINK("https://talan.bank.gov.ua/get-user-certificate/d0CZ8drmx1yp8APzgvM0","Завантажити сертифікат")</f>
        <v>Завантажити сертифікат</v>
      </c>
    </row>
    <row r="260" spans="1:6" x14ac:dyDescent="0.3">
      <c r="A260" t="s">
        <v>1291</v>
      </c>
      <c r="B260" t="s">
        <v>1292</v>
      </c>
      <c r="C260" t="s">
        <v>1293</v>
      </c>
      <c r="D260" t="s">
        <v>1294</v>
      </c>
      <c r="E260" t="s">
        <v>1295</v>
      </c>
      <c r="F260" t="str">
        <f>HYPERLINK("https://talan.bank.gov.ua/get-user-certificate/d0CZ8AeyAkqzg6c0w3kD","Завантажити сертифікат")</f>
        <v>Завантажити сертифікат</v>
      </c>
    </row>
    <row r="261" spans="1:6" x14ac:dyDescent="0.3">
      <c r="A261" t="s">
        <v>1296</v>
      </c>
      <c r="B261" t="s">
        <v>1297</v>
      </c>
      <c r="C261" t="s">
        <v>1298</v>
      </c>
      <c r="D261" t="s">
        <v>1299</v>
      </c>
      <c r="E261" t="s">
        <v>1300</v>
      </c>
      <c r="F261" t="str">
        <f>HYPERLINK("https://talan.bank.gov.ua/get-user-certificate/d0CZ8c9nCDeejNMO5i13","Завантажити сертифікат")</f>
        <v>Завантажити сертифікат</v>
      </c>
    </row>
    <row r="262" spans="1:6" x14ac:dyDescent="0.3">
      <c r="A262" t="s">
        <v>1301</v>
      </c>
      <c r="B262" t="s">
        <v>1302</v>
      </c>
      <c r="C262" t="s">
        <v>1303</v>
      </c>
      <c r="D262" t="s">
        <v>1304</v>
      </c>
      <c r="E262" t="s">
        <v>1305</v>
      </c>
      <c r="F262" t="str">
        <f>HYPERLINK("https://talan.bank.gov.ua/get-user-certificate/d0CZ8i0UlZfC-qY6C5XO","Завантажити сертифікат")</f>
        <v>Завантажити сертифікат</v>
      </c>
    </row>
    <row r="263" spans="1:6" x14ac:dyDescent="0.3">
      <c r="A263" t="s">
        <v>1306</v>
      </c>
      <c r="B263" t="s">
        <v>1307</v>
      </c>
      <c r="C263" t="s">
        <v>1308</v>
      </c>
      <c r="D263" t="s">
        <v>1309</v>
      </c>
      <c r="E263" t="s">
        <v>1310</v>
      </c>
      <c r="F263" t="str">
        <f>HYPERLINK("https://talan.bank.gov.ua/get-user-certificate/d0CZ8nuGPi6sb0c_bQLR","Завантажити сертифікат")</f>
        <v>Завантажити сертифікат</v>
      </c>
    </row>
    <row r="264" spans="1:6" x14ac:dyDescent="0.3">
      <c r="A264" t="s">
        <v>1311</v>
      </c>
      <c r="B264" t="s">
        <v>1312</v>
      </c>
      <c r="C264" t="s">
        <v>1313</v>
      </c>
      <c r="D264" t="s">
        <v>1314</v>
      </c>
      <c r="E264" t="s">
        <v>1315</v>
      </c>
      <c r="F264" t="str">
        <f>HYPERLINK("https://talan.bank.gov.ua/get-user-certificate/d0CZ86eSvFpPTNcKjwdq","Завантажити сертифікат")</f>
        <v>Завантажити сертифікат</v>
      </c>
    </row>
    <row r="265" spans="1:6" x14ac:dyDescent="0.3">
      <c r="A265" t="s">
        <v>1316</v>
      </c>
      <c r="B265" t="s">
        <v>1317</v>
      </c>
      <c r="C265" t="s">
        <v>1318</v>
      </c>
      <c r="D265" t="s">
        <v>1319</v>
      </c>
      <c r="E265" t="s">
        <v>1320</v>
      </c>
      <c r="F265" t="str">
        <f>HYPERLINK("https://talan.bank.gov.ua/get-user-certificate/d0CZ8mrAYiRae2zO1zmG","Завантажити сертифікат")</f>
        <v>Завантажити сертифікат</v>
      </c>
    </row>
    <row r="266" spans="1:6" x14ac:dyDescent="0.3">
      <c r="A266" t="s">
        <v>1321</v>
      </c>
      <c r="B266" t="s">
        <v>1322</v>
      </c>
      <c r="C266" t="s">
        <v>1323</v>
      </c>
      <c r="D266" t="s">
        <v>1324</v>
      </c>
      <c r="E266" t="s">
        <v>1325</v>
      </c>
      <c r="F266" t="str">
        <f>HYPERLINK("https://talan.bank.gov.ua/get-user-certificate/d0CZ8LlqyuaHOJMgdsfy","Завантажити сертифікат")</f>
        <v>Завантажити сертифікат</v>
      </c>
    </row>
    <row r="267" spans="1:6" x14ac:dyDescent="0.3">
      <c r="A267" t="s">
        <v>1326</v>
      </c>
      <c r="B267" t="s">
        <v>1327</v>
      </c>
      <c r="C267" t="s">
        <v>1328</v>
      </c>
      <c r="D267" t="s">
        <v>1329</v>
      </c>
      <c r="E267" t="s">
        <v>1330</v>
      </c>
      <c r="F267" t="str">
        <f>HYPERLINK("https://talan.bank.gov.ua/get-user-certificate/d0CZ8j2PJ1W3piFyMKT_","Завантажити сертифікат")</f>
        <v>Завантажити сертифікат</v>
      </c>
    </row>
    <row r="268" spans="1:6" x14ac:dyDescent="0.3">
      <c r="A268" t="s">
        <v>1331</v>
      </c>
      <c r="B268" t="s">
        <v>1332</v>
      </c>
      <c r="C268" t="s">
        <v>1333</v>
      </c>
      <c r="D268" t="s">
        <v>791</v>
      </c>
      <c r="E268" t="s">
        <v>1334</v>
      </c>
      <c r="F268" t="str">
        <f>HYPERLINK("https://talan.bank.gov.ua/get-user-certificate/d0CZ8Gu9KNLkZzQjX36o","Завантажити сертифікат")</f>
        <v>Завантажити сертифікат</v>
      </c>
    </row>
    <row r="269" spans="1:6" x14ac:dyDescent="0.3">
      <c r="A269" t="s">
        <v>1335</v>
      </c>
      <c r="B269" t="s">
        <v>1336</v>
      </c>
      <c r="C269" t="s">
        <v>1337</v>
      </c>
      <c r="D269" t="s">
        <v>1338</v>
      </c>
      <c r="E269" t="s">
        <v>1339</v>
      </c>
      <c r="F269" t="str">
        <f>HYPERLINK("https://talan.bank.gov.ua/get-user-certificate/d0CZ8ZhV3pERBYzkRF4x","Завантажити сертифікат")</f>
        <v>Завантажити сертифікат</v>
      </c>
    </row>
    <row r="270" spans="1:6" x14ac:dyDescent="0.3">
      <c r="A270" t="s">
        <v>1340</v>
      </c>
      <c r="B270" t="s">
        <v>1341</v>
      </c>
      <c r="C270" t="s">
        <v>1342</v>
      </c>
      <c r="D270" t="s">
        <v>1343</v>
      </c>
      <c r="E270" t="s">
        <v>1344</v>
      </c>
      <c r="F270" t="str">
        <f>HYPERLINK("https://talan.bank.gov.ua/get-user-certificate/d0CZ8ofQijAqRZpsJS0-","Завантажити сертифікат")</f>
        <v>Завантажити сертифікат</v>
      </c>
    </row>
    <row r="271" spans="1:6" x14ac:dyDescent="0.3">
      <c r="A271" t="s">
        <v>1345</v>
      </c>
      <c r="B271" t="s">
        <v>1346</v>
      </c>
      <c r="C271" t="s">
        <v>1347</v>
      </c>
      <c r="D271" t="s">
        <v>1348</v>
      </c>
      <c r="E271" t="s">
        <v>1349</v>
      </c>
      <c r="F271" t="str">
        <f>HYPERLINK("https://talan.bank.gov.ua/get-user-certificate/d0CZ8xqi5A1tMPts4bY8","Завантажити сертифікат")</f>
        <v>Завантажити сертифікат</v>
      </c>
    </row>
    <row r="272" spans="1:6" x14ac:dyDescent="0.3">
      <c r="A272" t="s">
        <v>1350</v>
      </c>
      <c r="B272" t="s">
        <v>1351</v>
      </c>
      <c r="C272" t="s">
        <v>1352</v>
      </c>
      <c r="D272" t="s">
        <v>1353</v>
      </c>
      <c r="E272" t="s">
        <v>1354</v>
      </c>
      <c r="F272" t="str">
        <f>HYPERLINK("https://talan.bank.gov.ua/get-user-certificate/d0CZ8AiaBDoWNQ2as2_b","Завантажити сертифікат")</f>
        <v>Завантажити сертифікат</v>
      </c>
    </row>
    <row r="273" spans="1:6" x14ac:dyDescent="0.3">
      <c r="A273" t="s">
        <v>1355</v>
      </c>
      <c r="B273" t="s">
        <v>1356</v>
      </c>
      <c r="C273" t="s">
        <v>1357</v>
      </c>
      <c r="D273" t="s">
        <v>1358</v>
      </c>
      <c r="E273" t="s">
        <v>1359</v>
      </c>
      <c r="F273" t="str">
        <f>HYPERLINK("https://talan.bank.gov.ua/get-user-certificate/d0CZ8EpoYu-AAjzHmVqk","Завантажити сертифікат")</f>
        <v>Завантажити сертифікат</v>
      </c>
    </row>
    <row r="274" spans="1:6" x14ac:dyDescent="0.3">
      <c r="A274" t="s">
        <v>1360</v>
      </c>
      <c r="B274" t="s">
        <v>1361</v>
      </c>
      <c r="C274" t="s">
        <v>1362</v>
      </c>
      <c r="D274" t="s">
        <v>1363</v>
      </c>
      <c r="E274" t="s">
        <v>1364</v>
      </c>
      <c r="F274" t="str">
        <f>HYPERLINK("https://talan.bank.gov.ua/get-user-certificate/d0CZ8P_fg-Wrkqxwk8RR","Завантажити сертифікат")</f>
        <v>Завантажити сертифікат</v>
      </c>
    </row>
    <row r="275" spans="1:6" x14ac:dyDescent="0.3">
      <c r="A275" t="s">
        <v>1365</v>
      </c>
      <c r="B275" t="s">
        <v>1366</v>
      </c>
      <c r="C275" t="s">
        <v>1367</v>
      </c>
      <c r="D275" t="s">
        <v>1368</v>
      </c>
      <c r="E275" t="s">
        <v>1369</v>
      </c>
      <c r="F275" t="str">
        <f>HYPERLINK("https://talan.bank.gov.ua/get-user-certificate/d0CZ8JpnwbyR1FvmRM05","Завантажити сертифікат")</f>
        <v>Завантажити сертифікат</v>
      </c>
    </row>
    <row r="276" spans="1:6" x14ac:dyDescent="0.3">
      <c r="A276" t="s">
        <v>1370</v>
      </c>
      <c r="B276" t="s">
        <v>1371</v>
      </c>
      <c r="C276" t="s">
        <v>1372</v>
      </c>
      <c r="D276" t="s">
        <v>1373</v>
      </c>
      <c r="E276" t="s">
        <v>1374</v>
      </c>
      <c r="F276" t="str">
        <f>HYPERLINK("https://talan.bank.gov.ua/get-user-certificate/d0CZ8ssS_GOffTNEiFz_","Завантажити сертифікат")</f>
        <v>Завантажити сертифікат</v>
      </c>
    </row>
    <row r="277" spans="1:6" x14ac:dyDescent="0.3">
      <c r="A277" t="s">
        <v>1375</v>
      </c>
      <c r="B277" t="s">
        <v>1376</v>
      </c>
      <c r="C277" t="s">
        <v>1377</v>
      </c>
      <c r="D277" t="s">
        <v>1378</v>
      </c>
      <c r="E277" t="s">
        <v>1379</v>
      </c>
      <c r="F277" t="str">
        <f>HYPERLINK("https://talan.bank.gov.ua/get-user-certificate/d0CZ84wgKZPllplBW3BN","Завантажити сертифікат")</f>
        <v>Завантажити сертифікат</v>
      </c>
    </row>
    <row r="278" spans="1:6" x14ac:dyDescent="0.3">
      <c r="A278" t="s">
        <v>1380</v>
      </c>
      <c r="B278" t="s">
        <v>1381</v>
      </c>
      <c r="C278" t="s">
        <v>1382</v>
      </c>
      <c r="D278" t="s">
        <v>1383</v>
      </c>
      <c r="E278" t="s">
        <v>1384</v>
      </c>
      <c r="F278" t="str">
        <f>HYPERLINK("https://talan.bank.gov.ua/get-user-certificate/d0CZ8qNjWYoQZAIbGL-x","Завантажити сертифікат")</f>
        <v>Завантажити сертифікат</v>
      </c>
    </row>
    <row r="279" spans="1:6" x14ac:dyDescent="0.3">
      <c r="A279" t="s">
        <v>1385</v>
      </c>
      <c r="B279" t="s">
        <v>1386</v>
      </c>
      <c r="C279" t="s">
        <v>1387</v>
      </c>
      <c r="D279" t="s">
        <v>1388</v>
      </c>
      <c r="E279" t="s">
        <v>1389</v>
      </c>
      <c r="F279" t="str">
        <f>HYPERLINK("https://talan.bank.gov.ua/get-user-certificate/d0CZ8mBIryg8IM7iMB_1","Завантажити сертифікат")</f>
        <v>Завантажити сертифікат</v>
      </c>
    </row>
    <row r="280" spans="1:6" x14ac:dyDescent="0.3">
      <c r="A280" t="s">
        <v>1390</v>
      </c>
      <c r="B280" t="s">
        <v>1391</v>
      </c>
      <c r="C280" t="s">
        <v>1392</v>
      </c>
      <c r="D280" t="s">
        <v>1393</v>
      </c>
      <c r="E280" t="s">
        <v>1394</v>
      </c>
      <c r="F280" t="str">
        <f>HYPERLINK("https://talan.bank.gov.ua/get-user-certificate/d0CZ8t2p4FMVsa95VzDX","Завантажити сертифікат")</f>
        <v>Завантажити сертифікат</v>
      </c>
    </row>
    <row r="281" spans="1:6" x14ac:dyDescent="0.3">
      <c r="A281" t="s">
        <v>1395</v>
      </c>
      <c r="B281" t="s">
        <v>1396</v>
      </c>
      <c r="C281" t="s">
        <v>1397</v>
      </c>
      <c r="D281" t="s">
        <v>1398</v>
      </c>
      <c r="E281" t="s">
        <v>1399</v>
      </c>
      <c r="F281" t="str">
        <f>HYPERLINK("https://talan.bank.gov.ua/get-user-certificate/d0CZ8zZ01hXbOoeKiOVi","Завантажити сертифікат")</f>
        <v>Завантажити сертифікат</v>
      </c>
    </row>
    <row r="282" spans="1:6" x14ac:dyDescent="0.3">
      <c r="A282" t="s">
        <v>1400</v>
      </c>
      <c r="B282" t="s">
        <v>1401</v>
      </c>
      <c r="C282" t="s">
        <v>1402</v>
      </c>
      <c r="D282" t="s">
        <v>1403</v>
      </c>
      <c r="E282" t="s">
        <v>1404</v>
      </c>
      <c r="F282" t="str">
        <f>HYPERLINK("https://talan.bank.gov.ua/get-user-certificate/d0CZ8aOvnsUX9pUnVkCi","Завантажити сертифікат")</f>
        <v>Завантажити сертифікат</v>
      </c>
    </row>
    <row r="283" spans="1:6" x14ac:dyDescent="0.3">
      <c r="A283" t="s">
        <v>1405</v>
      </c>
      <c r="B283" t="s">
        <v>1406</v>
      </c>
      <c r="C283" t="s">
        <v>1407</v>
      </c>
      <c r="D283" t="s">
        <v>1408</v>
      </c>
      <c r="E283" t="s">
        <v>1409</v>
      </c>
      <c r="F283" t="str">
        <f>HYPERLINK("https://talan.bank.gov.ua/get-user-certificate/d0CZ8FwfurRK3CQviEya","Завантажити сертифікат")</f>
        <v>Завантажити сертифікат</v>
      </c>
    </row>
    <row r="284" spans="1:6" x14ac:dyDescent="0.3">
      <c r="A284" t="s">
        <v>1410</v>
      </c>
      <c r="B284" t="s">
        <v>1411</v>
      </c>
      <c r="C284" t="s">
        <v>1412</v>
      </c>
      <c r="D284" t="s">
        <v>1413</v>
      </c>
      <c r="E284" t="s">
        <v>1414</v>
      </c>
      <c r="F284" t="str">
        <f>HYPERLINK("https://talan.bank.gov.ua/get-user-certificate/d0CZ8Bv2m2GxKGFrd-MA","Завантажити сертифікат")</f>
        <v>Завантажити сертифікат</v>
      </c>
    </row>
    <row r="285" spans="1:6" x14ac:dyDescent="0.3">
      <c r="A285" t="s">
        <v>1415</v>
      </c>
      <c r="B285" t="s">
        <v>1416</v>
      </c>
      <c r="C285" t="s">
        <v>1417</v>
      </c>
      <c r="D285" t="s">
        <v>1418</v>
      </c>
      <c r="E285" t="s">
        <v>1419</v>
      </c>
      <c r="F285" t="str">
        <f>HYPERLINK("https://talan.bank.gov.ua/get-user-certificate/d0CZ82D2TmD-iC7FSMki","Завантажити сертифікат")</f>
        <v>Завантажити сертифікат</v>
      </c>
    </row>
    <row r="286" spans="1:6" x14ac:dyDescent="0.3">
      <c r="A286" t="s">
        <v>1420</v>
      </c>
      <c r="B286" t="s">
        <v>1421</v>
      </c>
      <c r="C286" t="s">
        <v>1422</v>
      </c>
      <c r="D286" t="s">
        <v>1423</v>
      </c>
      <c r="E286" t="s">
        <v>1424</v>
      </c>
      <c r="F286" t="str">
        <f>HYPERLINK("https://talan.bank.gov.ua/get-user-certificate/d0CZ8WNGewvT8xaCcFCj","Завантажити сертифікат")</f>
        <v>Завантажити сертифікат</v>
      </c>
    </row>
    <row r="287" spans="1:6" x14ac:dyDescent="0.3">
      <c r="A287" t="s">
        <v>1425</v>
      </c>
      <c r="B287" t="s">
        <v>1426</v>
      </c>
      <c r="C287" t="s">
        <v>1427</v>
      </c>
      <c r="D287" t="s">
        <v>1428</v>
      </c>
      <c r="E287" t="s">
        <v>1429</v>
      </c>
      <c r="F287" t="str">
        <f>HYPERLINK("https://talan.bank.gov.ua/get-user-certificate/d0CZ828642p7ZOs6gd0m","Завантажити сертифікат")</f>
        <v>Завантажити сертифікат</v>
      </c>
    </row>
    <row r="288" spans="1:6" x14ac:dyDescent="0.3">
      <c r="A288" t="s">
        <v>1430</v>
      </c>
      <c r="B288" t="s">
        <v>1431</v>
      </c>
      <c r="C288" t="s">
        <v>1432</v>
      </c>
      <c r="D288" t="s">
        <v>1433</v>
      </c>
      <c r="E288" t="s">
        <v>1434</v>
      </c>
      <c r="F288" t="str">
        <f>HYPERLINK("https://talan.bank.gov.ua/get-user-certificate/d0CZ8qnNSKBQH03C3D3Q","Завантажити сертифікат")</f>
        <v>Завантажити сертифікат</v>
      </c>
    </row>
    <row r="289" spans="1:6" x14ac:dyDescent="0.3">
      <c r="A289" t="s">
        <v>1435</v>
      </c>
      <c r="B289" t="s">
        <v>1436</v>
      </c>
      <c r="C289" t="s">
        <v>1437</v>
      </c>
      <c r="D289" t="s">
        <v>1438</v>
      </c>
      <c r="E289" t="s">
        <v>1439</v>
      </c>
      <c r="F289" t="str">
        <f>HYPERLINK("https://talan.bank.gov.ua/get-user-certificate/d0CZ8MltXUBfpaSs59gq","Завантажити сертифікат")</f>
        <v>Завантажити сертифікат</v>
      </c>
    </row>
    <row r="290" spans="1:6" x14ac:dyDescent="0.3">
      <c r="A290" t="s">
        <v>1440</v>
      </c>
      <c r="B290" t="s">
        <v>1441</v>
      </c>
      <c r="C290" t="s">
        <v>1442</v>
      </c>
      <c r="D290" t="s">
        <v>1443</v>
      </c>
      <c r="E290" t="s">
        <v>1444</v>
      </c>
      <c r="F290" t="str">
        <f>HYPERLINK("https://talan.bank.gov.ua/get-user-certificate/d0CZ8JnHIdRJERzw21S8","Завантажити сертифікат")</f>
        <v>Завантажити сертифікат</v>
      </c>
    </row>
    <row r="291" spans="1:6" x14ac:dyDescent="0.3">
      <c r="A291" t="s">
        <v>1445</v>
      </c>
      <c r="B291" t="s">
        <v>1446</v>
      </c>
      <c r="C291" t="s">
        <v>1447</v>
      </c>
      <c r="D291" t="s">
        <v>1448</v>
      </c>
      <c r="E291" t="s">
        <v>1449</v>
      </c>
      <c r="F291" t="str">
        <f>HYPERLINK("https://talan.bank.gov.ua/get-user-certificate/d0CZ8d6y0Mf91rjoK-Uc","Завантажити сертифікат")</f>
        <v>Завантажити сертифікат</v>
      </c>
    </row>
    <row r="292" spans="1:6" x14ac:dyDescent="0.3">
      <c r="A292" t="s">
        <v>1450</v>
      </c>
      <c r="B292" t="s">
        <v>1451</v>
      </c>
      <c r="C292" t="s">
        <v>1452</v>
      </c>
      <c r="D292" t="s">
        <v>1453</v>
      </c>
      <c r="E292" t="s">
        <v>1454</v>
      </c>
      <c r="F292" t="str">
        <f>HYPERLINK("https://talan.bank.gov.ua/get-user-certificate/d0CZ8kYBbPyc_xtz21zX","Завантажити сертифікат")</f>
        <v>Завантажити сертифікат</v>
      </c>
    </row>
    <row r="293" spans="1:6" x14ac:dyDescent="0.3">
      <c r="A293" t="s">
        <v>1455</v>
      </c>
      <c r="B293" t="s">
        <v>1456</v>
      </c>
      <c r="C293" t="s">
        <v>1457</v>
      </c>
      <c r="D293" t="s">
        <v>1458</v>
      </c>
      <c r="E293" t="s">
        <v>1459</v>
      </c>
      <c r="F293" t="str">
        <f>HYPERLINK("https://talan.bank.gov.ua/get-user-certificate/d0CZ82dwKqCpvDnH2zvg","Завантажити сертифікат")</f>
        <v>Завантажити сертифікат</v>
      </c>
    </row>
    <row r="294" spans="1:6" x14ac:dyDescent="0.3">
      <c r="A294" t="s">
        <v>1460</v>
      </c>
      <c r="B294" t="s">
        <v>1461</v>
      </c>
      <c r="C294" t="s">
        <v>1462</v>
      </c>
      <c r="D294" t="s">
        <v>1463</v>
      </c>
      <c r="E294" t="s">
        <v>1464</v>
      </c>
      <c r="F294" t="str">
        <f>HYPERLINK("https://talan.bank.gov.ua/get-user-certificate/d0CZ89b087-nGjZzTW4W","Завантажити сертифікат")</f>
        <v>Завантажити сертифікат</v>
      </c>
    </row>
    <row r="295" spans="1:6" x14ac:dyDescent="0.3">
      <c r="A295" t="s">
        <v>1465</v>
      </c>
      <c r="B295" t="s">
        <v>1466</v>
      </c>
      <c r="C295" t="s">
        <v>1467</v>
      </c>
      <c r="D295" t="s">
        <v>1468</v>
      </c>
      <c r="E295" t="s">
        <v>1469</v>
      </c>
      <c r="F295" t="str">
        <f>HYPERLINK("https://talan.bank.gov.ua/get-user-certificate/d0CZ8QBeQc-56QhL_Zuj","Завантажити сертифікат")</f>
        <v>Завантажити сертифікат</v>
      </c>
    </row>
    <row r="296" spans="1:6" x14ac:dyDescent="0.3">
      <c r="A296" t="s">
        <v>1470</v>
      </c>
      <c r="B296" t="s">
        <v>1471</v>
      </c>
      <c r="C296" t="s">
        <v>1472</v>
      </c>
      <c r="D296" t="s">
        <v>1473</v>
      </c>
      <c r="E296" t="s">
        <v>1474</v>
      </c>
      <c r="F296" t="str">
        <f>HYPERLINK("https://talan.bank.gov.ua/get-user-certificate/d0CZ8IQzY9dfebHL93Tv","Завантажити сертифікат")</f>
        <v>Завантажити сертифікат</v>
      </c>
    </row>
    <row r="297" spans="1:6" x14ac:dyDescent="0.3">
      <c r="A297" t="s">
        <v>1475</v>
      </c>
      <c r="B297" t="s">
        <v>1476</v>
      </c>
      <c r="C297" t="s">
        <v>1477</v>
      </c>
      <c r="D297" t="s">
        <v>1478</v>
      </c>
      <c r="E297" t="s">
        <v>1479</v>
      </c>
      <c r="F297" t="str">
        <f>HYPERLINK("https://talan.bank.gov.ua/get-user-certificate/d0CZ8Ndw_5gN9cJhYAwd","Завантажити сертифікат")</f>
        <v>Завантажити сертифікат</v>
      </c>
    </row>
    <row r="298" spans="1:6" x14ac:dyDescent="0.3">
      <c r="A298" t="s">
        <v>1480</v>
      </c>
      <c r="B298" t="s">
        <v>1481</v>
      </c>
      <c r="C298" t="s">
        <v>1482</v>
      </c>
      <c r="D298" t="s">
        <v>1483</v>
      </c>
      <c r="E298" t="s">
        <v>1484</v>
      </c>
      <c r="F298" t="str">
        <f>HYPERLINK("https://talan.bank.gov.ua/get-user-certificate/d0CZ8J_7R5sRljUomhxo","Завантажити сертифікат")</f>
        <v>Завантажити сертифікат</v>
      </c>
    </row>
    <row r="299" spans="1:6" x14ac:dyDescent="0.3">
      <c r="A299" t="s">
        <v>1485</v>
      </c>
      <c r="B299" t="s">
        <v>1486</v>
      </c>
      <c r="C299" t="s">
        <v>1487</v>
      </c>
      <c r="D299" t="s">
        <v>1488</v>
      </c>
      <c r="E299" t="s">
        <v>1489</v>
      </c>
      <c r="F299" t="str">
        <f>HYPERLINK("https://talan.bank.gov.ua/get-user-certificate/d0CZ8zczOETv6BsXqTBA","Завантажити сертифікат")</f>
        <v>Завантажити сертифікат</v>
      </c>
    </row>
    <row r="300" spans="1:6" x14ac:dyDescent="0.3">
      <c r="A300" t="s">
        <v>1490</v>
      </c>
      <c r="B300" t="s">
        <v>1491</v>
      </c>
      <c r="C300" t="s">
        <v>1492</v>
      </c>
      <c r="D300" t="s">
        <v>1493</v>
      </c>
      <c r="E300" t="s">
        <v>1494</v>
      </c>
      <c r="F300" t="str">
        <f>HYPERLINK("https://talan.bank.gov.ua/get-user-certificate/d0CZ8aBWYWgR2HLET-_7","Завантажити сертифікат")</f>
        <v>Завантажити сертифікат</v>
      </c>
    </row>
    <row r="301" spans="1:6" x14ac:dyDescent="0.3">
      <c r="A301" t="s">
        <v>1495</v>
      </c>
      <c r="B301" t="s">
        <v>1496</v>
      </c>
      <c r="C301" t="s">
        <v>1497</v>
      </c>
      <c r="D301" t="s">
        <v>1498</v>
      </c>
      <c r="E301" t="s">
        <v>1499</v>
      </c>
      <c r="F301" t="str">
        <f>HYPERLINK("https://talan.bank.gov.ua/get-user-certificate/d0CZ8RT2l_1syE0yfUF0","Завантажити сертифікат")</f>
        <v>Завантажити сертифікат</v>
      </c>
    </row>
    <row r="302" spans="1:6" x14ac:dyDescent="0.3">
      <c r="A302" t="s">
        <v>1500</v>
      </c>
      <c r="B302" t="s">
        <v>1501</v>
      </c>
      <c r="C302" t="s">
        <v>1502</v>
      </c>
      <c r="D302" t="s">
        <v>1503</v>
      </c>
      <c r="E302" t="s">
        <v>1504</v>
      </c>
      <c r="F302" t="str">
        <f>HYPERLINK("https://talan.bank.gov.ua/get-user-certificate/d0CZ8LlefxKzEbdOpRBS","Завантажити сертифікат")</f>
        <v>Завантажити сертифікат</v>
      </c>
    </row>
    <row r="303" spans="1:6" x14ac:dyDescent="0.3">
      <c r="A303" t="s">
        <v>1505</v>
      </c>
      <c r="B303" t="s">
        <v>1506</v>
      </c>
      <c r="C303" t="s">
        <v>1507</v>
      </c>
      <c r="D303" t="s">
        <v>1508</v>
      </c>
      <c r="E303" t="s">
        <v>1509</v>
      </c>
      <c r="F303" t="str">
        <f>HYPERLINK("https://talan.bank.gov.ua/get-user-certificate/d0CZ8IHBsq7ChyaZboyT","Завантажити сертифікат")</f>
        <v>Завантажити сертифікат</v>
      </c>
    </row>
    <row r="304" spans="1:6" x14ac:dyDescent="0.3">
      <c r="A304" t="s">
        <v>1510</v>
      </c>
      <c r="B304" t="s">
        <v>1511</v>
      </c>
      <c r="C304" t="s">
        <v>1512</v>
      </c>
      <c r="D304" t="s">
        <v>1513</v>
      </c>
      <c r="E304" t="s">
        <v>1514</v>
      </c>
      <c r="F304" t="str">
        <f>HYPERLINK("https://talan.bank.gov.ua/get-user-certificate/d0CZ8d7qQrrnj_j7ktvx","Завантажити сертифікат")</f>
        <v>Завантажити сертифікат</v>
      </c>
    </row>
    <row r="305" spans="1:6" x14ac:dyDescent="0.3">
      <c r="A305" t="s">
        <v>1515</v>
      </c>
      <c r="B305" t="s">
        <v>1516</v>
      </c>
      <c r="C305" t="s">
        <v>1517</v>
      </c>
      <c r="D305" t="s">
        <v>1518</v>
      </c>
      <c r="E305" t="s">
        <v>1519</v>
      </c>
      <c r="F305" t="str">
        <f>HYPERLINK("https://talan.bank.gov.ua/get-user-certificate/d0CZ80BDttoxhS1beWVQ","Завантажити сертифікат")</f>
        <v>Завантажити сертифікат</v>
      </c>
    </row>
    <row r="306" spans="1:6" x14ac:dyDescent="0.3">
      <c r="A306" t="s">
        <v>1520</v>
      </c>
      <c r="B306" t="s">
        <v>1521</v>
      </c>
      <c r="C306" t="s">
        <v>1522</v>
      </c>
      <c r="D306" t="s">
        <v>1523</v>
      </c>
      <c r="E306" t="s">
        <v>1524</v>
      </c>
      <c r="F306" t="str">
        <f>HYPERLINK("https://talan.bank.gov.ua/get-user-certificate/d0CZ8ea84UYJpeAQfrSK","Завантажити сертифікат")</f>
        <v>Завантажити сертифікат</v>
      </c>
    </row>
    <row r="307" spans="1:6" x14ac:dyDescent="0.3">
      <c r="A307" t="s">
        <v>1525</v>
      </c>
      <c r="B307" t="s">
        <v>1526</v>
      </c>
      <c r="C307" t="s">
        <v>1527</v>
      </c>
      <c r="D307" t="s">
        <v>1528</v>
      </c>
      <c r="E307" t="s">
        <v>1529</v>
      </c>
      <c r="F307" t="str">
        <f>HYPERLINK("https://talan.bank.gov.ua/get-user-certificate/d0CZ8mVABVaXcm4ZJiqC","Завантажити сертифікат")</f>
        <v>Завантажити сертифікат</v>
      </c>
    </row>
    <row r="308" spans="1:6" x14ac:dyDescent="0.3">
      <c r="A308" t="s">
        <v>1530</v>
      </c>
      <c r="B308" t="s">
        <v>1531</v>
      </c>
      <c r="C308" t="s">
        <v>1532</v>
      </c>
      <c r="D308" t="s">
        <v>1533</v>
      </c>
      <c r="E308" t="s">
        <v>1534</v>
      </c>
      <c r="F308" t="str">
        <f>HYPERLINK("https://talan.bank.gov.ua/get-user-certificate/d0CZ8W7nGgcKwHqrU1l5","Завантажити сертифікат")</f>
        <v>Завантажити сертифікат</v>
      </c>
    </row>
    <row r="309" spans="1:6" x14ac:dyDescent="0.3">
      <c r="A309" t="s">
        <v>1535</v>
      </c>
      <c r="B309" t="s">
        <v>1536</v>
      </c>
      <c r="C309" t="s">
        <v>1537</v>
      </c>
      <c r="D309" t="s">
        <v>1538</v>
      </c>
      <c r="E309" t="s">
        <v>1539</v>
      </c>
      <c r="F309" t="str">
        <f>HYPERLINK("https://talan.bank.gov.ua/get-user-certificate/d0CZ8eEA292MC8HgKkSK","Завантажити сертифікат")</f>
        <v>Завантажити сертифікат</v>
      </c>
    </row>
    <row r="310" spans="1:6" x14ac:dyDescent="0.3">
      <c r="A310" t="s">
        <v>1540</v>
      </c>
      <c r="B310" t="s">
        <v>1541</v>
      </c>
      <c r="C310" t="s">
        <v>1542</v>
      </c>
      <c r="D310" t="s">
        <v>1543</v>
      </c>
      <c r="E310" t="s">
        <v>1544</v>
      </c>
      <c r="F310" t="str">
        <f>HYPERLINK("https://talan.bank.gov.ua/get-user-certificate/d0CZ8zDe7mpXdhgQ05eK","Завантажити сертифікат")</f>
        <v>Завантажити сертифікат</v>
      </c>
    </row>
    <row r="311" spans="1:6" x14ac:dyDescent="0.3">
      <c r="A311" t="s">
        <v>1545</v>
      </c>
      <c r="B311" t="s">
        <v>1546</v>
      </c>
      <c r="C311" t="s">
        <v>1547</v>
      </c>
      <c r="D311" t="s">
        <v>1548</v>
      </c>
      <c r="E311" t="s">
        <v>1549</v>
      </c>
      <c r="F311" t="str">
        <f>HYPERLINK("https://talan.bank.gov.ua/get-user-certificate/d0CZ8RdP6asyOH9Lvzad","Завантажити сертифікат")</f>
        <v>Завантажити сертифікат</v>
      </c>
    </row>
    <row r="312" spans="1:6" x14ac:dyDescent="0.3">
      <c r="A312" t="s">
        <v>1550</v>
      </c>
      <c r="B312" t="s">
        <v>1551</v>
      </c>
      <c r="C312" t="s">
        <v>1552</v>
      </c>
      <c r="D312" t="s">
        <v>1553</v>
      </c>
      <c r="E312" t="s">
        <v>1554</v>
      </c>
      <c r="F312" t="str">
        <f>HYPERLINK("https://talan.bank.gov.ua/get-user-certificate/d0CZ8aGHmIDiH5djhu_O","Завантажити сертифікат")</f>
        <v>Завантажити сертифікат</v>
      </c>
    </row>
    <row r="313" spans="1:6" x14ac:dyDescent="0.3">
      <c r="A313" t="s">
        <v>1555</v>
      </c>
      <c r="B313" t="s">
        <v>1556</v>
      </c>
      <c r="C313" t="s">
        <v>1557</v>
      </c>
      <c r="D313" t="s">
        <v>1558</v>
      </c>
      <c r="E313" t="s">
        <v>1559</v>
      </c>
      <c r="F313" t="str">
        <f>HYPERLINK("https://talan.bank.gov.ua/get-user-certificate/d0CZ86NvwMJHE2gEg-0S","Завантажити сертифікат")</f>
        <v>Завантажити сертифікат</v>
      </c>
    </row>
    <row r="314" spans="1:6" x14ac:dyDescent="0.3">
      <c r="A314" t="s">
        <v>1560</v>
      </c>
      <c r="B314" t="s">
        <v>1561</v>
      </c>
      <c r="C314" t="s">
        <v>1562</v>
      </c>
      <c r="D314" t="s">
        <v>1563</v>
      </c>
      <c r="E314" t="s">
        <v>1564</v>
      </c>
      <c r="F314" t="str">
        <f>HYPERLINK("https://talan.bank.gov.ua/get-user-certificate/d0CZ8JxfyP_u0JQfKQZ_","Завантажити сертифікат")</f>
        <v>Завантажити сертифікат</v>
      </c>
    </row>
    <row r="315" spans="1:6" x14ac:dyDescent="0.3">
      <c r="A315" t="s">
        <v>1565</v>
      </c>
      <c r="B315" t="s">
        <v>1566</v>
      </c>
      <c r="C315" t="s">
        <v>1567</v>
      </c>
      <c r="D315" t="s">
        <v>1568</v>
      </c>
      <c r="E315" t="s">
        <v>1569</v>
      </c>
      <c r="F315" t="str">
        <f>HYPERLINK("https://talan.bank.gov.ua/get-user-certificate/d0CZ8I2-_ZmHiCe_BGQQ","Завантажити сертифікат")</f>
        <v>Завантажити сертифікат</v>
      </c>
    </row>
    <row r="316" spans="1:6" x14ac:dyDescent="0.3">
      <c r="A316" t="s">
        <v>1570</v>
      </c>
      <c r="B316" t="s">
        <v>1571</v>
      </c>
      <c r="C316" t="s">
        <v>1572</v>
      </c>
      <c r="D316" t="s">
        <v>1573</v>
      </c>
      <c r="E316" t="s">
        <v>1574</v>
      </c>
      <c r="F316" t="str">
        <f>HYPERLINK("https://talan.bank.gov.ua/get-user-certificate/d0CZ8uVmNiDyh_zVuYrh","Завантажити сертифікат")</f>
        <v>Завантажити сертифікат</v>
      </c>
    </row>
    <row r="317" spans="1:6" x14ac:dyDescent="0.3">
      <c r="A317" t="s">
        <v>1575</v>
      </c>
      <c r="B317" t="s">
        <v>1576</v>
      </c>
      <c r="C317" t="s">
        <v>1577</v>
      </c>
      <c r="D317" t="s">
        <v>1578</v>
      </c>
      <c r="E317" t="s">
        <v>1579</v>
      </c>
      <c r="F317" t="str">
        <f>HYPERLINK("https://talan.bank.gov.ua/get-user-certificate/d0CZ8uzIJq4kWSjisCp4","Завантажити сертифікат")</f>
        <v>Завантажити сертифікат</v>
      </c>
    </row>
    <row r="318" spans="1:6" x14ac:dyDescent="0.3">
      <c r="A318" t="s">
        <v>1580</v>
      </c>
      <c r="B318" t="s">
        <v>1581</v>
      </c>
      <c r="C318" t="s">
        <v>1582</v>
      </c>
      <c r="D318" t="s">
        <v>1583</v>
      </c>
      <c r="E318" t="s">
        <v>1584</v>
      </c>
      <c r="F318" t="str">
        <f>HYPERLINK("https://talan.bank.gov.ua/get-user-certificate/d0CZ8fdVSY5Ey_x2nTyF","Завантажити сертифікат")</f>
        <v>Завантажити сертифікат</v>
      </c>
    </row>
    <row r="319" spans="1:6" x14ac:dyDescent="0.3">
      <c r="A319" t="s">
        <v>1585</v>
      </c>
      <c r="B319" t="s">
        <v>1586</v>
      </c>
      <c r="C319" t="s">
        <v>1587</v>
      </c>
      <c r="D319" t="s">
        <v>1588</v>
      </c>
      <c r="E319" t="s">
        <v>1589</v>
      </c>
      <c r="F319" t="str">
        <f>HYPERLINK("https://talan.bank.gov.ua/get-user-certificate/d0CZ8gqmaewfMgeKPqvN","Завантажити сертифікат")</f>
        <v>Завантажити сертифікат</v>
      </c>
    </row>
    <row r="320" spans="1:6" x14ac:dyDescent="0.3">
      <c r="A320" t="s">
        <v>1590</v>
      </c>
      <c r="B320" t="s">
        <v>1591</v>
      </c>
      <c r="C320" t="s">
        <v>1592</v>
      </c>
      <c r="D320" t="s">
        <v>1593</v>
      </c>
      <c r="E320" t="s">
        <v>1594</v>
      </c>
      <c r="F320" t="str">
        <f>HYPERLINK("https://talan.bank.gov.ua/get-user-certificate/d0CZ8Oauyqtmxm4F6rL6","Завантажити сертифікат")</f>
        <v>Завантажити сертифікат</v>
      </c>
    </row>
    <row r="321" spans="1:6" x14ac:dyDescent="0.3">
      <c r="A321" t="s">
        <v>1595</v>
      </c>
      <c r="B321" t="s">
        <v>1596</v>
      </c>
      <c r="C321" t="s">
        <v>1597</v>
      </c>
      <c r="D321" t="s">
        <v>1598</v>
      </c>
      <c r="E321" t="s">
        <v>1599</v>
      </c>
      <c r="F321" t="str">
        <f>HYPERLINK("https://talan.bank.gov.ua/get-user-certificate/d0CZ8J4jGH8evChs4e_c","Завантажити сертифікат")</f>
        <v>Завантажити сертифікат</v>
      </c>
    </row>
    <row r="322" spans="1:6" x14ac:dyDescent="0.3">
      <c r="A322" t="s">
        <v>1600</v>
      </c>
      <c r="B322" t="s">
        <v>1601</v>
      </c>
      <c r="C322" t="s">
        <v>1602</v>
      </c>
      <c r="D322" t="s">
        <v>1603</v>
      </c>
      <c r="E322" t="s">
        <v>1604</v>
      </c>
      <c r="F322" t="str">
        <f>HYPERLINK("https://talan.bank.gov.ua/get-user-certificate/d0CZ8_QYzwQOrNCUFwlP","Завантажити сертифікат")</f>
        <v>Завантажити сертифікат</v>
      </c>
    </row>
    <row r="323" spans="1:6" x14ac:dyDescent="0.3">
      <c r="A323" t="s">
        <v>1605</v>
      </c>
      <c r="B323" t="s">
        <v>1652</v>
      </c>
      <c r="C323" t="s">
        <v>1606</v>
      </c>
      <c r="D323" t="s">
        <v>1607</v>
      </c>
      <c r="E323" t="s">
        <v>1608</v>
      </c>
      <c r="F323" t="str">
        <f>HYPERLINK("https://talan.bank.gov.ua/get-user-certificate/JWQC2EkzzH2I8EpJTYI-","Завантажити сертифікат")</f>
        <v>Завантажити сертифікат</v>
      </c>
    </row>
    <row r="324" spans="1:6" x14ac:dyDescent="0.3">
      <c r="A324" t="s">
        <v>1609</v>
      </c>
      <c r="B324" t="s">
        <v>1610</v>
      </c>
      <c r="C324" t="s">
        <v>1611</v>
      </c>
      <c r="D324" t="s">
        <v>1612</v>
      </c>
      <c r="E324" t="s">
        <v>1613</v>
      </c>
      <c r="F324" t="str">
        <f>HYPERLINK("https://talan.bank.gov.ua/get-user-certificate/d0CZ8h5EwL9w_yJFExnM","Завантажити сертифікат")</f>
        <v>Завантажити сертифікат</v>
      </c>
    </row>
    <row r="325" spans="1:6" x14ac:dyDescent="0.3">
      <c r="A325" t="s">
        <v>1614</v>
      </c>
      <c r="B325" t="s">
        <v>1615</v>
      </c>
      <c r="C325" t="s">
        <v>1616</v>
      </c>
      <c r="D325" t="s">
        <v>1617</v>
      </c>
      <c r="E325" t="s">
        <v>1618</v>
      </c>
      <c r="F325" t="str">
        <f>HYPERLINK("https://talan.bank.gov.ua/get-user-certificate/d0CZ8QUTI0ljnl4fBz8W","Завантажити сертифікат")</f>
        <v>Завантажити сертифікат</v>
      </c>
    </row>
    <row r="326" spans="1:6" x14ac:dyDescent="0.3">
      <c r="A326" t="s">
        <v>1619</v>
      </c>
      <c r="B326" t="s">
        <v>1620</v>
      </c>
      <c r="C326" t="s">
        <v>1621</v>
      </c>
      <c r="D326" t="s">
        <v>1622</v>
      </c>
      <c r="E326" t="s">
        <v>1623</v>
      </c>
      <c r="F326" t="str">
        <f>HYPERLINK("https://talan.bank.gov.ua/get-user-certificate/d0CZ8Gxkfi9kmNbzhm2u","Завантажити сертифікат")</f>
        <v>Завантажити сертифікат</v>
      </c>
    </row>
    <row r="327" spans="1:6" x14ac:dyDescent="0.3">
      <c r="A327" t="s">
        <v>1624</v>
      </c>
      <c r="B327" t="s">
        <v>1625</v>
      </c>
      <c r="C327" t="s">
        <v>1626</v>
      </c>
      <c r="D327" t="s">
        <v>1627</v>
      </c>
      <c r="E327" t="s">
        <v>1628</v>
      </c>
      <c r="F327" t="str">
        <f>HYPERLINK("https://talan.bank.gov.ua/get-user-certificate/d0CZ8VQQj2L8ILhrwMs_","Завантажити сертифікат")</f>
        <v>Завантажити сертифікат</v>
      </c>
    </row>
    <row r="328" spans="1:6" x14ac:dyDescent="0.3">
      <c r="A328" t="s">
        <v>1629</v>
      </c>
      <c r="B328" t="s">
        <v>1630</v>
      </c>
      <c r="C328" t="s">
        <v>1631</v>
      </c>
      <c r="D328" t="s">
        <v>1632</v>
      </c>
      <c r="E328" t="s">
        <v>1633</v>
      </c>
      <c r="F328" t="str">
        <f>HYPERLINK("https://talan.bank.gov.ua/get-user-certificate/d0CZ8kpE-3Rvfj6icaPw","Завантажити сертифікат")</f>
        <v>Завантажити сертифікат</v>
      </c>
    </row>
    <row r="329" spans="1:6" x14ac:dyDescent="0.3">
      <c r="A329" t="s">
        <v>1634</v>
      </c>
      <c r="B329" t="s">
        <v>1635</v>
      </c>
      <c r="C329" t="s">
        <v>1636</v>
      </c>
      <c r="D329" t="s">
        <v>1637</v>
      </c>
      <c r="E329" t="s">
        <v>1638</v>
      </c>
      <c r="F329" t="str">
        <f>HYPERLINK("https://talan.bank.gov.ua/get-user-certificate/d0CZ8mQVl7yqpyUzkZDo","Завантажити сертифікат")</f>
        <v>Завантажити сертифікат</v>
      </c>
    </row>
    <row r="330" spans="1:6" x14ac:dyDescent="0.3">
      <c r="A330" t="s">
        <v>1639</v>
      </c>
      <c r="B330" t="s">
        <v>1640</v>
      </c>
      <c r="C330" t="s">
        <v>1641</v>
      </c>
      <c r="D330" t="s">
        <v>1642</v>
      </c>
      <c r="E330" t="s">
        <v>1643</v>
      </c>
      <c r="F330" t="str">
        <f>HYPERLINK("https://talan.bank.gov.ua/get-user-certificate/d0CZ84nlPCvyb2oIBeRc","Завантажити сертифікат")</f>
        <v>Завантажити сертифікат</v>
      </c>
    </row>
    <row r="331" spans="1:6" x14ac:dyDescent="0.3">
      <c r="A331" t="s">
        <v>1644</v>
      </c>
      <c r="B331" t="s">
        <v>1645</v>
      </c>
      <c r="C331" t="s">
        <v>1646</v>
      </c>
      <c r="D331" t="s">
        <v>1647</v>
      </c>
      <c r="E331" t="s">
        <v>1648</v>
      </c>
      <c r="F331" t="str">
        <f>HYPERLINK("https://talan.bank.gov.ua/get-user-certificate/d0CZ8907IVEMBOV6DeWz","Завантажити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F2" r:id="rId1" tooltip="Завантажити сертифікат" display="Завантажити сертифікат"/>
    <hyperlink ref="F3" r:id="rId2" tooltip="Завантажити сертифікат" display="Завантажити сертифікат"/>
    <hyperlink ref="F4" r:id="rId3" tooltip="Завантажити сертифікат" display="Завантажити сертифікат"/>
    <hyperlink ref="F5" r:id="rId4" tooltip="Завантажити сертифікат" display="Завантажити сертифікат"/>
    <hyperlink ref="F6" r:id="rId5" tooltip="Завантажити сертифікат" display="Завантажити сертифікат"/>
    <hyperlink ref="F7" r:id="rId6" tooltip="Завантажити сертифікат" display="Завантажити сертифікат"/>
    <hyperlink ref="F8" r:id="rId7" tooltip="Завантажити сертифікат" display="Завантажити сертифікат"/>
    <hyperlink ref="F9" r:id="rId8" tooltip="Завантажити сертифікат" display="Завантажити сертифікат"/>
    <hyperlink ref="F10" r:id="rId9" tooltip="Завантажити сертифікат" display="Завантажити сертифікат"/>
    <hyperlink ref="F11" r:id="rId10" tooltip="Завантажити сертифікат" display="Завантажити сертифікат"/>
    <hyperlink ref="F12" r:id="rId11" tooltip="Завантажити сертифікат" display="Завантажити сертифікат"/>
    <hyperlink ref="F14" r:id="rId12" tooltip="Завантажити сертифікат" display="Завантажити сертифікат"/>
    <hyperlink ref="F15" r:id="rId13" tooltip="Завантажити сертифікат" display="Завантажити сертифікат"/>
    <hyperlink ref="F16" r:id="rId14" tooltip="Завантажити сертифікат" display="Завантажити сертифікат"/>
    <hyperlink ref="F17" r:id="rId15" tooltip="Завантажити сертифікат" display="Завантажити сертифікат"/>
    <hyperlink ref="F18" r:id="rId16" tooltip="Завантажити сертифікат" display="Завантажити сертифікат"/>
    <hyperlink ref="F19" r:id="rId17" tooltip="Завантажити сертифікат" display="Завантажити сертифікат"/>
    <hyperlink ref="F20" r:id="rId18" tooltip="Завантажити сертифікат" display="Завантажити сертифікат"/>
    <hyperlink ref="F21" r:id="rId19" tooltip="Завантажити сертифікат" display="Завантажити сертифікат"/>
    <hyperlink ref="F22" r:id="rId20" tooltip="Завантажити сертифікат" display="Завантажити сертифікат"/>
    <hyperlink ref="F23" r:id="rId21" tooltip="Завантажити сертифікат" display="Завантажити сертифікат"/>
    <hyperlink ref="F24" r:id="rId22" tooltip="Завантажити сертифікат" display="Завантажити сертифікат"/>
    <hyperlink ref="F25" r:id="rId23" tooltip="Завантажити сертифікат" display="Завантажити сертифікат"/>
    <hyperlink ref="F26" r:id="rId24" tooltip="Завантажити сертифікат" display="Завантажити сертифікат"/>
    <hyperlink ref="F27" r:id="rId25" tooltip="Завантажити сертифікат" display="Завантажити сертифікат"/>
    <hyperlink ref="F28" r:id="rId26" tooltip="Завантажити сертифікат" display="Завантажити сертифікат"/>
    <hyperlink ref="F29" r:id="rId27" tooltip="Завантажити сертифікат" display="Завантажити сертифікат"/>
    <hyperlink ref="F30" r:id="rId28" tooltip="Завантажити сертифікат" display="Завантажити сертифікат"/>
    <hyperlink ref="F31" r:id="rId29" tooltip="Завантажити сертифікат" display="Завантажити сертифікат"/>
    <hyperlink ref="F32" r:id="rId30" tooltip="Завантажити сертифікат" display="Завантажити сертифікат"/>
    <hyperlink ref="F33" r:id="rId31" tooltip="Завантажити сертифікат" display="Завантажити сертифікат"/>
    <hyperlink ref="F34" r:id="rId32" tooltip="Завантажити сертифікат" display="Завантажити сертифікат"/>
    <hyperlink ref="F35" r:id="rId33" tooltip="Завантажити сертифікат" display="Завантажити сертифікат"/>
    <hyperlink ref="F36" r:id="rId34" tooltip="Завантажити сертифікат" display="Завантажити сертифікат"/>
    <hyperlink ref="F37" r:id="rId35" tooltip="Завантажити сертифікат" display="Завантажити сертифікат"/>
    <hyperlink ref="F38" r:id="rId36" tooltip="Завантажити сертифікат" display="Завантажити сертифікат"/>
    <hyperlink ref="F39" r:id="rId37" tooltip="Завантажити сертифікат" display="Завантажити сертифікат"/>
    <hyperlink ref="F40" r:id="rId38" tooltip="Завантажити сертифікат" display="Завантажити сертифікат"/>
    <hyperlink ref="F41" r:id="rId39" tooltip="Завантажити сертифікат" display="Завантажити сертифікат"/>
    <hyperlink ref="F42" r:id="rId40" tooltip="Завантажити сертифікат" display="Завантажити сертифікат"/>
    <hyperlink ref="F43" r:id="rId41" tooltip="Завантажити сертифікат" display="Завантажити сертифікат"/>
    <hyperlink ref="F44" r:id="rId42" tooltip="Завантажити сертифікат" display="Завантажити сертифікат"/>
    <hyperlink ref="F45" r:id="rId43" tooltip="Завантажити сертифікат" display="Завантажити сертифікат"/>
    <hyperlink ref="F46" r:id="rId44" tooltip="Завантажити сертифікат" display="Завантажити сертифікат"/>
    <hyperlink ref="F47" r:id="rId45" tooltip="Завантажити сертифікат" display="Завантажити сертифікат"/>
    <hyperlink ref="F48" r:id="rId46" tooltip="Завантажити сертифікат" display="Завантажити сертифікат"/>
    <hyperlink ref="F49" r:id="rId47" tooltip="Завантажити сертифікат" display="Завантажити сертифікат"/>
    <hyperlink ref="F50" r:id="rId48" tooltip="Завантажити сертифікат" display="Завантажити сертифікат"/>
    <hyperlink ref="F51" r:id="rId49" tooltip="Завантажити сертифікат" display="Завантажити сертифікат"/>
    <hyperlink ref="F52" r:id="rId50" tooltip="Завантажити сертифікат" display="Завантажити сертифікат"/>
    <hyperlink ref="F53" r:id="rId51" tooltip="Завантажити сертифікат" display="Завантажити сертифікат"/>
    <hyperlink ref="F54" r:id="rId52" tooltip="Завантажити сертифікат" display="Завантажити сертифікат"/>
    <hyperlink ref="F55" r:id="rId53" tooltip="Завантажити сертифікат" display="Завантажити сертифікат"/>
    <hyperlink ref="F56" r:id="rId54" tooltip="Завантажити сертифікат" display="Завантажити сертифікат"/>
    <hyperlink ref="F57" r:id="rId55" tooltip="Завантажити сертифікат" display="Завантажити сертифікат"/>
    <hyperlink ref="F58" r:id="rId56" tooltip="Завантажити сертифікат" display="Завантажити сертифікат"/>
    <hyperlink ref="F59" r:id="rId57" tooltip="Завантажити сертифікат" display="Завантажити сертифікат"/>
    <hyperlink ref="F60" r:id="rId58" tooltip="Завантажити сертифікат" display="Завантажити сертифікат"/>
    <hyperlink ref="F61" r:id="rId59" tooltip="Завантажити сертифікат" display="Завантажити сертифікат"/>
    <hyperlink ref="F62" r:id="rId60" tooltip="Завантажити сертифікат" display="Завантажити сертифікат"/>
    <hyperlink ref="F63" r:id="rId61" tooltip="Завантажити сертифікат" display="Завантажити сертифікат"/>
    <hyperlink ref="F64" r:id="rId62" tooltip="Завантажити сертифікат" display="Завантажити сертифікат"/>
    <hyperlink ref="F65" r:id="rId63" tooltip="Завантажити сертифікат" display="Завантажити сертифікат"/>
    <hyperlink ref="F66" r:id="rId64" tooltip="Завантажити сертифікат" display="Завантажити сертифікат"/>
    <hyperlink ref="F67" r:id="rId65" tooltip="Завантажити сертифікат" display="Завантажити сертифікат"/>
    <hyperlink ref="F68" r:id="rId66" tooltip="Завантажити сертифікат" display="Завантажити сертифікат"/>
    <hyperlink ref="F70" r:id="rId67" tooltip="Завантажити сертифікат" display="Завантажити сертифікат"/>
    <hyperlink ref="F71" r:id="rId68" tooltip="Завантажити сертифікат" display="Завантажити сертифікат"/>
    <hyperlink ref="F72" r:id="rId69" tooltip="Завантажити сертифікат" display="Завантажити сертифікат"/>
    <hyperlink ref="F73" r:id="rId70" tooltip="Завантажити сертифікат" display="Завантажити сертифікат"/>
    <hyperlink ref="F74" r:id="rId71" tooltip="Завантажити сертифікат" display="Завантажити сертифікат"/>
    <hyperlink ref="F75" r:id="rId72" tooltip="Завантажити сертифікат" display="Завантажити сертифікат"/>
    <hyperlink ref="F76" r:id="rId73" tooltip="Завантажити сертифікат" display="Завантажити сертифікат"/>
    <hyperlink ref="F77" r:id="rId74" tooltip="Завантажити сертифікат" display="Завантажити сертифікат"/>
    <hyperlink ref="F78" r:id="rId75" tooltip="Завантажити сертифікат" display="Завантажити сертифікат"/>
    <hyperlink ref="F79" r:id="rId76" tooltip="Завантажити сертифікат" display="Завантажити сертифікат"/>
    <hyperlink ref="F80" r:id="rId77" tooltip="Завантажити сертифікат" display="Завантажити сертифікат"/>
    <hyperlink ref="F81" r:id="rId78" tooltip="Завантажити сертифікат" display="Завантажити сертифікат"/>
    <hyperlink ref="F82" r:id="rId79" tooltip="Завантажити сертифікат" display="Завантажити сертифікат"/>
    <hyperlink ref="F83" r:id="rId80" tooltip="Завантажити сертифікат" display="Завантажити сертифікат"/>
    <hyperlink ref="F84" r:id="rId81" tooltip="Завантажити сертифікат" display="Завантажити сертифікат"/>
    <hyperlink ref="F85" r:id="rId82" tooltip="Завантажити сертифікат" display="Завантажити сертифікат"/>
    <hyperlink ref="F86" r:id="rId83" tooltip="Завантажити сертифікат" display="Завантажити сертифікат"/>
    <hyperlink ref="F87" r:id="rId84" tooltip="Завантажити сертифікат" display="Завантажити сертифікат"/>
    <hyperlink ref="F88" r:id="rId85" tooltip="Завантажити сертифікат" display="Завантажити сертифікат"/>
    <hyperlink ref="F89" r:id="rId86" tooltip="Завантажити сертифікат" display="Завантажити сертифікат"/>
    <hyperlink ref="F90" r:id="rId87" tooltip="Завантажити сертифікат" display="Завантажити сертифікат"/>
    <hyperlink ref="F91" r:id="rId88" tooltip="Завантажити сертифікат" display="Завантажити сертифікат"/>
    <hyperlink ref="F92" r:id="rId89" tooltip="Завантажити сертифікат" display="Завантажити сертифікат"/>
    <hyperlink ref="F93" r:id="rId90" tooltip="Завантажити сертифікат" display="Завантажити сертифікат"/>
    <hyperlink ref="F94" r:id="rId91" tooltip="Завантажити сертифікат" display="Завантажити сертифікат"/>
    <hyperlink ref="F95" r:id="rId92" tooltip="Завантажити сертифікат" display="Завантажити сертифікат"/>
    <hyperlink ref="F96" r:id="rId93" tooltip="Завантажити сертифікат" display="Завантажити сертифікат"/>
    <hyperlink ref="F97" r:id="rId94" tooltip="Завантажити сертифікат" display="Завантажити сертифікат"/>
    <hyperlink ref="F98" r:id="rId95" tooltip="Завантажити сертифікат" display="Завантажити сертифікат"/>
    <hyperlink ref="F99" r:id="rId96" tooltip="Завантажити сертифікат" display="Завантажити сертифікат"/>
    <hyperlink ref="F100" r:id="rId97" tooltip="Завантажити сертифікат" display="Завантажити сертифікат"/>
    <hyperlink ref="F101" r:id="rId98" tooltip="Завантажити сертифікат" display="Завантажити сертифікат"/>
    <hyperlink ref="F102" r:id="rId99" tooltip="Завантажити сертифікат" display="Завантажити сертифікат"/>
    <hyperlink ref="F103" r:id="rId100" tooltip="Завантажити сертифікат" display="Завантажити сертифікат"/>
    <hyperlink ref="F104" r:id="rId101" tooltip="Завантажити сертифікат" display="Завантажити сертифікат"/>
    <hyperlink ref="F105" r:id="rId102" tooltip="Завантажити сертифікат" display="Завантажити сертифікат"/>
    <hyperlink ref="F106" r:id="rId103" tooltip="Завантажити сертифікат" display="Завантажити сертифікат"/>
    <hyperlink ref="F107" r:id="rId104" tooltip="Завантажити сертифікат" display="Завантажити сертифікат"/>
    <hyperlink ref="F108" r:id="rId105" tooltip="Завантажити сертифікат" display="Завантажити сертифікат"/>
    <hyperlink ref="F109" r:id="rId106" tooltip="Завантажити сертифікат" display="Завантажити сертифікат"/>
    <hyperlink ref="F110" r:id="rId107" tooltip="Завантажити сертифікат" display="Завантажити сертифікат"/>
    <hyperlink ref="F111" r:id="rId108" tooltip="Завантажити сертифікат" display="Завантажити сертифікат"/>
    <hyperlink ref="F112" r:id="rId109" tooltip="Завантажити сертифікат" display="Завантажити сертифікат"/>
    <hyperlink ref="F113" r:id="rId110" tooltip="Завантажити сертифікат" display="Завантажити сертифікат"/>
    <hyperlink ref="F114" r:id="rId111" tooltip="Завантажити сертифікат" display="Завантажити сертифікат"/>
    <hyperlink ref="F115" r:id="rId112" tooltip="Завантажити сертифікат" display="Завантажити сертифікат"/>
    <hyperlink ref="F116" r:id="rId113" tooltip="Завантажити сертифікат" display="Завантажити сертифікат"/>
    <hyperlink ref="F117" r:id="rId114" tooltip="Завантажити сертифікат" display="Завантажити сертифікат"/>
    <hyperlink ref="F118" r:id="rId115" tooltip="Завантажити сертифікат" display="Завантажити сертифікат"/>
    <hyperlink ref="F119" r:id="rId116" tooltip="Завантажити сертифікат" display="Завантажити сертифікат"/>
    <hyperlink ref="F120" r:id="rId117" tooltip="Завантажити сертифікат" display="Завантажити сертифікат"/>
    <hyperlink ref="F121" r:id="rId118" tooltip="Завантажити сертифікат" display="Завантажити сертифікат"/>
    <hyperlink ref="F122" r:id="rId119" tooltip="Завантажити сертифікат" display="Завантажити сертифікат"/>
    <hyperlink ref="F123" r:id="rId120" tooltip="Завантажити сертифікат" display="Завантажити сертифікат"/>
    <hyperlink ref="F124" r:id="rId121" tooltip="Завантажити сертифікат" display="Завантажити сертифікат"/>
    <hyperlink ref="F125" r:id="rId122" tooltip="Завантажити сертифікат" display="Завантажити сертифікат"/>
    <hyperlink ref="F126" r:id="rId123" tooltip="Завантажити сертифікат" display="Завантажити сертифікат"/>
    <hyperlink ref="F127" r:id="rId124" tooltip="Завантажити сертифікат" display="Завантажити сертифікат"/>
    <hyperlink ref="F128" r:id="rId125" tooltip="Завантажити сертифікат" display="Завантажити сертифікат"/>
    <hyperlink ref="F129" r:id="rId126" tooltip="Завантажити сертифікат" display="Завантажити сертифікат"/>
    <hyperlink ref="F130" r:id="rId127" tooltip="Завантажити сертифікат" display="Завантажити сертифікат"/>
    <hyperlink ref="F131" r:id="rId128" tooltip="Завантажити сертифікат" display="Завантажити сертифікат"/>
    <hyperlink ref="F132" r:id="rId129" tooltip="Завантажити сертифікат" display="Завантажити сертифікат"/>
    <hyperlink ref="F133" r:id="rId130" tooltip="Завантажити сертифікат" display="Завантажити сертифікат"/>
    <hyperlink ref="F134" r:id="rId131" tooltip="Завантажити сертифікат" display="Завантажити сертифікат"/>
    <hyperlink ref="F135" r:id="rId132" tooltip="Завантажити сертифікат" display="Завантажити сертифікат"/>
    <hyperlink ref="F136" r:id="rId133" tooltip="Завантажити сертифікат" display="Завантажити сертифікат"/>
    <hyperlink ref="F137" r:id="rId134" tooltip="Завантажити сертифікат" display="Завантажити сертифікат"/>
    <hyperlink ref="F138" r:id="rId135" tooltip="Завантажити сертифікат" display="Завантажити сертифікат"/>
    <hyperlink ref="F139" r:id="rId136" tooltip="Завантажити сертифікат" display="Завантажити сертифікат"/>
    <hyperlink ref="F140" r:id="rId137" tooltip="Завантажити сертифікат" display="Завантажити сертифікат"/>
    <hyperlink ref="F141" r:id="rId138" tooltip="Завантажити сертифікат" display="Завантажити сертифікат"/>
    <hyperlink ref="F142" r:id="rId139" tooltip="Завантажити сертифікат" display="Завантажити сертифікат"/>
    <hyperlink ref="F143" r:id="rId140" tooltip="Завантажити сертифікат" display="Завантажити сертифікат"/>
    <hyperlink ref="F144" r:id="rId141" tooltip="Завантажити сертифікат" display="Завантажити сертифікат"/>
    <hyperlink ref="F145" r:id="rId142" tooltip="Завантажити сертифікат" display="Завантажити сертифікат"/>
    <hyperlink ref="F146" r:id="rId143" tooltip="Завантажити сертифікат" display="Завантажити сертифікат"/>
    <hyperlink ref="F147" r:id="rId144" tooltip="Завантажити сертифікат" display="Завантажити сертифікат"/>
    <hyperlink ref="F148" r:id="rId145" tooltip="Завантажити сертифікат" display="Завантажити сертифікат"/>
    <hyperlink ref="F149" r:id="rId146" tooltip="Завантажити сертифікат" display="Завантажити сертифікат"/>
    <hyperlink ref="F150" r:id="rId147" tooltip="Завантажити сертифікат" display="Завантажити сертифікат"/>
    <hyperlink ref="F151" r:id="rId148" tooltip="Завантажити сертифікат" display="Завантажити сертифікат"/>
    <hyperlink ref="F152" r:id="rId149" tooltip="Завантажити сертифікат" display="Завантажити сертифікат"/>
    <hyperlink ref="F153" r:id="rId150" tooltip="Завантажити сертифікат" display="Завантажити сертифікат"/>
    <hyperlink ref="F154" r:id="rId151" tooltip="Завантажити сертифікат" display="Завантажити сертифікат"/>
    <hyperlink ref="F155" r:id="rId152" tooltip="Завантажити сертифікат" display="Завантажити сертифікат"/>
    <hyperlink ref="F156" r:id="rId153" tooltip="Завантажити сертифікат" display="Завантажити сертифікат"/>
    <hyperlink ref="F157" r:id="rId154" tooltip="Завантажити сертифікат" display="Завантажити сертифікат"/>
    <hyperlink ref="F158" r:id="rId155" tooltip="Завантажити сертифікат" display="Завантажити сертифікат"/>
    <hyperlink ref="F159" r:id="rId156" tooltip="Завантажити сертифікат" display="Завантажити сертифікат"/>
    <hyperlink ref="F160" r:id="rId157" tooltip="Завантажити сертифікат" display="Завантажити сертифікат"/>
    <hyperlink ref="F161" r:id="rId158" tooltip="Завантажити сертифікат" display="Завантажити сертифікат"/>
    <hyperlink ref="F162" r:id="rId159" tooltip="Завантажити сертифікат" display="Завантажити сертифікат"/>
    <hyperlink ref="F163" r:id="rId160" tooltip="Завантажити сертифікат" display="Завантажити сертифікат"/>
    <hyperlink ref="F164" r:id="rId161" tooltip="Завантажити сертифікат" display="Завантажити сертифікат"/>
    <hyperlink ref="F165" r:id="rId162" tooltip="Завантажити сертифікат" display="Завантажити сертифікат"/>
    <hyperlink ref="F166" r:id="rId163" tooltip="Завантажити сертифікат" display="Завантажити сертифікат"/>
    <hyperlink ref="F167" r:id="rId164" tooltip="Завантажити сертифікат" display="Завантажити сертифікат"/>
    <hyperlink ref="F168" r:id="rId165" tooltip="Завантажити сертифікат" display="Завантажити сертифікат"/>
    <hyperlink ref="F169" r:id="rId166" tooltip="Завантажити сертифікат" display="Завантажити сертифікат"/>
    <hyperlink ref="F170" r:id="rId167" tooltip="Завантажити сертифікат" display="Завантажити сертифікат"/>
    <hyperlink ref="F171" r:id="rId168" tooltip="Завантажити сертифікат" display="Завантажити сертифікат"/>
    <hyperlink ref="F172" r:id="rId169" tooltip="Завантажити сертифікат" display="Завантажити сертифікат"/>
    <hyperlink ref="F173" r:id="rId170" tooltip="Завантажити сертифікат" display="Завантажити сертифікат"/>
    <hyperlink ref="F174" r:id="rId171" tooltip="Завантажити сертифікат" display="Завантажити сертифікат"/>
    <hyperlink ref="F175" r:id="rId172" tooltip="Завантажити сертифікат" display="Завантажити сертифікат"/>
    <hyperlink ref="F176" r:id="rId173" tooltip="Завантажити сертифікат" display="Завантажити сертифікат"/>
    <hyperlink ref="F177" r:id="rId174" tooltip="Завантажити сертифікат" display="Завантажити сертифікат"/>
    <hyperlink ref="F178" r:id="rId175" tooltip="Завантажити сертифікат" display="Завантажити сертифікат"/>
    <hyperlink ref="F179" r:id="rId176" tooltip="Завантажити сертифікат" display="Завантажити сертифікат"/>
    <hyperlink ref="F180" r:id="rId177" tooltip="Завантажити сертифікат" display="Завантажити сертифікат"/>
    <hyperlink ref="F181" r:id="rId178" tooltip="Завантажити сертифікат" display="Завантажити сертифікат"/>
    <hyperlink ref="F182" r:id="rId179" tooltip="Завантажити сертифікат" display="Завантажити сертифікат"/>
    <hyperlink ref="F183" r:id="rId180" tooltip="Завантажити сертифікат" display="Завантажити сертифікат"/>
    <hyperlink ref="F184" r:id="rId181" tooltip="Завантажити сертифікат" display="Завантажити сертифікат"/>
    <hyperlink ref="F185" r:id="rId182" tooltip="Завантажити сертифікат" display="Завантажити сертифікат"/>
    <hyperlink ref="F186" r:id="rId183" tooltip="Завантажити сертифікат" display="Завантажити сертифікат"/>
    <hyperlink ref="F187" r:id="rId184" tooltip="Завантажити сертифікат" display="Завантажити сертифікат"/>
    <hyperlink ref="F188" r:id="rId185" tooltip="Завантажити сертифікат" display="Завантажити сертифікат"/>
    <hyperlink ref="F189" r:id="rId186" tooltip="Завантажити сертифікат" display="Завантажити сертифікат"/>
    <hyperlink ref="F190" r:id="rId187" tooltip="Завантажити сертифікат" display="Завантажити сертифікат"/>
    <hyperlink ref="F191" r:id="rId188" tooltip="Завантажити сертифікат" display="Завантажити сертифікат"/>
    <hyperlink ref="F192" r:id="rId189" tooltip="Завантажити сертифікат" display="Завантажити сертифікат"/>
    <hyperlink ref="F193" r:id="rId190" tooltip="Завантажити сертифікат" display="Завантажити сертифікат"/>
    <hyperlink ref="F194" r:id="rId191" tooltip="Завантажити сертифікат" display="Завантажити сертифікат"/>
    <hyperlink ref="F195" r:id="rId192" tooltip="Завантажити сертифікат" display="Завантажити сертифікат"/>
    <hyperlink ref="F196" r:id="rId193" tooltip="Завантажити сертифікат" display="Завантажити сертифікат"/>
    <hyperlink ref="F197" r:id="rId194" tooltip="Завантажити сертифікат" display="Завантажити сертифікат"/>
    <hyperlink ref="F198" r:id="rId195" tooltip="Завантажити сертифікат" display="Завантажити сертифікат"/>
    <hyperlink ref="F199" r:id="rId196" tooltip="Завантажити сертифікат" display="Завантажити сертифікат"/>
    <hyperlink ref="F200" r:id="rId197" tooltip="Завантажити сертифікат" display="Завантажити сертифікат"/>
    <hyperlink ref="F201" r:id="rId198" tooltip="Завантажити сертифікат" display="Завантажити сертифікат"/>
    <hyperlink ref="F202" r:id="rId199" tooltip="Завантажити сертифікат" display="Завантажити сертифікат"/>
    <hyperlink ref="F203" r:id="rId200" tooltip="Завантажити сертифікат" display="Завантажити сертифікат"/>
    <hyperlink ref="F204" r:id="rId201" tooltip="Завантажити сертифікат" display="Завантажити сертифікат"/>
    <hyperlink ref="F205" r:id="rId202" tooltip="Завантажити сертифікат" display="Завантажити сертифікат"/>
    <hyperlink ref="F206" r:id="rId203" tooltip="Завантажити сертифікат" display="Завантажити сертифікат"/>
    <hyperlink ref="F207" r:id="rId204" tooltip="Завантажити сертифікат" display="Завантажити сертифікат"/>
    <hyperlink ref="F208" r:id="rId205" tooltip="Завантажити сертифікат" display="Завантажити сертифікат"/>
    <hyperlink ref="F209" r:id="rId206" tooltip="Завантажити сертифікат" display="Завантажити сертифікат"/>
    <hyperlink ref="F210" r:id="rId207" tooltip="Завантажити сертифікат" display="Завантажити сертифікат"/>
    <hyperlink ref="F211" r:id="rId208" tooltip="Завантажити сертифікат" display="Завантажити сертифікат"/>
    <hyperlink ref="F212" r:id="rId209" tooltip="Завантажити сертифікат" display="Завантажити сертифікат"/>
    <hyperlink ref="F213" r:id="rId210" tooltip="Завантажити сертифікат" display="Завантажити сертифікат"/>
    <hyperlink ref="F214" r:id="rId211" tooltip="Завантажити сертифікат" display="Завантажити сертифікат"/>
    <hyperlink ref="F215" r:id="rId212" tooltip="Завантажити сертифікат" display="Завантажити сертифікат"/>
    <hyperlink ref="F216" r:id="rId213" tooltip="Завантажити сертифікат" display="Завантажити сертифікат"/>
    <hyperlink ref="F217" r:id="rId214" tooltip="Завантажити сертифікат" display="Завантажити сертифікат"/>
    <hyperlink ref="F218" r:id="rId215" tooltip="Завантажити сертифікат" display="Завантажити сертифікат"/>
    <hyperlink ref="F219" r:id="rId216" tooltip="Завантажити сертифікат" display="Завантажити сертифікат"/>
    <hyperlink ref="F220" r:id="rId217" tooltip="Завантажити сертифікат" display="Завантажити сертифікат"/>
    <hyperlink ref="F221" r:id="rId218" tooltip="Завантажити сертифікат" display="Завантажити сертифікат"/>
    <hyperlink ref="F222" r:id="rId219" tooltip="Завантажити сертифікат" display="Завантажити сертифікат"/>
    <hyperlink ref="F223" r:id="rId220" tooltip="Завантажити сертифікат" display="Завантажити сертифікат"/>
    <hyperlink ref="F224" r:id="rId221" tooltip="Завантажити сертифікат" display="Завантажити сертифікат"/>
    <hyperlink ref="F225" r:id="rId222" tooltip="Завантажити сертифікат" display="Завантажити сертифікат"/>
    <hyperlink ref="F226" r:id="rId223" tooltip="Завантажити сертифікат" display="Завантажити сертифікат"/>
    <hyperlink ref="F227" r:id="rId224" tooltip="Завантажити сертифікат" display="Завантажити сертифікат"/>
    <hyperlink ref="F228" r:id="rId225" tooltip="Завантажити сертифікат" display="Завантажити сертифікат"/>
    <hyperlink ref="F229" r:id="rId226" tooltip="Завантажити сертифікат" display="Завантажити сертифікат"/>
    <hyperlink ref="F230" r:id="rId227" tooltip="Завантажити сертифікат" display="Завантажити сертифікат"/>
    <hyperlink ref="F231" r:id="rId228" tooltip="Завантажити сертифікат" display="Завантажити сертифікат"/>
    <hyperlink ref="F232" r:id="rId229" tooltip="Завантажити сертифікат" display="Завантажити сертифікат"/>
    <hyperlink ref="F233" r:id="rId230" tooltip="Завантажити сертифікат" display="Завантажити сертифікат"/>
    <hyperlink ref="F234" r:id="rId231" tooltip="Завантажити сертифікат" display="Завантажити сертифікат"/>
    <hyperlink ref="F235" r:id="rId232" tooltip="Завантажити сертифікат" display="Завантажити сертифікат"/>
    <hyperlink ref="F236" r:id="rId233" tooltip="Завантажити сертифікат" display="Завантажити сертифікат"/>
    <hyperlink ref="F237" r:id="rId234" tooltip="Завантажити сертифікат" display="Завантажити сертифікат"/>
    <hyperlink ref="F238" r:id="rId235" tooltip="Завантажити сертифікат" display="Завантажити сертифікат"/>
    <hyperlink ref="F239" r:id="rId236" tooltip="Завантажити сертифікат" display="Завантажити сертифікат"/>
    <hyperlink ref="F240" r:id="rId237" tooltip="Завантажити сертифікат" display="Завантажити сертифікат"/>
    <hyperlink ref="F241" r:id="rId238" tooltip="Завантажити сертифікат" display="Завантажити сертифікат"/>
    <hyperlink ref="F242" r:id="rId239" tooltip="Завантажити сертифікат" display="Завантажити сертифікат"/>
    <hyperlink ref="F243" r:id="rId240" tooltip="Завантажити сертифікат" display="Завантажити сертифікат"/>
    <hyperlink ref="F244" r:id="rId241" tooltip="Завантажити сертифікат" display="Завантажити сертифікат"/>
    <hyperlink ref="F245" r:id="rId242" tooltip="Завантажити сертифікат" display="Завантажити сертифікат"/>
    <hyperlink ref="F246" r:id="rId243" tooltip="Завантажити сертифікат" display="Завантажити сертифікат"/>
    <hyperlink ref="F247" r:id="rId244" tooltip="Завантажити сертифікат" display="Завантажити сертифікат"/>
    <hyperlink ref="F248" r:id="rId245" tooltip="Завантажити сертифікат" display="Завантажити сертифікат"/>
    <hyperlink ref="F249" r:id="rId246" tooltip="Завантажити сертифікат" display="Завантажити сертифікат"/>
    <hyperlink ref="F250" r:id="rId247" tooltip="Завантажити сертифікат" display="Завантажити сертифікат"/>
    <hyperlink ref="F251" r:id="rId248" tooltip="Завантажити сертифікат" display="Завантажити сертифікат"/>
    <hyperlink ref="F252" r:id="rId249" tooltip="Завантажити сертифікат" display="Завантажити сертифікат"/>
    <hyperlink ref="F253" r:id="rId250" tooltip="Завантажити сертифікат" display="Завантажити сертифікат"/>
    <hyperlink ref="F254" r:id="rId251" tooltip="Завантажити сертифікат" display="Завантажити сертифікат"/>
    <hyperlink ref="F255" r:id="rId252" tooltip="Завантажити сертифікат" display="Завантажити сертифікат"/>
    <hyperlink ref="F256" r:id="rId253" tooltip="Завантажити сертифікат" display="Завантажити сертифікат"/>
    <hyperlink ref="F257" r:id="rId254" tooltip="Завантажити сертифікат" display="Завантажити сертифікат"/>
    <hyperlink ref="F258" r:id="rId255" tooltip="Завантажити сертифікат" display="Завантажити сертифікат"/>
    <hyperlink ref="F259" r:id="rId256" tooltip="Завантажити сертифікат" display="Завантажити сертифікат"/>
    <hyperlink ref="F260" r:id="rId257" tooltip="Завантажити сертифікат" display="Завантажити сертифікат"/>
    <hyperlink ref="F261" r:id="rId258" tooltip="Завантажити сертифікат" display="Завантажити сертифікат"/>
    <hyperlink ref="F262" r:id="rId259" tooltip="Завантажити сертифікат" display="Завантажити сертифікат"/>
    <hyperlink ref="F263" r:id="rId260" tooltip="Завантажити сертифікат" display="Завантажити сертифікат"/>
    <hyperlink ref="F264" r:id="rId261" tooltip="Завантажити сертифікат" display="Завантажити сертифікат"/>
    <hyperlink ref="F265" r:id="rId262" tooltip="Завантажити сертифікат" display="Завантажити сертифікат"/>
    <hyperlink ref="F266" r:id="rId263" tooltip="Завантажити сертифікат" display="Завантажити сертифікат"/>
    <hyperlink ref="F267" r:id="rId264" tooltip="Завантажити сертифікат" display="Завантажити сертифікат"/>
    <hyperlink ref="F268" r:id="rId265" tooltip="Завантажити сертифікат" display="Завантажити сертифікат"/>
    <hyperlink ref="F269" r:id="rId266" tooltip="Завантажити сертифікат" display="Завантажити сертифікат"/>
    <hyperlink ref="F270" r:id="rId267" tooltip="Завантажити сертифікат" display="Завантажити сертифікат"/>
    <hyperlink ref="F271" r:id="rId268" tooltip="Завантажити сертифікат" display="Завантажити сертифікат"/>
    <hyperlink ref="F272" r:id="rId269" tooltip="Завантажити сертифікат" display="Завантажити сертифікат"/>
    <hyperlink ref="F273" r:id="rId270" tooltip="Завантажити сертифікат" display="Завантажити сертифікат"/>
    <hyperlink ref="F274" r:id="rId271" tooltip="Завантажити сертифікат" display="Завантажити сертифікат"/>
    <hyperlink ref="F275" r:id="rId272" tooltip="Завантажити сертифікат" display="Завантажити сертифікат"/>
    <hyperlink ref="F276" r:id="rId273" tooltip="Завантажити сертифікат" display="Завантажити сертифікат"/>
    <hyperlink ref="F277" r:id="rId274" tooltip="Завантажити сертифікат" display="Завантажити сертифікат"/>
    <hyperlink ref="F278" r:id="rId275" tooltip="Завантажити сертифікат" display="Завантажити сертифікат"/>
    <hyperlink ref="F279" r:id="rId276" tooltip="Завантажити сертифікат" display="Завантажити сертифікат"/>
    <hyperlink ref="F280" r:id="rId277" tooltip="Завантажити сертифікат" display="Завантажити сертифікат"/>
    <hyperlink ref="F281" r:id="rId278" tooltip="Завантажити сертифікат" display="Завантажити сертифікат"/>
    <hyperlink ref="F282" r:id="rId279" tooltip="Завантажити сертифікат" display="Завантажити сертифікат"/>
    <hyperlink ref="F283" r:id="rId280" tooltip="Завантажити сертифікат" display="Завантажити сертифікат"/>
    <hyperlink ref="F284" r:id="rId281" tooltip="Завантажити сертифікат" display="Завантажити сертифікат"/>
    <hyperlink ref="F285" r:id="rId282" tooltip="Завантажити сертифікат" display="Завантажити сертифікат"/>
    <hyperlink ref="F286" r:id="rId283" tooltip="Завантажити сертифікат" display="Завантажити сертифікат"/>
    <hyperlink ref="F287" r:id="rId284" tooltip="Завантажити сертифікат" display="Завантажити сертифікат"/>
    <hyperlink ref="F288" r:id="rId285" tooltip="Завантажити сертифікат" display="Завантажити сертифікат"/>
    <hyperlink ref="F289" r:id="rId286" tooltip="Завантажити сертифікат" display="Завантажити сертифікат"/>
    <hyperlink ref="F290" r:id="rId287" tooltip="Завантажити сертифікат" display="Завантажити сертифікат"/>
    <hyperlink ref="F291" r:id="rId288" tooltip="Завантажити сертифікат" display="Завантажити сертифікат"/>
    <hyperlink ref="F292" r:id="rId289" tooltip="Завантажити сертифікат" display="Завантажити сертифікат"/>
    <hyperlink ref="F293" r:id="rId290" tooltip="Завантажити сертифікат" display="Завантажити сертифікат"/>
    <hyperlink ref="F294" r:id="rId291" tooltip="Завантажити сертифікат" display="Завантажити сертифікат"/>
    <hyperlink ref="F295" r:id="rId292" tooltip="Завантажити сертифікат" display="Завантажити сертифікат"/>
    <hyperlink ref="F296" r:id="rId293" tooltip="Завантажити сертифікат" display="Завантажити сертифікат"/>
    <hyperlink ref="F297" r:id="rId294" tooltip="Завантажити сертифікат" display="Завантажити сертифікат"/>
    <hyperlink ref="F298" r:id="rId295" tooltip="Завантажити сертифікат" display="Завантажити сертифікат"/>
    <hyperlink ref="F299" r:id="rId296" tooltip="Завантажити сертифікат" display="Завантажити сертифікат"/>
    <hyperlink ref="F300" r:id="rId297" tooltip="Завантажити сертифікат" display="Завантажити сертифікат"/>
    <hyperlink ref="F301" r:id="rId298" tooltip="Завантажити сертифікат" display="Завантажити сертифікат"/>
    <hyperlink ref="F302" r:id="rId299" tooltip="Завантажити сертифікат" display="Завантажити сертифікат"/>
    <hyperlink ref="F303" r:id="rId300" tooltip="Завантажити сертифікат" display="Завантажити сертифікат"/>
    <hyperlink ref="F304" r:id="rId301" tooltip="Завантажити сертифікат" display="Завантажити сертифікат"/>
    <hyperlink ref="F305" r:id="rId302" tooltip="Завантажити сертифікат" display="Завантажити сертифікат"/>
    <hyperlink ref="F306" r:id="rId303" tooltip="Завантажити сертифікат" display="Завантажити сертифікат"/>
    <hyperlink ref="F307" r:id="rId304" tooltip="Завантажити сертифікат" display="Завантажити сертифікат"/>
    <hyperlink ref="F308" r:id="rId305" tooltip="Завантажити сертифікат" display="Завантажити сертифікат"/>
    <hyperlink ref="F309" r:id="rId306" tooltip="Завантажити сертифікат" display="Завантажити сертифікат"/>
    <hyperlink ref="F310" r:id="rId307" tooltip="Завантажити сертифікат" display="Завантажити сертифікат"/>
    <hyperlink ref="F311" r:id="rId308" tooltip="Завантажити сертифікат" display="Завантажити сертифікат"/>
    <hyperlink ref="F312" r:id="rId309" tooltip="Завантажити сертифікат" display="Завантажити сертифікат"/>
    <hyperlink ref="F313" r:id="rId310" tooltip="Завантажити сертифікат" display="Завантажити сертифікат"/>
    <hyperlink ref="F314" r:id="rId311" tooltip="Завантажити сертифікат" display="Завантажити сертифікат"/>
    <hyperlink ref="F315" r:id="rId312" tooltip="Завантажити сертифікат" display="Завантажити сертифікат"/>
    <hyperlink ref="F316" r:id="rId313" tooltip="Завантажити сертифікат" display="Завантажити сертифікат"/>
    <hyperlink ref="F317" r:id="rId314" tooltip="Завантажити сертифікат" display="Завантажити сертифікат"/>
    <hyperlink ref="F318" r:id="rId315" tooltip="Завантажити сертифікат" display="Завантажити сертифікат"/>
    <hyperlink ref="F319" r:id="rId316" tooltip="Завантажити сертифікат" display="Завантажити сертифікат"/>
    <hyperlink ref="F320" r:id="rId317" tooltip="Завантажити сертифікат" display="Завантажити сертифікат"/>
    <hyperlink ref="F321" r:id="rId318" tooltip="Завантажити сертифікат" display="Завантажити сертифікат"/>
    <hyperlink ref="F322" r:id="rId319" tooltip="Завантажити сертифікат" display="Завантажити сертифікат"/>
    <hyperlink ref="F324" r:id="rId320" tooltip="Завантажити сертифікат" display="Завантажити сертифікат"/>
    <hyperlink ref="F325" r:id="rId321" tooltip="Завантажити сертифікат" display="Завантажити сертифікат"/>
    <hyperlink ref="F326" r:id="rId322" tooltip="Завантажити сертифікат" display="Завантажити сертифікат"/>
    <hyperlink ref="F327" r:id="rId323" tooltip="Завантажити сертифікат" display="Завантажити сертифікат"/>
    <hyperlink ref="F328" r:id="rId324" tooltip="Завантажити сертифікат" display="Завантажити сертифікат"/>
    <hyperlink ref="F329" r:id="rId325" tooltip="Завантажити сертифікат" display="Завантажити сертифікат"/>
    <hyperlink ref="F330" r:id="rId326" tooltip="Завантажити сертифікат" display="Завантажити сертифікат"/>
    <hyperlink ref="F331" r:id="rId327" tooltip="Завантажити сертифікат" display="Завантажити сертифікат"/>
    <hyperlink ref="F13" r:id="rId328" tooltip="Завантажити сертифікат" display="Завантажити сертифікат"/>
    <hyperlink ref="F69" r:id="rId329" tooltip="Завантажити сертифікат" display="Завантажити сертифікат"/>
    <hyperlink ref="F323" r:id="rId330" tooltip="Завантажити сертифікат" display="Завантажити сертифікат"/>
  </hyperlinks>
  <pageMargins left="0.7" right="0.7" top="0.75" bottom="0.75" header="0.3" footer="0.3"/>
  <pageSetup orientation="portrait" r:id="rId3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2025-02-24T16:08:17Z</dcterms:created>
  <dcterms:modified xsi:type="dcterms:W3CDTF">2025-03-05T09:56:31Z</dcterms:modified>
  <cp:category/>
</cp:coreProperties>
</file>