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EMQ2026\Обласний відбір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H247" i="1" l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<sst xmlns="http://schemas.openxmlformats.org/spreadsheetml/2006/main" count="1486" uniqueCount="1241">
  <si>
    <t>номер</t>
  </si>
  <si>
    <t>дата</t>
  </si>
  <si>
    <t>ПІБ учасника 1</t>
  </si>
  <si>
    <t>ПІБ учасника 2</t>
  </si>
  <si>
    <t>ПІБ вчителя 1</t>
  </si>
  <si>
    <t>ПІБ вчителя 2</t>
  </si>
  <si>
    <t>Посилання на сертифікат</t>
  </si>
  <si>
    <t>EMQ_ov_su_001</t>
  </si>
  <si>
    <t>11 березня 2026 р.</t>
  </si>
  <si>
    <t>Гейна Орест Андрійович</t>
  </si>
  <si>
    <t>Котик Дар'я Олександрівна</t>
  </si>
  <si>
    <t>Рудоман Тетяна Вікторівна</t>
  </si>
  <si>
    <t>Барський ліцей №4 Барської міської ради</t>
  </si>
  <si>
    <t>EMQ_ov_su_002</t>
  </si>
  <si>
    <t>Клімчук Ірина Миколаївна</t>
  </si>
  <si>
    <t>Авраменко Анна Олександрівна</t>
  </si>
  <si>
    <t>Христюк Інна Миколаївна</t>
  </si>
  <si>
    <t>Ліцей №3 Калинівської міської ради Вінницької області</t>
  </si>
  <si>
    <t>EMQ_ov_su_003</t>
  </si>
  <si>
    <t>Мельник Аліса Вадимівна</t>
  </si>
  <si>
    <t>Бабенко Марія Богданівна</t>
  </si>
  <si>
    <t>Криничних Ігор Миколайович</t>
  </si>
  <si>
    <t>КЗ "Вінницький ліцей №3 ім.М.Коцюбинського"</t>
  </si>
  <si>
    <t>EMQ_ov_su_004</t>
  </si>
  <si>
    <t>Рудь Данило Вадимович</t>
  </si>
  <si>
    <t>Ісаков Дмитро Сергійович</t>
  </si>
  <si>
    <t>Рудь Олена Володимирівна</t>
  </si>
  <si>
    <t>Відокремлений структурний підрозділ "Вінницький фаховий коледж Національного університету харчових технологій"</t>
  </si>
  <si>
    <t>EMQ_ov_su_005</t>
  </si>
  <si>
    <t>Маркусь Софія Миколаївна</t>
  </si>
  <si>
    <t>Товкань Денис Анатолійович</t>
  </si>
  <si>
    <t>Онищук Юлія Анатоліївна</t>
  </si>
  <si>
    <t>Гришовецька гімназія Тиврівської селищної ради</t>
  </si>
  <si>
    <t>EMQ_ov_su_006</t>
  </si>
  <si>
    <t>Бабій Марія Юріївна</t>
  </si>
  <si>
    <t>Шварц Наталія Олександрівна</t>
  </si>
  <si>
    <t>Басько Тетяна Петрівна</t>
  </si>
  <si>
    <t>КЗ "Вінницький ліцей №4"</t>
  </si>
  <si>
    <t>EMQ_ov_su_007</t>
  </si>
  <si>
    <t>Ковальчук Вероніка Володимирівна</t>
  </si>
  <si>
    <t>Ноголь Анастасія Олександрівна</t>
  </si>
  <si>
    <t>Купченко Надія Анатоліївна</t>
  </si>
  <si>
    <t>Боса Тетяна Григорівна</t>
  </si>
  <si>
    <t>Ліцей №1 селища Крижопіль</t>
  </si>
  <si>
    <t>EMQ_ov_su_008</t>
  </si>
  <si>
    <t>Ходакова Марія Віталіївна</t>
  </si>
  <si>
    <t>Курчак Софія Романівна</t>
  </si>
  <si>
    <t>Цегольник Ілона Василівна</t>
  </si>
  <si>
    <t>Комунальний заклад "Вінницький ліцей №12"</t>
  </si>
  <si>
    <t>EMQ_ov_su_009</t>
  </si>
  <si>
    <t>Цюпенко Владислав Анатолійович</t>
  </si>
  <si>
    <t>Холозінський Максим Дмитрович</t>
  </si>
  <si>
    <t>Гринчук Любов Григорівна</t>
  </si>
  <si>
    <t>Комунальний заклад "Хмільницький ліцей №2 Хмільницької міської ради"</t>
  </si>
  <si>
    <t>EMQ_ov_su_010</t>
  </si>
  <si>
    <t>Устенко Ліна Вікторівна</t>
  </si>
  <si>
    <t>Марцинюк Злата Владиславівна</t>
  </si>
  <si>
    <t>Масловата Дар'я Романівна</t>
  </si>
  <si>
    <t>Вінницький технічний фаховий коледж</t>
  </si>
  <si>
    <t>EMQ_ov_su_011</t>
  </si>
  <si>
    <t>Бойко Катерина Сергіївна</t>
  </si>
  <si>
    <t>Пильчук Назар Сергійович</t>
  </si>
  <si>
    <t>Кирилюк Марія Віталіївна</t>
  </si>
  <si>
    <t>КЗЗСО «Луцький ліцей №18 Луцької міської ради»</t>
  </si>
  <si>
    <t>EMQ_ov_su_012</t>
  </si>
  <si>
    <t>Тимошук Іван Валентинович</t>
  </si>
  <si>
    <t>Романюк Вадим Андрійович</t>
  </si>
  <si>
    <t>Волощук Валентина Федорівна</t>
  </si>
  <si>
    <t>Горохівський ліцей №2 імені Василя Фещака</t>
  </si>
  <si>
    <t>EMQ_ov_su_013</t>
  </si>
  <si>
    <t>Лукашук Роман Миколайович</t>
  </si>
  <si>
    <t>Осадчий Давид Максимович</t>
  </si>
  <si>
    <t>Мартинюк Оксана Володимирівна</t>
  </si>
  <si>
    <t>Комунальний заклад загальної середньої освіти "Луцький ліцей № 21 імені Михайла Кравчука Луцької міської ради" світи "</t>
  </si>
  <si>
    <t>EMQ_ov_su_014</t>
  </si>
  <si>
    <t>Серафін Олександр Вікторович</t>
  </si>
  <si>
    <t>Токовий Ілля Олександрович</t>
  </si>
  <si>
    <t>Тарасюк Олександр Миколайович</t>
  </si>
  <si>
    <t>Заклад загальної середньої освіти «Володимирська гімназія № 5 імені Анатолія Кореневського Володимирської міської ради»</t>
  </si>
  <si>
    <t>EMQ_ov_su_015</t>
  </si>
  <si>
    <t>Здіховський Павло Андрійович</t>
  </si>
  <si>
    <t>Любчук Дарина Олегівна</t>
  </si>
  <si>
    <t>Каліш Наталія Миколаївна</t>
  </si>
  <si>
    <t>Комунальний заклад загальної середньої освіти “Луцький ліцей №14 імені Василя Сухомлинського Луцької міської ради”</t>
  </si>
  <si>
    <t>EMQ_ov_su_016</t>
  </si>
  <si>
    <t>Коніщук Іванна Борисівна</t>
  </si>
  <si>
    <t>Корень Валерія Миколаївна</t>
  </si>
  <si>
    <t>Бороненко Валентина Сергіївна</t>
  </si>
  <si>
    <t>Люблинецький ліцей Волинської обласної ради</t>
  </si>
  <si>
    <t>EMQ_ov_su_017</t>
  </si>
  <si>
    <t>Юрчук Софія Ярославівна</t>
  </si>
  <si>
    <t>Онофрук Ірина Сергіївна</t>
  </si>
  <si>
    <t>Лаговський Віталій Степанович</t>
  </si>
  <si>
    <t>Комунальний заклад загальної середньої освіти «Луцький ліцей № 22 Луцької міської ради»</t>
  </si>
  <si>
    <t>EMQ_ov_su_018</t>
  </si>
  <si>
    <t>Сидорук Таїсія Михайлівна</t>
  </si>
  <si>
    <t>Островець Софія Володимирівна</t>
  </si>
  <si>
    <t>Сидорук Тетяна Іванівна</t>
  </si>
  <si>
    <t>Опорний заклад загальної середньої "Хотешівський ліцей"</t>
  </si>
  <si>
    <t>EMQ_ov_su_019</t>
  </si>
  <si>
    <t>Волошина Діана Павлівна</t>
  </si>
  <si>
    <t>Облог Анна Андріївна</t>
  </si>
  <si>
    <t>Понурок Ольга Володимирівна</t>
  </si>
  <si>
    <t>Криворізький ліцей №77 Криворізької міської ради</t>
  </si>
  <si>
    <t>EMQ_ov_su_020</t>
  </si>
  <si>
    <t>Канида Іван Андрійович</t>
  </si>
  <si>
    <t>Мукомел Ілля Вікторович</t>
  </si>
  <si>
    <t>Чирва Валентина Василівна</t>
  </si>
  <si>
    <t>Комунальний заклад "Гімназія №12" Кам'янської міської ради</t>
  </si>
  <si>
    <t>EMQ_ov_su_021</t>
  </si>
  <si>
    <t>Манилюк Ірина Володимирівна</t>
  </si>
  <si>
    <t>Косогорова Тетяна Павлвна</t>
  </si>
  <si>
    <t>Литвиненко Наталія Миколаївна</t>
  </si>
  <si>
    <t>Криворізький Тернівський ліцей Криворізької міської ради</t>
  </si>
  <si>
    <t>EMQ_ov_su_022</t>
  </si>
  <si>
    <t>Студентов Максим Олександрович</t>
  </si>
  <si>
    <t>Бурковський Олександр Віталійович</t>
  </si>
  <si>
    <t>Орєхова Вікторія Євгеніївна</t>
  </si>
  <si>
    <t>КЗО "Криворізький ліцей "Гранд" ДОР "</t>
  </si>
  <si>
    <t>EMQ_ov_su_023</t>
  </si>
  <si>
    <t>Логвиненко Захар Антонович</t>
  </si>
  <si>
    <t>Антропов Кирило Андрійович</t>
  </si>
  <si>
    <t>Сільченко Наталія Вікторівна</t>
  </si>
  <si>
    <t>Дніпровська гімназія № 43 Дніпровської міської ради</t>
  </si>
  <si>
    <t>EMQ_ov_su_024</t>
  </si>
  <si>
    <t>Неговора Маргарита Дмитрівна</t>
  </si>
  <si>
    <t>Михайлик Софія Василівна</t>
  </si>
  <si>
    <t>Мокрушина Оксана Григорівна</t>
  </si>
  <si>
    <t>КЗО "Криворізький ліцей "КОЛІЯ" ДОР"</t>
  </si>
  <si>
    <t>EMQ_ov_su_025</t>
  </si>
  <si>
    <t>Серневич Валерія Олексіївна</t>
  </si>
  <si>
    <t>Рибальченко Іван Віталійович</t>
  </si>
  <si>
    <t>Бідюк Олена Іванівна</t>
  </si>
  <si>
    <t>Верхньодніпровський ліцей №5 Верхньодніпровської міської ради</t>
  </si>
  <si>
    <t>EMQ_ov_su_026</t>
  </si>
  <si>
    <t>Ушканова Олена Ігорівна</t>
  </si>
  <si>
    <t>Мережка Каріна Сергіївна</t>
  </si>
  <si>
    <t>Шелюжко Микола Вікторович</t>
  </si>
  <si>
    <t>Дніпровська гімназія № 44 Дніпровської міської ради</t>
  </si>
  <si>
    <t>EMQ_ov_su_027</t>
  </si>
  <si>
    <t>Вінс Поліна Олександрівна</t>
  </si>
  <si>
    <t>Зубенко Поліна Анатоліївна</t>
  </si>
  <si>
    <t>Ольферт Олена Григорівна</t>
  </si>
  <si>
    <t>Криворізький ліцей №129 Криворізької міської ради</t>
  </si>
  <si>
    <t>EMQ_ov_su_028</t>
  </si>
  <si>
    <t>Дріль Софія Сергіївна</t>
  </si>
  <si>
    <t>Кузьменко Олександра Олександрівна</t>
  </si>
  <si>
    <t>Данілова Світлана Юріївна</t>
  </si>
  <si>
    <t>Нікопольська гімназія №20 Нікопольської міської ради</t>
  </si>
  <si>
    <t>EMQ_ov_su_029</t>
  </si>
  <si>
    <t>Грішанкова Катерина Антонівна</t>
  </si>
  <si>
    <t>Павелко Євгенія Олександрівна</t>
  </si>
  <si>
    <t>Корж Катерина Юріївна</t>
  </si>
  <si>
    <t>Комунальний заклад "Ліцей №3" Кам'янської міської ради</t>
  </si>
  <si>
    <t>EMQ_ov_su_030</t>
  </si>
  <si>
    <t>Дорошенко Анна Дмитрівна</t>
  </si>
  <si>
    <t>Картуз Софія Русланівна</t>
  </si>
  <si>
    <t>Гавриленко Любов Іванівна</t>
  </si>
  <si>
    <t>Криворізький ліцей №95 Криворізької міської ради</t>
  </si>
  <si>
    <t>EMQ_ov_su_031</t>
  </si>
  <si>
    <t>Теплицький Олександр Андрійович</t>
  </si>
  <si>
    <t>Кірнос Олексій Дмитрович</t>
  </si>
  <si>
    <t>Лимар Олена Михайлівна</t>
  </si>
  <si>
    <t>Заклад загальної середньої освіти "Солонянський ліцей" Солонянської селищної ради Дніпропетровської області</t>
  </si>
  <si>
    <t>EMQ_ov_su_032</t>
  </si>
  <si>
    <t>Чугай Анастасія Миколаївна</t>
  </si>
  <si>
    <t>Степанков Захар Степанович</t>
  </si>
  <si>
    <t>Венгеренко Ігор Олександрович</t>
  </si>
  <si>
    <t>Нікопольська гімназія № 6 Нікопольської міської ради</t>
  </si>
  <si>
    <t>EMQ_ov_su_033</t>
  </si>
  <si>
    <t>Григор'єва Соломія</t>
  </si>
  <si>
    <t>Корнійчук Євгенія</t>
  </si>
  <si>
    <t>Майстренко Дар'я Володимирівна</t>
  </si>
  <si>
    <t>Черкаський ліцей Черкаської селищної ради Самарівського району Дніпропетровської області</t>
  </si>
  <si>
    <t>EMQ_ov_su_034</t>
  </si>
  <si>
    <t>Константинович Богдан Олександрович</t>
  </si>
  <si>
    <t>Константинович Назар Олександрович</t>
  </si>
  <si>
    <t>Константинович Аліна Леонідівна</t>
  </si>
  <si>
    <t>ЗЗСО "Микільська-на-Дніпрі гімназія" Солонянської селищної ради Дніпропетровської області</t>
  </si>
  <si>
    <t>EMQ_ov_su_035</t>
  </si>
  <si>
    <t>Оросі Євгеній Денисович</t>
  </si>
  <si>
    <t>Кривуляко Володимир Сергійович</t>
  </si>
  <si>
    <t>Руденко Галина Анатоліївна</t>
  </si>
  <si>
    <t>Комунальний заклад освіти "Ліцей митно-податкової справи з посиленою військово-фізичною підготовкою при Університеті митної справи та фінансів" Дніпровської міської ради</t>
  </si>
  <si>
    <t>EMQ_ov_su_036</t>
  </si>
  <si>
    <t>Худякова Дар'я Сергіївна</t>
  </si>
  <si>
    <t>Галамай Аделіна Петрівна</t>
  </si>
  <si>
    <t>Дуда Вікторія Юріївна</t>
  </si>
  <si>
    <t>Гімназія № 7 Нікопольської міської ради</t>
  </si>
  <si>
    <t>EMQ_ov_su_037</t>
  </si>
  <si>
    <t>Худолій Поліна Павлівна</t>
  </si>
  <si>
    <t>Герасименко Єгор Сергійович</t>
  </si>
  <si>
    <t>Хаменєва Надія Олександрівна</t>
  </si>
  <si>
    <t>Дніпровська гімназія №140 Дніпровської міської ради</t>
  </si>
  <si>
    <t>EMQ_ov_su_038</t>
  </si>
  <si>
    <t>Литвиненко Кароліна Сергіївна</t>
  </si>
  <si>
    <t>Табацька Анна Олегівна</t>
  </si>
  <si>
    <t>Жиленко Олена Василівна</t>
  </si>
  <si>
    <t>КЗЗСО ліцей "Перспектива" Жовтоводської міської ради міської ради</t>
  </si>
  <si>
    <t>EMQ_ov_su_039</t>
  </si>
  <si>
    <t>Свердленко Артем Денисович</t>
  </si>
  <si>
    <t>Зданевич Ігор Костянтинович</t>
  </si>
  <si>
    <t>Кравченко Олена Валентинівна</t>
  </si>
  <si>
    <t>Дніпровський ліцей № 36 Дніпровської міської ради</t>
  </si>
  <si>
    <t>EMQ_ov_su_040</t>
  </si>
  <si>
    <t>Костенко Аліка Володимирівна</t>
  </si>
  <si>
    <t>Потягайло Крістіна Сергіївна</t>
  </si>
  <si>
    <t>Туваєва Анна Юріївна</t>
  </si>
  <si>
    <t>Науковий ліцей міжнародних відносин ІІ-ІІІ ступенів Університету митної справи та фінансів</t>
  </si>
  <si>
    <t>EMQ_ov_su_041</t>
  </si>
  <si>
    <t>Алхімова Аріна Андріївна</t>
  </si>
  <si>
    <t>Єфімов Ярослав Ігорович</t>
  </si>
  <si>
    <t>Чернова Людмила Іванівна</t>
  </si>
  <si>
    <t>Криворізький ліцей №127 Криворізької міської ради</t>
  </si>
  <si>
    <t>EMQ_ov_su_042</t>
  </si>
  <si>
    <t>Подолюк Северин Максимович</t>
  </si>
  <si>
    <t>Синявський Данііл Антонович</t>
  </si>
  <si>
    <t>Морган Владислав Костянтинович</t>
  </si>
  <si>
    <t>Дніпровський ліцей № 145 Дніпровської міської ради</t>
  </si>
  <si>
    <t>EMQ_ov_su_043</t>
  </si>
  <si>
    <t>Плетньова Катерина Євгенівна</t>
  </si>
  <si>
    <t>Владимирова Анастасія Владиславівна</t>
  </si>
  <si>
    <t>Акастьолова Оксана Володимирівна</t>
  </si>
  <si>
    <t>Орільський ліцей Слобожанської селищної ради Дніпровського району Дніпропетровської області</t>
  </si>
  <si>
    <t>EMQ_ov_su_044</t>
  </si>
  <si>
    <t>Ошитьор Ігор Ігорович</t>
  </si>
  <si>
    <t>Курач Роман Денисович</t>
  </si>
  <si>
    <t>Герун Марія Іванівна</t>
  </si>
  <si>
    <t>Криворізький природничо-науковий ліцей</t>
  </si>
  <si>
    <t>EMQ_ov_su_045</t>
  </si>
  <si>
    <t>Семенець Кира Юріївна</t>
  </si>
  <si>
    <t>Ковтуненко Марія Юріївна</t>
  </si>
  <si>
    <t>Коваленко Ірина Володимирівна</t>
  </si>
  <si>
    <t>Криворізька гімназія №9 Криворізької міської ради</t>
  </si>
  <si>
    <t>EMQ_ov_su_046</t>
  </si>
  <si>
    <t>Ємельянова Ольга Дмитрівна</t>
  </si>
  <si>
    <t>Лопатіна Єлизавета Андріївна</t>
  </si>
  <si>
    <t>Борисова Марина Володимирівна</t>
  </si>
  <si>
    <t>Богданівський ліцей Богданівської сільської ради Павлоградського району Дніпропетровської області</t>
  </si>
  <si>
    <t>EMQ_ov_su_047</t>
  </si>
  <si>
    <t>Трофимов Ярослав Андрійович</t>
  </si>
  <si>
    <t>Твердун Ігнат Андрійович</t>
  </si>
  <si>
    <t>Таган Тетяна Леонідівна</t>
  </si>
  <si>
    <t>ОЗЗСО ''Успіх'' Краматорської міської ради</t>
  </si>
  <si>
    <t>EMQ_ov_su_048</t>
  </si>
  <si>
    <t>Садкова Аріна Анатоліївна</t>
  </si>
  <si>
    <t>Чеховська Єлизавета Сергіївна</t>
  </si>
  <si>
    <t>Негуляєва Марина Анатоліївна</t>
  </si>
  <si>
    <t>Іллінівський опорний заклад загальної середньої освіти з поглибленим вивченням іноземних мов</t>
  </si>
  <si>
    <t>EMQ_ov_su_049</t>
  </si>
  <si>
    <t>Ващиліна Вікторія Андріївна</t>
  </si>
  <si>
    <t>Аллахвердієва Амалія Рамілівна</t>
  </si>
  <si>
    <t>Клименко Олена Вікторівна</t>
  </si>
  <si>
    <t>Слов'янський педагогічний ліцей Слов'янської міської ради Донецької області</t>
  </si>
  <si>
    <t>EMQ_ov_su_050</t>
  </si>
  <si>
    <t>Єфіменко Ольга Олексіївна</t>
  </si>
  <si>
    <t>Бирка Євген Геннадійович</t>
  </si>
  <si>
    <t>Добровольська Світлана Вікторівна</t>
  </si>
  <si>
    <t>комунальний заклад "Маріупольська загальноосвітня школа І-ІІІ ступенів № 47 Маріупольської міської ради Донецької області"</t>
  </si>
  <si>
    <t>EMQ_ov_su_051</t>
  </si>
  <si>
    <t>Савіна Ольга Вікторівна</t>
  </si>
  <si>
    <t>Пастухова Катерина Петрівна</t>
  </si>
  <si>
    <t>Мартинюк Людмила Анатоліївна</t>
  </si>
  <si>
    <t>Звягельський політехнічний фаховий коледж</t>
  </si>
  <si>
    <t>EMQ_ov_su_052</t>
  </si>
  <si>
    <t>Поліщук Віталій Вікторович</t>
  </si>
  <si>
    <t>Поліщук Олександр Вікторович</t>
  </si>
  <si>
    <t>Грибовська-Поліщук Вікторія Віталіївна</t>
  </si>
  <si>
    <t>Грушківська гімназія</t>
  </si>
  <si>
    <t>EMQ_ov_su_053</t>
  </si>
  <si>
    <t>Самусь Артем Юрійович</t>
  </si>
  <si>
    <t>Минда Олександра Віталіївна</t>
  </si>
  <si>
    <t>Кузів Діана Василівна</t>
  </si>
  <si>
    <t>Біласовицька гімназія</t>
  </si>
  <si>
    <t>EMQ_ov_su_054</t>
  </si>
  <si>
    <t>Ковач Владислав Іванвич</t>
  </si>
  <si>
    <t>Куца Андрій Васильович</t>
  </si>
  <si>
    <t>Гудак Еріка Павлівна</t>
  </si>
  <si>
    <t>Комунальний заклад "Перечинський професійний ліцей" Закарпатської обласної ради</t>
  </si>
  <si>
    <t>EMQ_ov_su_055</t>
  </si>
  <si>
    <t>Роман Віктор Вікторович</t>
  </si>
  <si>
    <t>Бунда Мирослав Віталійович</t>
  </si>
  <si>
    <t>Криницька Тетяна Михайлівна</t>
  </si>
  <si>
    <t>Ужгородський ліцей № 4</t>
  </si>
  <si>
    <t>EMQ_ov_su_056</t>
  </si>
  <si>
    <t>Секереш Ілдіка Іванівна</t>
  </si>
  <si>
    <t>Голяницький Юрій Олександрович</t>
  </si>
  <si>
    <t>Вожжов Сергій Анатолійович</t>
  </si>
  <si>
    <t>Мукачівська ЗОШ І-ІІІ ступенів №7</t>
  </si>
  <si>
    <t>EMQ_ov_su_057</t>
  </si>
  <si>
    <t>Лясовий Андрій Вікторович</t>
  </si>
  <si>
    <t>Бондюк Іванна Валеріївна</t>
  </si>
  <si>
    <t>Бабій Андріана Миколаївна</t>
  </si>
  <si>
    <t>Лужанський заклад загальної середньої освіти I-III ступенів Великобичківської селищної ради Рахівського району Закарпатської області</t>
  </si>
  <si>
    <t>EMQ_ov_su_058</t>
  </si>
  <si>
    <t>Продан Михайло Олександрович</t>
  </si>
  <si>
    <t>Гаєвий Павло Андрійович</t>
  </si>
  <si>
    <t>Тодер Світлана Володимирівна</t>
  </si>
  <si>
    <t>Ужгородський ліцей ім. Т.Г. Шевченка Ужгородської міської ради</t>
  </si>
  <si>
    <t>EMQ_ov_su_059</t>
  </si>
  <si>
    <t>Проценко Ксенія Денисівна</t>
  </si>
  <si>
    <t>Овчаренко Владислав Вячеславович</t>
  </si>
  <si>
    <t>Проценко Олена Вікторівна</t>
  </si>
  <si>
    <t>Комунальний заклад "Матвіївський академічний ліцей" Запорізької обласної ради</t>
  </si>
  <si>
    <t>EMQ_ov_su_060</t>
  </si>
  <si>
    <t>Бобровнікова Єва Євгенівна</t>
  </si>
  <si>
    <t>Чиж Златаслава Віталіївна</t>
  </si>
  <si>
    <t>Черьомухіна Альона Олександрівна</t>
  </si>
  <si>
    <t>Запорізькій академічний ліцей №107 Запорізької міської ради</t>
  </si>
  <si>
    <t>EMQ_ov_su_061</t>
  </si>
  <si>
    <t>Дубінець Михайло Анатолійович</t>
  </si>
  <si>
    <t>Нежура Злата Сергіївна</t>
  </si>
  <si>
    <t>Сізова Тетяна Петрівна</t>
  </si>
  <si>
    <t>КОМУНАЛЬНИЙ ЗАКЛАД "ДНІПРОРУДНЕНСЬКА СПЕЦІАЛІЗОВАНА ШКОЛА І-ІІІ СТУПЕНІВ "СВІТОЧ" ДНІПРОРУДНЕНСЬКОЇ МІСЬКОЇ РАДИ ВАСИЛІВСЬКОГО РАЙОНУ ЗАПОРІЗЬКОЇ ОБЛАСТІ</t>
  </si>
  <si>
    <t>EMQ_ov_su_062</t>
  </si>
  <si>
    <t>Журавський Віктор Віталійович</t>
  </si>
  <si>
    <t>Широбоков Максим Ігорович</t>
  </si>
  <si>
    <t>Линенко Андрій Володимирович</t>
  </si>
  <si>
    <t>Запорізька суспільно-гуманітарна гімназія № 27 Запорізької міської ради Запорізької області</t>
  </si>
  <si>
    <t>EMQ_ov_su_063</t>
  </si>
  <si>
    <t>Новодон Ірина Святославівна</t>
  </si>
  <si>
    <t>Баринова Марина Дмитрівна</t>
  </si>
  <si>
    <t>Гурінок Марина Анатоліївна</t>
  </si>
  <si>
    <t>Запорізька спеціалізована школа І-ІІІ ст. №100 Запорізької міської ради Запорізької області</t>
  </si>
  <si>
    <t>EMQ_ov_su_064</t>
  </si>
  <si>
    <t>Хрущ Анастасія Олексіївна</t>
  </si>
  <si>
    <t>Борисенко Олександра Григорівна</t>
  </si>
  <si>
    <t>Водоп'янов Роман Вікторович</t>
  </si>
  <si>
    <t>Комунальний заклад "Запорізький обласний академічний ліцей "Козацький" Запорізької обласної ради</t>
  </si>
  <si>
    <t>EMQ_ov_su_065</t>
  </si>
  <si>
    <t>Блоха Кирило Романович</t>
  </si>
  <si>
    <t>Мухін Артур Станіславович</t>
  </si>
  <si>
    <t>Кравченко Ліна Миколаївна</t>
  </si>
  <si>
    <t>Комунальний заклад "Запорізька спеціалізована школа-інтернат ІІ-ІІІ ступенів "Січовий колегіум" Запорізької обласної ради</t>
  </si>
  <si>
    <t>EMQ_ov_su_066</t>
  </si>
  <si>
    <t>Пукаляк Марія Семенівна</t>
  </si>
  <si>
    <t>Вібла Єва Володимирівна</t>
  </si>
  <si>
    <t>Головчак Галина Іванівна</t>
  </si>
  <si>
    <t>Калуський ліцей №2</t>
  </si>
  <si>
    <t>EMQ_ov_su_067</t>
  </si>
  <si>
    <t>Дутка Данило Петрович</t>
  </si>
  <si>
    <t>Вайсович Максим Степанович</t>
  </si>
  <si>
    <t>Верхоляк Тетяна Миколаївна</t>
  </si>
  <si>
    <t>Брошнів-Осадський ліцей Брошнів-Осадської селищної ради Калуського району Івано-Франківської області</t>
  </si>
  <si>
    <t>EMQ_ov_su_068</t>
  </si>
  <si>
    <t>Андріюк Роксолана Василівна</t>
  </si>
  <si>
    <t>Полагнюк Соломія Петрівна</t>
  </si>
  <si>
    <t>Яремин Олександра Ярославівна</t>
  </si>
  <si>
    <t>Косівський ліцей номер2 імені Михайла Павлика</t>
  </si>
  <si>
    <t>EMQ_ov_su_069</t>
  </si>
  <si>
    <t>Лужна Олександра Іванівна</t>
  </si>
  <si>
    <t>Мельник Вероніка Ігорівна</t>
  </si>
  <si>
    <t>Дуда Надія Романівна</t>
  </si>
  <si>
    <t>Іваниківський ліцей</t>
  </si>
  <si>
    <t>EMQ_ov_su_070</t>
  </si>
  <si>
    <t>Дарійчук Ауріка Іванівна</t>
  </si>
  <si>
    <t>Слижук Арсен Васильович</t>
  </si>
  <si>
    <t>Петрищук Володимир Васильович</t>
  </si>
  <si>
    <t>Тюдівський ліцей Кутської селищної ради</t>
  </si>
  <si>
    <t>EMQ_ov_su_071</t>
  </si>
  <si>
    <t>Андрусяк Маргарита Валеріївна</t>
  </si>
  <si>
    <t>Масич Андрій Володимирович</t>
  </si>
  <si>
    <t>Курташ Іванна Дмитрівна</t>
  </si>
  <si>
    <t>Ліцей 7 Івано-Франківської міської ради</t>
  </si>
  <si>
    <t>EMQ_ov_su_072</t>
  </si>
  <si>
    <t>Лукач Яна Юріївна</t>
  </si>
  <si>
    <t>Петлюк Юрій Михайлович</t>
  </si>
  <si>
    <t>Андріїв Христина Дмитрівна</t>
  </si>
  <si>
    <t>Пнівський ліцей Пасічнянської сільської ради</t>
  </si>
  <si>
    <t>EMQ_ov_su_073</t>
  </si>
  <si>
    <t>Фештей Олеся Віталіївна</t>
  </si>
  <si>
    <t>Басараб Софія Петрівна</t>
  </si>
  <si>
    <t>Кравченко Анна Олексіївна</t>
  </si>
  <si>
    <t>ліцей № 1 Івано-Франківської міської ради</t>
  </si>
  <si>
    <t>EMQ_ov_su_074</t>
  </si>
  <si>
    <t>Капиріна Кіра</t>
  </si>
  <si>
    <t>Нескуба Анастасія</t>
  </si>
  <si>
    <t>Кожухар Надія Михайлівна</t>
  </si>
  <si>
    <t>Коцюбинський ліцей №2</t>
  </si>
  <si>
    <t>EMQ_ov_su_075</t>
  </si>
  <si>
    <t>Каушнян Софія Володимирівна</t>
  </si>
  <si>
    <t>Бездітко Каріна Валентинівна</t>
  </si>
  <si>
    <t>Ціон Анна Володимирівна</t>
  </si>
  <si>
    <t>Спеціалізована школа №139 з поглибленим вивченням математики м.Києва</t>
  </si>
  <si>
    <t>EMQ_ov_su_076</t>
  </si>
  <si>
    <t>Кудрявкіна Катерина Глібівна</t>
  </si>
  <si>
    <t>Мошкатюк Софія Сергіївна</t>
  </si>
  <si>
    <t>Краснобай Оксана Львівна</t>
  </si>
  <si>
    <t>Гімназія 73 міста Києва</t>
  </si>
  <si>
    <t>EMQ_ov_su_077</t>
  </si>
  <si>
    <t>Гарамус Антоніна Михайлівна</t>
  </si>
  <si>
    <t>Якименко Маргарита Олегівна</t>
  </si>
  <si>
    <t>Коломієць Тетяна Миколаївна</t>
  </si>
  <si>
    <t>Ліцей 101, м. Київ</t>
  </si>
  <si>
    <t>EMQ_ov_su_078</t>
  </si>
  <si>
    <t>Богдан Артем В'ячеславович</t>
  </si>
  <si>
    <t>Наконечний Максим Олександрович</t>
  </si>
  <si>
    <t>Бондар Ірина Григорівна</t>
  </si>
  <si>
    <t>Опорний заклад освіти "Васильківська гімназія № 4"</t>
  </si>
  <si>
    <t>EMQ_ov_su_079</t>
  </si>
  <si>
    <t>Гуцул Дар'я Максимівна</t>
  </si>
  <si>
    <t>Славич Софія Богданівна</t>
  </si>
  <si>
    <t>Ярош Алла Олександрівна</t>
  </si>
  <si>
    <t>Ліцей № 172 "Нивки" м. Києва</t>
  </si>
  <si>
    <t>EMQ_ov_su_080</t>
  </si>
  <si>
    <t>Маленівська Вікторія Сергіївна</t>
  </si>
  <si>
    <t>Кривошеєва Аріна Сергіївна</t>
  </si>
  <si>
    <t>Собко Ігор Володимирович</t>
  </si>
  <si>
    <t>Крюківщинський ліцей "Лідер"</t>
  </si>
  <si>
    <t>EMQ_ov_su_081</t>
  </si>
  <si>
    <t>Кулинич Ілля Максимович</t>
  </si>
  <si>
    <t>Савицький Євгеній В'ячеславович</t>
  </si>
  <si>
    <t>Пилипченко Тетяна Миколаївна</t>
  </si>
  <si>
    <t>Спеціалізована школа І-ІІІ ступенів № 320 з поглибленим вивченням української мови Деснянського району міста Києва</t>
  </si>
  <si>
    <t>EMQ_ov_su_082</t>
  </si>
  <si>
    <t>Ісаєнко Діана Юріівна</t>
  </si>
  <si>
    <t>Шелест Яна Андріівна</t>
  </si>
  <si>
    <t>Горай Людмила Володимирівна</t>
  </si>
  <si>
    <t>Школа I-III ступенів 70</t>
  </si>
  <si>
    <t>EMQ_ov_su_083</t>
  </si>
  <si>
    <t>Жирок Злата Андріївна</t>
  </si>
  <si>
    <t>Негляд Марія Андріївна</t>
  </si>
  <si>
    <t>Середа Катерина Анатоліївна</t>
  </si>
  <si>
    <t>ТОВ "Приватний ліцей "Ай Діти" міста Києва"</t>
  </si>
  <si>
    <t>EMQ_ov_su_084</t>
  </si>
  <si>
    <t>Васильєв Родіон Миколайович</t>
  </si>
  <si>
    <t>Хлистун Максим Вікторович</t>
  </si>
  <si>
    <t>Дяченко Світлана Василівна</t>
  </si>
  <si>
    <t>Спеціалізована школа І-ІІІ ступенів №97 ім.О.Теліги Шевченківського району м.Києва</t>
  </si>
  <si>
    <t>EMQ_ov_su_085</t>
  </si>
  <si>
    <t>Мутерко Ксенія Артемівна</t>
  </si>
  <si>
    <t>Печенов Артем Олександрович</t>
  </si>
  <si>
    <t>Денисова Ірина Вікторівна</t>
  </si>
  <si>
    <t>Ліцей № 57 Шевченківського району м. Києва</t>
  </si>
  <si>
    <t>EMQ_ov_su_086</t>
  </si>
  <si>
    <t>ПАВЛЕНКО ДАРІЯ ОЛЕКСАНДРІВНА</t>
  </si>
  <si>
    <t>СОХАТЮК ВІРА ПАВЛІВНА</t>
  </si>
  <si>
    <t>ОРЕШКО ТЕТЯНА ОЛЕКСІЇВНА</t>
  </si>
  <si>
    <t>ПРИВАТНИЙ ЗАКЛАД "МІЖНАРОДНИЙ ЛІЦЕЙ "МИХАЇЛ" с.ЧАЙКИ"</t>
  </si>
  <si>
    <t>EMQ_ov_su_087</t>
  </si>
  <si>
    <t>Котляр Софія Анатоліївна</t>
  </si>
  <si>
    <t>Дудар Дмиро Ярославович</t>
  </si>
  <si>
    <t>Спесивцева Олеся Петрівна</t>
  </si>
  <si>
    <t>Медвинський ліцей</t>
  </si>
  <si>
    <t>EMQ_ov_su_088</t>
  </si>
  <si>
    <t>Попушой Юліана Олександрівна</t>
  </si>
  <si>
    <t>Веретеннікова Анна Олександрівна</t>
  </si>
  <si>
    <t>Колеснік Оксана Іванівна</t>
  </si>
  <si>
    <t>Український медичний ліцей Національного медичного університету імені О.О.Богомольця</t>
  </si>
  <si>
    <t>EMQ_ov_su_089</t>
  </si>
  <si>
    <t>Ящевський Владислав Русланович</t>
  </si>
  <si>
    <t>Микитко Христина Миколаївна</t>
  </si>
  <si>
    <t>Гапон Марина Юріївна</t>
  </si>
  <si>
    <t>Літківський ліцей ім. М.П. Стельмаха</t>
  </si>
  <si>
    <t>EMQ_ov_su_090</t>
  </si>
  <si>
    <t>Іванюта Єва Павлівна</t>
  </si>
  <si>
    <t>Петленко Єва Олександрівна</t>
  </si>
  <si>
    <t>Левченко Аліна Станіславівна</t>
  </si>
  <si>
    <t>КЗКМР "Кагарлицький ліцей №3"</t>
  </si>
  <si>
    <t>EMQ_ov_su_091</t>
  </si>
  <si>
    <t>Федорук Даяна Олексіївна</t>
  </si>
  <si>
    <t>Ряпасов Денис Дмитрович</t>
  </si>
  <si>
    <t>Ряпасова Зінаїда Сергіївна</t>
  </si>
  <si>
    <t>Приватний ліцей "Аурум Скул"</t>
  </si>
  <si>
    <t>EMQ_ov_su_092</t>
  </si>
  <si>
    <t>Гладишенко Назар Миколайович</t>
  </si>
  <si>
    <t>Кузнєцов Павло Максимович</t>
  </si>
  <si>
    <t>Долгіх Любов Миколаївна</t>
  </si>
  <si>
    <t>Ліцей "Інтелект" Дарницького району м. Києва</t>
  </si>
  <si>
    <t>EMQ_ov_su_093</t>
  </si>
  <si>
    <t>Кочергін Іван Дмитрович</t>
  </si>
  <si>
    <t>Пасько Кирило Сергійович</t>
  </si>
  <si>
    <t>Михайлова Наталія Анатоліївна</t>
  </si>
  <si>
    <t>Броварський ліцей №9 Броварської міської ради Броварського району Київської області</t>
  </si>
  <si>
    <t>EMQ_ov_su_094</t>
  </si>
  <si>
    <t>Сабардак Євгеній Олегович</t>
  </si>
  <si>
    <t>Ільїн Ілля Сергійович</t>
  </si>
  <si>
    <t>Купріянчук Любов Анатоліївна</t>
  </si>
  <si>
    <t>КЗ КОР "Київський обласний ліцей"</t>
  </si>
  <si>
    <t>EMQ_ov_su_095</t>
  </si>
  <si>
    <t>Гербеда Софія Вікторівна</t>
  </si>
  <si>
    <t>Галієва Альбіна Камілівна</t>
  </si>
  <si>
    <t>Тарасова Ірина Петрівна</t>
  </si>
  <si>
    <t>Ліцей №323 Дарницького району м.Києва</t>
  </si>
  <si>
    <t>EMQ_ov_su_096</t>
  </si>
  <si>
    <t>Кравченко Діана Аркадіївна</t>
  </si>
  <si>
    <t>Мащенко Анна Олександрівна</t>
  </si>
  <si>
    <t>Гетьман Катерина Юріївна</t>
  </si>
  <si>
    <t>ЛІЦЕЙ №34 ІМЕНІ ВІКТОРА МАКСИМЕНКА ПОДІЛЬСЬКОГО РАЙОНУ М. КИЄВА</t>
  </si>
  <si>
    <t>EMQ_ov_su_097</t>
  </si>
  <si>
    <t>Роман Софія Сергіївна, 10 клас</t>
  </si>
  <si>
    <t>Самсонюк Іванна Сергіївна</t>
  </si>
  <si>
    <t>Мамон Едуард Миколайович</t>
  </si>
  <si>
    <t>Український гуманітарний ліцей КНУ імені Тараса Шевченка</t>
  </si>
  <si>
    <t>EMQ_ov_su_098</t>
  </si>
  <si>
    <t>Глиняна Софія Ігорівна</t>
  </si>
  <si>
    <t>Плюшина Іванна Сергіївна</t>
  </si>
  <si>
    <t>Калусенко Валентина Вікторівна</t>
  </si>
  <si>
    <t>Ірпінський фаховий коледж економіки та права</t>
  </si>
  <si>
    <t>EMQ_ov_su_099</t>
  </si>
  <si>
    <t>Лукашева Аліса Русланівна</t>
  </si>
  <si>
    <t>Чуприна Софія Владиславівна</t>
  </si>
  <si>
    <t>Воронецька Ірина Яківна</t>
  </si>
  <si>
    <t>Ліцей ім. Михайла Драгоманова</t>
  </si>
  <si>
    <t>EMQ_ov_su_100</t>
  </si>
  <si>
    <t>Мартинюк Влада Юріївна</t>
  </si>
  <si>
    <t>Сорузька Марія Михайлівна</t>
  </si>
  <si>
    <t>Бут Світлана Юріївна</t>
  </si>
  <si>
    <t>Ліцей №19 "ЮНІТІ" Подільського району м. Києва</t>
  </si>
  <si>
    <t>EMQ_ov_su_101</t>
  </si>
  <si>
    <t>Глацовська Анастасія Олександрівна</t>
  </si>
  <si>
    <t>Плєханова Аліна Олександрівна</t>
  </si>
  <si>
    <t>Слюсар Діана Григорівна</t>
  </si>
  <si>
    <t>Гімназія №163 Шевченківського району міста Києва</t>
  </si>
  <si>
    <t>EMQ_ov_su_102</t>
  </si>
  <si>
    <t>Молчанов Владислав Дмитрович</t>
  </si>
  <si>
    <t>Яременко Артем Євгенович</t>
  </si>
  <si>
    <t>Можаровський Володимир Володимирович</t>
  </si>
  <si>
    <t>Ліцей №129 Дніпровського р-ну м.Києва</t>
  </si>
  <si>
    <t>EMQ_ov_su_103</t>
  </si>
  <si>
    <t>Лозовий Ростислав Віталійович</t>
  </si>
  <si>
    <t>Мартиненко Тимофій Олександрович</t>
  </si>
  <si>
    <t>Кокоша Вікторія Миколаївна</t>
  </si>
  <si>
    <t>Відокремлений структурний підрозділ "Технолого-економічний фаховий коледж Білоцерківського національного аграрного університету""</t>
  </si>
  <si>
    <t>EMQ_ov_su_104</t>
  </si>
  <si>
    <t>Крохмаль Давид Фарухович</t>
  </si>
  <si>
    <t>Падій Кирило Олегович</t>
  </si>
  <si>
    <t>Смертельна Тетяна Миколаївна</t>
  </si>
  <si>
    <t>Спеціалізована школа І-ІІІ ст. №91 з поглибленим вивченням інформатики Шевченківського району м. Києва</t>
  </si>
  <si>
    <t>EMQ_ov_su_105</t>
  </si>
  <si>
    <t>Прохоренко Зоряна Валентинівна</t>
  </si>
  <si>
    <t>Майдан Ілона Олегівна</t>
  </si>
  <si>
    <t>Седляр Михайло Олегович</t>
  </si>
  <si>
    <t>ліцей "Наукова зміна"</t>
  </si>
  <si>
    <t>EMQ_ov_su_106</t>
  </si>
  <si>
    <t>Пігарев Родіон Ігорович</t>
  </si>
  <si>
    <t>Брендель Серафім Максимович</t>
  </si>
  <si>
    <t>Мельник-Мірзоян Арміне Лаврентіївна</t>
  </si>
  <si>
    <t>Український фізико-математичний ліцей КНУ імені Тараса Шевченка</t>
  </si>
  <si>
    <t>EMQ_ov_su_107</t>
  </si>
  <si>
    <t>Гопієнкова Поліна Дмитрівна</t>
  </si>
  <si>
    <t>Казанська Анастасія Тимурівна</t>
  </si>
  <si>
    <t>Найчук Оксана Анатоліївна</t>
  </si>
  <si>
    <t>Школа І-ІІІ ступенів 169 Шевченківського району м. Києва</t>
  </si>
  <si>
    <t>EMQ_ov_su_108</t>
  </si>
  <si>
    <t>Барзік Ніка</t>
  </si>
  <si>
    <t>Коба Іван</t>
  </si>
  <si>
    <t>Олійник-Галенко Дарґя Сергіївна</t>
  </si>
  <si>
    <t>ТОВ "Софіївсько-Борщагівський ліцей "Софія"</t>
  </si>
  <si>
    <t>EMQ_ov_su_109</t>
  </si>
  <si>
    <t>Шептицька Кіра Русланівна</t>
  </si>
  <si>
    <t>Попова Аміна Євгенівна</t>
  </si>
  <si>
    <t>Романець Анна Ігорівна</t>
  </si>
  <si>
    <t>СШ №28</t>
  </si>
  <si>
    <t>EMQ_ov_su_110</t>
  </si>
  <si>
    <t>Кічак Дар'я Сергіївна</t>
  </si>
  <si>
    <t>Журавльова Владислава Вікторівна</t>
  </si>
  <si>
    <t>Єгорова Ірина Олександрівна</t>
  </si>
  <si>
    <t>Ліцей №252 імені Василя Симоненка Оболонського району м. Києва</t>
  </si>
  <si>
    <t>EMQ_ov_su_111</t>
  </si>
  <si>
    <t>Мироненко Андрій Андрійович</t>
  </si>
  <si>
    <t>Мегедь Олександр Іванович</t>
  </si>
  <si>
    <t>Ковтун Валерій Петрович</t>
  </si>
  <si>
    <t>Піївський ліцей " Ерудит" Ржищівської міської ради Київської області</t>
  </si>
  <si>
    <t>EMQ_ov_su_112</t>
  </si>
  <si>
    <t>СКАЧКОВ МАКСИМ ЮРІЙОВИЧ</t>
  </si>
  <si>
    <t>ПОРОХНАВИЙ ВЛАДИСЛАВ ЯРОСЛАВОВИЧ</t>
  </si>
  <si>
    <t>ХОЗЕЄВА ІРИНА МИХАЙЛІВНА</t>
  </si>
  <si>
    <t>ЛІЦЕЙ № 38 міста КИЄВА</t>
  </si>
  <si>
    <t>EMQ_ov_su_113</t>
  </si>
  <si>
    <t>Семенчук Злата Олексіївна</t>
  </si>
  <si>
    <t>Костирин Олександр Вадимович</t>
  </si>
  <si>
    <t>Щербаков Євген Сергійович</t>
  </si>
  <si>
    <t>Спеціалізована школа І-ІІІ ступенів №24 ім.О.Білаша з поглибленим вивченням іноземних мов Шевченківського району м.Києва</t>
  </si>
  <si>
    <t>EMQ_ov_su_114</t>
  </si>
  <si>
    <t>Сорокопуд Глєб Ігорович</t>
  </si>
  <si>
    <t>Тірон Марія Олександрівна</t>
  </si>
  <si>
    <t>Смирнова Валентина Михайлівна</t>
  </si>
  <si>
    <t>Школа І-ІІІ ступенів №27 Шевченківського району м.Києва</t>
  </si>
  <si>
    <t>EMQ_ov_su_115</t>
  </si>
  <si>
    <t>Паламарчук Катерина Сергіївна</t>
  </si>
  <si>
    <t>Стеценко Кіра Андріївна</t>
  </si>
  <si>
    <t>Підвисоцька Людмила Ярославівна</t>
  </si>
  <si>
    <t>ТОВ "Вишгородський заклад загальної середньої освіти - ліцей "ЕКТІВ СКУЛ"</t>
  </si>
  <si>
    <t>EMQ_ov_su_116</t>
  </si>
  <si>
    <t>Гордійчук Олег Юрійович</t>
  </si>
  <si>
    <t>Гордійчук Ярослав Юрійович</t>
  </si>
  <si>
    <t>Власова Ірина Олександрівна</t>
  </si>
  <si>
    <t>Шпиталь Юлія Олександрівна</t>
  </si>
  <si>
    <t>Гімназія № 48, м.Києва</t>
  </si>
  <si>
    <t>EMQ_ov_su_117</t>
  </si>
  <si>
    <t>Турчин Дмитро Сергійович</t>
  </si>
  <si>
    <t>Громико Данило Янович</t>
  </si>
  <si>
    <t>Комаринська Юлія Володимирівна</t>
  </si>
  <si>
    <t>ПЗО "МрійДій Рибальський"</t>
  </si>
  <si>
    <t>EMQ_ov_su_118</t>
  </si>
  <si>
    <t>Ваховська Дар'я Денисівна</t>
  </si>
  <si>
    <t>Василюк Олександр Олександрович</t>
  </si>
  <si>
    <t>Маковська Галина Володимирівна</t>
  </si>
  <si>
    <t>Ліцей № 41 м. Києва</t>
  </si>
  <si>
    <t>EMQ_ov_su_119</t>
  </si>
  <si>
    <t>Солончук Ярослава Василівна</t>
  </si>
  <si>
    <t>Нестеренко Надія Валентинівна</t>
  </si>
  <si>
    <t>Пилипенко Пилип Олексійович</t>
  </si>
  <si>
    <t>школа І-ІІІ ступенів № 249 Деснянського району міста Києва</t>
  </si>
  <si>
    <t>EMQ_ov_su_120</t>
  </si>
  <si>
    <t>Вовк Мирослава Ігорівна</t>
  </si>
  <si>
    <t>Лазаренко Анастасія Сергіївна</t>
  </si>
  <si>
    <t>Адаменко Анжела Миколаївна</t>
  </si>
  <si>
    <t>Новопразький ліцей №1 Новопразької селищної ради Олександрійського району Кіровоградської області</t>
  </si>
  <si>
    <t>EMQ_ov_su_121</t>
  </si>
  <si>
    <t>Вільчак Степан Андрійович</t>
  </si>
  <si>
    <t>Касап Олексій Андрійович</t>
  </si>
  <si>
    <t>Дериземля Тетяна Олександрівна</t>
  </si>
  <si>
    <t>Гуманітарний ліцей Олександрійської міської ради Кіровоградської області</t>
  </si>
  <si>
    <t>EMQ_ov_su_122</t>
  </si>
  <si>
    <t>Ковальова Ярослава Юріївна</t>
  </si>
  <si>
    <t>Тараненко Анна Сергіївна</t>
  </si>
  <si>
    <t>Левицька Олена Миколаївна</t>
  </si>
  <si>
    <t>Комунальний заклад "Ліцей "Вікторія-П" Кропивницької міської ради"</t>
  </si>
  <si>
    <t>EMQ_ov_su_123</t>
  </si>
  <si>
    <t>Леонова Олена Олександрівна</t>
  </si>
  <si>
    <t>Баранько Дарʼя Олександрівна</t>
  </si>
  <si>
    <t>Апрод Катерина Олегівна</t>
  </si>
  <si>
    <t>Олександрійський фаховий коледж культури і мистецтв</t>
  </si>
  <si>
    <t>EMQ_ov_su_124</t>
  </si>
  <si>
    <t>Бережний Роман Сергійович</t>
  </si>
  <si>
    <t>Місюра Андрій Олександрович</t>
  </si>
  <si>
    <t>Єрмолаєва Віра Василівна</t>
  </si>
  <si>
    <t>Комунальний заклад "Ліцей сучасної освіти "Інтелект" Світловодської міської ради"</t>
  </si>
  <si>
    <t>EMQ_ov_su_125</t>
  </si>
  <si>
    <t>Рижкін Семен Миколайович</t>
  </si>
  <si>
    <t>Бичехвостова Софія Олександрівна</t>
  </si>
  <si>
    <t>Миркало Анастасія Володимирівна</t>
  </si>
  <si>
    <t>Аджамський ліцей</t>
  </si>
  <si>
    <t>EMQ_ov_su_126</t>
  </si>
  <si>
    <t>Бльох Борис Миколайович</t>
  </si>
  <si>
    <t>Стасюк Андрій Юрійович</t>
  </si>
  <si>
    <t>Куліш Галина Богданівна</t>
  </si>
  <si>
    <t>Забузька загальноосвітня школа I - III ступенів Сокальської міської ради Львівської області</t>
  </si>
  <si>
    <t>EMQ_ov_su_127</t>
  </si>
  <si>
    <t>Кухар Олена Андріївна</t>
  </si>
  <si>
    <t>Дмитраш Соломія Андріївна</t>
  </si>
  <si>
    <t>Лампіко Іванна Михайлівна</t>
  </si>
  <si>
    <t>Великодорошівський ЗЗСО І-ІІ ст.</t>
  </si>
  <si>
    <t>EMQ_ov_su_128</t>
  </si>
  <si>
    <t>Паськович Олександр</t>
  </si>
  <si>
    <t>Крисько Юрій</t>
  </si>
  <si>
    <t>Мадай Лідія Орестівна</t>
  </si>
  <si>
    <t>Львівська гімназія "Євшан"</t>
  </si>
  <si>
    <t>EMQ_ov_su_129</t>
  </si>
  <si>
    <t>Желізник Наталія Іванівна</t>
  </si>
  <si>
    <t>Тимків Вікторія Романівна</t>
  </si>
  <si>
    <t>Лавришин Наталія Петрівна</t>
  </si>
  <si>
    <t>Підгородецький ЗЗСО І - ІІІ ступенів</t>
  </si>
  <si>
    <t>EMQ_ov_su_130</t>
  </si>
  <si>
    <t>Романець Марта Вікторівна</t>
  </si>
  <si>
    <t>Паращин Софія Петрівна</t>
  </si>
  <si>
    <t>Лозинська Галина Романівна</t>
  </si>
  <si>
    <t>Жовківський ЗЗСО І-ІІІ ст. № 3</t>
  </si>
  <si>
    <t>EMQ_ov_su_131</t>
  </si>
  <si>
    <t>Ярига Остап Ярославович</t>
  </si>
  <si>
    <t>Юрочко Олег Павлович</t>
  </si>
  <si>
    <t>Біловус Оксана Миколаївна</t>
  </si>
  <si>
    <t>Великомостівський ліцей</t>
  </si>
  <si>
    <t>EMQ_ov_su_132</t>
  </si>
  <si>
    <t>Гнатів Ярина Ростиславівна</t>
  </si>
  <si>
    <t>Чернишова Олена Сергіївна</t>
  </si>
  <si>
    <t>Євсєєва Олена Сергіївна</t>
  </si>
  <si>
    <t>ліцей №17 ЛМР</t>
  </si>
  <si>
    <t>EMQ_ov_su_133</t>
  </si>
  <si>
    <t>Левус Данило Тарасович</t>
  </si>
  <si>
    <t>Бурак Анна-Марія Андріївна</t>
  </si>
  <si>
    <t>Скіра Тетяна Миколаївна</t>
  </si>
  <si>
    <t>Мокротинський ЗЗСО І-ІІІ ступенів</t>
  </si>
  <si>
    <t>EMQ_ov_su_134</t>
  </si>
  <si>
    <t>Бодаковський Андрій Ігорович</t>
  </si>
  <si>
    <t>Барабаш Маркіян Володимирович</t>
  </si>
  <si>
    <t>Горішна Марта Олександрівна</t>
  </si>
  <si>
    <t>Середня загальноосвітня школа № 77 з поглибленим вивчення економіки та управлінської діяльності</t>
  </si>
  <si>
    <t>EMQ_ov_su_135</t>
  </si>
  <si>
    <t>Ярушинська Ярина Олександрівна</t>
  </si>
  <si>
    <t>Ціммер Ангеліна Василівна</t>
  </si>
  <si>
    <t>Марціновська Мар'яна Іванівна</t>
  </si>
  <si>
    <t>Лопатинський ліцей Лопатинської селищної ради</t>
  </si>
  <si>
    <t>EMQ_ov_su_136</t>
  </si>
  <si>
    <t>Дякунчак Тарас Іванович</t>
  </si>
  <si>
    <t>Хитра Олена Тарасівна</t>
  </si>
  <si>
    <t>Сушко Марія Василівна</t>
  </si>
  <si>
    <t>Бориславський ЗЗСО І-ІІІ ст #7</t>
  </si>
  <si>
    <t>EMQ_ov_su_137</t>
  </si>
  <si>
    <t>Кліпач Маргарита Євгенівна</t>
  </si>
  <si>
    <t>Курчак Ростислав Русланович</t>
  </si>
  <si>
    <t>Андрухів Ірина Володимирівна</t>
  </si>
  <si>
    <t>Лозинський заклад загальної середньої освіти І-ІІ ступенів Івано-франківської селищної ради</t>
  </si>
  <si>
    <t>EMQ_ov_su_138</t>
  </si>
  <si>
    <t>Кунта Анастасія Тарасівна</t>
  </si>
  <si>
    <t>Заболотна Тетяна Миколаївна</t>
  </si>
  <si>
    <t>Мілян Мирослава Романівна</t>
  </si>
  <si>
    <t>Мацошинський ЗЗСО І-ІІ ступеня</t>
  </si>
  <si>
    <t>EMQ_ov_su_139</t>
  </si>
  <si>
    <t>Михальова Катерина Романівна</t>
  </si>
  <si>
    <t>Кулична Юлія Ігорівна</t>
  </si>
  <si>
    <t>Савенець Наталія Миколаївна</t>
  </si>
  <si>
    <t>СЗШ 99 м. Львів</t>
  </si>
  <si>
    <t>EMQ_ov_su_140</t>
  </si>
  <si>
    <t>Дрофа Софія Русланівна</t>
  </si>
  <si>
    <t>Ропало Данило Володимирович</t>
  </si>
  <si>
    <t>Партем Катерина Михайлівна</t>
  </si>
  <si>
    <t>Зубрянський ліцей Солонківської сільської ради</t>
  </si>
  <si>
    <t>EMQ_ov_su_141</t>
  </si>
  <si>
    <t>Чушак Яна Іванівна</t>
  </si>
  <si>
    <t>Кулик Софія Юріївна</t>
  </si>
  <si>
    <t>Коломієць Юрій Володимирович</t>
  </si>
  <si>
    <t>Ліцей №3 імені В'ячеслава Чорновола Дрогобицької міської ради Львівської області</t>
  </si>
  <si>
    <t>EMQ_ov_su_142</t>
  </si>
  <si>
    <t>Дяків Катерина Володимирівна</t>
  </si>
  <si>
    <t>Гузар Надія Андріївна</t>
  </si>
  <si>
    <t>Кузій Маркіян Романович</t>
  </si>
  <si>
    <t>Львівська українська гуманітарна гімназія ім. О. Степанів</t>
  </si>
  <si>
    <t>EMQ_ov_su_143</t>
  </si>
  <si>
    <t>Гвоздецька Вікторія Володимирівна</t>
  </si>
  <si>
    <t>Хомко Василь Михайлович</t>
  </si>
  <si>
    <t>Перечепа Наталя Василівна</t>
  </si>
  <si>
    <t>Середня загальноосвітня школа №1 м. Львова</t>
  </si>
  <si>
    <t>EMQ_ov_su_144</t>
  </si>
  <si>
    <t>Миколаюк Олена Олександрівна</t>
  </si>
  <si>
    <t>Сапарта Яна Юріївна</t>
  </si>
  <si>
    <t>Сліпецький Роман Андрійович</t>
  </si>
  <si>
    <t>Торчиновицька гімназія</t>
  </si>
  <si>
    <t>EMQ_ov_su_145</t>
  </si>
  <si>
    <t>Кулик Софія Михайлівна</t>
  </si>
  <si>
    <t>Гайда Віра Тарасівна</t>
  </si>
  <si>
    <t>Климко Ярина Миронівна</t>
  </si>
  <si>
    <t>Середня загальноосвітня школа І-ІІІ ступенів №29 м. Львів</t>
  </si>
  <si>
    <t>EMQ_ov_su_146</t>
  </si>
  <si>
    <t>Костащук Олег Романович</t>
  </si>
  <si>
    <t>Кудла Уляна Юріївна</t>
  </si>
  <si>
    <t>Мартиник Тетяна Вікторівна</t>
  </si>
  <si>
    <t>Ліцей 5 ім. Іванни та Іллі Кокорудзів ЛМР</t>
  </si>
  <si>
    <t>EMQ_ov_su_147</t>
  </si>
  <si>
    <t>Яхно Ростислав Андрійович</t>
  </si>
  <si>
    <t>Мовчан Олександр Костянтинович</t>
  </si>
  <si>
    <t>Одрибец Наталія Олегівна</t>
  </si>
  <si>
    <t>ПРИВАТНИЙ НАВЧАЛЬНО-ВИХОВНИЙ КОМПЛЕКС ''Садок-школа-ліцей ''ЕКОЛЕНД''</t>
  </si>
  <si>
    <t>EMQ_ov_su_148</t>
  </si>
  <si>
    <t>Дзюрей Микола Андрійович</t>
  </si>
  <si>
    <t>Хома Олександр Юрійович</t>
  </si>
  <si>
    <t>Гнатишин Галина Іванівна</t>
  </si>
  <si>
    <t>Середня загальноосвітня школа І-ІІІ ступеня №20 м. Львова</t>
  </si>
  <si>
    <t>EMQ_ov_su_149</t>
  </si>
  <si>
    <t>Баник Ярина Сергіївна</t>
  </si>
  <si>
    <t>Гречук Софія Володимирівна</t>
  </si>
  <si>
    <t>Терен Тетяна Василівна</t>
  </si>
  <si>
    <t>Середня загальноосвітня школа №90 м.Львова</t>
  </si>
  <si>
    <t>EMQ_ov_su_150</t>
  </si>
  <si>
    <t>Баховська Маріна Миколаївна</t>
  </si>
  <si>
    <t>Онищак Інна Дмитрівна</t>
  </si>
  <si>
    <t>Онищак Вікторія Семенівна</t>
  </si>
  <si>
    <t>Мостівський ліцей</t>
  </si>
  <si>
    <t>EMQ_ov_su_151</t>
  </si>
  <si>
    <t>Газун Андрій Вячеславович</t>
  </si>
  <si>
    <t>Сєрий Максим Миколайович</t>
  </si>
  <si>
    <t>Алєксєєнко Ольга Володимирівна</t>
  </si>
  <si>
    <t>Чорноморський ліцей №4 Чорноморської міської ради Одеського району Одеської області</t>
  </si>
  <si>
    <t>EMQ_ov_su_152</t>
  </si>
  <si>
    <t>Суханик Софія Артурівна</t>
  </si>
  <si>
    <t>Боцян Ксенія Олегівна</t>
  </si>
  <si>
    <t>Колесник Ольга Олексіївна</t>
  </si>
  <si>
    <t>Фаховий коледж ОНУ імені І.І.Мечникова</t>
  </si>
  <si>
    <t>EMQ_ov_su_153</t>
  </si>
  <si>
    <t>Даниленко Артем Артурович</t>
  </si>
  <si>
    <t>Куркін Дмитро Григорович</t>
  </si>
  <si>
    <t>Кирилова Світлана Володимирівна</t>
  </si>
  <si>
    <t>Ліцей №1 міста Білгорода-Дністровського Одеської області</t>
  </si>
  <si>
    <t>EMQ_ov_su_154</t>
  </si>
  <si>
    <t>Синяков Кирило Вікторович</t>
  </si>
  <si>
    <t>Воронцов Кирило Валерійович</t>
  </si>
  <si>
    <t>Фтомович Людмила Юріївна</t>
  </si>
  <si>
    <t>ПЗЗО "Приватна гімназія "Стежинка"</t>
  </si>
  <si>
    <t>EMQ_ov_su_155</t>
  </si>
  <si>
    <t>Колбєєва Олеся Олексіївна</t>
  </si>
  <si>
    <t>Швець Ангеліна Михайлівна</t>
  </si>
  <si>
    <t>Булай Марина Олександрівна</t>
  </si>
  <si>
    <t>Молодіжненський ліцей Великодолинської селишної ради</t>
  </si>
  <si>
    <t>EMQ_ov_su_156</t>
  </si>
  <si>
    <t>Луткова Аріна Артемівна</t>
  </si>
  <si>
    <t>Олійник Христина Володимирівна</t>
  </si>
  <si>
    <t>Жуковська Олена Миколаївна</t>
  </si>
  <si>
    <t>ЗЗСО "Авангардівський ліцей"</t>
  </si>
  <si>
    <t>EMQ_ov_su_157</t>
  </si>
  <si>
    <t>Гулєша Костянтин Михайлович</t>
  </si>
  <si>
    <t>Важницький Костянтин Сергійович</t>
  </si>
  <si>
    <t>Ковшик Ліана Григорівна</t>
  </si>
  <si>
    <t>САРАТСЬКИЙ ЛІЦЕЙ САРАТСЬКОЇ СЕЛИЩНОЇ РАДИ БІЛГОРОД-ДНІСТРОВСЬКОГО РАЙОНУ ОДЕСЬКОЇ ОБЛАСТІ</t>
  </si>
  <si>
    <t>EMQ_ov_su_158</t>
  </si>
  <si>
    <t>Толкачов Микола Андрійович</t>
  </si>
  <si>
    <t>Завальнюк Борис Ігорович</t>
  </si>
  <si>
    <t>Козак Ганна Олександрівна</t>
  </si>
  <si>
    <t>Міжнародна академічна школа Одеса</t>
  </si>
  <si>
    <t>EMQ_ov_su_159</t>
  </si>
  <si>
    <t>Пашкова Юлія Олександрівна</t>
  </si>
  <si>
    <t>Уткін Ростислав Андрійович</t>
  </si>
  <si>
    <t>Куликовська Олена Валеріївна</t>
  </si>
  <si>
    <t>Степанівський опорний ліцей Степанівської сільської ради Роздільнянського району</t>
  </si>
  <si>
    <t>EMQ_ov_su_160</t>
  </si>
  <si>
    <t>Зданевич Андрій Дмитрович</t>
  </si>
  <si>
    <t>Баюш Юхим Олександрович</t>
  </si>
  <si>
    <t>Бедікян Надія Іванівна</t>
  </si>
  <si>
    <t>Одеський ліцей №13 Одеської міської ради</t>
  </si>
  <si>
    <t>EMQ_ov_su_161</t>
  </si>
  <si>
    <t>Чепразова Сіяна Петрівна</t>
  </si>
  <si>
    <t>Дімов Микола Миколайович</t>
  </si>
  <si>
    <t>Безруков Олександр Анатолійович</t>
  </si>
  <si>
    <t>КОМУНАЛЬНИЙ ЗАКЛАД "РІШЕЛЬЄВСЬКИЙ НАУКОВИЙ ЛІЦЕЙ" КОМУНАЛЬНИЙ ЗАКЛАД "РІШЕЛЬЄВСЬКИЙ НАУКОВИЙ ЛІЦЕЙ"</t>
  </si>
  <si>
    <t>EMQ_ov_su_162</t>
  </si>
  <si>
    <t>Колос Анастасія Ігорівна</t>
  </si>
  <si>
    <t>Габрус Соффія Олександрівна</t>
  </si>
  <si>
    <t>Слівінська Ольга Олександрівна</t>
  </si>
  <si>
    <t>Одеський ліцей 22 Одеської міської ради</t>
  </si>
  <si>
    <t>EMQ_ov_su_163</t>
  </si>
  <si>
    <t>Білецька Поліна Ельдарівна</t>
  </si>
  <si>
    <t>Лупундюк Вікторія Анатоліївна</t>
  </si>
  <si>
    <t>Сакун Ганна Олександрівна</t>
  </si>
  <si>
    <t>Одеський ліцей №63</t>
  </si>
  <si>
    <t>EMQ_ov_su_164</t>
  </si>
  <si>
    <t>Іванов Олександр Геннадійович</t>
  </si>
  <si>
    <t>Сєрєк-Басан Максим Сергійович</t>
  </si>
  <si>
    <t>Шолька Сергій Миколайович</t>
  </si>
  <si>
    <t>Арцизький ліцей №5 з початквою школою та гімназією</t>
  </si>
  <si>
    <t>EMQ_ov_su_165</t>
  </si>
  <si>
    <t>Лабунець Алла Олександрівна</t>
  </si>
  <si>
    <t>Тимохіна Злата Романівна</t>
  </si>
  <si>
    <t>Степова Світлана Миколаївна</t>
  </si>
  <si>
    <t>Білгород-Дністровський фаховий коледж природокористування, будівництва та комп'ютерних технологій</t>
  </si>
  <si>
    <t>EMQ_ov_su_166</t>
  </si>
  <si>
    <t>Остроух Злата Олегівна</t>
  </si>
  <si>
    <t>Гапченко Софія Сергіївна</t>
  </si>
  <si>
    <t>Кулик Юлія Едуардівна</t>
  </si>
  <si>
    <t>Українська класична гімназія Лубенської міської ради Лубенського району Полтавської області</t>
  </si>
  <si>
    <t>EMQ_ov_su_167</t>
  </si>
  <si>
    <t>Ісаков Артем Віталійович</t>
  </si>
  <si>
    <t>Лазебний Владислав Юрійович</t>
  </si>
  <si>
    <t>Семенова Ірина Василівна</t>
  </si>
  <si>
    <t>Академічний ліцей імені братів Шеметів Лубенської міської ради Лубенського району Полтавської області</t>
  </si>
  <si>
    <t>EMQ_ov_su_168</t>
  </si>
  <si>
    <t>Бондар Іван Іванович</t>
  </si>
  <si>
    <t>Гончаренко Єгор Ігорович</t>
  </si>
  <si>
    <t>Богданова-Портяна Марина Володимирівна</t>
  </si>
  <si>
    <t>Загальноосвітня школа І-ІІІ ступенів №6 Горішньоплавнівської міської ради Кременчуцького району Полтавської області</t>
  </si>
  <si>
    <t>EMQ_ov_su_169</t>
  </si>
  <si>
    <t>Шинкаренко Денис Романович</t>
  </si>
  <si>
    <t>Чиж Максим Євгенійович</t>
  </si>
  <si>
    <t>Рибіна Тетяна Андріївна</t>
  </si>
  <si>
    <t>Спеціалізована загальноосвітня школа І-ІІІ ступенів №5 з поглибленим вивченням предметів природничо-математичного циклу ім.Л.І.Бугаєвської Горішньоплавнівської міської ради Кременчуцького району Полтавської області</t>
  </si>
  <si>
    <t>EMQ_ov_su_170</t>
  </si>
  <si>
    <t>Кібзун Анна В'ячеславівна</t>
  </si>
  <si>
    <t>Левкович Єлизавета Сергіївна</t>
  </si>
  <si>
    <t>Сколота Леся Василівна, учитель</t>
  </si>
  <si>
    <t>Лохвицька загальноосвітня школа І-ІІІ ст #3</t>
  </si>
  <si>
    <t>EMQ_ov_su_171</t>
  </si>
  <si>
    <t>Лисенко Веніамін Васильович</t>
  </si>
  <si>
    <t>Лукаш Тарас Сергійович</t>
  </si>
  <si>
    <t>Довгополик Таміла Миколаївна</t>
  </si>
  <si>
    <t>Сватківський опорний ліцей Краснолуцької сільської ради Полтавської області</t>
  </si>
  <si>
    <t>EMQ_ov_su_172</t>
  </si>
  <si>
    <t>Абрамова Аліса Романівна</t>
  </si>
  <si>
    <t>Соловей Мілана Олександрівна</t>
  </si>
  <si>
    <t>Чикало Володимир Михайлович</t>
  </si>
  <si>
    <t>Зіньківський опорний ліцей імені М. К. Зерова</t>
  </si>
  <si>
    <t>EMQ_ov_su_173</t>
  </si>
  <si>
    <t>Верхівська Дар'я Ігорівна</t>
  </si>
  <si>
    <t>Савченко Лілія Вікторівна</t>
  </si>
  <si>
    <t>Ющенко Ірина Володимирівна</t>
  </si>
  <si>
    <t>Заводський ліцей №1 Заводської міської ради Миргородського району Полтавської області</t>
  </si>
  <si>
    <t>EMQ_ov_su_174</t>
  </si>
  <si>
    <t>Удовик Дмитро Олександрович</t>
  </si>
  <si>
    <t>Положишник Володимир Євгенійович</t>
  </si>
  <si>
    <t>Пустовіт Марина Василівна</t>
  </si>
  <si>
    <t>Білоцерківський ліцей</t>
  </si>
  <si>
    <t>EMQ_ov_su_175</t>
  </si>
  <si>
    <t>Сіробаба Олег Владиславович</t>
  </si>
  <si>
    <t>Бутенко Артем Юрійович</t>
  </si>
  <si>
    <t>Гарнага Світлана Іванівна</t>
  </si>
  <si>
    <t>Гадяцький ліцей №1 імені Олени Пчілки Гадяцької міської ради</t>
  </si>
  <si>
    <t>EMQ_ov_su_176</t>
  </si>
  <si>
    <t>Дишлевук Олександр</t>
  </si>
  <si>
    <t>Охрімчук Софія</t>
  </si>
  <si>
    <t>Радченко Наталія Олександрівна</t>
  </si>
  <si>
    <t>Здолбунівський ліцей №4</t>
  </si>
  <si>
    <t>EMQ_ov_su_177</t>
  </si>
  <si>
    <t>Матвійчук Софія Сергіївна</t>
  </si>
  <si>
    <t>Сорокіна Христина Леонідівна</t>
  </si>
  <si>
    <t>Харченко Любов Володимирівна</t>
  </si>
  <si>
    <t>Гощанський ліцей</t>
  </si>
  <si>
    <t>EMQ_ov_su_178</t>
  </si>
  <si>
    <t>Козак Яна Андріївна</t>
  </si>
  <si>
    <t>Родич Микола Васильович</t>
  </si>
  <si>
    <t>Рарата Лариса Євгеніївна</t>
  </si>
  <si>
    <t>Рівненська гімназія №6 Рівненської міської ради</t>
  </si>
  <si>
    <t>EMQ_ov_su_179</t>
  </si>
  <si>
    <t>Каплюк-Ящук Владислав Олександрович</t>
  </si>
  <si>
    <t>Зелемський Захар Олександрович</t>
  </si>
  <si>
    <t>Гаврилюк Юлія Володимирівна</t>
  </si>
  <si>
    <t>Оженинський ліцей №2</t>
  </si>
  <si>
    <t>EMQ_ov_su_180</t>
  </si>
  <si>
    <t>Ковальчук Дарина Ігорівна</t>
  </si>
  <si>
    <t>Макарицький Артур Вікторович</t>
  </si>
  <si>
    <t>Боднарюк Ірина Леонідівна</t>
  </si>
  <si>
    <t>Відокремлений структурний підрозділ «Рівненський технічний фаховий коледж Національного університету водного господарства та природокористування»</t>
  </si>
  <si>
    <t>EMQ_ov_su_181</t>
  </si>
  <si>
    <t>Данилюк Надія Юріївна</t>
  </si>
  <si>
    <t>Усач Соломія Русланівна</t>
  </si>
  <si>
    <t>Стрілець Віра Андріївна</t>
  </si>
  <si>
    <t>Яцьковицька філія опорного закладу Балашівський ліцей</t>
  </si>
  <si>
    <t>EMQ_ov_su_182</t>
  </si>
  <si>
    <t>Кононюк Анастасія Михайлівна</t>
  </si>
  <si>
    <t>Мельничук Софія Олегівна</t>
  </si>
  <si>
    <t>Кулібаба Тетяна Юріївна</t>
  </si>
  <si>
    <t>Комунальний заклад "Студянський ліцей Смизької селищної ради"</t>
  </si>
  <si>
    <t>EMQ_ov_su_183</t>
  </si>
  <si>
    <t>Шевцова Дар'я Андріївна</t>
  </si>
  <si>
    <t>Кожедуб Кіріл Сергійович</t>
  </si>
  <si>
    <t>Лук'янова Катерина Юріївна</t>
  </si>
  <si>
    <t>Глухівська загальноосвітня школа І-ІІІ ступенів №1</t>
  </si>
  <si>
    <t>EMQ_ov_su_184</t>
  </si>
  <si>
    <t>Стрикиця Денис Андрійович</t>
  </si>
  <si>
    <t>Назаренко Артем Олександрович</t>
  </si>
  <si>
    <t>Рудоман Ольга Іванівна</t>
  </si>
  <si>
    <t>Краснопільський ліцей №1, Краснопільської селищної ради</t>
  </si>
  <si>
    <t>EMQ_ov_su_185</t>
  </si>
  <si>
    <t>Воронко Матвій Іванович</t>
  </si>
  <si>
    <t>Шевцов Віталій Сергійович</t>
  </si>
  <si>
    <t>Бердіна Інна Олексіївна</t>
  </si>
  <si>
    <t>Ямненський заклад загальної середньої освіти імені І.О.Мусієнка Великописарівської селищної ради Сумської області</t>
  </si>
  <si>
    <t>EMQ_ov_su_186</t>
  </si>
  <si>
    <t>Демиденко Валерія Миколаївна</t>
  </si>
  <si>
    <t>Ступенко Тимур Олексійович</t>
  </si>
  <si>
    <t>Лелякова Тетяна Петрівна</t>
  </si>
  <si>
    <t>Боровик Галина Олександрівна</t>
  </si>
  <si>
    <t>Комунальна установа Сумська загальноосвітня школа І-ІІІ ступенів №24, м. Суми, Сумської області</t>
  </si>
  <si>
    <t>EMQ_ov_su_187</t>
  </si>
  <si>
    <t>Таран Богдан Богданович</t>
  </si>
  <si>
    <t>Петренко Анна Сергіївна</t>
  </si>
  <si>
    <t>Олех Анатолій Петрович</t>
  </si>
  <si>
    <t>Конотопський ліцей №3 Конотопської міської ради Сумської області</t>
  </si>
  <si>
    <t>EMQ_ov_su_188</t>
  </si>
  <si>
    <t>Заболотна Валерія Олександрівна</t>
  </si>
  <si>
    <t>Міщенко Марія Артемівна</t>
  </si>
  <si>
    <t>Кривошап Наталія Олексіївна</t>
  </si>
  <si>
    <t>Ямпільський ліцей №2 Ямпільської селищної ради Сумської області</t>
  </si>
  <si>
    <t>EMQ_ov_su_189</t>
  </si>
  <si>
    <t>Рєзнік Катерина Сергіївна</t>
  </si>
  <si>
    <t>Невірковець Олег Віталійович</t>
  </si>
  <si>
    <t>Швачко Віта Володимирівна</t>
  </si>
  <si>
    <t>Сумський ЗЗСО І - ІІІ ступенів №15 СМР</t>
  </si>
  <si>
    <t>EMQ_ov_su_190</t>
  </si>
  <si>
    <t>Бірюкова Вероніка Олександрівна</t>
  </si>
  <si>
    <t>Кизим Домініка Олександрівна</t>
  </si>
  <si>
    <t>Забайрачна Альона Анатоліївна</t>
  </si>
  <si>
    <t>Роменська загальноосвітня школа І-ІІІ ступенів № 11 Роменської міської ради</t>
  </si>
  <si>
    <t>EMQ_ov_su_191</t>
  </si>
  <si>
    <t>Чмихов Данило Максимович</t>
  </si>
  <si>
    <t>Горбась Олександра Сергіївна</t>
  </si>
  <si>
    <t>Гиренко Наталія Сергіїввна</t>
  </si>
  <si>
    <t>Нижньосироватський ліцей імені Бориса Грінченка Нижньосироватської сільської ради Сумського району Сумської області</t>
  </si>
  <si>
    <t>EMQ_ov_su_192</t>
  </si>
  <si>
    <t>Клименко Діана Сергіївна</t>
  </si>
  <si>
    <t>Щербань Дмитро Віталійович</t>
  </si>
  <si>
    <t>Мартинішина Юлія Юріївна</t>
  </si>
  <si>
    <t>Роменська загальноосвітня школа 10 Роменськоі територіальної громади Сумської області</t>
  </si>
  <si>
    <t>EMQ_ov_su_193</t>
  </si>
  <si>
    <t>Троян Анна Володимирівна</t>
  </si>
  <si>
    <t>Зінченко Поліна Денисівна</t>
  </si>
  <si>
    <t>Крамінська Галина Володимирівна</t>
  </si>
  <si>
    <t>ВСП Машинобудівний фаховий коледж СумДУ</t>
  </si>
  <si>
    <t>EMQ_ov_su_194</t>
  </si>
  <si>
    <t>Горбенко Єгор Олександрович</t>
  </si>
  <si>
    <t>Осташова Юлія Андріївна</t>
  </si>
  <si>
    <t>Єлькіна Світлана Володимировна</t>
  </si>
  <si>
    <t>Путивльський ліцей №1 ім.Р.Руднєва Путивльської міської ради</t>
  </si>
  <si>
    <t>EMQ_ov_su_195</t>
  </si>
  <si>
    <t>Гроцький Денис Анатолійович</t>
  </si>
  <si>
    <t>Коваль Святослав Васильович</t>
  </si>
  <si>
    <t>Волинський Валерій Миколайович</t>
  </si>
  <si>
    <t>Вишнівецький ліцей Вишнівецької селищної ради Кременецького району Тернопільської області</t>
  </si>
  <si>
    <t>EMQ_ov_su_196</t>
  </si>
  <si>
    <t>Бешковецький Тарас Васильович</t>
  </si>
  <si>
    <t>Балабан Аліна Ярославівна</t>
  </si>
  <si>
    <t>Шепетюк Лариса Володимирівна</t>
  </si>
  <si>
    <t>ВСП " Гусятинський фаховий коледж ТНТУ імені Івана Пулюя"</t>
  </si>
  <si>
    <t>EMQ_ov_su_197</t>
  </si>
  <si>
    <t>Статкевич Максим Ігорович</t>
  </si>
  <si>
    <t>Ручаковський Андрій Вікторович</t>
  </si>
  <si>
    <t>Бурдаш Уляна Євгенівна</t>
  </si>
  <si>
    <t>ВСП "Бережанський фаховий коледж НУБіП України"</t>
  </si>
  <si>
    <t>EMQ_ov_su_198</t>
  </si>
  <si>
    <t>Аркуша Святослав Ігорович</t>
  </si>
  <si>
    <t>Радійовський Владислав Васильович</t>
  </si>
  <si>
    <t>Мякуш Христина Степанівна</t>
  </si>
  <si>
    <t>Тернопільський ліцей 21 - спеціалізована мистецька школа імені Ігоря Герети</t>
  </si>
  <si>
    <t>EMQ_ov_su_199</t>
  </si>
  <si>
    <t>Бориско Олеся Василівна</t>
  </si>
  <si>
    <t>Папура Анастасія Романівна</t>
  </si>
  <si>
    <t>Процик Марія Миколаївна</t>
  </si>
  <si>
    <t>Тернопільський кооперативний фаховий коледж</t>
  </si>
  <si>
    <t>EMQ_ov_su_200</t>
  </si>
  <si>
    <t>Зот Софія Андріївна</t>
  </si>
  <si>
    <t>Іваха Діана Ярославівна</t>
  </si>
  <si>
    <t>Водовіз Ольга Володимирівна</t>
  </si>
  <si>
    <t>Тернопільський навчально-виховний комплекс "Загальноосвітня школа І-ІІІ ступенів-економічний ліцей №9 імені Іванни Блажкевич"</t>
  </si>
  <si>
    <t>EMQ_ov_su_201</t>
  </si>
  <si>
    <t>Гавришків Тарас Васильович</t>
  </si>
  <si>
    <t>Йоров Марк Нормахмадович</t>
  </si>
  <si>
    <t>Шендирук Наталія Мирославівна</t>
  </si>
  <si>
    <t>Відокремлений структурний підрозділ «Гімназія «Гармонія» Галицького фахового коледжу імені В’ячеслава Чорновола»</t>
  </si>
  <si>
    <t>EMQ_ov_su_202</t>
  </si>
  <si>
    <t>Заболотна Єлизавета Петрівна</t>
  </si>
  <si>
    <t>Побурко Вероніка Романівна</t>
  </si>
  <si>
    <t>Вавричук Оксана Степанівна</t>
  </si>
  <si>
    <t>Галицький фаховий коледж імені В'ячеслава Чорновола</t>
  </si>
  <si>
    <t>EMQ_ov_su_203</t>
  </si>
  <si>
    <t>Курта Софія Мирославівна</t>
  </si>
  <si>
    <t>Карпенюк Олена Сергіївна</t>
  </si>
  <si>
    <t>Романишин Ольга Миколаївна</t>
  </si>
  <si>
    <t>Тернопільський класичний ліцей Тернопільської міської ради</t>
  </si>
  <si>
    <t>EMQ_ov_su_204</t>
  </si>
  <si>
    <t>Оболенська Анна Валеріївна</t>
  </si>
  <si>
    <t>Фрашко Соломія Василівна</t>
  </si>
  <si>
    <t>Синовець Олег Олександрович</t>
  </si>
  <si>
    <t>Тернопільська загальноосвітня школа №24</t>
  </si>
  <si>
    <t>EMQ_ov_su_205</t>
  </si>
  <si>
    <t>Багрій Матвій Григорович</t>
  </si>
  <si>
    <t>Бойчук Іван Степанович</t>
  </si>
  <si>
    <t>Дудка Володимир Зіновійович</t>
  </si>
  <si>
    <t>Ліцей №1 м.Копичинці Копичинецької міської ради Чортківського району Тернопільської області</t>
  </si>
  <si>
    <t>EMQ_ov_su_206</t>
  </si>
  <si>
    <t>Аркуша Владислава Тарасівна</t>
  </si>
  <si>
    <t>Шеременда Яна Василівна</t>
  </si>
  <si>
    <t>Антонюк Сергій Миколайович</t>
  </si>
  <si>
    <t>Тернопільська загальноосвітня школа І-ІІІ ступенів №19</t>
  </si>
  <si>
    <t>EMQ_ov_su_207</t>
  </si>
  <si>
    <t>Пуш Юлія Вододимирівна</t>
  </si>
  <si>
    <t>Сікора Дарія Володимирівна</t>
  </si>
  <si>
    <t>Бридун Оксана Григорівна</t>
  </si>
  <si>
    <t>Бережанський ліцей ім. Б. Лепкого Тернопільської обласної ради</t>
  </si>
  <si>
    <t>EMQ_ov_su_208</t>
  </si>
  <si>
    <t>Романюк Тимур Андрійович</t>
  </si>
  <si>
    <t>Шкрабіль Олексій Ігорович</t>
  </si>
  <si>
    <t>Нечаєва-Носова Оксана Олександрівна</t>
  </si>
  <si>
    <t>комунальний заклад "Харківський ліцей №20 Харківської міської ради"</t>
  </si>
  <si>
    <t>EMQ_ov_su_209</t>
  </si>
  <si>
    <t>Антіпова Анастасія Анатоліївна</t>
  </si>
  <si>
    <t>Асєєв Данило Васильович</t>
  </si>
  <si>
    <t>Репринцев Дмитро Ігорович</t>
  </si>
  <si>
    <t>Комунальний заклад "Малинівський опорний ліцей №1" Малинівської селищної ради Чугуївського району Харківської області</t>
  </si>
  <si>
    <t>EMQ_ov_su_210</t>
  </si>
  <si>
    <t>Воловик Семен Олександрович</t>
  </si>
  <si>
    <t>Марштупа Вероніка Антонівна</t>
  </si>
  <si>
    <t>Крилов Павло Сергійович</t>
  </si>
  <si>
    <t>Комунальний заклад "Харківська спеціальна школа № 12" Харківської обласної ради"</t>
  </si>
  <si>
    <t>EMQ_ov_su_211</t>
  </si>
  <si>
    <t>Полуектова Дар'я Ігорівна</t>
  </si>
  <si>
    <t>Шкафенко Вероніка Віталіївна</t>
  </si>
  <si>
    <t>Каменєва Наталія іванівна</t>
  </si>
  <si>
    <t>КЗ "Харківський ліцей №114 Харківської міської ради"</t>
  </si>
  <si>
    <t>EMQ_ov_su_212</t>
  </si>
  <si>
    <t>Климентьєва Кіра Олегівна</t>
  </si>
  <si>
    <t>Осокіна Ксенія Максимівна</t>
  </si>
  <si>
    <t>Коноваленко Ігор Вікторович</t>
  </si>
  <si>
    <t>Комунальний заклад "Харківський ліцей № 156 Харківської міської ради"</t>
  </si>
  <si>
    <t>EMQ_ov_su_213</t>
  </si>
  <si>
    <t>Вологжанінов Данііл</t>
  </si>
  <si>
    <t>Ваховський Єгор Олегович</t>
  </si>
  <si>
    <t>Нартова Тетяна Олександрівна</t>
  </si>
  <si>
    <t>Комунальний заклад "Харківська гімназія №52 Харківської міської ради"</t>
  </si>
  <si>
    <t>EMQ_ov_su_214</t>
  </si>
  <si>
    <t>Зозуля Владислав Сергійович</t>
  </si>
  <si>
    <t>Ільченко Владислав Сергійович</t>
  </si>
  <si>
    <t>Пономаренко Оксана Миколаївна</t>
  </si>
  <si>
    <t>Колонтаївський ліцей краснокутської селищної ради Богодухівського району Харківської області</t>
  </si>
  <si>
    <t>EMQ_ov_su_215</t>
  </si>
  <si>
    <t>Бережна Вероніка Аркадіївна</t>
  </si>
  <si>
    <t>Любенко Олексій Олександрович</t>
  </si>
  <si>
    <t>Зайцева Ірина Олександрівна</t>
  </si>
  <si>
    <t>ПРИВАТНИЙ ЗАКЛАД ЗАГАЛЬНОЇ СЕРЕДНЬОЇ ОСВІТИ "ХАРКІВСЬКИЙ ЛІЦЕЙ "ІТ СТЕП СКУЛ ХАРКІВ" ХАРКІВСЬКОЇ ОБЛАСТІ</t>
  </si>
  <si>
    <t>EMQ_ov_su_216</t>
  </si>
  <si>
    <t>Ільницький Олег Сергійович</t>
  </si>
  <si>
    <t>Спінжар Руслан Сергійович</t>
  </si>
  <si>
    <t>Українець Марина Володимирівна</t>
  </si>
  <si>
    <t>Берестинський ліцей №3</t>
  </si>
  <si>
    <t>EMQ_ov_su_217</t>
  </si>
  <si>
    <t>Комісаренко Анастасія Олександрівна</t>
  </si>
  <si>
    <t>Гавриш Поліна Сергіївна</t>
  </si>
  <si>
    <t>Іванова Алла Дмитрівна</t>
  </si>
  <si>
    <t>Комунальний заклад "Харківський ліцей №87 Харківської міської ради"</t>
  </si>
  <si>
    <t>EMQ_ov_su_218</t>
  </si>
  <si>
    <t>Мурій Ангеліна Русланівна</t>
  </si>
  <si>
    <t>Кальченко Вероніка Юріївна</t>
  </si>
  <si>
    <t>Степаненко Ірина Петрівна</t>
  </si>
  <si>
    <t>Комунальний заклад Слобожанський ліцей №2Слобожанської міської ради Чугуївського райнону Харківської області</t>
  </si>
  <si>
    <t>EMQ_ov_su_219</t>
  </si>
  <si>
    <t>Олексенко Софія Вікторівна</t>
  </si>
  <si>
    <t>Чижова Майя Русланівна</t>
  </si>
  <si>
    <t>Ляхівненко Людмила Володимирівна</t>
  </si>
  <si>
    <t>Комунальний заклад " Харківський ліцей #147 Харківської міської ради "</t>
  </si>
  <si>
    <t>EMQ_ov_su_220</t>
  </si>
  <si>
    <t>Гнилицька Вікторія Віталіївна</t>
  </si>
  <si>
    <t>Хорошев Єгор Олексійович</t>
  </si>
  <si>
    <t>Дуплій Олександр Володимирович</t>
  </si>
  <si>
    <t>П'ятигірський ліцей Донецької селищної ради Ізюмського району Харківської області</t>
  </si>
  <si>
    <t>EMQ_ov_su_221</t>
  </si>
  <si>
    <t>Леманич Влада Максимівна</t>
  </si>
  <si>
    <t>Севрюк Ірина Миколаївна</t>
  </si>
  <si>
    <t>Сакунова Наталя Олександрівна</t>
  </si>
  <si>
    <t>Херсонська загальноосвітня школа I-III ступенів №55 Херсонської міської ради</t>
  </si>
  <si>
    <t>EMQ_ov_su_222</t>
  </si>
  <si>
    <t>Садоха Кароліна Вікторівна</t>
  </si>
  <si>
    <t>Сокач Софія Олександрівна</t>
  </si>
  <si>
    <t>Ковалець Євгенія Іванівна</t>
  </si>
  <si>
    <t>Херсонська загальноосвітня школа І-ІІІ ступенів №46 Херсонської міської ради</t>
  </si>
  <si>
    <t>EMQ_ov_su_223</t>
  </si>
  <si>
    <t>Мокляк Єлизавета Максимівна</t>
  </si>
  <si>
    <t>Гребенюк Катерина Сергіївна</t>
  </si>
  <si>
    <t>Чернявський Андрій Михайлович</t>
  </si>
  <si>
    <t>Чорнобаївський ліцей Чорнобаївської сільської ради</t>
  </si>
  <si>
    <t>EMQ_ov_su_224</t>
  </si>
  <si>
    <t>Кеньо Олег Вікторович</t>
  </si>
  <si>
    <t>Рудика Костянтин Олександрович</t>
  </si>
  <si>
    <t>Бондар Катерина Олексіївна</t>
  </si>
  <si>
    <t>Ліцей 33 Новокаховської міської ради</t>
  </si>
  <si>
    <t>EMQ_ov_su_225</t>
  </si>
  <si>
    <t>Молдован Денис Сергійович</t>
  </si>
  <si>
    <t>Ляховченко Дмитро Андрійович</t>
  </si>
  <si>
    <t>Шматко Юлія Олегівна</t>
  </si>
  <si>
    <t>Херсонська загальноосвітня школа І-ІІІ ступенів №47 Херсонської міської ради</t>
  </si>
  <si>
    <t>EMQ_ov_su_226</t>
  </si>
  <si>
    <t>Хоменко Дмитро Вадимович</t>
  </si>
  <si>
    <t>Лихацький Макар Сергійович</t>
  </si>
  <si>
    <t>Хоменко Олена Анатоліївна</t>
  </si>
  <si>
    <t>Великокопанівський ліцей Великокопанівської сільської ради Херсонського району Херсонської області</t>
  </si>
  <si>
    <t>EMQ_ov_su_227</t>
  </si>
  <si>
    <t>Софіяк Дарина Андріївна</t>
  </si>
  <si>
    <t>Дудченко Софія Анатоліївна</t>
  </si>
  <si>
    <t>Мельник Ірина Василівна</t>
  </si>
  <si>
    <t>Камʼянець-Подільський ліцей N14 Камʼянець-Подільськоі міської ради Хмельницької області</t>
  </si>
  <si>
    <t>EMQ_ov_su_228</t>
  </si>
  <si>
    <t>Шумейко Поліна Анатоліївна</t>
  </si>
  <si>
    <t>Горбатюк Єкатерина Сергіївна</t>
  </si>
  <si>
    <t>Злобін Ірина Богданівна</t>
  </si>
  <si>
    <t>Славутська гімназія №1 Славутської міської ради</t>
  </si>
  <si>
    <t>EMQ_ov_su_229</t>
  </si>
  <si>
    <t>Курінний Богдан Васильович</t>
  </si>
  <si>
    <t>Петренко Марія Святославівна</t>
  </si>
  <si>
    <t>Шевченко Людмила Василівна</t>
  </si>
  <si>
    <t>Шполянський ліцей №2 Шполянської міської ради об'єднаної територіальної громади Черкаської області</t>
  </si>
  <si>
    <t>EMQ_ov_su_230</t>
  </si>
  <si>
    <t>Хмельницька Аліна Тарасівна</t>
  </si>
  <si>
    <t>Шмітько Ярослава Русланівна</t>
  </si>
  <si>
    <t>Руденко Оксана Анатоліївна</t>
  </si>
  <si>
    <t>Черкаська гімназія №9 ім. О.М.Луценка Черкаської міської ради Черкаської області</t>
  </si>
  <si>
    <t>EMQ_ov_su_231</t>
  </si>
  <si>
    <t>Хлівна Софія Сергіївна</t>
  </si>
  <si>
    <t>Медолиз Анна Володимирівна</t>
  </si>
  <si>
    <t>Подрушняк Любов Івнавна</t>
  </si>
  <si>
    <t>Смілянська загальноосвітня школа І -ІІІ ступенів №1 Смілянської міської ради Черкаської області</t>
  </si>
  <si>
    <t>EMQ_ov_su_232</t>
  </si>
  <si>
    <t>Марченко Крістіна Сергіївна</t>
  </si>
  <si>
    <t>Коцеб Лєра Сергіївна</t>
  </si>
  <si>
    <t>Наталія Володимирівна Мазур</t>
  </si>
  <si>
    <t>Смілянська спеціалізована школа І-ІІІ ступенів № 12 Смілянської міської ради Черкаської області</t>
  </si>
  <si>
    <t>EMQ_ov_su_233</t>
  </si>
  <si>
    <t>Міклашевська Марія Ігорівна</t>
  </si>
  <si>
    <t>Коміренко Софія Дмитрівна</t>
  </si>
  <si>
    <t>Літвінова Олеся Миколаївна</t>
  </si>
  <si>
    <t>Черкаська спеціалізована школа І-ІІІ ступенів №33 імені Василя Симоненка Черкаської міської ради Черкаської області</t>
  </si>
  <si>
    <t>EMQ_ov_su_234</t>
  </si>
  <si>
    <t>Яровенко Ярослава Станіславівна</t>
  </si>
  <si>
    <t>Підгайна Наталія Юріївна</t>
  </si>
  <si>
    <t>Ніколаєва Тетяна Василівна</t>
  </si>
  <si>
    <t>Комунальний заклад "Мартинівський ліцей" Степанецької сільської ради Черкаської області</t>
  </si>
  <si>
    <t>EMQ_ov_su_235</t>
  </si>
  <si>
    <t>Яненко Денис Дмитрович</t>
  </si>
  <si>
    <t>Таран Максим Романович</t>
  </si>
  <si>
    <t>Битько Юлія Вікторівна</t>
  </si>
  <si>
    <t>Навчально-виховний комплекс "Ліцей-загальноосвітня школа І-ІІІ ступенів "Лідер" Смілянської міської ради Черкаської області</t>
  </si>
  <si>
    <t>EMQ_ov_su_236</t>
  </si>
  <si>
    <t>Трофімова Тетяна Олексіївна</t>
  </si>
  <si>
    <t>Гвоздецька Поліна Віталіївна</t>
  </si>
  <si>
    <t>Дікалов Іван Олексійович</t>
  </si>
  <si>
    <t>Черкаська загальноосвітня школа І-ІІІ ступенів №2 Черкаської міської ради Черкаської області</t>
  </si>
  <si>
    <t>EMQ_ov_su_237</t>
  </si>
  <si>
    <t>Махаринець Єгор Олександрович</t>
  </si>
  <si>
    <t>Грибенюк Богдан Ігорович</t>
  </si>
  <si>
    <t>Рудь Оксана Василівна</t>
  </si>
  <si>
    <t>Комунальний заклад "Черкаський академічний ліцей "Перспектива" Черкаської обласної ради"</t>
  </si>
  <si>
    <t>EMQ_ov_su_238</t>
  </si>
  <si>
    <t>Лупой Аріна Анатоліївна</t>
  </si>
  <si>
    <t>Безушка Єлєна Флоріанівна</t>
  </si>
  <si>
    <t>Безушка Лариса Сергіївна</t>
  </si>
  <si>
    <t>Тарасовецький ліцей Ванчиковецької сільської ради</t>
  </si>
  <si>
    <t>EMQ_ov_su_239</t>
  </si>
  <si>
    <t>Одинак Анастасія Іванівна</t>
  </si>
  <si>
    <t>Попович Валерія Сергіївна</t>
  </si>
  <si>
    <t>Кіфяк Галина Олександрівна</t>
  </si>
  <si>
    <t>Чернівецький політехнічний фаховий коледж</t>
  </si>
  <si>
    <t>EMQ_ov_su_240</t>
  </si>
  <si>
    <t>Костряба Тетяна Сергіївна</t>
  </si>
  <si>
    <t>Кульчицька Ольга Дмитрівна</t>
  </si>
  <si>
    <t>Якуніна Юлія Василівна</t>
  </si>
  <si>
    <t>Чернівецький ліцей N13</t>
  </si>
  <si>
    <t>EMQ_ov_su_241</t>
  </si>
  <si>
    <t>Кардаш Аліна Вячеславівна</t>
  </si>
  <si>
    <t>Сікалова Ярина Андріївна</t>
  </si>
  <si>
    <t>Миколенко Олена Михайлівна</t>
  </si>
  <si>
    <t>Прилуцький заклад загальної середньої освіти І-ІІІ ступенів №7(ліцей№7)</t>
  </si>
  <si>
    <t>EMQ_ov_su_242</t>
  </si>
  <si>
    <t>Шкильов Андрій Дмитрович</t>
  </si>
  <si>
    <t>Пильник Роман Андрійович</t>
  </si>
  <si>
    <t>Проценко Інна Вікторівна</t>
  </si>
  <si>
    <t>Чернігівська гімназія №11 Чернігівської міської ради</t>
  </si>
  <si>
    <t>EMQ_ov_su_243</t>
  </si>
  <si>
    <t>Матчанова Каміла Рустамівна</t>
  </si>
  <si>
    <t>Шевель Кирило Сергійович</t>
  </si>
  <si>
    <t>Малежик Григорій Ігорович</t>
  </si>
  <si>
    <t>Чернігівська гімназія № 5 Чернігівської міської ради</t>
  </si>
  <si>
    <t>EMQ_ov_su_244</t>
  </si>
  <si>
    <t>Ревко Анастасія Сергіївна</t>
  </si>
  <si>
    <t>Герасименко Поліна Павлівна</t>
  </si>
  <si>
    <t>Мищенко Катерина Миколаївна</t>
  </si>
  <si>
    <t>ПП "Приватний заклад освіти "МудрАнгелики"</t>
  </si>
  <si>
    <t>EMQ_ov_su_245</t>
  </si>
  <si>
    <t>Козаченко Іван Анатолійович</t>
  </si>
  <si>
    <t>Уткін Олександр Іванович</t>
  </si>
  <si>
    <t>Дейкун Інна Олексіївна</t>
  </si>
  <si>
    <t>Ніжинська гімназія 15 "Основа"</t>
  </si>
  <si>
    <t>EMQ_ov_su_246</t>
  </si>
  <si>
    <t>Шуляр Віолетта Володимирівна</t>
  </si>
  <si>
    <t>Телюпа Олена Анатоліївна</t>
  </si>
  <si>
    <t>Запорізька гімназія №84 Запорізької міської ради</t>
  </si>
  <si>
    <t>заклад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</si>
</sst>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G2egG8R_Sr5pWWCkYoH0" TargetMode="External"/><Relationship Id="rId21" Type="http://schemas.openxmlformats.org/officeDocument/2006/relationships/hyperlink" Target="https://talan.bank.gov.ua/get-user-certificate/G2egG6UP2rtgXy1VHi04" TargetMode="External"/><Relationship Id="rId42" Type="http://schemas.openxmlformats.org/officeDocument/2006/relationships/hyperlink" Target="https://talan.bank.gov.ua/get-user-certificate/G2egGuqaJ4uKxA294wy8" TargetMode="External"/><Relationship Id="rId63" Type="http://schemas.openxmlformats.org/officeDocument/2006/relationships/hyperlink" Target="https://talan.bank.gov.ua/get-user-certificate/G2egGuVeJmuTALvGwPEr" TargetMode="External"/><Relationship Id="rId84" Type="http://schemas.openxmlformats.org/officeDocument/2006/relationships/hyperlink" Target="https://talan.bank.gov.ua/get-user-certificate/G2egGPhBDpOWpyvQY8i-" TargetMode="External"/><Relationship Id="rId138" Type="http://schemas.openxmlformats.org/officeDocument/2006/relationships/hyperlink" Target="https://talan.bank.gov.ua/get-user-certificate/G2egGQAuBPTU6xdWyhbj" TargetMode="External"/><Relationship Id="rId159" Type="http://schemas.openxmlformats.org/officeDocument/2006/relationships/hyperlink" Target="https://talan.bank.gov.ua/get-user-certificate/G2egG1C8xcxsE0J5podm" TargetMode="External"/><Relationship Id="rId170" Type="http://schemas.openxmlformats.org/officeDocument/2006/relationships/hyperlink" Target="https://talan.bank.gov.ua/get-user-certificate/G2egG1ebA2_uuaziBPq1" TargetMode="External"/><Relationship Id="rId191" Type="http://schemas.openxmlformats.org/officeDocument/2006/relationships/hyperlink" Target="https://talan.bank.gov.ua/get-user-certificate/G2egG2q1_N0CXQ2Sub3X" TargetMode="External"/><Relationship Id="rId205" Type="http://schemas.openxmlformats.org/officeDocument/2006/relationships/hyperlink" Target="https://talan.bank.gov.ua/get-user-certificate/G2egGRGyRposTq777nzT" TargetMode="External"/><Relationship Id="rId226" Type="http://schemas.openxmlformats.org/officeDocument/2006/relationships/hyperlink" Target="https://talan.bank.gov.ua/get-user-certificate/G2egG-P6MrmG0XIrn_vk" TargetMode="External"/><Relationship Id="rId107" Type="http://schemas.openxmlformats.org/officeDocument/2006/relationships/hyperlink" Target="https://talan.bank.gov.ua/get-user-certificate/G2egGclGVAhA6Z1PHHYL" TargetMode="External"/><Relationship Id="rId11" Type="http://schemas.openxmlformats.org/officeDocument/2006/relationships/hyperlink" Target="https://talan.bank.gov.ua/get-user-certificate/G2egGkZr88ArBeqf7Cvp" TargetMode="External"/><Relationship Id="rId32" Type="http://schemas.openxmlformats.org/officeDocument/2006/relationships/hyperlink" Target="https://talan.bank.gov.ua/get-user-certificate/G2egG58pOTRO0xOfsMtU" TargetMode="External"/><Relationship Id="rId53" Type="http://schemas.openxmlformats.org/officeDocument/2006/relationships/hyperlink" Target="https://talan.bank.gov.ua/get-user-certificate/G2egGy1H2u3AZY85sCzH" TargetMode="External"/><Relationship Id="rId74" Type="http://schemas.openxmlformats.org/officeDocument/2006/relationships/hyperlink" Target="https://talan.bank.gov.ua/get-user-certificate/G2egGoPl7yRSgnQGf43E" TargetMode="External"/><Relationship Id="rId128" Type="http://schemas.openxmlformats.org/officeDocument/2006/relationships/hyperlink" Target="https://talan.bank.gov.ua/get-user-certificate/G2egGYtyfX_tRTRuxa19" TargetMode="External"/><Relationship Id="rId149" Type="http://schemas.openxmlformats.org/officeDocument/2006/relationships/hyperlink" Target="https://talan.bank.gov.ua/get-user-certificate/G2egGjLd7lXWtDjU9bkv" TargetMode="External"/><Relationship Id="rId5" Type="http://schemas.openxmlformats.org/officeDocument/2006/relationships/hyperlink" Target="https://talan.bank.gov.ua/get-user-certificate/G2egG5-iYpwPC0fwfeqS" TargetMode="External"/><Relationship Id="rId95" Type="http://schemas.openxmlformats.org/officeDocument/2006/relationships/hyperlink" Target="https://talan.bank.gov.ua/get-user-certificate/G2egGHOqOtI4JN5BUjDC" TargetMode="External"/><Relationship Id="rId160" Type="http://schemas.openxmlformats.org/officeDocument/2006/relationships/hyperlink" Target="https://talan.bank.gov.ua/get-user-certificate/G2egGK-J3cvQ0Ug9rJpe" TargetMode="External"/><Relationship Id="rId181" Type="http://schemas.openxmlformats.org/officeDocument/2006/relationships/hyperlink" Target="https://talan.bank.gov.ua/get-user-certificate/G2egGlef7OvMsrC-GPBF" TargetMode="External"/><Relationship Id="rId216" Type="http://schemas.openxmlformats.org/officeDocument/2006/relationships/hyperlink" Target="https://talan.bank.gov.ua/get-user-certificate/G2egGc53h1vlcUrmgdQi" TargetMode="External"/><Relationship Id="rId237" Type="http://schemas.openxmlformats.org/officeDocument/2006/relationships/hyperlink" Target="https://talan.bank.gov.ua/get-user-certificate/G2egG-kAwkxLDsegjO_j" TargetMode="External"/><Relationship Id="rId22" Type="http://schemas.openxmlformats.org/officeDocument/2006/relationships/hyperlink" Target="https://talan.bank.gov.ua/get-user-certificate/G2egGxbNAicajrIBNke5" TargetMode="External"/><Relationship Id="rId43" Type="http://schemas.openxmlformats.org/officeDocument/2006/relationships/hyperlink" Target="https://talan.bank.gov.ua/get-user-certificate/G2egG1zYFNfhfm4dE1g5" TargetMode="External"/><Relationship Id="rId64" Type="http://schemas.openxmlformats.org/officeDocument/2006/relationships/hyperlink" Target="https://talan.bank.gov.ua/get-user-certificate/G2egGgILk8atouzpoWCr" TargetMode="External"/><Relationship Id="rId118" Type="http://schemas.openxmlformats.org/officeDocument/2006/relationships/hyperlink" Target="https://talan.bank.gov.ua/get-user-certificate/G2egGUICj79kz_lQgBuC" TargetMode="External"/><Relationship Id="rId139" Type="http://schemas.openxmlformats.org/officeDocument/2006/relationships/hyperlink" Target="https://talan.bank.gov.ua/get-user-certificate/G2egGjgCzbT5zyLCq6Bh" TargetMode="External"/><Relationship Id="rId85" Type="http://schemas.openxmlformats.org/officeDocument/2006/relationships/hyperlink" Target="https://talan.bank.gov.ua/get-user-certificate/G2egGQoCTL42hTyq-tGX" TargetMode="External"/><Relationship Id="rId150" Type="http://schemas.openxmlformats.org/officeDocument/2006/relationships/hyperlink" Target="https://talan.bank.gov.ua/get-user-certificate/G2egGb-wZyedz_noV0oW" TargetMode="External"/><Relationship Id="rId171" Type="http://schemas.openxmlformats.org/officeDocument/2006/relationships/hyperlink" Target="https://talan.bank.gov.ua/get-user-certificate/G2egGWdBnW7fo77tTEFz" TargetMode="External"/><Relationship Id="rId192" Type="http://schemas.openxmlformats.org/officeDocument/2006/relationships/hyperlink" Target="https://talan.bank.gov.ua/get-user-certificate/G2egGMl_xuBMVAO8KuIU" TargetMode="External"/><Relationship Id="rId206" Type="http://schemas.openxmlformats.org/officeDocument/2006/relationships/hyperlink" Target="https://talan.bank.gov.ua/get-user-certificate/G2egGTCIsMbJ529ChGY6" TargetMode="External"/><Relationship Id="rId227" Type="http://schemas.openxmlformats.org/officeDocument/2006/relationships/hyperlink" Target="https://talan.bank.gov.ua/get-user-certificate/G2egGH3S9hsDpAADRPc0" TargetMode="External"/><Relationship Id="rId12" Type="http://schemas.openxmlformats.org/officeDocument/2006/relationships/hyperlink" Target="https://talan.bank.gov.ua/get-user-certificate/G2egGfI7RpDhKb-BH6Gf" TargetMode="External"/><Relationship Id="rId33" Type="http://schemas.openxmlformats.org/officeDocument/2006/relationships/hyperlink" Target="https://talan.bank.gov.ua/get-user-certificate/G2egGxNOqRcLQf8ogEvJ" TargetMode="External"/><Relationship Id="rId108" Type="http://schemas.openxmlformats.org/officeDocument/2006/relationships/hyperlink" Target="https://talan.bank.gov.ua/get-user-certificate/G2egGy02prUKgRyJ37l4" TargetMode="External"/><Relationship Id="rId129" Type="http://schemas.openxmlformats.org/officeDocument/2006/relationships/hyperlink" Target="https://talan.bank.gov.ua/get-user-certificate/G2egGahvkepAQVpgjgLh" TargetMode="External"/><Relationship Id="rId54" Type="http://schemas.openxmlformats.org/officeDocument/2006/relationships/hyperlink" Target="https://talan.bank.gov.ua/get-user-certificate/G2egG8VhBcVYqB39cW8J" TargetMode="External"/><Relationship Id="rId75" Type="http://schemas.openxmlformats.org/officeDocument/2006/relationships/hyperlink" Target="https://talan.bank.gov.ua/get-user-certificate/G2egGiR-KQMQ7rcRr_Tc" TargetMode="External"/><Relationship Id="rId96" Type="http://schemas.openxmlformats.org/officeDocument/2006/relationships/hyperlink" Target="https://talan.bank.gov.ua/get-user-certificate/G2egG3A7A5L7SFnLdISw" TargetMode="External"/><Relationship Id="rId140" Type="http://schemas.openxmlformats.org/officeDocument/2006/relationships/hyperlink" Target="https://talan.bank.gov.ua/get-user-certificate/G2egGlj2zXW8ndwjzrgl" TargetMode="External"/><Relationship Id="rId161" Type="http://schemas.openxmlformats.org/officeDocument/2006/relationships/hyperlink" Target="https://talan.bank.gov.ua/get-user-certificate/G2egGasoUCgjDwoeBnvc" TargetMode="External"/><Relationship Id="rId182" Type="http://schemas.openxmlformats.org/officeDocument/2006/relationships/hyperlink" Target="https://talan.bank.gov.ua/get-user-certificate/G2egGmy3Uyu-U6G9u30r" TargetMode="External"/><Relationship Id="rId217" Type="http://schemas.openxmlformats.org/officeDocument/2006/relationships/hyperlink" Target="https://talan.bank.gov.ua/get-user-certificate/G2egG9_g-HMdj-HJjtAt" TargetMode="External"/><Relationship Id="rId6" Type="http://schemas.openxmlformats.org/officeDocument/2006/relationships/hyperlink" Target="https://talan.bank.gov.ua/get-user-certificate/G2egGlgsjFic4oPmogzZ" TargetMode="External"/><Relationship Id="rId238" Type="http://schemas.openxmlformats.org/officeDocument/2006/relationships/hyperlink" Target="https://talan.bank.gov.ua/get-user-certificate/G2egGYZUHtd5NbxjBozy" TargetMode="External"/><Relationship Id="rId23" Type="http://schemas.openxmlformats.org/officeDocument/2006/relationships/hyperlink" Target="https://talan.bank.gov.ua/get-user-certificate/G2egG0F5w8hNtcwRlVIu" TargetMode="External"/><Relationship Id="rId119" Type="http://schemas.openxmlformats.org/officeDocument/2006/relationships/hyperlink" Target="https://talan.bank.gov.ua/get-user-certificate/G2egGtqRWtELp_kUreJT" TargetMode="External"/><Relationship Id="rId44" Type="http://schemas.openxmlformats.org/officeDocument/2006/relationships/hyperlink" Target="https://talan.bank.gov.ua/get-user-certificate/G2egGzieMy7gTUxP3yCU" TargetMode="External"/><Relationship Id="rId65" Type="http://schemas.openxmlformats.org/officeDocument/2006/relationships/hyperlink" Target="https://talan.bank.gov.ua/get-user-certificate/G2egGBMAh_vaGAUrhVSz" TargetMode="External"/><Relationship Id="rId86" Type="http://schemas.openxmlformats.org/officeDocument/2006/relationships/hyperlink" Target="https://talan.bank.gov.ua/get-user-certificate/G2egGqWwbHm7z8HumIAI" TargetMode="External"/><Relationship Id="rId130" Type="http://schemas.openxmlformats.org/officeDocument/2006/relationships/hyperlink" Target="https://talan.bank.gov.ua/get-user-certificate/G2egGjHEBf4M3nOoyfw1" TargetMode="External"/><Relationship Id="rId151" Type="http://schemas.openxmlformats.org/officeDocument/2006/relationships/hyperlink" Target="https://talan.bank.gov.ua/get-user-certificate/G2egGT5MBtvSyf4sIS5Q" TargetMode="External"/><Relationship Id="rId172" Type="http://schemas.openxmlformats.org/officeDocument/2006/relationships/hyperlink" Target="https://talan.bank.gov.ua/get-user-certificate/G2egG5dPvmi_Ae4g7c3Q" TargetMode="External"/><Relationship Id="rId193" Type="http://schemas.openxmlformats.org/officeDocument/2006/relationships/hyperlink" Target="https://talan.bank.gov.ua/get-user-certificate/G2egGiFS4si53DYz7_YC" TargetMode="External"/><Relationship Id="rId207" Type="http://schemas.openxmlformats.org/officeDocument/2006/relationships/hyperlink" Target="https://talan.bank.gov.ua/get-user-certificate/G2egGUx_jSMUz_L7vkg_" TargetMode="External"/><Relationship Id="rId228" Type="http://schemas.openxmlformats.org/officeDocument/2006/relationships/hyperlink" Target="https://talan.bank.gov.ua/get-user-certificate/G2egGldzmvBglix-nhGM" TargetMode="External"/><Relationship Id="rId13" Type="http://schemas.openxmlformats.org/officeDocument/2006/relationships/hyperlink" Target="https://talan.bank.gov.ua/get-user-certificate/G2egGwk7LFPk0DhcuT8W" TargetMode="External"/><Relationship Id="rId109" Type="http://schemas.openxmlformats.org/officeDocument/2006/relationships/hyperlink" Target="https://talan.bank.gov.ua/get-user-certificate/G2egGaccnf9kCw52ts7q" TargetMode="External"/><Relationship Id="rId34" Type="http://schemas.openxmlformats.org/officeDocument/2006/relationships/hyperlink" Target="https://talan.bank.gov.ua/get-user-certificate/G2egGuMlxToMXUFtIiGZ" TargetMode="External"/><Relationship Id="rId55" Type="http://schemas.openxmlformats.org/officeDocument/2006/relationships/hyperlink" Target="https://talan.bank.gov.ua/get-user-certificate/G2egGw7YqIJFx_j7sG0j" TargetMode="External"/><Relationship Id="rId76" Type="http://schemas.openxmlformats.org/officeDocument/2006/relationships/hyperlink" Target="https://talan.bank.gov.ua/get-user-certificate/G2egGTxc6cI8yhD5ZyBx" TargetMode="External"/><Relationship Id="rId97" Type="http://schemas.openxmlformats.org/officeDocument/2006/relationships/hyperlink" Target="https://talan.bank.gov.ua/get-user-certificate/G2egGRrOnP0Fbz4bnTcp" TargetMode="External"/><Relationship Id="rId120" Type="http://schemas.openxmlformats.org/officeDocument/2006/relationships/hyperlink" Target="https://talan.bank.gov.ua/get-user-certificate/G2egG7Ec3iphnla-d6So" TargetMode="External"/><Relationship Id="rId141" Type="http://schemas.openxmlformats.org/officeDocument/2006/relationships/hyperlink" Target="https://talan.bank.gov.ua/get-user-certificate/G2egGH7adYHve5rC6Or8" TargetMode="External"/><Relationship Id="rId7" Type="http://schemas.openxmlformats.org/officeDocument/2006/relationships/hyperlink" Target="https://talan.bank.gov.ua/get-user-certificate/G2egG4K0R2sdiTZsDsCu" TargetMode="External"/><Relationship Id="rId162" Type="http://schemas.openxmlformats.org/officeDocument/2006/relationships/hyperlink" Target="https://talan.bank.gov.ua/get-user-certificate/G2egG9Z__qCL4gEAOo6i" TargetMode="External"/><Relationship Id="rId183" Type="http://schemas.openxmlformats.org/officeDocument/2006/relationships/hyperlink" Target="https://talan.bank.gov.ua/get-user-certificate/G2egGbZcpWGio287nHEK" TargetMode="External"/><Relationship Id="rId218" Type="http://schemas.openxmlformats.org/officeDocument/2006/relationships/hyperlink" Target="https://talan.bank.gov.ua/get-user-certificate/G2egGJu-CX-0RPUPLjow" TargetMode="External"/><Relationship Id="rId239" Type="http://schemas.openxmlformats.org/officeDocument/2006/relationships/hyperlink" Target="https://talan.bank.gov.ua/get-user-certificate/G2egGSgHz01jkg6pSp9g" TargetMode="External"/><Relationship Id="rId24" Type="http://schemas.openxmlformats.org/officeDocument/2006/relationships/hyperlink" Target="https://talan.bank.gov.ua/get-user-certificate/G2egGL25VaIc3e_ZuwzY" TargetMode="External"/><Relationship Id="rId45" Type="http://schemas.openxmlformats.org/officeDocument/2006/relationships/hyperlink" Target="https://talan.bank.gov.ua/get-user-certificate/G2egGUpegOH_kZoY2cLX" TargetMode="External"/><Relationship Id="rId66" Type="http://schemas.openxmlformats.org/officeDocument/2006/relationships/hyperlink" Target="https://talan.bank.gov.ua/get-user-certificate/G2egG-mF9403CQsiw8Ly" TargetMode="External"/><Relationship Id="rId87" Type="http://schemas.openxmlformats.org/officeDocument/2006/relationships/hyperlink" Target="https://talan.bank.gov.ua/get-user-certificate/G2egGh5b88xDSssOEqr1" TargetMode="External"/><Relationship Id="rId110" Type="http://schemas.openxmlformats.org/officeDocument/2006/relationships/hyperlink" Target="https://talan.bank.gov.ua/get-user-certificate/G2egGB5jE4b3mNmiEc6S" TargetMode="External"/><Relationship Id="rId131" Type="http://schemas.openxmlformats.org/officeDocument/2006/relationships/hyperlink" Target="https://talan.bank.gov.ua/get-user-certificate/G2egGXOYISwvVCXE2YXE" TargetMode="External"/><Relationship Id="rId152" Type="http://schemas.openxmlformats.org/officeDocument/2006/relationships/hyperlink" Target="https://talan.bank.gov.ua/get-user-certificate/G2egG3SHOtl0RZDe0kll" TargetMode="External"/><Relationship Id="rId173" Type="http://schemas.openxmlformats.org/officeDocument/2006/relationships/hyperlink" Target="https://talan.bank.gov.ua/get-user-certificate/G2egGik1VPGzqBHBbLNY" TargetMode="External"/><Relationship Id="rId194" Type="http://schemas.openxmlformats.org/officeDocument/2006/relationships/hyperlink" Target="https://talan.bank.gov.ua/get-user-certificate/G2egGFcclHKkNMaLPfL6" TargetMode="External"/><Relationship Id="rId208" Type="http://schemas.openxmlformats.org/officeDocument/2006/relationships/hyperlink" Target="https://talan.bank.gov.ua/get-user-certificate/G2egGjfZtO3RvO4iPgRa" TargetMode="External"/><Relationship Id="rId229" Type="http://schemas.openxmlformats.org/officeDocument/2006/relationships/hyperlink" Target="https://talan.bank.gov.ua/get-user-certificate/G2egGgL1jVba1iSVQCGX" TargetMode="External"/><Relationship Id="rId240" Type="http://schemas.openxmlformats.org/officeDocument/2006/relationships/hyperlink" Target="https://talan.bank.gov.ua/get-user-certificate/G2egGlfK8j5qaCMn50Nj" TargetMode="External"/><Relationship Id="rId14" Type="http://schemas.openxmlformats.org/officeDocument/2006/relationships/hyperlink" Target="https://talan.bank.gov.ua/get-user-certificate/G2egGxbwdyiHlJj0r3Vf" TargetMode="External"/><Relationship Id="rId35" Type="http://schemas.openxmlformats.org/officeDocument/2006/relationships/hyperlink" Target="https://talan.bank.gov.ua/get-user-certificate/G2egGUa_V92MTPGm5dI4" TargetMode="External"/><Relationship Id="rId56" Type="http://schemas.openxmlformats.org/officeDocument/2006/relationships/hyperlink" Target="https://talan.bank.gov.ua/get-user-certificate/G2egG3Avmf4hh0ZI_MCw" TargetMode="External"/><Relationship Id="rId77" Type="http://schemas.openxmlformats.org/officeDocument/2006/relationships/hyperlink" Target="https://talan.bank.gov.ua/get-user-certificate/G2egGn8-qdVLhbnWpL8z" TargetMode="External"/><Relationship Id="rId100" Type="http://schemas.openxmlformats.org/officeDocument/2006/relationships/hyperlink" Target="https://talan.bank.gov.ua/get-user-certificate/G2egGCl1yvjY5P6tGr7f" TargetMode="External"/><Relationship Id="rId8" Type="http://schemas.openxmlformats.org/officeDocument/2006/relationships/hyperlink" Target="https://talan.bank.gov.ua/get-user-certificate/G2egGQCtxt86eNt8O3hP" TargetMode="External"/><Relationship Id="rId98" Type="http://schemas.openxmlformats.org/officeDocument/2006/relationships/hyperlink" Target="https://talan.bank.gov.ua/get-user-certificate/G2egGrVC6tzp9MTTuNbm" TargetMode="External"/><Relationship Id="rId121" Type="http://schemas.openxmlformats.org/officeDocument/2006/relationships/hyperlink" Target="https://talan.bank.gov.ua/get-user-certificate/G2egGMafB2A5r8O0Xgms" TargetMode="External"/><Relationship Id="rId142" Type="http://schemas.openxmlformats.org/officeDocument/2006/relationships/hyperlink" Target="https://talan.bank.gov.ua/get-user-certificate/G2egG-F1MniOZ8PV9DnH" TargetMode="External"/><Relationship Id="rId163" Type="http://schemas.openxmlformats.org/officeDocument/2006/relationships/hyperlink" Target="https://talan.bank.gov.ua/get-user-certificate/G2egGEndgzl4C-bhJDlO" TargetMode="External"/><Relationship Id="rId184" Type="http://schemas.openxmlformats.org/officeDocument/2006/relationships/hyperlink" Target="https://talan.bank.gov.ua/get-user-certificate/G2egGXX5G35R5ey0l-uJ" TargetMode="External"/><Relationship Id="rId219" Type="http://schemas.openxmlformats.org/officeDocument/2006/relationships/hyperlink" Target="https://talan.bank.gov.ua/get-user-certificate/G2egGGQZpKefv1X-bGT8" TargetMode="External"/><Relationship Id="rId230" Type="http://schemas.openxmlformats.org/officeDocument/2006/relationships/hyperlink" Target="https://talan.bank.gov.ua/get-user-certificate/G2egGwBTYMthB4akhumE" TargetMode="External"/><Relationship Id="rId25" Type="http://schemas.openxmlformats.org/officeDocument/2006/relationships/hyperlink" Target="https://talan.bank.gov.ua/get-user-certificate/G2egGZ_2avGk5NFRY9fb" TargetMode="External"/><Relationship Id="rId46" Type="http://schemas.openxmlformats.org/officeDocument/2006/relationships/hyperlink" Target="https://talan.bank.gov.ua/get-user-certificate/G2egGJ_BYq932XUkeeCv" TargetMode="External"/><Relationship Id="rId67" Type="http://schemas.openxmlformats.org/officeDocument/2006/relationships/hyperlink" Target="https://talan.bank.gov.ua/get-user-certificate/G2egGDKnwebw1U5WSVjR" TargetMode="External"/><Relationship Id="rId88" Type="http://schemas.openxmlformats.org/officeDocument/2006/relationships/hyperlink" Target="https://talan.bank.gov.ua/get-user-certificate/G2egGfVwxd260LjVfOXg" TargetMode="External"/><Relationship Id="rId111" Type="http://schemas.openxmlformats.org/officeDocument/2006/relationships/hyperlink" Target="https://talan.bank.gov.ua/get-user-certificate/G2egGvQFJF7Ogoob7p-Z" TargetMode="External"/><Relationship Id="rId132" Type="http://schemas.openxmlformats.org/officeDocument/2006/relationships/hyperlink" Target="https://talan.bank.gov.ua/get-user-certificate/G2egGT-1-O7Xl3cGPUsV" TargetMode="External"/><Relationship Id="rId153" Type="http://schemas.openxmlformats.org/officeDocument/2006/relationships/hyperlink" Target="https://talan.bank.gov.ua/get-user-certificate/G2egGwGqVAjFlFRaFXDv" TargetMode="External"/><Relationship Id="rId174" Type="http://schemas.openxmlformats.org/officeDocument/2006/relationships/hyperlink" Target="https://talan.bank.gov.ua/get-user-certificate/G2egGsEhwepH3JpIGpGQ" TargetMode="External"/><Relationship Id="rId195" Type="http://schemas.openxmlformats.org/officeDocument/2006/relationships/hyperlink" Target="https://talan.bank.gov.ua/get-user-certificate/G2egGToV-SMNzRmRx6IZ" TargetMode="External"/><Relationship Id="rId209" Type="http://schemas.openxmlformats.org/officeDocument/2006/relationships/hyperlink" Target="https://talan.bank.gov.ua/get-user-certificate/G2egGXPQyMneVzQnc3Yc" TargetMode="External"/><Relationship Id="rId220" Type="http://schemas.openxmlformats.org/officeDocument/2006/relationships/hyperlink" Target="https://talan.bank.gov.ua/get-user-certificate/G2egGq6MoBEmPEbs-rvd" TargetMode="External"/><Relationship Id="rId241" Type="http://schemas.openxmlformats.org/officeDocument/2006/relationships/hyperlink" Target="https://talan.bank.gov.ua/get-user-certificate/G2egGBT8oSBHlxogc5Ry" TargetMode="External"/><Relationship Id="rId15" Type="http://schemas.openxmlformats.org/officeDocument/2006/relationships/hyperlink" Target="https://talan.bank.gov.ua/get-user-certificate/G2egGaT_gZAjfH8xATQB" TargetMode="External"/><Relationship Id="rId36" Type="http://schemas.openxmlformats.org/officeDocument/2006/relationships/hyperlink" Target="https://talan.bank.gov.ua/get-user-certificate/G2egGy_aB0kmuFMSo15w" TargetMode="External"/><Relationship Id="rId57" Type="http://schemas.openxmlformats.org/officeDocument/2006/relationships/hyperlink" Target="https://talan.bank.gov.ua/get-user-certificate/G2egG0hAEfN8KZBZ2O0l" TargetMode="External"/><Relationship Id="rId10" Type="http://schemas.openxmlformats.org/officeDocument/2006/relationships/hyperlink" Target="https://talan.bank.gov.ua/get-user-certificate/G2egGjtDdCvqOJE5ULz5" TargetMode="External"/><Relationship Id="rId31" Type="http://schemas.openxmlformats.org/officeDocument/2006/relationships/hyperlink" Target="https://talan.bank.gov.ua/get-user-certificate/G2egGn3xIviOZ0e3cnNx" TargetMode="External"/><Relationship Id="rId52" Type="http://schemas.openxmlformats.org/officeDocument/2006/relationships/hyperlink" Target="https://talan.bank.gov.ua/get-user-certificate/G2egGGBow9vmJ8dvOyAd" TargetMode="External"/><Relationship Id="rId73" Type="http://schemas.openxmlformats.org/officeDocument/2006/relationships/hyperlink" Target="https://talan.bank.gov.ua/get-user-certificate/G2egG_fAZjMfZ2F9kof7" TargetMode="External"/><Relationship Id="rId78" Type="http://schemas.openxmlformats.org/officeDocument/2006/relationships/hyperlink" Target="https://talan.bank.gov.ua/get-user-certificate/G2egG_XhWr-UTjRCOqRJ" TargetMode="External"/><Relationship Id="rId94" Type="http://schemas.openxmlformats.org/officeDocument/2006/relationships/hyperlink" Target="https://talan.bank.gov.ua/get-user-certificate/G2egGY40aaGpFJgaVNgr" TargetMode="External"/><Relationship Id="rId99" Type="http://schemas.openxmlformats.org/officeDocument/2006/relationships/hyperlink" Target="https://talan.bank.gov.ua/get-user-certificate/G2egGkbtpp5bge2J78x7" TargetMode="External"/><Relationship Id="rId101" Type="http://schemas.openxmlformats.org/officeDocument/2006/relationships/hyperlink" Target="https://talan.bank.gov.ua/get-user-certificate/G2egGFI_HmROj2qtvFTP" TargetMode="External"/><Relationship Id="rId122" Type="http://schemas.openxmlformats.org/officeDocument/2006/relationships/hyperlink" Target="https://talan.bank.gov.ua/get-user-certificate/G2egGp6by0QVOIL9wmUI" TargetMode="External"/><Relationship Id="rId143" Type="http://schemas.openxmlformats.org/officeDocument/2006/relationships/hyperlink" Target="https://talan.bank.gov.ua/get-user-certificate/G2egGPzwJ6R-9nW2dwDf" TargetMode="External"/><Relationship Id="rId148" Type="http://schemas.openxmlformats.org/officeDocument/2006/relationships/hyperlink" Target="https://talan.bank.gov.ua/get-user-certificate/G2egGc5Ru8O_miwR49St" TargetMode="External"/><Relationship Id="rId164" Type="http://schemas.openxmlformats.org/officeDocument/2006/relationships/hyperlink" Target="https://talan.bank.gov.ua/get-user-certificate/G2egGTD7bBLyM6SNRUA0" TargetMode="External"/><Relationship Id="rId169" Type="http://schemas.openxmlformats.org/officeDocument/2006/relationships/hyperlink" Target="https://talan.bank.gov.ua/get-user-certificate/G2egGkSyzqzwCIZqoGyL" TargetMode="External"/><Relationship Id="rId185" Type="http://schemas.openxmlformats.org/officeDocument/2006/relationships/hyperlink" Target="https://talan.bank.gov.ua/get-user-certificate/G2egGSDaW0mWCd-im8EM" TargetMode="External"/><Relationship Id="rId4" Type="http://schemas.openxmlformats.org/officeDocument/2006/relationships/hyperlink" Target="https://talan.bank.gov.ua/get-user-certificate/G2egGVhBB9UgdmfuLq2C" TargetMode="External"/><Relationship Id="rId9" Type="http://schemas.openxmlformats.org/officeDocument/2006/relationships/hyperlink" Target="https://talan.bank.gov.ua/get-user-certificate/G2egGZs9yzdT3H3A7x_b" TargetMode="External"/><Relationship Id="rId180" Type="http://schemas.openxmlformats.org/officeDocument/2006/relationships/hyperlink" Target="https://talan.bank.gov.ua/get-user-certificate/G2egGWMj_1m1KXa8litx" TargetMode="External"/><Relationship Id="rId210" Type="http://schemas.openxmlformats.org/officeDocument/2006/relationships/hyperlink" Target="https://talan.bank.gov.ua/get-user-certificate/G2egGhuf5XsITbTWCZU4" TargetMode="External"/><Relationship Id="rId215" Type="http://schemas.openxmlformats.org/officeDocument/2006/relationships/hyperlink" Target="https://talan.bank.gov.ua/get-user-certificate/G2egGqhcz58PWCYwHjbS" TargetMode="External"/><Relationship Id="rId236" Type="http://schemas.openxmlformats.org/officeDocument/2006/relationships/hyperlink" Target="https://talan.bank.gov.ua/get-user-certificate/G2egGjDZxNKbfXAjBycO" TargetMode="External"/><Relationship Id="rId26" Type="http://schemas.openxmlformats.org/officeDocument/2006/relationships/hyperlink" Target="https://talan.bank.gov.ua/get-user-certificate/G2egGj763ejZp_9Xsmfs" TargetMode="External"/><Relationship Id="rId231" Type="http://schemas.openxmlformats.org/officeDocument/2006/relationships/hyperlink" Target="https://talan.bank.gov.ua/get-user-certificate/G2egGphYLySeiAT8-AMH" TargetMode="External"/><Relationship Id="rId47" Type="http://schemas.openxmlformats.org/officeDocument/2006/relationships/hyperlink" Target="https://talan.bank.gov.ua/get-user-certificate/G2egG1mgvwCqc4uqH6OT" TargetMode="External"/><Relationship Id="rId68" Type="http://schemas.openxmlformats.org/officeDocument/2006/relationships/hyperlink" Target="https://talan.bank.gov.ua/get-user-certificate/G2egGxb-8iLj7ApPCPTL" TargetMode="External"/><Relationship Id="rId89" Type="http://schemas.openxmlformats.org/officeDocument/2006/relationships/hyperlink" Target="https://talan.bank.gov.ua/get-user-certificate/G2egGs2mOrc9JOd6Pcjh" TargetMode="External"/><Relationship Id="rId112" Type="http://schemas.openxmlformats.org/officeDocument/2006/relationships/hyperlink" Target="https://talan.bank.gov.ua/get-user-certificate/G2egG59rr13HlBs8pEMC" TargetMode="External"/><Relationship Id="rId133" Type="http://schemas.openxmlformats.org/officeDocument/2006/relationships/hyperlink" Target="https://talan.bank.gov.ua/get-user-certificate/G2egGGCTVLjoHB1j6gwK" TargetMode="External"/><Relationship Id="rId154" Type="http://schemas.openxmlformats.org/officeDocument/2006/relationships/hyperlink" Target="https://talan.bank.gov.ua/get-user-certificate/G2egGnzfuDUCox7wCwpZ" TargetMode="External"/><Relationship Id="rId175" Type="http://schemas.openxmlformats.org/officeDocument/2006/relationships/hyperlink" Target="https://talan.bank.gov.ua/get-user-certificate/G2egGIgcvXul9pFWqxxC" TargetMode="External"/><Relationship Id="rId196" Type="http://schemas.openxmlformats.org/officeDocument/2006/relationships/hyperlink" Target="https://talan.bank.gov.ua/get-user-certificate/G2egGlmAkRTS9aVmCw9q" TargetMode="External"/><Relationship Id="rId200" Type="http://schemas.openxmlformats.org/officeDocument/2006/relationships/hyperlink" Target="https://talan.bank.gov.ua/get-user-certificate/G2egGrqUIdZ3aRppgni0" TargetMode="External"/><Relationship Id="rId16" Type="http://schemas.openxmlformats.org/officeDocument/2006/relationships/hyperlink" Target="https://talan.bank.gov.ua/get-user-certificate/G2egGLvHm8g6U0OPMglc" TargetMode="External"/><Relationship Id="rId221" Type="http://schemas.openxmlformats.org/officeDocument/2006/relationships/hyperlink" Target="https://talan.bank.gov.ua/get-user-certificate/G2egGrUX9B74a-ZYpQOw" TargetMode="External"/><Relationship Id="rId242" Type="http://schemas.openxmlformats.org/officeDocument/2006/relationships/hyperlink" Target="https://talan.bank.gov.ua/get-user-certificate/G2egGfViNQ0CeF9so0R2" TargetMode="External"/><Relationship Id="rId37" Type="http://schemas.openxmlformats.org/officeDocument/2006/relationships/hyperlink" Target="https://talan.bank.gov.ua/get-user-certificate/G2egGxZkVqQ6ZuDmaa85" TargetMode="External"/><Relationship Id="rId58" Type="http://schemas.openxmlformats.org/officeDocument/2006/relationships/hyperlink" Target="https://talan.bank.gov.ua/get-user-certificate/G2egGkmAMl_nts_leMPT" TargetMode="External"/><Relationship Id="rId79" Type="http://schemas.openxmlformats.org/officeDocument/2006/relationships/hyperlink" Target="https://talan.bank.gov.ua/get-user-certificate/G2egGJC1MspcVgAoahp8" TargetMode="External"/><Relationship Id="rId102" Type="http://schemas.openxmlformats.org/officeDocument/2006/relationships/hyperlink" Target="https://talan.bank.gov.ua/get-user-certificate/G2egGty1LKSo2sEvJFuy" TargetMode="External"/><Relationship Id="rId123" Type="http://schemas.openxmlformats.org/officeDocument/2006/relationships/hyperlink" Target="https://talan.bank.gov.ua/get-user-certificate/G2egGlZe9WKpYtQgT8fO" TargetMode="External"/><Relationship Id="rId144" Type="http://schemas.openxmlformats.org/officeDocument/2006/relationships/hyperlink" Target="https://talan.bank.gov.ua/get-user-certificate/G2egG4nBbPGfU6FJB4Ig" TargetMode="External"/><Relationship Id="rId90" Type="http://schemas.openxmlformats.org/officeDocument/2006/relationships/hyperlink" Target="https://talan.bank.gov.ua/get-user-certificate/G2egGn6WI0jfgRt9dE06" TargetMode="External"/><Relationship Id="rId165" Type="http://schemas.openxmlformats.org/officeDocument/2006/relationships/hyperlink" Target="https://talan.bank.gov.ua/get-user-certificate/G2egGZ6hYgnnf2t8T-1y" TargetMode="External"/><Relationship Id="rId186" Type="http://schemas.openxmlformats.org/officeDocument/2006/relationships/hyperlink" Target="https://talan.bank.gov.ua/get-user-certificate/G2egGg90vJfgewrmfX0n" TargetMode="External"/><Relationship Id="rId211" Type="http://schemas.openxmlformats.org/officeDocument/2006/relationships/hyperlink" Target="https://talan.bank.gov.ua/get-user-certificate/G2egGEol1T2_tRewvgBl" TargetMode="External"/><Relationship Id="rId232" Type="http://schemas.openxmlformats.org/officeDocument/2006/relationships/hyperlink" Target="https://talan.bank.gov.ua/get-user-certificate/G2egGRbqEsTFw1qDS3qx" TargetMode="External"/><Relationship Id="rId27" Type="http://schemas.openxmlformats.org/officeDocument/2006/relationships/hyperlink" Target="https://talan.bank.gov.ua/get-user-certificate/G2egGEBVuom2-dzk2ru1" TargetMode="External"/><Relationship Id="rId48" Type="http://schemas.openxmlformats.org/officeDocument/2006/relationships/hyperlink" Target="https://talan.bank.gov.ua/get-user-certificate/G2egGfZU3SVXzoh0Ell0" TargetMode="External"/><Relationship Id="rId69" Type="http://schemas.openxmlformats.org/officeDocument/2006/relationships/hyperlink" Target="https://talan.bank.gov.ua/get-user-certificate/G2egGWkWOQUfPHkHDcID" TargetMode="External"/><Relationship Id="rId113" Type="http://schemas.openxmlformats.org/officeDocument/2006/relationships/hyperlink" Target="https://talan.bank.gov.ua/get-user-certificate/G2egG2S8a5lbZRt2Dqx5" TargetMode="External"/><Relationship Id="rId134" Type="http://schemas.openxmlformats.org/officeDocument/2006/relationships/hyperlink" Target="https://talan.bank.gov.ua/get-user-certificate/G2egG0jjZ4omXrZOmLNM" TargetMode="External"/><Relationship Id="rId80" Type="http://schemas.openxmlformats.org/officeDocument/2006/relationships/hyperlink" Target="https://talan.bank.gov.ua/get-user-certificate/G2egGmWTVevCuLDD0C66" TargetMode="External"/><Relationship Id="rId155" Type="http://schemas.openxmlformats.org/officeDocument/2006/relationships/hyperlink" Target="https://talan.bank.gov.ua/get-user-certificate/G2egGvIprSCjQ6n0rWvS" TargetMode="External"/><Relationship Id="rId176" Type="http://schemas.openxmlformats.org/officeDocument/2006/relationships/hyperlink" Target="https://talan.bank.gov.ua/get-user-certificate/G2egGpuGz3tBjQdZ4gRl" TargetMode="External"/><Relationship Id="rId197" Type="http://schemas.openxmlformats.org/officeDocument/2006/relationships/hyperlink" Target="https://talan.bank.gov.ua/get-user-certificate/G2egGqMt4FxYxiTZQ4Qh" TargetMode="External"/><Relationship Id="rId201" Type="http://schemas.openxmlformats.org/officeDocument/2006/relationships/hyperlink" Target="https://talan.bank.gov.ua/get-user-certificate/G2egGR2HuYJJGvraGNa6" TargetMode="External"/><Relationship Id="rId222" Type="http://schemas.openxmlformats.org/officeDocument/2006/relationships/hyperlink" Target="https://talan.bank.gov.ua/get-user-certificate/G2egGHPW8pmabMKCkZdK" TargetMode="External"/><Relationship Id="rId243" Type="http://schemas.openxmlformats.org/officeDocument/2006/relationships/hyperlink" Target="https://talan.bank.gov.ua/get-user-certificate/G2egG-oKTU-LnLaaTVSp" TargetMode="External"/><Relationship Id="rId17" Type="http://schemas.openxmlformats.org/officeDocument/2006/relationships/hyperlink" Target="https://talan.bank.gov.ua/get-user-certificate/G2egGliZu-VAXoaSz8nh" TargetMode="External"/><Relationship Id="rId38" Type="http://schemas.openxmlformats.org/officeDocument/2006/relationships/hyperlink" Target="https://talan.bank.gov.ua/get-user-certificate/G2egGw2pn1uzFwUiaHus" TargetMode="External"/><Relationship Id="rId59" Type="http://schemas.openxmlformats.org/officeDocument/2006/relationships/hyperlink" Target="https://talan.bank.gov.ua/get-user-certificate/G2egGVR6b2AlyZ9vE28u" TargetMode="External"/><Relationship Id="rId103" Type="http://schemas.openxmlformats.org/officeDocument/2006/relationships/hyperlink" Target="https://talan.bank.gov.ua/get-user-certificate/G2egGJuhCTeRa3u9JDSl" TargetMode="External"/><Relationship Id="rId124" Type="http://schemas.openxmlformats.org/officeDocument/2006/relationships/hyperlink" Target="https://talan.bank.gov.ua/get-user-certificate/G2egG2lMPcO-eXONxRrf" TargetMode="External"/><Relationship Id="rId70" Type="http://schemas.openxmlformats.org/officeDocument/2006/relationships/hyperlink" Target="https://talan.bank.gov.ua/get-user-certificate/G2egG4y6-N3A_SpLVurM" TargetMode="External"/><Relationship Id="rId91" Type="http://schemas.openxmlformats.org/officeDocument/2006/relationships/hyperlink" Target="https://talan.bank.gov.ua/get-user-certificate/G2egGCeCZMVSlBgqdCw5" TargetMode="External"/><Relationship Id="rId145" Type="http://schemas.openxmlformats.org/officeDocument/2006/relationships/hyperlink" Target="https://talan.bank.gov.ua/get-user-certificate/G2egGBDyjBkmQys3jNqS" TargetMode="External"/><Relationship Id="rId166" Type="http://schemas.openxmlformats.org/officeDocument/2006/relationships/hyperlink" Target="https://talan.bank.gov.ua/get-user-certificate/G2egGvi-EJA17Bmxh3VP" TargetMode="External"/><Relationship Id="rId187" Type="http://schemas.openxmlformats.org/officeDocument/2006/relationships/hyperlink" Target="https://talan.bank.gov.ua/get-user-certificate/G2egGIMAfnKn5S8TzMxB" TargetMode="External"/><Relationship Id="rId1" Type="http://schemas.openxmlformats.org/officeDocument/2006/relationships/hyperlink" Target="https://talan.bank.gov.ua/get-user-certificate/G2egG6ItcBFZS7BnICTY" TargetMode="External"/><Relationship Id="rId212" Type="http://schemas.openxmlformats.org/officeDocument/2006/relationships/hyperlink" Target="https://talan.bank.gov.ua/get-user-certificate/G2egG01CsIUPIOpTKcAv" TargetMode="External"/><Relationship Id="rId233" Type="http://schemas.openxmlformats.org/officeDocument/2006/relationships/hyperlink" Target="https://talan.bank.gov.ua/get-user-certificate/G2egGK4lo6J9VUf_MHMJ" TargetMode="External"/><Relationship Id="rId28" Type="http://schemas.openxmlformats.org/officeDocument/2006/relationships/hyperlink" Target="https://talan.bank.gov.ua/get-user-certificate/G2egG9BSMUKQaIAB4qgl" TargetMode="External"/><Relationship Id="rId49" Type="http://schemas.openxmlformats.org/officeDocument/2006/relationships/hyperlink" Target="https://talan.bank.gov.ua/get-user-certificate/G2egGMD9BWYIuXcv1seD" TargetMode="External"/><Relationship Id="rId114" Type="http://schemas.openxmlformats.org/officeDocument/2006/relationships/hyperlink" Target="https://talan.bank.gov.ua/get-user-certificate/G2egGZvwop00DCRfIiP9" TargetMode="External"/><Relationship Id="rId60" Type="http://schemas.openxmlformats.org/officeDocument/2006/relationships/hyperlink" Target="https://talan.bank.gov.ua/get-user-certificate/G2egGFQjJiob-wzuFOU9" TargetMode="External"/><Relationship Id="rId81" Type="http://schemas.openxmlformats.org/officeDocument/2006/relationships/hyperlink" Target="https://talan.bank.gov.ua/get-user-certificate/G2egGZcysB9WT5vdmAB5" TargetMode="External"/><Relationship Id="rId135" Type="http://schemas.openxmlformats.org/officeDocument/2006/relationships/hyperlink" Target="https://talan.bank.gov.ua/get-user-certificate/G2egG9Czp_Hs_daIRxgb" TargetMode="External"/><Relationship Id="rId156" Type="http://schemas.openxmlformats.org/officeDocument/2006/relationships/hyperlink" Target="https://talan.bank.gov.ua/get-user-certificate/G2egGLEnMsqXmwDlKbeb" TargetMode="External"/><Relationship Id="rId177" Type="http://schemas.openxmlformats.org/officeDocument/2006/relationships/hyperlink" Target="https://talan.bank.gov.ua/get-user-certificate/G2egGqu6t8bVV0U_Oa3n" TargetMode="External"/><Relationship Id="rId198" Type="http://schemas.openxmlformats.org/officeDocument/2006/relationships/hyperlink" Target="https://talan.bank.gov.ua/get-user-certificate/G2egGvPdrOdWGHWFJeRs" TargetMode="External"/><Relationship Id="rId202" Type="http://schemas.openxmlformats.org/officeDocument/2006/relationships/hyperlink" Target="https://talan.bank.gov.ua/get-user-certificate/G2egGYO_PD6kJdsqS_3L" TargetMode="External"/><Relationship Id="rId223" Type="http://schemas.openxmlformats.org/officeDocument/2006/relationships/hyperlink" Target="https://talan.bank.gov.ua/get-user-certificate/G2egG4fZtI2nBZRj3XKh" TargetMode="External"/><Relationship Id="rId244" Type="http://schemas.openxmlformats.org/officeDocument/2006/relationships/hyperlink" Target="https://talan.bank.gov.ua/get-user-certificate/G2egG7YNWvdIDCZvNoiV" TargetMode="External"/><Relationship Id="rId18" Type="http://schemas.openxmlformats.org/officeDocument/2006/relationships/hyperlink" Target="https://talan.bank.gov.ua/get-user-certificate/G2egG1YQsJzgPrsDupgW" TargetMode="External"/><Relationship Id="rId39" Type="http://schemas.openxmlformats.org/officeDocument/2006/relationships/hyperlink" Target="https://talan.bank.gov.ua/get-user-certificate/G2egGNavKJSADPpelZX6" TargetMode="External"/><Relationship Id="rId50" Type="http://schemas.openxmlformats.org/officeDocument/2006/relationships/hyperlink" Target="https://talan.bank.gov.ua/get-user-certificate/G2egGkP7YDVHBTDRgLDh" TargetMode="External"/><Relationship Id="rId104" Type="http://schemas.openxmlformats.org/officeDocument/2006/relationships/hyperlink" Target="https://talan.bank.gov.ua/get-user-certificate/G2egGIEBr50Y5Is-OkqN" TargetMode="External"/><Relationship Id="rId125" Type="http://schemas.openxmlformats.org/officeDocument/2006/relationships/hyperlink" Target="https://talan.bank.gov.ua/get-user-certificate/G2egGehSCfv_z3w6ZSPe" TargetMode="External"/><Relationship Id="rId146" Type="http://schemas.openxmlformats.org/officeDocument/2006/relationships/hyperlink" Target="https://talan.bank.gov.ua/get-user-certificate/G2egG0znhDN10_KP4_5n" TargetMode="External"/><Relationship Id="rId167" Type="http://schemas.openxmlformats.org/officeDocument/2006/relationships/hyperlink" Target="https://talan.bank.gov.ua/get-user-certificate/G2egGL0Eyiey3A_PGF-J" TargetMode="External"/><Relationship Id="rId188" Type="http://schemas.openxmlformats.org/officeDocument/2006/relationships/hyperlink" Target="https://talan.bank.gov.ua/get-user-certificate/G2egGnBYuEEVAAQU4p1A" TargetMode="External"/><Relationship Id="rId71" Type="http://schemas.openxmlformats.org/officeDocument/2006/relationships/hyperlink" Target="https://talan.bank.gov.ua/get-user-certificate/G2egG_r37XsLGK0UKaKr" TargetMode="External"/><Relationship Id="rId92" Type="http://schemas.openxmlformats.org/officeDocument/2006/relationships/hyperlink" Target="https://talan.bank.gov.ua/get-user-certificate/G2egGVYRG-e_gvPT7goZ" TargetMode="External"/><Relationship Id="rId213" Type="http://schemas.openxmlformats.org/officeDocument/2006/relationships/hyperlink" Target="https://talan.bank.gov.ua/get-user-certificate/G2egGcMyeJ23ABGORXdP" TargetMode="External"/><Relationship Id="rId234" Type="http://schemas.openxmlformats.org/officeDocument/2006/relationships/hyperlink" Target="https://talan.bank.gov.ua/get-user-certificate/G2egG5ZkzCDhHCHYz8Tq" TargetMode="External"/><Relationship Id="rId2" Type="http://schemas.openxmlformats.org/officeDocument/2006/relationships/hyperlink" Target="https://talan.bank.gov.ua/get-user-certificate/G2egGA6meKvK3cr2fPzq" TargetMode="External"/><Relationship Id="rId29" Type="http://schemas.openxmlformats.org/officeDocument/2006/relationships/hyperlink" Target="https://talan.bank.gov.ua/get-user-certificate/G2egGBFuzSx-UQdX8pS8" TargetMode="External"/><Relationship Id="rId40" Type="http://schemas.openxmlformats.org/officeDocument/2006/relationships/hyperlink" Target="https://talan.bank.gov.ua/get-user-certificate/G2egGo6y4vMdf3Zorot8" TargetMode="External"/><Relationship Id="rId115" Type="http://schemas.openxmlformats.org/officeDocument/2006/relationships/hyperlink" Target="https://talan.bank.gov.ua/get-user-certificate/G2egG2frmtvnXQc6FqjW" TargetMode="External"/><Relationship Id="rId136" Type="http://schemas.openxmlformats.org/officeDocument/2006/relationships/hyperlink" Target="https://talan.bank.gov.ua/get-user-certificate/G2egG_OAiKaElnJXaBDl" TargetMode="External"/><Relationship Id="rId157" Type="http://schemas.openxmlformats.org/officeDocument/2006/relationships/hyperlink" Target="https://talan.bank.gov.ua/get-user-certificate/G2egGttNx6CAg1mlsSuI" TargetMode="External"/><Relationship Id="rId178" Type="http://schemas.openxmlformats.org/officeDocument/2006/relationships/hyperlink" Target="https://talan.bank.gov.ua/get-user-certificate/G2egGiCMKScGIw1wloSs" TargetMode="External"/><Relationship Id="rId61" Type="http://schemas.openxmlformats.org/officeDocument/2006/relationships/hyperlink" Target="https://talan.bank.gov.ua/get-user-certificate/G2egG_wFRP1jGt4b9sq4" TargetMode="External"/><Relationship Id="rId82" Type="http://schemas.openxmlformats.org/officeDocument/2006/relationships/hyperlink" Target="https://talan.bank.gov.ua/get-user-certificate/G2egGZKroFqruQoO1bpd" TargetMode="External"/><Relationship Id="rId199" Type="http://schemas.openxmlformats.org/officeDocument/2006/relationships/hyperlink" Target="https://talan.bank.gov.ua/get-user-certificate/G2egGw7Mab6G1yQ4tWNZ" TargetMode="External"/><Relationship Id="rId203" Type="http://schemas.openxmlformats.org/officeDocument/2006/relationships/hyperlink" Target="https://talan.bank.gov.ua/get-user-certificate/G2egGh6bnncS_ZwOrmyG" TargetMode="External"/><Relationship Id="rId19" Type="http://schemas.openxmlformats.org/officeDocument/2006/relationships/hyperlink" Target="https://talan.bank.gov.ua/get-user-certificate/G2egG4bwB0_OTDvTmhxv" TargetMode="External"/><Relationship Id="rId224" Type="http://schemas.openxmlformats.org/officeDocument/2006/relationships/hyperlink" Target="https://talan.bank.gov.ua/get-user-certificate/G2egGtpt1feaf8_W1wLi" TargetMode="External"/><Relationship Id="rId245" Type="http://schemas.openxmlformats.org/officeDocument/2006/relationships/hyperlink" Target="https://talan.bank.gov.ua/get-user-certificate/G2egGHCDFsJYqwQ6qO-e" TargetMode="External"/><Relationship Id="rId30" Type="http://schemas.openxmlformats.org/officeDocument/2006/relationships/hyperlink" Target="https://talan.bank.gov.ua/get-user-certificate/G2egGKyO6wGglIFaB-47" TargetMode="External"/><Relationship Id="rId105" Type="http://schemas.openxmlformats.org/officeDocument/2006/relationships/hyperlink" Target="https://talan.bank.gov.ua/get-user-certificate/G2egGVG1GRdmEj0afqiG" TargetMode="External"/><Relationship Id="rId126" Type="http://schemas.openxmlformats.org/officeDocument/2006/relationships/hyperlink" Target="https://talan.bank.gov.ua/get-user-certificate/G2egG6BgqmdLxje7F4_L" TargetMode="External"/><Relationship Id="rId147" Type="http://schemas.openxmlformats.org/officeDocument/2006/relationships/hyperlink" Target="https://talan.bank.gov.ua/get-user-certificate/G2egGw-bfv2bnc1qEgpD" TargetMode="External"/><Relationship Id="rId168" Type="http://schemas.openxmlformats.org/officeDocument/2006/relationships/hyperlink" Target="https://talan.bank.gov.ua/get-user-certificate/G2egG3xDg-O9uNOAweZi" TargetMode="External"/><Relationship Id="rId51" Type="http://schemas.openxmlformats.org/officeDocument/2006/relationships/hyperlink" Target="https://talan.bank.gov.ua/get-user-certificate/G2egGlZqLVrzhXYuQLAg" TargetMode="External"/><Relationship Id="rId72" Type="http://schemas.openxmlformats.org/officeDocument/2006/relationships/hyperlink" Target="https://talan.bank.gov.ua/get-user-certificate/G2egGaO7wWAcTT15MORb" TargetMode="External"/><Relationship Id="rId93" Type="http://schemas.openxmlformats.org/officeDocument/2006/relationships/hyperlink" Target="https://talan.bank.gov.ua/get-user-certificate/G2egGvyMm10NvmF4SZbW" TargetMode="External"/><Relationship Id="rId189" Type="http://schemas.openxmlformats.org/officeDocument/2006/relationships/hyperlink" Target="https://talan.bank.gov.ua/get-user-certificate/G2egGVSAaj0yFweSz5-p" TargetMode="External"/><Relationship Id="rId3" Type="http://schemas.openxmlformats.org/officeDocument/2006/relationships/hyperlink" Target="https://talan.bank.gov.ua/get-user-certificate/G2egGuUDs86iifbvTGyv" TargetMode="External"/><Relationship Id="rId214" Type="http://schemas.openxmlformats.org/officeDocument/2006/relationships/hyperlink" Target="https://talan.bank.gov.ua/get-user-certificate/G2egGbJFZvJdR6oT-iyJ" TargetMode="External"/><Relationship Id="rId235" Type="http://schemas.openxmlformats.org/officeDocument/2006/relationships/hyperlink" Target="https://talan.bank.gov.ua/get-user-certificate/G2egGgJ2kJCl7pdjrhjw" TargetMode="External"/><Relationship Id="rId116" Type="http://schemas.openxmlformats.org/officeDocument/2006/relationships/hyperlink" Target="https://talan.bank.gov.ua/get-user-certificate/G2egGuLETDXCYKicvRP6" TargetMode="External"/><Relationship Id="rId137" Type="http://schemas.openxmlformats.org/officeDocument/2006/relationships/hyperlink" Target="https://talan.bank.gov.ua/get-user-certificate/G2egGMoS5Gal-UzsR1BT" TargetMode="External"/><Relationship Id="rId158" Type="http://schemas.openxmlformats.org/officeDocument/2006/relationships/hyperlink" Target="https://talan.bank.gov.ua/get-user-certificate/G2egGayZIkwGXbB5Jkwc" TargetMode="External"/><Relationship Id="rId20" Type="http://schemas.openxmlformats.org/officeDocument/2006/relationships/hyperlink" Target="https://talan.bank.gov.ua/get-user-certificate/G2egG13nWNW3HbY8OviW" TargetMode="External"/><Relationship Id="rId41" Type="http://schemas.openxmlformats.org/officeDocument/2006/relationships/hyperlink" Target="https://talan.bank.gov.ua/get-user-certificate/G2egGxMLE27yDLcLxZnv" TargetMode="External"/><Relationship Id="rId62" Type="http://schemas.openxmlformats.org/officeDocument/2006/relationships/hyperlink" Target="https://talan.bank.gov.ua/get-user-certificate/G2egGtT36g58o2JKIAWr" TargetMode="External"/><Relationship Id="rId83" Type="http://schemas.openxmlformats.org/officeDocument/2006/relationships/hyperlink" Target="https://talan.bank.gov.ua/get-user-certificate/G2egGEGrjcfjvZ1C1bE9" TargetMode="External"/><Relationship Id="rId179" Type="http://schemas.openxmlformats.org/officeDocument/2006/relationships/hyperlink" Target="https://talan.bank.gov.ua/get-user-certificate/G2egGZt_xZEp2w_H9_mt" TargetMode="External"/><Relationship Id="rId190" Type="http://schemas.openxmlformats.org/officeDocument/2006/relationships/hyperlink" Target="https://talan.bank.gov.ua/get-user-certificate/G2egGbY-TUNfduA-dudH" TargetMode="External"/><Relationship Id="rId204" Type="http://schemas.openxmlformats.org/officeDocument/2006/relationships/hyperlink" Target="https://talan.bank.gov.ua/get-user-certificate/G2egGVHxZNYT9QabrMtX" TargetMode="External"/><Relationship Id="rId225" Type="http://schemas.openxmlformats.org/officeDocument/2006/relationships/hyperlink" Target="https://talan.bank.gov.ua/get-user-certificate/G2egGWOReuuASAMnBS3c" TargetMode="External"/><Relationship Id="rId246" Type="http://schemas.openxmlformats.org/officeDocument/2006/relationships/hyperlink" Target="https://talan.bank.gov.ua/get-user-certificate/J8Eemqxl_CI2mm9OHE8a" TargetMode="External"/><Relationship Id="rId106" Type="http://schemas.openxmlformats.org/officeDocument/2006/relationships/hyperlink" Target="https://talan.bank.gov.ua/get-user-certificate/G2egGtsT0FYx8tHuJURH" TargetMode="External"/><Relationship Id="rId127" Type="http://schemas.openxmlformats.org/officeDocument/2006/relationships/hyperlink" Target="https://talan.bank.gov.ua/get-user-certificate/G2egGUpxbh5S_WxZpVC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7"/>
  <sheetViews>
    <sheetView tabSelected="1" topLeftCell="A244" workbookViewId="0">
      <selection activeCell="F4" sqref="F4"/>
    </sheetView>
  </sheetViews>
  <sheetFormatPr defaultRowHeight="14.4" x14ac:dyDescent="0.3"/>
  <cols>
    <col min="1" max="1" width="18.21875" customWidth="1"/>
    <col min="2" max="2" width="18.109375" customWidth="1"/>
    <col min="3" max="3" width="34.5546875" customWidth="1"/>
    <col min="4" max="4" width="35.88671875" customWidth="1"/>
    <col min="5" max="5" width="28.77734375" customWidth="1"/>
    <col min="6" max="6" width="26.33203125" customWidth="1"/>
    <col min="7" max="7" width="48.44140625" customWidth="1"/>
    <col min="8" max="8" width="14.109375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1240</v>
      </c>
      <c r="H1" t="s">
        <v>6</v>
      </c>
    </row>
    <row r="2" spans="1:8" x14ac:dyDescent="0.3">
      <c r="A2" t="s">
        <v>7</v>
      </c>
      <c r="B2" t="s">
        <v>8</v>
      </c>
      <c r="C2" t="s">
        <v>9</v>
      </c>
      <c r="D2" t="s">
        <v>10</v>
      </c>
      <c r="E2" t="s">
        <v>11</v>
      </c>
      <c r="G2" t="s">
        <v>12</v>
      </c>
      <c r="H2" t="str">
        <f>HYPERLINK("https://talan.bank.gov.ua/get-user-certificate/G2egG6ItcBFZS7BnICTY","Завантажити сертифікат")</f>
        <v>Завантажити сертифікат</v>
      </c>
    </row>
    <row r="3" spans="1:8" x14ac:dyDescent="0.3">
      <c r="A3" t="s">
        <v>13</v>
      </c>
      <c r="B3" t="s">
        <v>8</v>
      </c>
      <c r="C3" t="s">
        <v>14</v>
      </c>
      <c r="D3" t="s">
        <v>15</v>
      </c>
      <c r="E3" t="s">
        <v>16</v>
      </c>
      <c r="G3" t="s">
        <v>17</v>
      </c>
      <c r="H3" t="str">
        <f>HYPERLINK("https://talan.bank.gov.ua/get-user-certificate/G2egGA6meKvK3cr2fPzq","Завантажити сертифікат")</f>
        <v>Завантажити сертифікат</v>
      </c>
    </row>
    <row r="4" spans="1:8" x14ac:dyDescent="0.3">
      <c r="A4" t="s">
        <v>18</v>
      </c>
      <c r="B4" t="s">
        <v>8</v>
      </c>
      <c r="C4" t="s">
        <v>19</v>
      </c>
      <c r="D4" t="s">
        <v>20</v>
      </c>
      <c r="E4" t="s">
        <v>21</v>
      </c>
      <c r="G4" t="s">
        <v>22</v>
      </c>
      <c r="H4" t="str">
        <f>HYPERLINK("https://talan.bank.gov.ua/get-user-certificate/G2egGuUDs86iifbvTGyv","Завантажити сертифікат")</f>
        <v>Завантажити сертифікат</v>
      </c>
    </row>
    <row r="5" spans="1:8" x14ac:dyDescent="0.3">
      <c r="A5" t="s">
        <v>23</v>
      </c>
      <c r="B5" t="s">
        <v>8</v>
      </c>
      <c r="C5" t="s">
        <v>24</v>
      </c>
      <c r="D5" t="s">
        <v>25</v>
      </c>
      <c r="E5" t="s">
        <v>26</v>
      </c>
      <c r="G5" t="s">
        <v>27</v>
      </c>
      <c r="H5" t="str">
        <f>HYPERLINK("https://talan.bank.gov.ua/get-user-certificate/G2egGVhBB9UgdmfuLq2C","Завантажити сертифікат")</f>
        <v>Завантажити сертифікат</v>
      </c>
    </row>
    <row r="6" spans="1:8" x14ac:dyDescent="0.3">
      <c r="A6" t="s">
        <v>28</v>
      </c>
      <c r="B6" t="s">
        <v>8</v>
      </c>
      <c r="C6" t="s">
        <v>29</v>
      </c>
      <c r="D6" t="s">
        <v>30</v>
      </c>
      <c r="E6" t="s">
        <v>31</v>
      </c>
      <c r="G6" t="s">
        <v>32</v>
      </c>
      <c r="H6" t="str">
        <f>HYPERLINK("https://talan.bank.gov.ua/get-user-certificate/G2egG5-iYpwPC0fwfeqS","Завантажити сертифікат")</f>
        <v>Завантажити сертифікат</v>
      </c>
    </row>
    <row r="7" spans="1:8" x14ac:dyDescent="0.3">
      <c r="A7" t="s">
        <v>33</v>
      </c>
      <c r="B7" t="s">
        <v>8</v>
      </c>
      <c r="C7" t="s">
        <v>34</v>
      </c>
      <c r="D7" t="s">
        <v>35</v>
      </c>
      <c r="E7" t="s">
        <v>36</v>
      </c>
      <c r="G7" t="s">
        <v>37</v>
      </c>
      <c r="H7" t="str">
        <f>HYPERLINK("https://talan.bank.gov.ua/get-user-certificate/G2egGlgsjFic4oPmogzZ","Завантажити сертифікат")</f>
        <v>Завантажити сертифікат</v>
      </c>
    </row>
    <row r="8" spans="1:8" x14ac:dyDescent="0.3">
      <c r="A8" t="s">
        <v>38</v>
      </c>
      <c r="B8" t="s">
        <v>8</v>
      </c>
      <c r="C8" t="s">
        <v>39</v>
      </c>
      <c r="D8" t="s">
        <v>40</v>
      </c>
      <c r="E8" t="s">
        <v>41</v>
      </c>
      <c r="F8" t="s">
        <v>42</v>
      </c>
      <c r="G8" t="s">
        <v>43</v>
      </c>
      <c r="H8" t="str">
        <f>HYPERLINK("https://talan.bank.gov.ua/get-user-certificate/G2egG4K0R2sdiTZsDsCu","Завантажити сертифікат")</f>
        <v>Завантажити сертифікат</v>
      </c>
    </row>
    <row r="9" spans="1:8" x14ac:dyDescent="0.3">
      <c r="A9" t="s">
        <v>44</v>
      </c>
      <c r="B9" t="s">
        <v>8</v>
      </c>
      <c r="C9" t="s">
        <v>45</v>
      </c>
      <c r="D9" t="s">
        <v>46</v>
      </c>
      <c r="E9" t="s">
        <v>47</v>
      </c>
      <c r="G9" t="s">
        <v>48</v>
      </c>
      <c r="H9" t="str">
        <f>HYPERLINK("https://talan.bank.gov.ua/get-user-certificate/G2egGQCtxt86eNt8O3hP","Завантажити сертифікат")</f>
        <v>Завантажити сертифікат</v>
      </c>
    </row>
    <row r="10" spans="1:8" x14ac:dyDescent="0.3">
      <c r="A10" t="s">
        <v>49</v>
      </c>
      <c r="B10" t="s">
        <v>8</v>
      </c>
      <c r="C10" t="s">
        <v>50</v>
      </c>
      <c r="D10" t="s">
        <v>51</v>
      </c>
      <c r="E10" t="s">
        <v>52</v>
      </c>
      <c r="G10" t="s">
        <v>53</v>
      </c>
      <c r="H10" t="str">
        <f>HYPERLINK("https://talan.bank.gov.ua/get-user-certificate/G2egGZs9yzdT3H3A7x_b","Завантажити сертифікат")</f>
        <v>Завантажити сертифікат</v>
      </c>
    </row>
    <row r="11" spans="1:8" x14ac:dyDescent="0.3">
      <c r="A11" t="s">
        <v>54</v>
      </c>
      <c r="B11" t="s">
        <v>8</v>
      </c>
      <c r="C11" t="s">
        <v>55</v>
      </c>
      <c r="D11" t="s">
        <v>56</v>
      </c>
      <c r="E11" t="s">
        <v>57</v>
      </c>
      <c r="G11" t="s">
        <v>58</v>
      </c>
      <c r="H11" t="str">
        <f>HYPERLINK("https://talan.bank.gov.ua/get-user-certificate/G2egGjtDdCvqOJE5ULz5","Завантажити сертифікат")</f>
        <v>Завантажити сертифікат</v>
      </c>
    </row>
    <row r="12" spans="1:8" x14ac:dyDescent="0.3">
      <c r="A12" t="s">
        <v>59</v>
      </c>
      <c r="B12" t="s">
        <v>8</v>
      </c>
      <c r="C12" t="s">
        <v>60</v>
      </c>
      <c r="D12" t="s">
        <v>61</v>
      </c>
      <c r="E12" t="s">
        <v>62</v>
      </c>
      <c r="G12" t="s">
        <v>63</v>
      </c>
      <c r="H12" t="str">
        <f>HYPERLINK("https://talan.bank.gov.ua/get-user-certificate/G2egGkZr88ArBeqf7Cvp","Завантажити сертифікат")</f>
        <v>Завантажити сертифікат</v>
      </c>
    </row>
    <row r="13" spans="1:8" x14ac:dyDescent="0.3">
      <c r="A13" t="s">
        <v>64</v>
      </c>
      <c r="B13" t="s">
        <v>8</v>
      </c>
      <c r="C13" t="s">
        <v>65</v>
      </c>
      <c r="D13" t="s">
        <v>66</v>
      </c>
      <c r="E13" t="s">
        <v>67</v>
      </c>
      <c r="G13" t="s">
        <v>68</v>
      </c>
      <c r="H13" t="str">
        <f>HYPERLINK("https://talan.bank.gov.ua/get-user-certificate/G2egGfI7RpDhKb-BH6Gf","Завантажити сертифікат")</f>
        <v>Завантажити сертифікат</v>
      </c>
    </row>
    <row r="14" spans="1:8" x14ac:dyDescent="0.3">
      <c r="A14" t="s">
        <v>69</v>
      </c>
      <c r="B14" t="s">
        <v>8</v>
      </c>
      <c r="C14" t="s">
        <v>70</v>
      </c>
      <c r="D14" t="s">
        <v>71</v>
      </c>
      <c r="E14" t="s">
        <v>72</v>
      </c>
      <c r="G14" t="s">
        <v>73</v>
      </c>
      <c r="H14" t="str">
        <f>HYPERLINK("https://talan.bank.gov.ua/get-user-certificate/G2egGwk7LFPk0DhcuT8W","Завантажити сертифікат")</f>
        <v>Завантажити сертифікат</v>
      </c>
    </row>
    <row r="15" spans="1:8" x14ac:dyDescent="0.3">
      <c r="A15" t="s">
        <v>74</v>
      </c>
      <c r="B15" t="s">
        <v>8</v>
      </c>
      <c r="C15" t="s">
        <v>75</v>
      </c>
      <c r="D15" t="s">
        <v>76</v>
      </c>
      <c r="E15" t="s">
        <v>77</v>
      </c>
      <c r="G15" t="s">
        <v>78</v>
      </c>
      <c r="H15" t="str">
        <f>HYPERLINK("https://talan.bank.gov.ua/get-user-certificate/G2egGxbwdyiHlJj0r3Vf","Завантажити сертифікат")</f>
        <v>Завантажити сертифікат</v>
      </c>
    </row>
    <row r="16" spans="1:8" x14ac:dyDescent="0.3">
      <c r="A16" t="s">
        <v>79</v>
      </c>
      <c r="B16" t="s">
        <v>8</v>
      </c>
      <c r="C16" t="s">
        <v>80</v>
      </c>
      <c r="D16" t="s">
        <v>81</v>
      </c>
      <c r="E16" t="s">
        <v>82</v>
      </c>
      <c r="G16" t="s">
        <v>83</v>
      </c>
      <c r="H16" t="str">
        <f>HYPERLINK("https://talan.bank.gov.ua/get-user-certificate/G2egGaT_gZAjfH8xATQB","Завантажити сертифікат")</f>
        <v>Завантажити сертифікат</v>
      </c>
    </row>
    <row r="17" spans="1:8" x14ac:dyDescent="0.3">
      <c r="A17" t="s">
        <v>84</v>
      </c>
      <c r="B17" t="s">
        <v>8</v>
      </c>
      <c r="C17" t="s">
        <v>85</v>
      </c>
      <c r="D17" t="s">
        <v>86</v>
      </c>
      <c r="E17" t="s">
        <v>87</v>
      </c>
      <c r="G17" t="s">
        <v>88</v>
      </c>
      <c r="H17" t="str">
        <f>HYPERLINK("https://talan.bank.gov.ua/get-user-certificate/G2egGLvHm8g6U0OPMglc","Завантажити сертифікат")</f>
        <v>Завантажити сертифікат</v>
      </c>
    </row>
    <row r="18" spans="1:8" x14ac:dyDescent="0.3">
      <c r="A18" t="s">
        <v>89</v>
      </c>
      <c r="B18" t="s">
        <v>8</v>
      </c>
      <c r="C18" t="s">
        <v>90</v>
      </c>
      <c r="D18" t="s">
        <v>91</v>
      </c>
      <c r="E18" t="s">
        <v>92</v>
      </c>
      <c r="G18" t="s">
        <v>93</v>
      </c>
      <c r="H18" t="str">
        <f>HYPERLINK("https://talan.bank.gov.ua/get-user-certificate/G2egGliZu-VAXoaSz8nh","Завантажити сертифікат")</f>
        <v>Завантажити сертифікат</v>
      </c>
    </row>
    <row r="19" spans="1:8" x14ac:dyDescent="0.3">
      <c r="A19" t="s">
        <v>94</v>
      </c>
      <c r="B19" t="s">
        <v>8</v>
      </c>
      <c r="C19" t="s">
        <v>95</v>
      </c>
      <c r="D19" t="s">
        <v>96</v>
      </c>
      <c r="E19" t="s">
        <v>97</v>
      </c>
      <c r="G19" t="s">
        <v>98</v>
      </c>
      <c r="H19" t="str">
        <f>HYPERLINK("https://talan.bank.gov.ua/get-user-certificate/G2egG1YQsJzgPrsDupgW","Завантажити сертифікат")</f>
        <v>Завантажити сертифікат</v>
      </c>
    </row>
    <row r="20" spans="1:8" x14ac:dyDescent="0.3">
      <c r="A20" t="s">
        <v>99</v>
      </c>
      <c r="B20" t="s">
        <v>8</v>
      </c>
      <c r="C20" t="s">
        <v>100</v>
      </c>
      <c r="D20" t="s">
        <v>101</v>
      </c>
      <c r="E20" t="s">
        <v>102</v>
      </c>
      <c r="G20" t="s">
        <v>103</v>
      </c>
      <c r="H20" t="str">
        <f>HYPERLINK("https://talan.bank.gov.ua/get-user-certificate/G2egG4bwB0_OTDvTmhxv","Завантажити сертифікат")</f>
        <v>Завантажити сертифікат</v>
      </c>
    </row>
    <row r="21" spans="1:8" x14ac:dyDescent="0.3">
      <c r="A21" t="s">
        <v>104</v>
      </c>
      <c r="B21" t="s">
        <v>8</v>
      </c>
      <c r="C21" t="s">
        <v>105</v>
      </c>
      <c r="D21" t="s">
        <v>106</v>
      </c>
      <c r="E21" t="s">
        <v>107</v>
      </c>
      <c r="G21" t="s">
        <v>108</v>
      </c>
      <c r="H21" t="str">
        <f>HYPERLINK("https://talan.bank.gov.ua/get-user-certificate/G2egG13nWNW3HbY8OviW","Завантажити сертифікат")</f>
        <v>Завантажити сертифікат</v>
      </c>
    </row>
    <row r="22" spans="1:8" x14ac:dyDescent="0.3">
      <c r="A22" t="s">
        <v>109</v>
      </c>
      <c r="B22" t="s">
        <v>8</v>
      </c>
      <c r="C22" t="s">
        <v>110</v>
      </c>
      <c r="D22" t="s">
        <v>111</v>
      </c>
      <c r="E22" t="s">
        <v>112</v>
      </c>
      <c r="G22" t="s">
        <v>113</v>
      </c>
      <c r="H22" t="str">
        <f>HYPERLINK("https://talan.bank.gov.ua/get-user-certificate/G2egG6UP2rtgXy1VHi04","Завантажити сертифікат")</f>
        <v>Завантажити сертифікат</v>
      </c>
    </row>
    <row r="23" spans="1:8" x14ac:dyDescent="0.3">
      <c r="A23" t="s">
        <v>114</v>
      </c>
      <c r="B23" t="s">
        <v>8</v>
      </c>
      <c r="C23" t="s">
        <v>115</v>
      </c>
      <c r="D23" t="s">
        <v>116</v>
      </c>
      <c r="E23" t="s">
        <v>117</v>
      </c>
      <c r="G23" t="s">
        <v>118</v>
      </c>
      <c r="H23" t="str">
        <f>HYPERLINK("https://talan.bank.gov.ua/get-user-certificate/G2egGxbNAicajrIBNke5","Завантажити сертифікат")</f>
        <v>Завантажити сертифікат</v>
      </c>
    </row>
    <row r="24" spans="1:8" x14ac:dyDescent="0.3">
      <c r="A24" t="s">
        <v>119</v>
      </c>
      <c r="B24" t="s">
        <v>8</v>
      </c>
      <c r="C24" t="s">
        <v>120</v>
      </c>
      <c r="D24" t="s">
        <v>121</v>
      </c>
      <c r="E24" t="s">
        <v>122</v>
      </c>
      <c r="G24" t="s">
        <v>123</v>
      </c>
      <c r="H24" t="str">
        <f>HYPERLINK("https://talan.bank.gov.ua/get-user-certificate/G2egG0F5w8hNtcwRlVIu","Завантажити сертифікат")</f>
        <v>Завантажити сертифікат</v>
      </c>
    </row>
    <row r="25" spans="1:8" x14ac:dyDescent="0.3">
      <c r="A25" t="s">
        <v>124</v>
      </c>
      <c r="B25" t="s">
        <v>8</v>
      </c>
      <c r="C25" t="s">
        <v>125</v>
      </c>
      <c r="D25" t="s">
        <v>126</v>
      </c>
      <c r="E25" t="s">
        <v>127</v>
      </c>
      <c r="G25" t="s">
        <v>128</v>
      </c>
      <c r="H25" t="str">
        <f>HYPERLINK("https://talan.bank.gov.ua/get-user-certificate/G2egGL25VaIc3e_ZuwzY","Завантажити сертифікат")</f>
        <v>Завантажити сертифікат</v>
      </c>
    </row>
    <row r="26" spans="1:8" x14ac:dyDescent="0.3">
      <c r="A26" t="s">
        <v>129</v>
      </c>
      <c r="B26" t="s">
        <v>8</v>
      </c>
      <c r="C26" t="s">
        <v>130</v>
      </c>
      <c r="D26" t="s">
        <v>131</v>
      </c>
      <c r="E26" t="s">
        <v>132</v>
      </c>
      <c r="G26" t="s">
        <v>133</v>
      </c>
      <c r="H26" t="str">
        <f>HYPERLINK("https://talan.bank.gov.ua/get-user-certificate/G2egGZ_2avGk5NFRY9fb","Завантажити сертифікат")</f>
        <v>Завантажити сертифікат</v>
      </c>
    </row>
    <row r="27" spans="1:8" x14ac:dyDescent="0.3">
      <c r="A27" t="s">
        <v>134</v>
      </c>
      <c r="B27" t="s">
        <v>8</v>
      </c>
      <c r="C27" t="s">
        <v>135</v>
      </c>
      <c r="D27" t="s">
        <v>136</v>
      </c>
      <c r="E27" t="s">
        <v>137</v>
      </c>
      <c r="G27" t="s">
        <v>138</v>
      </c>
      <c r="H27" t="str">
        <f>HYPERLINK("https://talan.bank.gov.ua/get-user-certificate/G2egGj763ejZp_9Xsmfs","Завантажити сертифікат")</f>
        <v>Завантажити сертифікат</v>
      </c>
    </row>
    <row r="28" spans="1:8" x14ac:dyDescent="0.3">
      <c r="A28" t="s">
        <v>139</v>
      </c>
      <c r="B28" t="s">
        <v>8</v>
      </c>
      <c r="C28" t="s">
        <v>140</v>
      </c>
      <c r="D28" t="s">
        <v>141</v>
      </c>
      <c r="E28" t="s">
        <v>142</v>
      </c>
      <c r="G28" t="s">
        <v>143</v>
      </c>
      <c r="H28" t="str">
        <f>HYPERLINK("https://talan.bank.gov.ua/get-user-certificate/G2egGEBVuom2-dzk2ru1","Завантажити сертифікат")</f>
        <v>Завантажити сертифікат</v>
      </c>
    </row>
    <row r="29" spans="1:8" x14ac:dyDescent="0.3">
      <c r="A29" t="s">
        <v>144</v>
      </c>
      <c r="B29" t="s">
        <v>8</v>
      </c>
      <c r="C29" t="s">
        <v>145</v>
      </c>
      <c r="D29" t="s">
        <v>146</v>
      </c>
      <c r="E29" t="s">
        <v>147</v>
      </c>
      <c r="G29" t="s">
        <v>148</v>
      </c>
      <c r="H29" t="str">
        <f>HYPERLINK("https://talan.bank.gov.ua/get-user-certificate/G2egG9BSMUKQaIAB4qgl","Завантажити сертифікат")</f>
        <v>Завантажити сертифікат</v>
      </c>
    </row>
    <row r="30" spans="1:8" x14ac:dyDescent="0.3">
      <c r="A30" t="s">
        <v>149</v>
      </c>
      <c r="B30" t="s">
        <v>8</v>
      </c>
      <c r="C30" t="s">
        <v>150</v>
      </c>
      <c r="D30" t="s">
        <v>151</v>
      </c>
      <c r="E30" t="s">
        <v>152</v>
      </c>
      <c r="G30" t="s">
        <v>153</v>
      </c>
      <c r="H30" t="str">
        <f>HYPERLINK("https://talan.bank.gov.ua/get-user-certificate/G2egGBFuzSx-UQdX8pS8","Завантажити сертифікат")</f>
        <v>Завантажити сертифікат</v>
      </c>
    </row>
    <row r="31" spans="1:8" x14ac:dyDescent="0.3">
      <c r="A31" t="s">
        <v>154</v>
      </c>
      <c r="B31" t="s">
        <v>8</v>
      </c>
      <c r="C31" t="s">
        <v>155</v>
      </c>
      <c r="D31" t="s">
        <v>156</v>
      </c>
      <c r="E31" t="s">
        <v>157</v>
      </c>
      <c r="G31" t="s">
        <v>158</v>
      </c>
      <c r="H31" t="str">
        <f>HYPERLINK("https://talan.bank.gov.ua/get-user-certificate/G2egGKyO6wGglIFaB-47","Завантажити сертифікат")</f>
        <v>Завантажити сертифікат</v>
      </c>
    </row>
    <row r="32" spans="1:8" x14ac:dyDescent="0.3">
      <c r="A32" t="s">
        <v>159</v>
      </c>
      <c r="B32" t="s">
        <v>8</v>
      </c>
      <c r="C32" t="s">
        <v>160</v>
      </c>
      <c r="D32" t="s">
        <v>161</v>
      </c>
      <c r="E32" t="s">
        <v>162</v>
      </c>
      <c r="G32" t="s">
        <v>163</v>
      </c>
      <c r="H32" t="str">
        <f>HYPERLINK("https://talan.bank.gov.ua/get-user-certificate/G2egGn3xIviOZ0e3cnNx","Завантажити сертифікат")</f>
        <v>Завантажити сертифікат</v>
      </c>
    </row>
    <row r="33" spans="1:8" x14ac:dyDescent="0.3">
      <c r="A33" t="s">
        <v>164</v>
      </c>
      <c r="B33" t="s">
        <v>8</v>
      </c>
      <c r="C33" t="s">
        <v>165</v>
      </c>
      <c r="D33" t="s">
        <v>166</v>
      </c>
      <c r="E33" t="s">
        <v>167</v>
      </c>
      <c r="G33" t="s">
        <v>168</v>
      </c>
      <c r="H33" t="str">
        <f>HYPERLINK("https://talan.bank.gov.ua/get-user-certificate/G2egG58pOTRO0xOfsMtU","Завантажити сертифікат")</f>
        <v>Завантажити сертифікат</v>
      </c>
    </row>
    <row r="34" spans="1:8" x14ac:dyDescent="0.3">
      <c r="A34" t="s">
        <v>169</v>
      </c>
      <c r="B34" t="s">
        <v>8</v>
      </c>
      <c r="C34" t="s">
        <v>170</v>
      </c>
      <c r="D34" t="s">
        <v>171</v>
      </c>
      <c r="E34" t="s">
        <v>172</v>
      </c>
      <c r="G34" t="s">
        <v>173</v>
      </c>
      <c r="H34" t="str">
        <f>HYPERLINK("https://talan.bank.gov.ua/get-user-certificate/G2egGxNOqRcLQf8ogEvJ","Завантажити сертифікат")</f>
        <v>Завантажити сертифікат</v>
      </c>
    </row>
    <row r="35" spans="1:8" x14ac:dyDescent="0.3">
      <c r="A35" t="s">
        <v>174</v>
      </c>
      <c r="B35" t="s">
        <v>8</v>
      </c>
      <c r="C35" t="s">
        <v>175</v>
      </c>
      <c r="D35" t="s">
        <v>176</v>
      </c>
      <c r="E35" t="s">
        <v>177</v>
      </c>
      <c r="G35" t="s">
        <v>178</v>
      </c>
      <c r="H35" t="str">
        <f>HYPERLINK("https://talan.bank.gov.ua/get-user-certificate/G2egGuMlxToMXUFtIiGZ","Завантажити сертифікат")</f>
        <v>Завантажити сертифікат</v>
      </c>
    </row>
    <row r="36" spans="1:8" x14ac:dyDescent="0.3">
      <c r="A36" t="s">
        <v>179</v>
      </c>
      <c r="B36" t="s">
        <v>8</v>
      </c>
      <c r="C36" t="s">
        <v>180</v>
      </c>
      <c r="D36" t="s">
        <v>181</v>
      </c>
      <c r="E36" t="s">
        <v>182</v>
      </c>
      <c r="G36" t="s">
        <v>183</v>
      </c>
      <c r="H36" t="str">
        <f>HYPERLINK("https://talan.bank.gov.ua/get-user-certificate/G2egGUa_V92MTPGm5dI4","Завантажити сертифікат")</f>
        <v>Завантажити сертифікат</v>
      </c>
    </row>
    <row r="37" spans="1:8" x14ac:dyDescent="0.3">
      <c r="A37" t="s">
        <v>184</v>
      </c>
      <c r="B37" t="s">
        <v>8</v>
      </c>
      <c r="C37" t="s">
        <v>185</v>
      </c>
      <c r="D37" t="s">
        <v>186</v>
      </c>
      <c r="E37" t="s">
        <v>187</v>
      </c>
      <c r="G37" t="s">
        <v>188</v>
      </c>
      <c r="H37" t="str">
        <f>HYPERLINK("https://talan.bank.gov.ua/get-user-certificate/G2egGy_aB0kmuFMSo15w","Завантажити сертифікат")</f>
        <v>Завантажити сертифікат</v>
      </c>
    </row>
    <row r="38" spans="1:8" x14ac:dyDescent="0.3">
      <c r="A38" t="s">
        <v>189</v>
      </c>
      <c r="B38" t="s">
        <v>8</v>
      </c>
      <c r="C38" t="s">
        <v>190</v>
      </c>
      <c r="D38" t="s">
        <v>191</v>
      </c>
      <c r="E38" t="s">
        <v>192</v>
      </c>
      <c r="G38" t="s">
        <v>193</v>
      </c>
      <c r="H38" t="str">
        <f>HYPERLINK("https://talan.bank.gov.ua/get-user-certificate/G2egGxZkVqQ6ZuDmaa85","Завантажити сертифікат")</f>
        <v>Завантажити сертифікат</v>
      </c>
    </row>
    <row r="39" spans="1:8" x14ac:dyDescent="0.3">
      <c r="A39" t="s">
        <v>194</v>
      </c>
      <c r="B39" t="s">
        <v>8</v>
      </c>
      <c r="C39" t="s">
        <v>195</v>
      </c>
      <c r="D39" t="s">
        <v>196</v>
      </c>
      <c r="E39" t="s">
        <v>197</v>
      </c>
      <c r="G39" t="s">
        <v>198</v>
      </c>
      <c r="H39" t="str">
        <f>HYPERLINK("https://talan.bank.gov.ua/get-user-certificate/G2egGw2pn1uzFwUiaHus","Завантажити сертифікат")</f>
        <v>Завантажити сертифікат</v>
      </c>
    </row>
    <row r="40" spans="1:8" x14ac:dyDescent="0.3">
      <c r="A40" t="s">
        <v>199</v>
      </c>
      <c r="B40" t="s">
        <v>8</v>
      </c>
      <c r="C40" t="s">
        <v>200</v>
      </c>
      <c r="D40" t="s">
        <v>201</v>
      </c>
      <c r="E40" t="s">
        <v>202</v>
      </c>
      <c r="G40" t="s">
        <v>203</v>
      </c>
      <c r="H40" t="str">
        <f>HYPERLINK("https://talan.bank.gov.ua/get-user-certificate/G2egGNavKJSADPpelZX6","Завантажити сертифікат")</f>
        <v>Завантажити сертифікат</v>
      </c>
    </row>
    <row r="41" spans="1:8" x14ac:dyDescent="0.3">
      <c r="A41" t="s">
        <v>204</v>
      </c>
      <c r="B41" t="s">
        <v>8</v>
      </c>
      <c r="C41" t="s">
        <v>205</v>
      </c>
      <c r="D41" t="s">
        <v>206</v>
      </c>
      <c r="E41" t="s">
        <v>207</v>
      </c>
      <c r="G41" t="s">
        <v>208</v>
      </c>
      <c r="H41" t="str">
        <f>HYPERLINK("https://talan.bank.gov.ua/get-user-certificate/G2egGo6y4vMdf3Zorot8","Завантажити сертифікат")</f>
        <v>Завантажити сертифікат</v>
      </c>
    </row>
    <row r="42" spans="1:8" x14ac:dyDescent="0.3">
      <c r="A42" t="s">
        <v>209</v>
      </c>
      <c r="B42" t="s">
        <v>8</v>
      </c>
      <c r="C42" t="s">
        <v>210</v>
      </c>
      <c r="D42" t="s">
        <v>211</v>
      </c>
      <c r="E42" t="s">
        <v>212</v>
      </c>
      <c r="G42" t="s">
        <v>213</v>
      </c>
      <c r="H42" t="str">
        <f>HYPERLINK("https://talan.bank.gov.ua/get-user-certificate/G2egGxMLE27yDLcLxZnv","Завантажити сертифікат")</f>
        <v>Завантажити сертифікат</v>
      </c>
    </row>
    <row r="43" spans="1:8" x14ac:dyDescent="0.3">
      <c r="A43" t="s">
        <v>214</v>
      </c>
      <c r="B43" t="s">
        <v>8</v>
      </c>
      <c r="C43" t="s">
        <v>215</v>
      </c>
      <c r="D43" t="s">
        <v>216</v>
      </c>
      <c r="E43" t="s">
        <v>217</v>
      </c>
      <c r="G43" t="s">
        <v>218</v>
      </c>
      <c r="H43" t="str">
        <f>HYPERLINK("https://talan.bank.gov.ua/get-user-certificate/G2egGuqaJ4uKxA294wy8","Завантажити сертифікат")</f>
        <v>Завантажити сертифікат</v>
      </c>
    </row>
    <row r="44" spans="1:8" x14ac:dyDescent="0.3">
      <c r="A44" t="s">
        <v>219</v>
      </c>
      <c r="B44" t="s">
        <v>8</v>
      </c>
      <c r="C44" t="s">
        <v>220</v>
      </c>
      <c r="D44" t="s">
        <v>221</v>
      </c>
      <c r="E44" t="s">
        <v>222</v>
      </c>
      <c r="G44" t="s">
        <v>223</v>
      </c>
      <c r="H44" t="str">
        <f>HYPERLINK("https://talan.bank.gov.ua/get-user-certificate/G2egG1zYFNfhfm4dE1g5","Завантажити сертифікат")</f>
        <v>Завантажити сертифікат</v>
      </c>
    </row>
    <row r="45" spans="1:8" x14ac:dyDescent="0.3">
      <c r="A45" t="s">
        <v>224</v>
      </c>
      <c r="B45" t="s">
        <v>8</v>
      </c>
      <c r="C45" t="s">
        <v>225</v>
      </c>
      <c r="D45" t="s">
        <v>226</v>
      </c>
      <c r="E45" t="s">
        <v>227</v>
      </c>
      <c r="G45" t="s">
        <v>228</v>
      </c>
      <c r="H45" t="str">
        <f>HYPERLINK("https://talan.bank.gov.ua/get-user-certificate/G2egGzieMy7gTUxP3yCU","Завантажити сертифікат")</f>
        <v>Завантажити сертифікат</v>
      </c>
    </row>
    <row r="46" spans="1:8" x14ac:dyDescent="0.3">
      <c r="A46" t="s">
        <v>229</v>
      </c>
      <c r="B46" t="s">
        <v>8</v>
      </c>
      <c r="C46" t="s">
        <v>230</v>
      </c>
      <c r="D46" t="s">
        <v>231</v>
      </c>
      <c r="E46" t="s">
        <v>232</v>
      </c>
      <c r="G46" t="s">
        <v>233</v>
      </c>
      <c r="H46" t="str">
        <f>HYPERLINK("https://talan.bank.gov.ua/get-user-certificate/G2egGUpegOH_kZoY2cLX","Завантажити сертифікат")</f>
        <v>Завантажити сертифікат</v>
      </c>
    </row>
    <row r="47" spans="1:8" x14ac:dyDescent="0.3">
      <c r="A47" t="s">
        <v>234</v>
      </c>
      <c r="B47" t="s">
        <v>8</v>
      </c>
      <c r="C47" t="s">
        <v>235</v>
      </c>
      <c r="D47" t="s">
        <v>236</v>
      </c>
      <c r="E47" t="s">
        <v>237</v>
      </c>
      <c r="G47" t="s">
        <v>238</v>
      </c>
      <c r="H47" t="str">
        <f>HYPERLINK("https://talan.bank.gov.ua/get-user-certificate/G2egGJ_BYq932XUkeeCv","Завантажити сертифікат")</f>
        <v>Завантажити сертифікат</v>
      </c>
    </row>
    <row r="48" spans="1:8" x14ac:dyDescent="0.3">
      <c r="A48" t="s">
        <v>239</v>
      </c>
      <c r="B48" t="s">
        <v>8</v>
      </c>
      <c r="C48" t="s">
        <v>240</v>
      </c>
      <c r="D48" t="s">
        <v>241</v>
      </c>
      <c r="E48" t="s">
        <v>242</v>
      </c>
      <c r="G48" t="s">
        <v>243</v>
      </c>
      <c r="H48" t="str">
        <f>HYPERLINK("https://talan.bank.gov.ua/get-user-certificate/G2egG1mgvwCqc4uqH6OT","Завантажити сертифікат")</f>
        <v>Завантажити сертифікат</v>
      </c>
    </row>
    <row r="49" spans="1:8" x14ac:dyDescent="0.3">
      <c r="A49" t="s">
        <v>244</v>
      </c>
      <c r="B49" t="s">
        <v>8</v>
      </c>
      <c r="C49" t="s">
        <v>245</v>
      </c>
      <c r="D49" t="s">
        <v>246</v>
      </c>
      <c r="E49" t="s">
        <v>247</v>
      </c>
      <c r="G49" t="s">
        <v>248</v>
      </c>
      <c r="H49" t="str">
        <f>HYPERLINK("https://talan.bank.gov.ua/get-user-certificate/G2egGfZU3SVXzoh0Ell0","Завантажити сертифікат")</f>
        <v>Завантажити сертифікат</v>
      </c>
    </row>
    <row r="50" spans="1:8" x14ac:dyDescent="0.3">
      <c r="A50" t="s">
        <v>249</v>
      </c>
      <c r="B50" t="s">
        <v>8</v>
      </c>
      <c r="C50" t="s">
        <v>250</v>
      </c>
      <c r="D50" t="s">
        <v>251</v>
      </c>
      <c r="E50" t="s">
        <v>252</v>
      </c>
      <c r="G50" t="s">
        <v>253</v>
      </c>
      <c r="H50" t="str">
        <f>HYPERLINK("https://talan.bank.gov.ua/get-user-certificate/G2egGMD9BWYIuXcv1seD","Завантажити сертифікат")</f>
        <v>Завантажити сертифікат</v>
      </c>
    </row>
    <row r="51" spans="1:8" x14ac:dyDescent="0.3">
      <c r="A51" t="s">
        <v>254</v>
      </c>
      <c r="B51" t="s">
        <v>8</v>
      </c>
      <c r="C51" t="s">
        <v>255</v>
      </c>
      <c r="D51" t="s">
        <v>256</v>
      </c>
      <c r="E51" t="s">
        <v>257</v>
      </c>
      <c r="G51" t="s">
        <v>258</v>
      </c>
      <c r="H51" t="str">
        <f>HYPERLINK("https://talan.bank.gov.ua/get-user-certificate/G2egGkP7YDVHBTDRgLDh","Завантажити сертифікат")</f>
        <v>Завантажити сертифікат</v>
      </c>
    </row>
    <row r="52" spans="1:8" x14ac:dyDescent="0.3">
      <c r="A52" t="s">
        <v>259</v>
      </c>
      <c r="B52" t="s">
        <v>8</v>
      </c>
      <c r="C52" t="s">
        <v>260</v>
      </c>
      <c r="D52" t="s">
        <v>261</v>
      </c>
      <c r="E52" t="s">
        <v>262</v>
      </c>
      <c r="G52" t="s">
        <v>263</v>
      </c>
      <c r="H52" t="str">
        <f>HYPERLINK("https://talan.bank.gov.ua/get-user-certificate/G2egGlZqLVrzhXYuQLAg","Завантажити сертифікат")</f>
        <v>Завантажити сертифікат</v>
      </c>
    </row>
    <row r="53" spans="1:8" x14ac:dyDescent="0.3">
      <c r="A53" t="s">
        <v>264</v>
      </c>
      <c r="B53" t="s">
        <v>8</v>
      </c>
      <c r="C53" t="s">
        <v>265</v>
      </c>
      <c r="D53" t="s">
        <v>266</v>
      </c>
      <c r="E53" t="s">
        <v>267</v>
      </c>
      <c r="G53" t="s">
        <v>268</v>
      </c>
      <c r="H53" t="str">
        <f>HYPERLINK("https://talan.bank.gov.ua/get-user-certificate/G2egGGBow9vmJ8dvOyAd","Завантажити сертифікат")</f>
        <v>Завантажити сертифікат</v>
      </c>
    </row>
    <row r="54" spans="1:8" x14ac:dyDescent="0.3">
      <c r="A54" t="s">
        <v>269</v>
      </c>
      <c r="B54" t="s">
        <v>8</v>
      </c>
      <c r="C54" t="s">
        <v>270</v>
      </c>
      <c r="D54" t="s">
        <v>271</v>
      </c>
      <c r="E54" t="s">
        <v>272</v>
      </c>
      <c r="G54" t="s">
        <v>273</v>
      </c>
      <c r="H54" t="str">
        <f>HYPERLINK("https://talan.bank.gov.ua/get-user-certificate/G2egGy1H2u3AZY85sCzH","Завантажити сертифікат")</f>
        <v>Завантажити сертифікат</v>
      </c>
    </row>
    <row r="55" spans="1:8" x14ac:dyDescent="0.3">
      <c r="A55" t="s">
        <v>274</v>
      </c>
      <c r="B55" t="s">
        <v>8</v>
      </c>
      <c r="C55" t="s">
        <v>275</v>
      </c>
      <c r="D55" t="s">
        <v>276</v>
      </c>
      <c r="E55" t="s">
        <v>277</v>
      </c>
      <c r="G55" t="s">
        <v>278</v>
      </c>
      <c r="H55" t="str">
        <f>HYPERLINK("https://talan.bank.gov.ua/get-user-certificate/G2egG8VhBcVYqB39cW8J","Завантажити сертифікат")</f>
        <v>Завантажити сертифікат</v>
      </c>
    </row>
    <row r="56" spans="1:8" x14ac:dyDescent="0.3">
      <c r="A56" t="s">
        <v>279</v>
      </c>
      <c r="B56" t="s">
        <v>8</v>
      </c>
      <c r="C56" t="s">
        <v>280</v>
      </c>
      <c r="D56" t="s">
        <v>281</v>
      </c>
      <c r="E56" t="s">
        <v>282</v>
      </c>
      <c r="G56" t="s">
        <v>283</v>
      </c>
      <c r="H56" t="str">
        <f>HYPERLINK("https://talan.bank.gov.ua/get-user-certificate/G2egGw7YqIJFx_j7sG0j","Завантажити сертифікат")</f>
        <v>Завантажити сертифікат</v>
      </c>
    </row>
    <row r="57" spans="1:8" x14ac:dyDescent="0.3">
      <c r="A57" t="s">
        <v>284</v>
      </c>
      <c r="B57" t="s">
        <v>8</v>
      </c>
      <c r="C57" t="s">
        <v>285</v>
      </c>
      <c r="D57" t="s">
        <v>286</v>
      </c>
      <c r="E57" t="s">
        <v>287</v>
      </c>
      <c r="G57" t="s">
        <v>288</v>
      </c>
      <c r="H57" t="str">
        <f>HYPERLINK("https://talan.bank.gov.ua/get-user-certificate/G2egG3Avmf4hh0ZI_MCw","Завантажити сертифікат")</f>
        <v>Завантажити сертифікат</v>
      </c>
    </row>
    <row r="58" spans="1:8" x14ac:dyDescent="0.3">
      <c r="A58" t="s">
        <v>289</v>
      </c>
      <c r="B58" t="s">
        <v>8</v>
      </c>
      <c r="C58" t="s">
        <v>290</v>
      </c>
      <c r="D58" t="s">
        <v>291</v>
      </c>
      <c r="E58" t="s">
        <v>292</v>
      </c>
      <c r="G58" t="s">
        <v>293</v>
      </c>
      <c r="H58" t="str">
        <f>HYPERLINK("https://talan.bank.gov.ua/get-user-certificate/G2egG0hAEfN8KZBZ2O0l","Завантажити сертифікат")</f>
        <v>Завантажити сертифікат</v>
      </c>
    </row>
    <row r="59" spans="1:8" x14ac:dyDescent="0.3">
      <c r="A59" t="s">
        <v>294</v>
      </c>
      <c r="B59" t="s">
        <v>8</v>
      </c>
      <c r="C59" t="s">
        <v>295</v>
      </c>
      <c r="D59" t="s">
        <v>296</v>
      </c>
      <c r="E59" t="s">
        <v>297</v>
      </c>
      <c r="G59" t="s">
        <v>298</v>
      </c>
      <c r="H59" t="str">
        <f>HYPERLINK("https://talan.bank.gov.ua/get-user-certificate/G2egGkmAMl_nts_leMPT","Завантажити сертифікат")</f>
        <v>Завантажити сертифікат</v>
      </c>
    </row>
    <row r="60" spans="1:8" x14ac:dyDescent="0.3">
      <c r="A60" t="s">
        <v>299</v>
      </c>
      <c r="B60" t="s">
        <v>8</v>
      </c>
      <c r="C60" t="s">
        <v>300</v>
      </c>
      <c r="D60" t="s">
        <v>301</v>
      </c>
      <c r="E60" t="s">
        <v>302</v>
      </c>
      <c r="G60" t="s">
        <v>303</v>
      </c>
      <c r="H60" t="str">
        <f>HYPERLINK("https://talan.bank.gov.ua/get-user-certificate/G2egGVR6b2AlyZ9vE28u","Завантажити сертифікат")</f>
        <v>Завантажити сертифікат</v>
      </c>
    </row>
    <row r="61" spans="1:8" x14ac:dyDescent="0.3">
      <c r="A61" t="s">
        <v>304</v>
      </c>
      <c r="B61" t="s">
        <v>8</v>
      </c>
      <c r="C61" t="s">
        <v>305</v>
      </c>
      <c r="D61" t="s">
        <v>306</v>
      </c>
      <c r="E61" t="s">
        <v>307</v>
      </c>
      <c r="G61" t="s">
        <v>308</v>
      </c>
      <c r="H61" t="str">
        <f>HYPERLINK("https://talan.bank.gov.ua/get-user-certificate/G2egGFQjJiob-wzuFOU9","Завантажити сертифікат")</f>
        <v>Завантажити сертифікат</v>
      </c>
    </row>
    <row r="62" spans="1:8" x14ac:dyDescent="0.3">
      <c r="A62" t="s">
        <v>309</v>
      </c>
      <c r="B62" t="s">
        <v>8</v>
      </c>
      <c r="C62" t="s">
        <v>310</v>
      </c>
      <c r="D62" t="s">
        <v>311</v>
      </c>
      <c r="E62" t="s">
        <v>312</v>
      </c>
      <c r="G62" t="s">
        <v>313</v>
      </c>
      <c r="H62" t="str">
        <f>HYPERLINK("https://talan.bank.gov.ua/get-user-certificate/G2egG_wFRP1jGt4b9sq4","Завантажити сертифікат")</f>
        <v>Завантажити сертифікат</v>
      </c>
    </row>
    <row r="63" spans="1:8" x14ac:dyDescent="0.3">
      <c r="A63" t="s">
        <v>314</v>
      </c>
      <c r="B63" t="s">
        <v>8</v>
      </c>
      <c r="C63" t="s">
        <v>315</v>
      </c>
      <c r="D63" t="s">
        <v>316</v>
      </c>
      <c r="E63" t="s">
        <v>317</v>
      </c>
      <c r="G63" t="s">
        <v>318</v>
      </c>
      <c r="H63" t="str">
        <f>HYPERLINK("https://talan.bank.gov.ua/get-user-certificate/G2egGtT36g58o2JKIAWr","Завантажити сертифікат")</f>
        <v>Завантажити сертифікат</v>
      </c>
    </row>
    <row r="64" spans="1:8" x14ac:dyDescent="0.3">
      <c r="A64" t="s">
        <v>319</v>
      </c>
      <c r="B64" t="s">
        <v>8</v>
      </c>
      <c r="C64" t="s">
        <v>320</v>
      </c>
      <c r="D64" t="s">
        <v>321</v>
      </c>
      <c r="E64" t="s">
        <v>322</v>
      </c>
      <c r="G64" t="s">
        <v>323</v>
      </c>
      <c r="H64" t="str">
        <f>HYPERLINK("https://talan.bank.gov.ua/get-user-certificate/G2egGuVeJmuTALvGwPEr","Завантажити сертифікат")</f>
        <v>Завантажити сертифікат</v>
      </c>
    </row>
    <row r="65" spans="1:8" x14ac:dyDescent="0.3">
      <c r="A65" t="s">
        <v>324</v>
      </c>
      <c r="B65" t="s">
        <v>8</v>
      </c>
      <c r="C65" t="s">
        <v>325</v>
      </c>
      <c r="D65" t="s">
        <v>326</v>
      </c>
      <c r="E65" t="s">
        <v>327</v>
      </c>
      <c r="G65" t="s">
        <v>328</v>
      </c>
      <c r="H65" t="str">
        <f>HYPERLINK("https://talan.bank.gov.ua/get-user-certificate/G2egGgILk8atouzpoWCr","Завантажити сертифікат")</f>
        <v>Завантажити сертифікат</v>
      </c>
    </row>
    <row r="66" spans="1:8" x14ac:dyDescent="0.3">
      <c r="A66" t="s">
        <v>329</v>
      </c>
      <c r="B66" t="s">
        <v>8</v>
      </c>
      <c r="C66" t="s">
        <v>330</v>
      </c>
      <c r="D66" t="s">
        <v>331</v>
      </c>
      <c r="E66" t="s">
        <v>332</v>
      </c>
      <c r="G66" t="s">
        <v>333</v>
      </c>
      <c r="H66" t="str">
        <f>HYPERLINK("https://talan.bank.gov.ua/get-user-certificate/G2egGBMAh_vaGAUrhVSz","Завантажити сертифікат")</f>
        <v>Завантажити сертифікат</v>
      </c>
    </row>
    <row r="67" spans="1:8" x14ac:dyDescent="0.3">
      <c r="A67" t="s">
        <v>334</v>
      </c>
      <c r="B67" t="s">
        <v>8</v>
      </c>
      <c r="C67" t="s">
        <v>335</v>
      </c>
      <c r="D67" t="s">
        <v>336</v>
      </c>
      <c r="E67" t="s">
        <v>337</v>
      </c>
      <c r="G67" t="s">
        <v>338</v>
      </c>
      <c r="H67" t="str">
        <f>HYPERLINK("https://talan.bank.gov.ua/get-user-certificate/G2egG-mF9403CQsiw8Ly","Завантажити сертифікат")</f>
        <v>Завантажити сертифікат</v>
      </c>
    </row>
    <row r="68" spans="1:8" x14ac:dyDescent="0.3">
      <c r="A68" t="s">
        <v>339</v>
      </c>
      <c r="B68" t="s">
        <v>8</v>
      </c>
      <c r="C68" t="s">
        <v>340</v>
      </c>
      <c r="D68" t="s">
        <v>341</v>
      </c>
      <c r="E68" t="s">
        <v>342</v>
      </c>
      <c r="G68" t="s">
        <v>343</v>
      </c>
      <c r="H68" t="str">
        <f>HYPERLINK("https://talan.bank.gov.ua/get-user-certificate/G2egGDKnwebw1U5WSVjR","Завантажити сертифікат")</f>
        <v>Завантажити сертифікат</v>
      </c>
    </row>
    <row r="69" spans="1:8" x14ac:dyDescent="0.3">
      <c r="A69" t="s">
        <v>344</v>
      </c>
      <c r="B69" t="s">
        <v>8</v>
      </c>
      <c r="C69" t="s">
        <v>345</v>
      </c>
      <c r="D69" t="s">
        <v>346</v>
      </c>
      <c r="E69" t="s">
        <v>347</v>
      </c>
      <c r="G69" t="s">
        <v>348</v>
      </c>
      <c r="H69" t="str">
        <f>HYPERLINK("https://talan.bank.gov.ua/get-user-certificate/G2egGxb-8iLj7ApPCPTL","Завантажити сертифікат")</f>
        <v>Завантажити сертифікат</v>
      </c>
    </row>
    <row r="70" spans="1:8" x14ac:dyDescent="0.3">
      <c r="A70" t="s">
        <v>349</v>
      </c>
      <c r="B70" t="s">
        <v>8</v>
      </c>
      <c r="C70" t="s">
        <v>350</v>
      </c>
      <c r="D70" t="s">
        <v>351</v>
      </c>
      <c r="E70" t="s">
        <v>352</v>
      </c>
      <c r="G70" t="s">
        <v>353</v>
      </c>
      <c r="H70" t="str">
        <f>HYPERLINK("https://talan.bank.gov.ua/get-user-certificate/G2egGWkWOQUfPHkHDcID","Завантажити сертифікат")</f>
        <v>Завантажити сертифікат</v>
      </c>
    </row>
    <row r="71" spans="1:8" x14ac:dyDescent="0.3">
      <c r="A71" t="s">
        <v>354</v>
      </c>
      <c r="B71" t="s">
        <v>8</v>
      </c>
      <c r="C71" t="s">
        <v>355</v>
      </c>
      <c r="D71" t="s">
        <v>356</v>
      </c>
      <c r="E71" t="s">
        <v>357</v>
      </c>
      <c r="G71" t="s">
        <v>358</v>
      </c>
      <c r="H71" t="str">
        <f>HYPERLINK("https://talan.bank.gov.ua/get-user-certificate/G2egG4y6-N3A_SpLVurM","Завантажити сертифікат")</f>
        <v>Завантажити сертифікат</v>
      </c>
    </row>
    <row r="72" spans="1:8" x14ac:dyDescent="0.3">
      <c r="A72" t="s">
        <v>359</v>
      </c>
      <c r="B72" t="s">
        <v>8</v>
      </c>
      <c r="C72" t="s">
        <v>360</v>
      </c>
      <c r="D72" t="s">
        <v>361</v>
      </c>
      <c r="E72" t="s">
        <v>362</v>
      </c>
      <c r="G72" t="s">
        <v>363</v>
      </c>
      <c r="H72" t="str">
        <f>HYPERLINK("https://talan.bank.gov.ua/get-user-certificate/G2egG_r37XsLGK0UKaKr","Завантажити сертифікат")</f>
        <v>Завантажити сертифікат</v>
      </c>
    </row>
    <row r="73" spans="1:8" x14ac:dyDescent="0.3">
      <c r="A73" t="s">
        <v>364</v>
      </c>
      <c r="B73" t="s">
        <v>8</v>
      </c>
      <c r="C73" t="s">
        <v>365</v>
      </c>
      <c r="D73" t="s">
        <v>366</v>
      </c>
      <c r="E73" t="s">
        <v>367</v>
      </c>
      <c r="G73" t="s">
        <v>368</v>
      </c>
      <c r="H73" t="str">
        <f>HYPERLINK("https://talan.bank.gov.ua/get-user-certificate/G2egGaO7wWAcTT15MORb","Завантажити сертифікат")</f>
        <v>Завантажити сертифікат</v>
      </c>
    </row>
    <row r="74" spans="1:8" x14ac:dyDescent="0.3">
      <c r="A74" t="s">
        <v>369</v>
      </c>
      <c r="B74" t="s">
        <v>8</v>
      </c>
      <c r="C74" t="s">
        <v>370</v>
      </c>
      <c r="D74" t="s">
        <v>371</v>
      </c>
      <c r="E74" t="s">
        <v>372</v>
      </c>
      <c r="G74" t="s">
        <v>373</v>
      </c>
      <c r="H74" t="str">
        <f>HYPERLINK("https://talan.bank.gov.ua/get-user-certificate/G2egG_fAZjMfZ2F9kof7","Завантажити сертифікат")</f>
        <v>Завантажити сертифікат</v>
      </c>
    </row>
    <row r="75" spans="1:8" x14ac:dyDescent="0.3">
      <c r="A75" t="s">
        <v>374</v>
      </c>
      <c r="B75" t="s">
        <v>8</v>
      </c>
      <c r="C75" t="s">
        <v>375</v>
      </c>
      <c r="D75" t="s">
        <v>376</v>
      </c>
      <c r="E75" t="s">
        <v>377</v>
      </c>
      <c r="G75" t="s">
        <v>378</v>
      </c>
      <c r="H75" t="str">
        <f>HYPERLINK("https://talan.bank.gov.ua/get-user-certificate/G2egGoPl7yRSgnQGf43E","Завантажити сертифікат")</f>
        <v>Завантажити сертифікат</v>
      </c>
    </row>
    <row r="76" spans="1:8" x14ac:dyDescent="0.3">
      <c r="A76" t="s">
        <v>379</v>
      </c>
      <c r="B76" t="s">
        <v>8</v>
      </c>
      <c r="C76" t="s">
        <v>380</v>
      </c>
      <c r="D76" t="s">
        <v>381</v>
      </c>
      <c r="E76" t="s">
        <v>382</v>
      </c>
      <c r="G76" t="s">
        <v>383</v>
      </c>
      <c r="H76" t="str">
        <f>HYPERLINK("https://talan.bank.gov.ua/get-user-certificate/G2egGiR-KQMQ7rcRr_Tc","Завантажити сертифікат")</f>
        <v>Завантажити сертифікат</v>
      </c>
    </row>
    <row r="77" spans="1:8" x14ac:dyDescent="0.3">
      <c r="A77" t="s">
        <v>384</v>
      </c>
      <c r="B77" t="s">
        <v>8</v>
      </c>
      <c r="C77" t="s">
        <v>385</v>
      </c>
      <c r="D77" t="s">
        <v>386</v>
      </c>
      <c r="E77" t="s">
        <v>387</v>
      </c>
      <c r="G77" t="s">
        <v>388</v>
      </c>
      <c r="H77" t="str">
        <f>HYPERLINK("https://talan.bank.gov.ua/get-user-certificate/G2egGTxc6cI8yhD5ZyBx","Завантажити сертифікат")</f>
        <v>Завантажити сертифікат</v>
      </c>
    </row>
    <row r="78" spans="1:8" x14ac:dyDescent="0.3">
      <c r="A78" t="s">
        <v>389</v>
      </c>
      <c r="B78" t="s">
        <v>8</v>
      </c>
      <c r="C78" t="s">
        <v>390</v>
      </c>
      <c r="D78" t="s">
        <v>391</v>
      </c>
      <c r="E78" t="s">
        <v>392</v>
      </c>
      <c r="G78" t="s">
        <v>393</v>
      </c>
      <c r="H78" t="str">
        <f>HYPERLINK("https://talan.bank.gov.ua/get-user-certificate/G2egGn8-qdVLhbnWpL8z","Завантажити сертифікат")</f>
        <v>Завантажити сертифікат</v>
      </c>
    </row>
    <row r="79" spans="1:8" x14ac:dyDescent="0.3">
      <c r="A79" t="s">
        <v>394</v>
      </c>
      <c r="B79" t="s">
        <v>8</v>
      </c>
      <c r="C79" t="s">
        <v>395</v>
      </c>
      <c r="D79" t="s">
        <v>396</v>
      </c>
      <c r="E79" t="s">
        <v>397</v>
      </c>
      <c r="G79" t="s">
        <v>398</v>
      </c>
      <c r="H79" t="str">
        <f>HYPERLINK("https://talan.bank.gov.ua/get-user-certificate/G2egG_XhWr-UTjRCOqRJ","Завантажити сертифікат")</f>
        <v>Завантажити сертифікат</v>
      </c>
    </row>
    <row r="80" spans="1:8" x14ac:dyDescent="0.3">
      <c r="A80" t="s">
        <v>399</v>
      </c>
      <c r="B80" t="s">
        <v>8</v>
      </c>
      <c r="C80" t="s">
        <v>400</v>
      </c>
      <c r="D80" t="s">
        <v>401</v>
      </c>
      <c r="E80" t="s">
        <v>402</v>
      </c>
      <c r="G80" t="s">
        <v>403</v>
      </c>
      <c r="H80" t="str">
        <f>HYPERLINK("https://talan.bank.gov.ua/get-user-certificate/G2egGJC1MspcVgAoahp8","Завантажити сертифікат")</f>
        <v>Завантажити сертифікат</v>
      </c>
    </row>
    <row r="81" spans="1:8" x14ac:dyDescent="0.3">
      <c r="A81" t="s">
        <v>404</v>
      </c>
      <c r="B81" t="s">
        <v>8</v>
      </c>
      <c r="C81" t="s">
        <v>405</v>
      </c>
      <c r="D81" t="s">
        <v>406</v>
      </c>
      <c r="E81" t="s">
        <v>407</v>
      </c>
      <c r="G81" t="s">
        <v>408</v>
      </c>
      <c r="H81" t="str">
        <f>HYPERLINK("https://talan.bank.gov.ua/get-user-certificate/G2egGmWTVevCuLDD0C66","Завантажити сертифікат")</f>
        <v>Завантажити сертифікат</v>
      </c>
    </row>
    <row r="82" spans="1:8" x14ac:dyDescent="0.3">
      <c r="A82" t="s">
        <v>409</v>
      </c>
      <c r="B82" t="s">
        <v>8</v>
      </c>
      <c r="C82" t="s">
        <v>410</v>
      </c>
      <c r="D82" t="s">
        <v>411</v>
      </c>
      <c r="E82" t="s">
        <v>412</v>
      </c>
      <c r="G82" t="s">
        <v>413</v>
      </c>
      <c r="H82" t="str">
        <f>HYPERLINK("https://talan.bank.gov.ua/get-user-certificate/G2egGZcysB9WT5vdmAB5","Завантажити сертифікат")</f>
        <v>Завантажити сертифікат</v>
      </c>
    </row>
    <row r="83" spans="1:8" x14ac:dyDescent="0.3">
      <c r="A83" t="s">
        <v>414</v>
      </c>
      <c r="B83" t="s">
        <v>8</v>
      </c>
      <c r="C83" t="s">
        <v>415</v>
      </c>
      <c r="D83" t="s">
        <v>416</v>
      </c>
      <c r="E83" t="s">
        <v>417</v>
      </c>
      <c r="G83" t="s">
        <v>418</v>
      </c>
      <c r="H83" t="str">
        <f>HYPERLINK("https://talan.bank.gov.ua/get-user-certificate/G2egGZKroFqruQoO1bpd","Завантажити сертифікат")</f>
        <v>Завантажити сертифікат</v>
      </c>
    </row>
    <row r="84" spans="1:8" x14ac:dyDescent="0.3">
      <c r="A84" t="s">
        <v>419</v>
      </c>
      <c r="B84" t="s">
        <v>8</v>
      </c>
      <c r="C84" t="s">
        <v>420</v>
      </c>
      <c r="D84" t="s">
        <v>421</v>
      </c>
      <c r="E84" t="s">
        <v>422</v>
      </c>
      <c r="G84" t="s">
        <v>423</v>
      </c>
      <c r="H84" t="str">
        <f>HYPERLINK("https://talan.bank.gov.ua/get-user-certificate/G2egGEGrjcfjvZ1C1bE9","Завантажити сертифікат")</f>
        <v>Завантажити сертифікат</v>
      </c>
    </row>
    <row r="85" spans="1:8" x14ac:dyDescent="0.3">
      <c r="A85" t="s">
        <v>424</v>
      </c>
      <c r="B85" t="s">
        <v>8</v>
      </c>
      <c r="C85" t="s">
        <v>425</v>
      </c>
      <c r="D85" t="s">
        <v>426</v>
      </c>
      <c r="E85" t="s">
        <v>427</v>
      </c>
      <c r="G85" t="s">
        <v>428</v>
      </c>
      <c r="H85" t="str">
        <f>HYPERLINK("https://talan.bank.gov.ua/get-user-certificate/G2egGPhBDpOWpyvQY8i-","Завантажити сертифікат")</f>
        <v>Завантажити сертифікат</v>
      </c>
    </row>
    <row r="86" spans="1:8" x14ac:dyDescent="0.3">
      <c r="A86" t="s">
        <v>429</v>
      </c>
      <c r="B86" t="s">
        <v>8</v>
      </c>
      <c r="C86" t="s">
        <v>430</v>
      </c>
      <c r="D86" t="s">
        <v>431</v>
      </c>
      <c r="E86" t="s">
        <v>432</v>
      </c>
      <c r="G86" t="s">
        <v>433</v>
      </c>
      <c r="H86" t="str">
        <f>HYPERLINK("https://talan.bank.gov.ua/get-user-certificate/G2egGQoCTL42hTyq-tGX","Завантажити сертифікат")</f>
        <v>Завантажити сертифікат</v>
      </c>
    </row>
    <row r="87" spans="1:8" x14ac:dyDescent="0.3">
      <c r="A87" t="s">
        <v>434</v>
      </c>
      <c r="B87" t="s">
        <v>8</v>
      </c>
      <c r="C87" t="s">
        <v>435</v>
      </c>
      <c r="D87" t="s">
        <v>436</v>
      </c>
      <c r="E87" t="s">
        <v>437</v>
      </c>
      <c r="G87" t="s">
        <v>438</v>
      </c>
      <c r="H87" t="str">
        <f>HYPERLINK("https://talan.bank.gov.ua/get-user-certificate/G2egGqWwbHm7z8HumIAI","Завантажити сертифікат")</f>
        <v>Завантажити сертифікат</v>
      </c>
    </row>
    <row r="88" spans="1:8" x14ac:dyDescent="0.3">
      <c r="A88" t="s">
        <v>439</v>
      </c>
      <c r="B88" t="s">
        <v>8</v>
      </c>
      <c r="C88" t="s">
        <v>440</v>
      </c>
      <c r="D88" t="s">
        <v>441</v>
      </c>
      <c r="E88" t="s">
        <v>442</v>
      </c>
      <c r="G88" t="s">
        <v>443</v>
      </c>
      <c r="H88" t="str">
        <f>HYPERLINK("https://talan.bank.gov.ua/get-user-certificate/G2egGh5b88xDSssOEqr1","Завантажити сертифікат")</f>
        <v>Завантажити сертифікат</v>
      </c>
    </row>
    <row r="89" spans="1:8" x14ac:dyDescent="0.3">
      <c r="A89" t="s">
        <v>444</v>
      </c>
      <c r="B89" t="s">
        <v>8</v>
      </c>
      <c r="C89" t="s">
        <v>445</v>
      </c>
      <c r="D89" t="s">
        <v>446</v>
      </c>
      <c r="E89" t="s">
        <v>447</v>
      </c>
      <c r="G89" t="s">
        <v>448</v>
      </c>
      <c r="H89" t="str">
        <f>HYPERLINK("https://talan.bank.gov.ua/get-user-certificate/G2egGfVwxd260LjVfOXg","Завантажити сертифікат")</f>
        <v>Завантажити сертифікат</v>
      </c>
    </row>
    <row r="90" spans="1:8" x14ac:dyDescent="0.3">
      <c r="A90" t="s">
        <v>449</v>
      </c>
      <c r="B90" t="s">
        <v>8</v>
      </c>
      <c r="C90" t="s">
        <v>450</v>
      </c>
      <c r="D90" t="s">
        <v>451</v>
      </c>
      <c r="E90" t="s">
        <v>452</v>
      </c>
      <c r="G90" t="s">
        <v>453</v>
      </c>
      <c r="H90" t="str">
        <f>HYPERLINK("https://talan.bank.gov.ua/get-user-certificate/G2egGs2mOrc9JOd6Pcjh","Завантажити сертифікат")</f>
        <v>Завантажити сертифікат</v>
      </c>
    </row>
    <row r="91" spans="1:8" x14ac:dyDescent="0.3">
      <c r="A91" t="s">
        <v>454</v>
      </c>
      <c r="B91" t="s">
        <v>8</v>
      </c>
      <c r="C91" t="s">
        <v>455</v>
      </c>
      <c r="D91" t="s">
        <v>456</v>
      </c>
      <c r="E91" t="s">
        <v>457</v>
      </c>
      <c r="G91" t="s">
        <v>458</v>
      </c>
      <c r="H91" t="str">
        <f>HYPERLINK("https://talan.bank.gov.ua/get-user-certificate/G2egGn6WI0jfgRt9dE06","Завантажити сертифікат")</f>
        <v>Завантажити сертифікат</v>
      </c>
    </row>
    <row r="92" spans="1:8" x14ac:dyDescent="0.3">
      <c r="A92" t="s">
        <v>459</v>
      </c>
      <c r="B92" t="s">
        <v>8</v>
      </c>
      <c r="C92" t="s">
        <v>460</v>
      </c>
      <c r="D92" t="s">
        <v>461</v>
      </c>
      <c r="E92" t="s">
        <v>462</v>
      </c>
      <c r="G92" t="s">
        <v>463</v>
      </c>
      <c r="H92" t="str">
        <f>HYPERLINK("https://talan.bank.gov.ua/get-user-certificate/G2egGCeCZMVSlBgqdCw5","Завантажити сертифікат")</f>
        <v>Завантажити сертифікат</v>
      </c>
    </row>
    <row r="93" spans="1:8" x14ac:dyDescent="0.3">
      <c r="A93" t="s">
        <v>464</v>
      </c>
      <c r="B93" t="s">
        <v>8</v>
      </c>
      <c r="C93" t="s">
        <v>465</v>
      </c>
      <c r="D93" t="s">
        <v>466</v>
      </c>
      <c r="E93" t="s">
        <v>467</v>
      </c>
      <c r="G93" t="s">
        <v>468</v>
      </c>
      <c r="H93" t="str">
        <f>HYPERLINK("https://talan.bank.gov.ua/get-user-certificate/G2egGVYRG-e_gvPT7goZ","Завантажити сертифікат")</f>
        <v>Завантажити сертифікат</v>
      </c>
    </row>
    <row r="94" spans="1:8" x14ac:dyDescent="0.3">
      <c r="A94" t="s">
        <v>469</v>
      </c>
      <c r="B94" t="s">
        <v>8</v>
      </c>
      <c r="C94" t="s">
        <v>470</v>
      </c>
      <c r="D94" t="s">
        <v>471</v>
      </c>
      <c r="E94" t="s">
        <v>472</v>
      </c>
      <c r="G94" t="s">
        <v>473</v>
      </c>
      <c r="H94" t="str">
        <f>HYPERLINK("https://talan.bank.gov.ua/get-user-certificate/G2egGvyMm10NvmF4SZbW","Завантажити сертифікат")</f>
        <v>Завантажити сертифікат</v>
      </c>
    </row>
    <row r="95" spans="1:8" x14ac:dyDescent="0.3">
      <c r="A95" t="s">
        <v>474</v>
      </c>
      <c r="B95" t="s">
        <v>8</v>
      </c>
      <c r="C95" t="s">
        <v>475</v>
      </c>
      <c r="D95" t="s">
        <v>476</v>
      </c>
      <c r="E95" t="s">
        <v>477</v>
      </c>
      <c r="G95" t="s">
        <v>478</v>
      </c>
      <c r="H95" t="str">
        <f>HYPERLINK("https://talan.bank.gov.ua/get-user-certificate/G2egGY40aaGpFJgaVNgr","Завантажити сертифікат")</f>
        <v>Завантажити сертифікат</v>
      </c>
    </row>
    <row r="96" spans="1:8" x14ac:dyDescent="0.3">
      <c r="A96" t="s">
        <v>479</v>
      </c>
      <c r="B96" t="s">
        <v>8</v>
      </c>
      <c r="C96" t="s">
        <v>480</v>
      </c>
      <c r="D96" t="s">
        <v>481</v>
      </c>
      <c r="E96" t="s">
        <v>482</v>
      </c>
      <c r="G96" t="s">
        <v>483</v>
      </c>
      <c r="H96" t="str">
        <f>HYPERLINK("https://talan.bank.gov.ua/get-user-certificate/G2egGHOqOtI4JN5BUjDC","Завантажити сертифікат")</f>
        <v>Завантажити сертифікат</v>
      </c>
    </row>
    <row r="97" spans="1:8" x14ac:dyDescent="0.3">
      <c r="A97" t="s">
        <v>484</v>
      </c>
      <c r="B97" t="s">
        <v>8</v>
      </c>
      <c r="C97" t="s">
        <v>485</v>
      </c>
      <c r="D97" t="s">
        <v>486</v>
      </c>
      <c r="E97" t="s">
        <v>487</v>
      </c>
      <c r="G97" t="s">
        <v>488</v>
      </c>
      <c r="H97" t="str">
        <f>HYPERLINK("https://talan.bank.gov.ua/get-user-certificate/G2egG3A7A5L7SFnLdISw","Завантажити сертифікат")</f>
        <v>Завантажити сертифікат</v>
      </c>
    </row>
    <row r="98" spans="1:8" x14ac:dyDescent="0.3">
      <c r="A98" t="s">
        <v>489</v>
      </c>
      <c r="B98" t="s">
        <v>8</v>
      </c>
      <c r="C98" t="s">
        <v>490</v>
      </c>
      <c r="D98" t="s">
        <v>491</v>
      </c>
      <c r="E98" t="s">
        <v>492</v>
      </c>
      <c r="G98" t="s">
        <v>493</v>
      </c>
      <c r="H98" t="str">
        <f>HYPERLINK("https://talan.bank.gov.ua/get-user-certificate/G2egGRrOnP0Fbz4bnTcp","Завантажити сертифікат")</f>
        <v>Завантажити сертифікат</v>
      </c>
    </row>
    <row r="99" spans="1:8" x14ac:dyDescent="0.3">
      <c r="A99" t="s">
        <v>494</v>
      </c>
      <c r="B99" t="s">
        <v>8</v>
      </c>
      <c r="C99" t="s">
        <v>495</v>
      </c>
      <c r="D99" t="s">
        <v>496</v>
      </c>
      <c r="E99" t="s">
        <v>497</v>
      </c>
      <c r="G99" t="s">
        <v>498</v>
      </c>
      <c r="H99" t="str">
        <f>HYPERLINK("https://talan.bank.gov.ua/get-user-certificate/G2egGrVC6tzp9MTTuNbm","Завантажити сертифікат")</f>
        <v>Завантажити сертифікат</v>
      </c>
    </row>
    <row r="100" spans="1:8" x14ac:dyDescent="0.3">
      <c r="A100" t="s">
        <v>499</v>
      </c>
      <c r="B100" t="s">
        <v>8</v>
      </c>
      <c r="C100" t="s">
        <v>500</v>
      </c>
      <c r="D100" t="s">
        <v>501</v>
      </c>
      <c r="E100" t="s">
        <v>502</v>
      </c>
      <c r="G100" t="s">
        <v>503</v>
      </c>
      <c r="H100" t="str">
        <f>HYPERLINK("https://talan.bank.gov.ua/get-user-certificate/G2egGkbtpp5bge2J78x7","Завантажити сертифікат")</f>
        <v>Завантажити сертифікат</v>
      </c>
    </row>
    <row r="101" spans="1:8" x14ac:dyDescent="0.3">
      <c r="A101" t="s">
        <v>504</v>
      </c>
      <c r="B101" t="s">
        <v>8</v>
      </c>
      <c r="C101" t="s">
        <v>505</v>
      </c>
      <c r="D101" t="s">
        <v>506</v>
      </c>
      <c r="E101" t="s">
        <v>507</v>
      </c>
      <c r="G101" t="s">
        <v>508</v>
      </c>
      <c r="H101" t="str">
        <f>HYPERLINK("https://talan.bank.gov.ua/get-user-certificate/G2egGCl1yvjY5P6tGr7f","Завантажити сертифікат")</f>
        <v>Завантажити сертифікат</v>
      </c>
    </row>
    <row r="102" spans="1:8" x14ac:dyDescent="0.3">
      <c r="A102" t="s">
        <v>509</v>
      </c>
      <c r="B102" t="s">
        <v>8</v>
      </c>
      <c r="C102" t="s">
        <v>510</v>
      </c>
      <c r="D102" t="s">
        <v>511</v>
      </c>
      <c r="E102" t="s">
        <v>512</v>
      </c>
      <c r="G102" t="s">
        <v>513</v>
      </c>
      <c r="H102" t="str">
        <f>HYPERLINK("https://talan.bank.gov.ua/get-user-certificate/G2egGFI_HmROj2qtvFTP","Завантажити сертифікат")</f>
        <v>Завантажити сертифікат</v>
      </c>
    </row>
    <row r="103" spans="1:8" x14ac:dyDescent="0.3">
      <c r="A103" t="s">
        <v>514</v>
      </c>
      <c r="B103" t="s">
        <v>8</v>
      </c>
      <c r="C103" t="s">
        <v>515</v>
      </c>
      <c r="D103" t="s">
        <v>516</v>
      </c>
      <c r="E103" t="s">
        <v>517</v>
      </c>
      <c r="G103" t="s">
        <v>518</v>
      </c>
      <c r="H103" t="str">
        <f>HYPERLINK("https://talan.bank.gov.ua/get-user-certificate/G2egGty1LKSo2sEvJFuy","Завантажити сертифікат")</f>
        <v>Завантажити сертифікат</v>
      </c>
    </row>
    <row r="104" spans="1:8" x14ac:dyDescent="0.3">
      <c r="A104" t="s">
        <v>519</v>
      </c>
      <c r="B104" t="s">
        <v>8</v>
      </c>
      <c r="C104" t="s">
        <v>520</v>
      </c>
      <c r="D104" t="s">
        <v>521</v>
      </c>
      <c r="E104" t="s">
        <v>522</v>
      </c>
      <c r="G104" t="s">
        <v>523</v>
      </c>
      <c r="H104" t="str">
        <f>HYPERLINK("https://talan.bank.gov.ua/get-user-certificate/G2egGJuhCTeRa3u9JDSl","Завантажити сертифікат")</f>
        <v>Завантажити сертифікат</v>
      </c>
    </row>
    <row r="105" spans="1:8" x14ac:dyDescent="0.3">
      <c r="A105" t="s">
        <v>524</v>
      </c>
      <c r="B105" t="s">
        <v>8</v>
      </c>
      <c r="C105" t="s">
        <v>525</v>
      </c>
      <c r="D105" t="s">
        <v>526</v>
      </c>
      <c r="E105" t="s">
        <v>527</v>
      </c>
      <c r="G105" t="s">
        <v>528</v>
      </c>
      <c r="H105" t="str">
        <f>HYPERLINK("https://talan.bank.gov.ua/get-user-certificate/G2egGIEBr50Y5Is-OkqN","Завантажити сертифікат")</f>
        <v>Завантажити сертифікат</v>
      </c>
    </row>
    <row r="106" spans="1:8" x14ac:dyDescent="0.3">
      <c r="A106" t="s">
        <v>529</v>
      </c>
      <c r="B106" t="s">
        <v>8</v>
      </c>
      <c r="C106" t="s">
        <v>530</v>
      </c>
      <c r="D106" t="s">
        <v>531</v>
      </c>
      <c r="E106" t="s">
        <v>532</v>
      </c>
      <c r="G106" t="s">
        <v>533</v>
      </c>
      <c r="H106" t="str">
        <f>HYPERLINK("https://talan.bank.gov.ua/get-user-certificate/G2egGVG1GRdmEj0afqiG","Завантажити сертифікат")</f>
        <v>Завантажити сертифікат</v>
      </c>
    </row>
    <row r="107" spans="1:8" x14ac:dyDescent="0.3">
      <c r="A107" t="s">
        <v>534</v>
      </c>
      <c r="B107" t="s">
        <v>8</v>
      </c>
      <c r="C107" t="s">
        <v>535</v>
      </c>
      <c r="D107" t="s">
        <v>536</v>
      </c>
      <c r="E107" t="s">
        <v>537</v>
      </c>
      <c r="G107" t="s">
        <v>538</v>
      </c>
      <c r="H107" t="str">
        <f>HYPERLINK("https://talan.bank.gov.ua/get-user-certificate/G2egGtsT0FYx8tHuJURH","Завантажити сертифікат")</f>
        <v>Завантажити сертифікат</v>
      </c>
    </row>
    <row r="108" spans="1:8" x14ac:dyDescent="0.3">
      <c r="A108" t="s">
        <v>539</v>
      </c>
      <c r="B108" t="s">
        <v>8</v>
      </c>
      <c r="C108" t="s">
        <v>540</v>
      </c>
      <c r="D108" t="s">
        <v>541</v>
      </c>
      <c r="E108" t="s">
        <v>542</v>
      </c>
      <c r="G108" t="s">
        <v>543</v>
      </c>
      <c r="H108" t="str">
        <f>HYPERLINK("https://talan.bank.gov.ua/get-user-certificate/G2egGclGVAhA6Z1PHHYL","Завантажити сертифікат")</f>
        <v>Завантажити сертифікат</v>
      </c>
    </row>
    <row r="109" spans="1:8" x14ac:dyDescent="0.3">
      <c r="A109" t="s">
        <v>544</v>
      </c>
      <c r="B109" t="s">
        <v>8</v>
      </c>
      <c r="C109" t="s">
        <v>545</v>
      </c>
      <c r="D109" t="s">
        <v>546</v>
      </c>
      <c r="E109" t="s">
        <v>547</v>
      </c>
      <c r="G109" t="s">
        <v>548</v>
      </c>
      <c r="H109" t="str">
        <f>HYPERLINK("https://talan.bank.gov.ua/get-user-certificate/G2egGy02prUKgRyJ37l4","Завантажити сертифікат")</f>
        <v>Завантажити сертифікат</v>
      </c>
    </row>
    <row r="110" spans="1:8" x14ac:dyDescent="0.3">
      <c r="A110" t="s">
        <v>549</v>
      </c>
      <c r="B110" t="s">
        <v>8</v>
      </c>
      <c r="C110" t="s">
        <v>550</v>
      </c>
      <c r="D110" t="s">
        <v>551</v>
      </c>
      <c r="E110" t="s">
        <v>552</v>
      </c>
      <c r="G110" t="s">
        <v>553</v>
      </c>
      <c r="H110" t="str">
        <f>HYPERLINK("https://talan.bank.gov.ua/get-user-certificate/G2egGaccnf9kCw52ts7q","Завантажити сертифікат")</f>
        <v>Завантажити сертифікат</v>
      </c>
    </row>
    <row r="111" spans="1:8" x14ac:dyDescent="0.3">
      <c r="A111" t="s">
        <v>554</v>
      </c>
      <c r="B111" t="s">
        <v>8</v>
      </c>
      <c r="C111" t="s">
        <v>555</v>
      </c>
      <c r="D111" t="s">
        <v>556</v>
      </c>
      <c r="E111" t="s">
        <v>557</v>
      </c>
      <c r="G111" t="s">
        <v>558</v>
      </c>
      <c r="H111" t="str">
        <f>HYPERLINK("https://talan.bank.gov.ua/get-user-certificate/G2egGB5jE4b3mNmiEc6S","Завантажити сертифікат")</f>
        <v>Завантажити сертифікат</v>
      </c>
    </row>
    <row r="112" spans="1:8" x14ac:dyDescent="0.3">
      <c r="A112" t="s">
        <v>559</v>
      </c>
      <c r="B112" t="s">
        <v>8</v>
      </c>
      <c r="C112" t="s">
        <v>560</v>
      </c>
      <c r="D112" t="s">
        <v>561</v>
      </c>
      <c r="E112" t="s">
        <v>562</v>
      </c>
      <c r="G112" t="s">
        <v>563</v>
      </c>
      <c r="H112" t="str">
        <f>HYPERLINK("https://talan.bank.gov.ua/get-user-certificate/G2egGvQFJF7Ogoob7p-Z","Завантажити сертифікат")</f>
        <v>Завантажити сертифікат</v>
      </c>
    </row>
    <row r="113" spans="1:8" x14ac:dyDescent="0.3">
      <c r="A113" t="s">
        <v>564</v>
      </c>
      <c r="B113" t="s">
        <v>8</v>
      </c>
      <c r="C113" t="s">
        <v>565</v>
      </c>
      <c r="D113" t="s">
        <v>566</v>
      </c>
      <c r="E113" t="s">
        <v>567</v>
      </c>
      <c r="G113" t="s">
        <v>568</v>
      </c>
      <c r="H113" t="str">
        <f>HYPERLINK("https://talan.bank.gov.ua/get-user-certificate/G2egG59rr13HlBs8pEMC","Завантажити сертифікат")</f>
        <v>Завантажити сертифікат</v>
      </c>
    </row>
    <row r="114" spans="1:8" x14ac:dyDescent="0.3">
      <c r="A114" t="s">
        <v>569</v>
      </c>
      <c r="B114" t="s">
        <v>8</v>
      </c>
      <c r="C114" t="s">
        <v>570</v>
      </c>
      <c r="D114" t="s">
        <v>571</v>
      </c>
      <c r="E114" t="s">
        <v>572</v>
      </c>
      <c r="G114" t="s">
        <v>573</v>
      </c>
      <c r="H114" t="str">
        <f>HYPERLINK("https://talan.bank.gov.ua/get-user-certificate/G2egG2S8a5lbZRt2Dqx5","Завантажити сертифікат")</f>
        <v>Завантажити сертифікат</v>
      </c>
    </row>
    <row r="115" spans="1:8" x14ac:dyDescent="0.3">
      <c r="A115" t="s">
        <v>574</v>
      </c>
      <c r="B115" t="s">
        <v>8</v>
      </c>
      <c r="C115" t="s">
        <v>575</v>
      </c>
      <c r="D115" t="s">
        <v>576</v>
      </c>
      <c r="E115" t="s">
        <v>577</v>
      </c>
      <c r="G115" t="s">
        <v>578</v>
      </c>
      <c r="H115" t="str">
        <f>HYPERLINK("https://talan.bank.gov.ua/get-user-certificate/G2egGZvwop00DCRfIiP9","Завантажити сертифікат")</f>
        <v>Завантажити сертифікат</v>
      </c>
    </row>
    <row r="116" spans="1:8" x14ac:dyDescent="0.3">
      <c r="A116" t="s">
        <v>579</v>
      </c>
      <c r="B116" t="s">
        <v>8</v>
      </c>
      <c r="C116" t="s">
        <v>580</v>
      </c>
      <c r="D116" t="s">
        <v>581</v>
      </c>
      <c r="E116" t="s">
        <v>582</v>
      </c>
      <c r="G116" t="s">
        <v>583</v>
      </c>
      <c r="H116" t="str">
        <f>HYPERLINK("https://talan.bank.gov.ua/get-user-certificate/G2egG2frmtvnXQc6FqjW","Завантажити сертифікат")</f>
        <v>Завантажити сертифікат</v>
      </c>
    </row>
    <row r="117" spans="1:8" x14ac:dyDescent="0.3">
      <c r="A117" t="s">
        <v>584</v>
      </c>
      <c r="B117" t="s">
        <v>8</v>
      </c>
      <c r="C117" t="s">
        <v>585</v>
      </c>
      <c r="D117" t="s">
        <v>586</v>
      </c>
      <c r="E117" t="s">
        <v>587</v>
      </c>
      <c r="F117" t="s">
        <v>588</v>
      </c>
      <c r="G117" t="s">
        <v>589</v>
      </c>
      <c r="H117" t="str">
        <f>HYPERLINK("https://talan.bank.gov.ua/get-user-certificate/G2egGuLETDXCYKicvRP6","Завантажити сертифікат")</f>
        <v>Завантажити сертифікат</v>
      </c>
    </row>
    <row r="118" spans="1:8" x14ac:dyDescent="0.3">
      <c r="A118" t="s">
        <v>590</v>
      </c>
      <c r="B118" t="s">
        <v>8</v>
      </c>
      <c r="C118" t="s">
        <v>591</v>
      </c>
      <c r="D118" t="s">
        <v>592</v>
      </c>
      <c r="E118" t="s">
        <v>593</v>
      </c>
      <c r="G118" t="s">
        <v>594</v>
      </c>
      <c r="H118" t="str">
        <f>HYPERLINK("https://talan.bank.gov.ua/get-user-certificate/G2egG8R_Sr5pWWCkYoH0","Завантажити сертифікат")</f>
        <v>Завантажити сертифікат</v>
      </c>
    </row>
    <row r="119" spans="1:8" x14ac:dyDescent="0.3">
      <c r="A119" t="s">
        <v>595</v>
      </c>
      <c r="B119" t="s">
        <v>8</v>
      </c>
      <c r="C119" t="s">
        <v>596</v>
      </c>
      <c r="D119" t="s">
        <v>597</v>
      </c>
      <c r="E119" t="s">
        <v>598</v>
      </c>
      <c r="G119" t="s">
        <v>599</v>
      </c>
      <c r="H119" t="str">
        <f>HYPERLINK("https://talan.bank.gov.ua/get-user-certificate/G2egGUICj79kz_lQgBuC","Завантажити сертифікат")</f>
        <v>Завантажити сертифікат</v>
      </c>
    </row>
    <row r="120" spans="1:8" x14ac:dyDescent="0.3">
      <c r="A120" t="s">
        <v>600</v>
      </c>
      <c r="B120" t="s">
        <v>8</v>
      </c>
      <c r="C120" t="s">
        <v>601</v>
      </c>
      <c r="D120" t="s">
        <v>602</v>
      </c>
      <c r="E120" t="s">
        <v>603</v>
      </c>
      <c r="G120" t="s">
        <v>604</v>
      </c>
      <c r="H120" t="str">
        <f>HYPERLINK("https://talan.bank.gov.ua/get-user-certificate/G2egGtqRWtELp_kUreJT","Завантажити сертифікат")</f>
        <v>Завантажити сертифікат</v>
      </c>
    </row>
    <row r="121" spans="1:8" x14ac:dyDescent="0.3">
      <c r="A121" t="s">
        <v>605</v>
      </c>
      <c r="B121" t="s">
        <v>8</v>
      </c>
      <c r="C121" t="s">
        <v>606</v>
      </c>
      <c r="D121" t="s">
        <v>607</v>
      </c>
      <c r="E121" t="s">
        <v>608</v>
      </c>
      <c r="G121" t="s">
        <v>609</v>
      </c>
      <c r="H121" t="str">
        <f>HYPERLINK("https://talan.bank.gov.ua/get-user-certificate/G2egG7Ec3iphnla-d6So","Завантажити сертифікат")</f>
        <v>Завантажити сертифікат</v>
      </c>
    </row>
    <row r="122" spans="1:8" x14ac:dyDescent="0.3">
      <c r="A122" t="s">
        <v>610</v>
      </c>
      <c r="B122" t="s">
        <v>8</v>
      </c>
      <c r="C122" t="s">
        <v>611</v>
      </c>
      <c r="D122" t="s">
        <v>612</v>
      </c>
      <c r="E122" t="s">
        <v>613</v>
      </c>
      <c r="G122" t="s">
        <v>614</v>
      </c>
      <c r="H122" t="str">
        <f>HYPERLINK("https://talan.bank.gov.ua/get-user-certificate/G2egGMafB2A5r8O0Xgms","Завантажити сертифікат")</f>
        <v>Завантажити сертифікат</v>
      </c>
    </row>
    <row r="123" spans="1:8" x14ac:dyDescent="0.3">
      <c r="A123" t="s">
        <v>615</v>
      </c>
      <c r="B123" t="s">
        <v>8</v>
      </c>
      <c r="C123" t="s">
        <v>616</v>
      </c>
      <c r="D123" t="s">
        <v>617</v>
      </c>
      <c r="E123" t="s">
        <v>618</v>
      </c>
      <c r="G123" t="s">
        <v>619</v>
      </c>
      <c r="H123" t="str">
        <f>HYPERLINK("https://talan.bank.gov.ua/get-user-certificate/G2egGp6by0QVOIL9wmUI","Завантажити сертифікат")</f>
        <v>Завантажити сертифікат</v>
      </c>
    </row>
    <row r="124" spans="1:8" x14ac:dyDescent="0.3">
      <c r="A124" t="s">
        <v>620</v>
      </c>
      <c r="B124" t="s">
        <v>8</v>
      </c>
      <c r="C124" t="s">
        <v>621</v>
      </c>
      <c r="D124" t="s">
        <v>622</v>
      </c>
      <c r="E124" t="s">
        <v>623</v>
      </c>
      <c r="G124" t="s">
        <v>624</v>
      </c>
      <c r="H124" t="str">
        <f>HYPERLINK("https://talan.bank.gov.ua/get-user-certificate/G2egGlZe9WKpYtQgT8fO","Завантажити сертифікат")</f>
        <v>Завантажити сертифікат</v>
      </c>
    </row>
    <row r="125" spans="1:8" x14ac:dyDescent="0.3">
      <c r="A125" t="s">
        <v>625</v>
      </c>
      <c r="B125" t="s">
        <v>8</v>
      </c>
      <c r="C125" t="s">
        <v>626</v>
      </c>
      <c r="D125" t="s">
        <v>627</v>
      </c>
      <c r="E125" t="s">
        <v>628</v>
      </c>
      <c r="G125" t="s">
        <v>629</v>
      </c>
      <c r="H125" t="str">
        <f>HYPERLINK("https://talan.bank.gov.ua/get-user-certificate/G2egG2lMPcO-eXONxRrf","Завантажити сертифікат")</f>
        <v>Завантажити сертифікат</v>
      </c>
    </row>
    <row r="126" spans="1:8" x14ac:dyDescent="0.3">
      <c r="A126" t="s">
        <v>630</v>
      </c>
      <c r="B126" t="s">
        <v>8</v>
      </c>
      <c r="C126" t="s">
        <v>631</v>
      </c>
      <c r="D126" t="s">
        <v>632</v>
      </c>
      <c r="E126" t="s">
        <v>633</v>
      </c>
      <c r="G126" t="s">
        <v>634</v>
      </c>
      <c r="H126" t="str">
        <f>HYPERLINK("https://talan.bank.gov.ua/get-user-certificate/G2egGehSCfv_z3w6ZSPe","Завантажити сертифікат")</f>
        <v>Завантажити сертифікат</v>
      </c>
    </row>
    <row r="127" spans="1:8" x14ac:dyDescent="0.3">
      <c r="A127" t="s">
        <v>635</v>
      </c>
      <c r="B127" t="s">
        <v>8</v>
      </c>
      <c r="C127" t="s">
        <v>636</v>
      </c>
      <c r="D127" t="s">
        <v>637</v>
      </c>
      <c r="E127" t="s">
        <v>638</v>
      </c>
      <c r="G127" t="s">
        <v>639</v>
      </c>
      <c r="H127" t="str">
        <f>HYPERLINK("https://talan.bank.gov.ua/get-user-certificate/G2egG6BgqmdLxje7F4_L","Завантажити сертифікат")</f>
        <v>Завантажити сертифікат</v>
      </c>
    </row>
    <row r="128" spans="1:8" x14ac:dyDescent="0.3">
      <c r="A128" t="s">
        <v>640</v>
      </c>
      <c r="B128" t="s">
        <v>8</v>
      </c>
      <c r="C128" t="s">
        <v>641</v>
      </c>
      <c r="D128" t="s">
        <v>642</v>
      </c>
      <c r="E128" t="s">
        <v>643</v>
      </c>
      <c r="G128" t="s">
        <v>644</v>
      </c>
      <c r="H128" t="str">
        <f>HYPERLINK("https://talan.bank.gov.ua/get-user-certificate/G2egGUpxbh5S_WxZpVCk","Завантажити сертифікат")</f>
        <v>Завантажити сертифікат</v>
      </c>
    </row>
    <row r="129" spans="1:8" x14ac:dyDescent="0.3">
      <c r="A129" t="s">
        <v>645</v>
      </c>
      <c r="B129" t="s">
        <v>8</v>
      </c>
      <c r="C129" t="s">
        <v>646</v>
      </c>
      <c r="D129" t="s">
        <v>647</v>
      </c>
      <c r="E129" t="s">
        <v>648</v>
      </c>
      <c r="G129" t="s">
        <v>649</v>
      </c>
      <c r="H129" t="str">
        <f>HYPERLINK("https://talan.bank.gov.ua/get-user-certificate/G2egGYtyfX_tRTRuxa19","Завантажити сертифікат")</f>
        <v>Завантажити сертифікат</v>
      </c>
    </row>
    <row r="130" spans="1:8" x14ac:dyDescent="0.3">
      <c r="A130" t="s">
        <v>650</v>
      </c>
      <c r="B130" t="s">
        <v>8</v>
      </c>
      <c r="C130" t="s">
        <v>651</v>
      </c>
      <c r="D130" t="s">
        <v>652</v>
      </c>
      <c r="E130" t="s">
        <v>653</v>
      </c>
      <c r="G130" t="s">
        <v>654</v>
      </c>
      <c r="H130" t="str">
        <f>HYPERLINK("https://talan.bank.gov.ua/get-user-certificate/G2egGahvkepAQVpgjgLh","Завантажити сертифікат")</f>
        <v>Завантажити сертифікат</v>
      </c>
    </row>
    <row r="131" spans="1:8" x14ac:dyDescent="0.3">
      <c r="A131" t="s">
        <v>655</v>
      </c>
      <c r="B131" t="s">
        <v>8</v>
      </c>
      <c r="C131" t="s">
        <v>656</v>
      </c>
      <c r="D131" t="s">
        <v>657</v>
      </c>
      <c r="E131" t="s">
        <v>658</v>
      </c>
      <c r="G131" t="s">
        <v>659</v>
      </c>
      <c r="H131" t="str">
        <f>HYPERLINK("https://talan.bank.gov.ua/get-user-certificate/G2egGjHEBf4M3nOoyfw1","Завантажити сертифікат")</f>
        <v>Завантажити сертифікат</v>
      </c>
    </row>
    <row r="132" spans="1:8" x14ac:dyDescent="0.3">
      <c r="A132" t="s">
        <v>660</v>
      </c>
      <c r="B132" t="s">
        <v>8</v>
      </c>
      <c r="C132" t="s">
        <v>661</v>
      </c>
      <c r="D132" t="s">
        <v>662</v>
      </c>
      <c r="E132" t="s">
        <v>663</v>
      </c>
      <c r="G132" t="s">
        <v>664</v>
      </c>
      <c r="H132" t="str">
        <f>HYPERLINK("https://talan.bank.gov.ua/get-user-certificate/G2egGXOYISwvVCXE2YXE","Завантажити сертифікат")</f>
        <v>Завантажити сертифікат</v>
      </c>
    </row>
    <row r="133" spans="1:8" x14ac:dyDescent="0.3">
      <c r="A133" t="s">
        <v>665</v>
      </c>
      <c r="B133" t="s">
        <v>8</v>
      </c>
      <c r="C133" t="s">
        <v>666</v>
      </c>
      <c r="D133" t="s">
        <v>667</v>
      </c>
      <c r="E133" t="s">
        <v>668</v>
      </c>
      <c r="G133" t="s">
        <v>669</v>
      </c>
      <c r="H133" t="str">
        <f>HYPERLINK("https://talan.bank.gov.ua/get-user-certificate/G2egGT-1-O7Xl3cGPUsV","Завантажити сертифікат")</f>
        <v>Завантажити сертифікат</v>
      </c>
    </row>
    <row r="134" spans="1:8" x14ac:dyDescent="0.3">
      <c r="A134" t="s">
        <v>670</v>
      </c>
      <c r="B134" t="s">
        <v>8</v>
      </c>
      <c r="C134" t="s">
        <v>671</v>
      </c>
      <c r="D134" t="s">
        <v>672</v>
      </c>
      <c r="E134" t="s">
        <v>673</v>
      </c>
      <c r="G134" t="s">
        <v>674</v>
      </c>
      <c r="H134" t="str">
        <f>HYPERLINK("https://talan.bank.gov.ua/get-user-certificate/G2egGGCTVLjoHB1j6gwK","Завантажити сертифікат")</f>
        <v>Завантажити сертифікат</v>
      </c>
    </row>
    <row r="135" spans="1:8" x14ac:dyDescent="0.3">
      <c r="A135" t="s">
        <v>675</v>
      </c>
      <c r="B135" t="s">
        <v>8</v>
      </c>
      <c r="C135" t="s">
        <v>676</v>
      </c>
      <c r="D135" t="s">
        <v>677</v>
      </c>
      <c r="E135" t="s">
        <v>678</v>
      </c>
      <c r="G135" t="s">
        <v>679</v>
      </c>
      <c r="H135" t="str">
        <f>HYPERLINK("https://talan.bank.gov.ua/get-user-certificate/G2egG0jjZ4omXrZOmLNM","Завантажити сертифікат")</f>
        <v>Завантажити сертифікат</v>
      </c>
    </row>
    <row r="136" spans="1:8" x14ac:dyDescent="0.3">
      <c r="A136" t="s">
        <v>680</v>
      </c>
      <c r="B136" t="s">
        <v>8</v>
      </c>
      <c r="C136" t="s">
        <v>681</v>
      </c>
      <c r="D136" t="s">
        <v>682</v>
      </c>
      <c r="E136" t="s">
        <v>683</v>
      </c>
      <c r="G136" t="s">
        <v>684</v>
      </c>
      <c r="H136" t="str">
        <f>HYPERLINK("https://talan.bank.gov.ua/get-user-certificate/G2egG9Czp_Hs_daIRxgb","Завантажити сертифікат")</f>
        <v>Завантажити сертифікат</v>
      </c>
    </row>
    <row r="137" spans="1:8" x14ac:dyDescent="0.3">
      <c r="A137" t="s">
        <v>685</v>
      </c>
      <c r="B137" t="s">
        <v>8</v>
      </c>
      <c r="C137" t="s">
        <v>686</v>
      </c>
      <c r="D137" t="s">
        <v>687</v>
      </c>
      <c r="E137" t="s">
        <v>688</v>
      </c>
      <c r="G137" t="s">
        <v>689</v>
      </c>
      <c r="H137" t="str">
        <f>HYPERLINK("https://talan.bank.gov.ua/get-user-certificate/G2egG_OAiKaElnJXaBDl","Завантажити сертифікат")</f>
        <v>Завантажити сертифікат</v>
      </c>
    </row>
    <row r="138" spans="1:8" x14ac:dyDescent="0.3">
      <c r="A138" t="s">
        <v>690</v>
      </c>
      <c r="B138" t="s">
        <v>8</v>
      </c>
      <c r="C138" t="s">
        <v>691</v>
      </c>
      <c r="D138" t="s">
        <v>692</v>
      </c>
      <c r="E138" t="s">
        <v>693</v>
      </c>
      <c r="G138" t="s">
        <v>694</v>
      </c>
      <c r="H138" t="str">
        <f>HYPERLINK("https://talan.bank.gov.ua/get-user-certificate/G2egGMoS5Gal-UzsR1BT","Завантажити сертифікат")</f>
        <v>Завантажити сертифікат</v>
      </c>
    </row>
    <row r="139" spans="1:8" x14ac:dyDescent="0.3">
      <c r="A139" t="s">
        <v>695</v>
      </c>
      <c r="B139" t="s">
        <v>8</v>
      </c>
      <c r="C139" t="s">
        <v>696</v>
      </c>
      <c r="D139" t="s">
        <v>697</v>
      </c>
      <c r="E139" t="s">
        <v>698</v>
      </c>
      <c r="G139" t="s">
        <v>699</v>
      </c>
      <c r="H139" t="str">
        <f>HYPERLINK("https://talan.bank.gov.ua/get-user-certificate/G2egGQAuBPTU6xdWyhbj","Завантажити сертифікат")</f>
        <v>Завантажити сертифікат</v>
      </c>
    </row>
    <row r="140" spans="1:8" x14ac:dyDescent="0.3">
      <c r="A140" t="s">
        <v>700</v>
      </c>
      <c r="B140" t="s">
        <v>8</v>
      </c>
      <c r="C140" t="s">
        <v>701</v>
      </c>
      <c r="D140" t="s">
        <v>702</v>
      </c>
      <c r="E140" t="s">
        <v>703</v>
      </c>
      <c r="G140" t="s">
        <v>704</v>
      </c>
      <c r="H140" t="str">
        <f>HYPERLINK("https://talan.bank.gov.ua/get-user-certificate/G2egGjgCzbT5zyLCq6Bh","Завантажити сертифікат")</f>
        <v>Завантажити сертифікат</v>
      </c>
    </row>
    <row r="141" spans="1:8" x14ac:dyDescent="0.3">
      <c r="A141" t="s">
        <v>705</v>
      </c>
      <c r="B141" t="s">
        <v>8</v>
      </c>
      <c r="C141" t="s">
        <v>706</v>
      </c>
      <c r="D141" t="s">
        <v>707</v>
      </c>
      <c r="E141" t="s">
        <v>708</v>
      </c>
      <c r="G141" t="s">
        <v>709</v>
      </c>
      <c r="H141" t="str">
        <f>HYPERLINK("https://talan.bank.gov.ua/get-user-certificate/G2egGlj2zXW8ndwjzrgl","Завантажити сертифікат")</f>
        <v>Завантажити сертифікат</v>
      </c>
    </row>
    <row r="142" spans="1:8" x14ac:dyDescent="0.3">
      <c r="A142" t="s">
        <v>710</v>
      </c>
      <c r="B142" t="s">
        <v>8</v>
      </c>
      <c r="C142" t="s">
        <v>711</v>
      </c>
      <c r="D142" t="s">
        <v>712</v>
      </c>
      <c r="E142" t="s">
        <v>713</v>
      </c>
      <c r="G142" t="s">
        <v>714</v>
      </c>
      <c r="H142" t="str">
        <f>HYPERLINK("https://talan.bank.gov.ua/get-user-certificate/G2egGH7adYHve5rC6Or8","Завантажити сертифікат")</f>
        <v>Завантажити сертифікат</v>
      </c>
    </row>
    <row r="143" spans="1:8" x14ac:dyDescent="0.3">
      <c r="A143" t="s">
        <v>715</v>
      </c>
      <c r="B143" t="s">
        <v>8</v>
      </c>
      <c r="C143" t="s">
        <v>716</v>
      </c>
      <c r="D143" t="s">
        <v>717</v>
      </c>
      <c r="E143" t="s">
        <v>718</v>
      </c>
      <c r="G143" t="s">
        <v>719</v>
      </c>
      <c r="H143" t="str">
        <f>HYPERLINK("https://talan.bank.gov.ua/get-user-certificate/G2egG-F1MniOZ8PV9DnH","Завантажити сертифікат")</f>
        <v>Завантажити сертифікат</v>
      </c>
    </row>
    <row r="144" spans="1:8" x14ac:dyDescent="0.3">
      <c r="A144" t="s">
        <v>720</v>
      </c>
      <c r="B144" t="s">
        <v>8</v>
      </c>
      <c r="C144" t="s">
        <v>721</v>
      </c>
      <c r="D144" t="s">
        <v>722</v>
      </c>
      <c r="E144" t="s">
        <v>723</v>
      </c>
      <c r="G144" t="s">
        <v>724</v>
      </c>
      <c r="H144" t="str">
        <f>HYPERLINK("https://talan.bank.gov.ua/get-user-certificate/G2egGPzwJ6R-9nW2dwDf","Завантажити сертифікат")</f>
        <v>Завантажити сертифікат</v>
      </c>
    </row>
    <row r="145" spans="1:8" x14ac:dyDescent="0.3">
      <c r="A145" t="s">
        <v>725</v>
      </c>
      <c r="B145" t="s">
        <v>8</v>
      </c>
      <c r="C145" t="s">
        <v>726</v>
      </c>
      <c r="D145" t="s">
        <v>727</v>
      </c>
      <c r="E145" t="s">
        <v>728</v>
      </c>
      <c r="G145" t="s">
        <v>729</v>
      </c>
      <c r="H145" t="str">
        <f>HYPERLINK("https://talan.bank.gov.ua/get-user-certificate/G2egG4nBbPGfU6FJB4Ig","Завантажити сертифікат")</f>
        <v>Завантажити сертифікат</v>
      </c>
    </row>
    <row r="146" spans="1:8" x14ac:dyDescent="0.3">
      <c r="A146" t="s">
        <v>730</v>
      </c>
      <c r="B146" t="s">
        <v>8</v>
      </c>
      <c r="C146" t="s">
        <v>731</v>
      </c>
      <c r="D146" t="s">
        <v>732</v>
      </c>
      <c r="E146" t="s">
        <v>733</v>
      </c>
      <c r="G146" t="s">
        <v>734</v>
      </c>
      <c r="H146" t="str">
        <f>HYPERLINK("https://talan.bank.gov.ua/get-user-certificate/G2egGBDyjBkmQys3jNqS","Завантажити сертифікат")</f>
        <v>Завантажити сертифікат</v>
      </c>
    </row>
    <row r="147" spans="1:8" x14ac:dyDescent="0.3">
      <c r="A147" t="s">
        <v>735</v>
      </c>
      <c r="B147" t="s">
        <v>8</v>
      </c>
      <c r="C147" t="s">
        <v>736</v>
      </c>
      <c r="D147" t="s">
        <v>737</v>
      </c>
      <c r="E147" t="s">
        <v>738</v>
      </c>
      <c r="G147" t="s">
        <v>739</v>
      </c>
      <c r="H147" t="str">
        <f>HYPERLINK("https://talan.bank.gov.ua/get-user-certificate/G2egG0znhDN10_KP4_5n","Завантажити сертифікат")</f>
        <v>Завантажити сертифікат</v>
      </c>
    </row>
    <row r="148" spans="1:8" x14ac:dyDescent="0.3">
      <c r="A148" t="s">
        <v>740</v>
      </c>
      <c r="B148" t="s">
        <v>8</v>
      </c>
      <c r="C148" t="s">
        <v>741</v>
      </c>
      <c r="D148" t="s">
        <v>742</v>
      </c>
      <c r="E148" t="s">
        <v>743</v>
      </c>
      <c r="G148" t="s">
        <v>744</v>
      </c>
      <c r="H148" t="str">
        <f>HYPERLINK("https://talan.bank.gov.ua/get-user-certificate/G2egGw-bfv2bnc1qEgpD","Завантажити сертифікат")</f>
        <v>Завантажити сертифікат</v>
      </c>
    </row>
    <row r="149" spans="1:8" x14ac:dyDescent="0.3">
      <c r="A149" t="s">
        <v>745</v>
      </c>
      <c r="B149" t="s">
        <v>8</v>
      </c>
      <c r="C149" t="s">
        <v>746</v>
      </c>
      <c r="D149" t="s">
        <v>747</v>
      </c>
      <c r="E149" t="s">
        <v>748</v>
      </c>
      <c r="G149" t="s">
        <v>749</v>
      </c>
      <c r="H149" t="str">
        <f>HYPERLINK("https://talan.bank.gov.ua/get-user-certificate/G2egGc5Ru8O_miwR49St","Завантажити сертифікат")</f>
        <v>Завантажити сертифікат</v>
      </c>
    </row>
    <row r="150" spans="1:8" x14ac:dyDescent="0.3">
      <c r="A150" t="s">
        <v>750</v>
      </c>
      <c r="B150" t="s">
        <v>8</v>
      </c>
      <c r="C150" t="s">
        <v>751</v>
      </c>
      <c r="D150" t="s">
        <v>752</v>
      </c>
      <c r="E150" t="s">
        <v>753</v>
      </c>
      <c r="G150" t="s">
        <v>754</v>
      </c>
      <c r="H150" t="str">
        <f>HYPERLINK("https://talan.bank.gov.ua/get-user-certificate/G2egGjLd7lXWtDjU9bkv","Завантажити сертифікат")</f>
        <v>Завантажити сертифікат</v>
      </c>
    </row>
    <row r="151" spans="1:8" x14ac:dyDescent="0.3">
      <c r="A151" t="s">
        <v>755</v>
      </c>
      <c r="B151" t="s">
        <v>8</v>
      </c>
      <c r="C151" t="s">
        <v>756</v>
      </c>
      <c r="D151" t="s">
        <v>757</v>
      </c>
      <c r="E151" t="s">
        <v>758</v>
      </c>
      <c r="G151" t="s">
        <v>759</v>
      </c>
      <c r="H151" t="str">
        <f>HYPERLINK("https://talan.bank.gov.ua/get-user-certificate/G2egGb-wZyedz_noV0oW","Завантажити сертифікат")</f>
        <v>Завантажити сертифікат</v>
      </c>
    </row>
    <row r="152" spans="1:8" x14ac:dyDescent="0.3">
      <c r="A152" t="s">
        <v>760</v>
      </c>
      <c r="B152" t="s">
        <v>8</v>
      </c>
      <c r="C152" t="s">
        <v>761</v>
      </c>
      <c r="D152" t="s">
        <v>762</v>
      </c>
      <c r="E152" t="s">
        <v>763</v>
      </c>
      <c r="G152" t="s">
        <v>764</v>
      </c>
      <c r="H152" t="str">
        <f>HYPERLINK("https://talan.bank.gov.ua/get-user-certificate/G2egGT5MBtvSyf4sIS5Q","Завантажити сертифікат")</f>
        <v>Завантажити сертифікат</v>
      </c>
    </row>
    <row r="153" spans="1:8" x14ac:dyDescent="0.3">
      <c r="A153" t="s">
        <v>765</v>
      </c>
      <c r="B153" t="s">
        <v>8</v>
      </c>
      <c r="C153" t="s">
        <v>766</v>
      </c>
      <c r="D153" t="s">
        <v>767</v>
      </c>
      <c r="E153" t="s">
        <v>768</v>
      </c>
      <c r="G153" t="s">
        <v>769</v>
      </c>
      <c r="H153" t="str">
        <f>HYPERLINK("https://talan.bank.gov.ua/get-user-certificate/G2egG3SHOtl0RZDe0kll","Завантажити сертифікат")</f>
        <v>Завантажити сертифікат</v>
      </c>
    </row>
    <row r="154" spans="1:8" x14ac:dyDescent="0.3">
      <c r="A154" t="s">
        <v>770</v>
      </c>
      <c r="B154" t="s">
        <v>8</v>
      </c>
      <c r="C154" t="s">
        <v>771</v>
      </c>
      <c r="D154" t="s">
        <v>772</v>
      </c>
      <c r="E154" t="s">
        <v>773</v>
      </c>
      <c r="G154" t="s">
        <v>774</v>
      </c>
      <c r="H154" t="str">
        <f>HYPERLINK("https://talan.bank.gov.ua/get-user-certificate/G2egGwGqVAjFlFRaFXDv","Завантажити сертифікат")</f>
        <v>Завантажити сертифікат</v>
      </c>
    </row>
    <row r="155" spans="1:8" x14ac:dyDescent="0.3">
      <c r="A155" t="s">
        <v>775</v>
      </c>
      <c r="B155" t="s">
        <v>8</v>
      </c>
      <c r="C155" t="s">
        <v>776</v>
      </c>
      <c r="D155" t="s">
        <v>777</v>
      </c>
      <c r="E155" t="s">
        <v>778</v>
      </c>
      <c r="G155" t="s">
        <v>779</v>
      </c>
      <c r="H155" t="str">
        <f>HYPERLINK("https://talan.bank.gov.ua/get-user-certificate/G2egGnzfuDUCox7wCwpZ","Завантажити сертифікат")</f>
        <v>Завантажити сертифікат</v>
      </c>
    </row>
    <row r="156" spans="1:8" x14ac:dyDescent="0.3">
      <c r="A156" t="s">
        <v>780</v>
      </c>
      <c r="B156" t="s">
        <v>8</v>
      </c>
      <c r="C156" t="s">
        <v>781</v>
      </c>
      <c r="D156" t="s">
        <v>782</v>
      </c>
      <c r="E156" t="s">
        <v>783</v>
      </c>
      <c r="G156" t="s">
        <v>784</v>
      </c>
      <c r="H156" t="str">
        <f>HYPERLINK("https://talan.bank.gov.ua/get-user-certificate/G2egGvIprSCjQ6n0rWvS","Завантажити сертифікат")</f>
        <v>Завантажити сертифікат</v>
      </c>
    </row>
    <row r="157" spans="1:8" x14ac:dyDescent="0.3">
      <c r="A157" t="s">
        <v>785</v>
      </c>
      <c r="B157" t="s">
        <v>8</v>
      </c>
      <c r="C157" t="s">
        <v>786</v>
      </c>
      <c r="D157" t="s">
        <v>787</v>
      </c>
      <c r="E157" t="s">
        <v>788</v>
      </c>
      <c r="G157" t="s">
        <v>789</v>
      </c>
      <c r="H157" t="str">
        <f>HYPERLINK("https://talan.bank.gov.ua/get-user-certificate/G2egGLEnMsqXmwDlKbeb","Завантажити сертифікат")</f>
        <v>Завантажити сертифікат</v>
      </c>
    </row>
    <row r="158" spans="1:8" x14ac:dyDescent="0.3">
      <c r="A158" t="s">
        <v>790</v>
      </c>
      <c r="B158" t="s">
        <v>8</v>
      </c>
      <c r="C158" t="s">
        <v>791</v>
      </c>
      <c r="D158" t="s">
        <v>792</v>
      </c>
      <c r="E158" t="s">
        <v>793</v>
      </c>
      <c r="G158" t="s">
        <v>794</v>
      </c>
      <c r="H158" t="str">
        <f>HYPERLINK("https://talan.bank.gov.ua/get-user-certificate/G2egGttNx6CAg1mlsSuI","Завантажити сертифікат")</f>
        <v>Завантажити сертифікат</v>
      </c>
    </row>
    <row r="159" spans="1:8" x14ac:dyDescent="0.3">
      <c r="A159" t="s">
        <v>795</v>
      </c>
      <c r="B159" t="s">
        <v>8</v>
      </c>
      <c r="C159" t="s">
        <v>796</v>
      </c>
      <c r="D159" t="s">
        <v>797</v>
      </c>
      <c r="E159" t="s">
        <v>798</v>
      </c>
      <c r="G159" t="s">
        <v>799</v>
      </c>
      <c r="H159" t="str">
        <f>HYPERLINK("https://talan.bank.gov.ua/get-user-certificate/G2egGayZIkwGXbB5Jkwc","Завантажити сертифікат")</f>
        <v>Завантажити сертифікат</v>
      </c>
    </row>
    <row r="160" spans="1:8" x14ac:dyDescent="0.3">
      <c r="A160" t="s">
        <v>800</v>
      </c>
      <c r="B160" t="s">
        <v>8</v>
      </c>
      <c r="C160" t="s">
        <v>801</v>
      </c>
      <c r="D160" t="s">
        <v>802</v>
      </c>
      <c r="E160" t="s">
        <v>803</v>
      </c>
      <c r="G160" t="s">
        <v>804</v>
      </c>
      <c r="H160" t="str">
        <f>HYPERLINK("https://talan.bank.gov.ua/get-user-certificate/G2egG1C8xcxsE0J5podm","Завантажити сертифікат")</f>
        <v>Завантажити сертифікат</v>
      </c>
    </row>
    <row r="161" spans="1:8" x14ac:dyDescent="0.3">
      <c r="A161" t="s">
        <v>805</v>
      </c>
      <c r="B161" t="s">
        <v>8</v>
      </c>
      <c r="C161" t="s">
        <v>806</v>
      </c>
      <c r="D161" t="s">
        <v>807</v>
      </c>
      <c r="E161" t="s">
        <v>808</v>
      </c>
      <c r="G161" t="s">
        <v>809</v>
      </c>
      <c r="H161" t="str">
        <f>HYPERLINK("https://talan.bank.gov.ua/get-user-certificate/G2egGK-J3cvQ0Ug9rJpe","Завантажити сертифікат")</f>
        <v>Завантажити сертифікат</v>
      </c>
    </row>
    <row r="162" spans="1:8" x14ac:dyDescent="0.3">
      <c r="A162" t="s">
        <v>810</v>
      </c>
      <c r="B162" t="s">
        <v>8</v>
      </c>
      <c r="C162" t="s">
        <v>811</v>
      </c>
      <c r="D162" t="s">
        <v>812</v>
      </c>
      <c r="E162" t="s">
        <v>813</v>
      </c>
      <c r="G162" t="s">
        <v>814</v>
      </c>
      <c r="H162" t="str">
        <f>HYPERLINK("https://talan.bank.gov.ua/get-user-certificate/G2egGasoUCgjDwoeBnvc","Завантажити сертифікат")</f>
        <v>Завантажити сертифікат</v>
      </c>
    </row>
    <row r="163" spans="1:8" x14ac:dyDescent="0.3">
      <c r="A163" t="s">
        <v>815</v>
      </c>
      <c r="B163" t="s">
        <v>8</v>
      </c>
      <c r="C163" t="s">
        <v>816</v>
      </c>
      <c r="D163" t="s">
        <v>817</v>
      </c>
      <c r="E163" t="s">
        <v>818</v>
      </c>
      <c r="G163" t="s">
        <v>819</v>
      </c>
      <c r="H163" t="str">
        <f>HYPERLINK("https://talan.bank.gov.ua/get-user-certificate/G2egG9Z__qCL4gEAOo6i","Завантажити сертифікат")</f>
        <v>Завантажити сертифікат</v>
      </c>
    </row>
    <row r="164" spans="1:8" x14ac:dyDescent="0.3">
      <c r="A164" t="s">
        <v>820</v>
      </c>
      <c r="B164" t="s">
        <v>8</v>
      </c>
      <c r="C164" t="s">
        <v>821</v>
      </c>
      <c r="D164" t="s">
        <v>822</v>
      </c>
      <c r="E164" t="s">
        <v>823</v>
      </c>
      <c r="G164" t="s">
        <v>824</v>
      </c>
      <c r="H164" t="str">
        <f>HYPERLINK("https://talan.bank.gov.ua/get-user-certificate/G2egGEndgzl4C-bhJDlO","Завантажити сертифікат")</f>
        <v>Завантажити сертифікат</v>
      </c>
    </row>
    <row r="165" spans="1:8" x14ac:dyDescent="0.3">
      <c r="A165" t="s">
        <v>825</v>
      </c>
      <c r="B165" t="s">
        <v>8</v>
      </c>
      <c r="C165" t="s">
        <v>826</v>
      </c>
      <c r="D165" t="s">
        <v>827</v>
      </c>
      <c r="E165" t="s">
        <v>828</v>
      </c>
      <c r="G165" t="s">
        <v>829</v>
      </c>
      <c r="H165" t="str">
        <f>HYPERLINK("https://talan.bank.gov.ua/get-user-certificate/G2egGTD7bBLyM6SNRUA0","Завантажити сертифікат")</f>
        <v>Завантажити сертифікат</v>
      </c>
    </row>
    <row r="166" spans="1:8" x14ac:dyDescent="0.3">
      <c r="A166" t="s">
        <v>830</v>
      </c>
      <c r="B166" t="s">
        <v>8</v>
      </c>
      <c r="C166" t="s">
        <v>831</v>
      </c>
      <c r="D166" t="s">
        <v>832</v>
      </c>
      <c r="E166" t="s">
        <v>833</v>
      </c>
      <c r="G166" t="s">
        <v>834</v>
      </c>
      <c r="H166" t="str">
        <f>HYPERLINK("https://talan.bank.gov.ua/get-user-certificate/G2egGZ6hYgnnf2t8T-1y","Завантажити сертифікат")</f>
        <v>Завантажити сертифікат</v>
      </c>
    </row>
    <row r="167" spans="1:8" x14ac:dyDescent="0.3">
      <c r="A167" t="s">
        <v>835</v>
      </c>
      <c r="B167" t="s">
        <v>8</v>
      </c>
      <c r="C167" t="s">
        <v>836</v>
      </c>
      <c r="D167" t="s">
        <v>837</v>
      </c>
      <c r="E167" t="s">
        <v>838</v>
      </c>
      <c r="G167" t="s">
        <v>839</v>
      </c>
      <c r="H167" t="str">
        <f>HYPERLINK("https://talan.bank.gov.ua/get-user-certificate/G2egGvi-EJA17Bmxh3VP","Завантажити сертифікат")</f>
        <v>Завантажити сертифікат</v>
      </c>
    </row>
    <row r="168" spans="1:8" x14ac:dyDescent="0.3">
      <c r="A168" t="s">
        <v>840</v>
      </c>
      <c r="B168" t="s">
        <v>8</v>
      </c>
      <c r="C168" t="s">
        <v>841</v>
      </c>
      <c r="D168" t="s">
        <v>842</v>
      </c>
      <c r="E168" t="s">
        <v>843</v>
      </c>
      <c r="G168" t="s">
        <v>844</v>
      </c>
      <c r="H168" t="str">
        <f>HYPERLINK("https://talan.bank.gov.ua/get-user-certificate/G2egGL0Eyiey3A_PGF-J","Завантажити сертифікат")</f>
        <v>Завантажити сертифікат</v>
      </c>
    </row>
    <row r="169" spans="1:8" x14ac:dyDescent="0.3">
      <c r="A169" t="s">
        <v>845</v>
      </c>
      <c r="B169" t="s">
        <v>8</v>
      </c>
      <c r="C169" t="s">
        <v>846</v>
      </c>
      <c r="D169" t="s">
        <v>847</v>
      </c>
      <c r="E169" t="s">
        <v>848</v>
      </c>
      <c r="G169" t="s">
        <v>849</v>
      </c>
      <c r="H169" t="str">
        <f>HYPERLINK("https://talan.bank.gov.ua/get-user-certificate/G2egG3xDg-O9uNOAweZi","Завантажити сертифікат")</f>
        <v>Завантажити сертифікат</v>
      </c>
    </row>
    <row r="170" spans="1:8" x14ac:dyDescent="0.3">
      <c r="A170" t="s">
        <v>850</v>
      </c>
      <c r="B170" t="s">
        <v>8</v>
      </c>
      <c r="C170" t="s">
        <v>851</v>
      </c>
      <c r="D170" t="s">
        <v>852</v>
      </c>
      <c r="E170" t="s">
        <v>853</v>
      </c>
      <c r="G170" t="s">
        <v>854</v>
      </c>
      <c r="H170" t="str">
        <f>HYPERLINK("https://talan.bank.gov.ua/get-user-certificate/G2egGkSyzqzwCIZqoGyL","Завантажити сертифікат")</f>
        <v>Завантажити сертифікат</v>
      </c>
    </row>
    <row r="171" spans="1:8" x14ac:dyDescent="0.3">
      <c r="A171" t="s">
        <v>855</v>
      </c>
      <c r="B171" t="s">
        <v>8</v>
      </c>
      <c r="C171" t="s">
        <v>856</v>
      </c>
      <c r="D171" t="s">
        <v>857</v>
      </c>
      <c r="E171" t="s">
        <v>858</v>
      </c>
      <c r="G171" t="s">
        <v>859</v>
      </c>
      <c r="H171" t="str">
        <f>HYPERLINK("https://talan.bank.gov.ua/get-user-certificate/G2egG1ebA2_uuaziBPq1","Завантажити сертифікат")</f>
        <v>Завантажити сертифікат</v>
      </c>
    </row>
    <row r="172" spans="1:8" x14ac:dyDescent="0.3">
      <c r="A172" t="s">
        <v>860</v>
      </c>
      <c r="B172" t="s">
        <v>8</v>
      </c>
      <c r="C172" t="s">
        <v>861</v>
      </c>
      <c r="D172" t="s">
        <v>862</v>
      </c>
      <c r="E172" t="s">
        <v>863</v>
      </c>
      <c r="G172" t="s">
        <v>864</v>
      </c>
      <c r="H172" t="str">
        <f>HYPERLINK("https://talan.bank.gov.ua/get-user-certificate/G2egGWdBnW7fo77tTEFz","Завантажити сертифікат")</f>
        <v>Завантажити сертифікат</v>
      </c>
    </row>
    <row r="173" spans="1:8" x14ac:dyDescent="0.3">
      <c r="A173" t="s">
        <v>865</v>
      </c>
      <c r="B173" t="s">
        <v>8</v>
      </c>
      <c r="C173" t="s">
        <v>866</v>
      </c>
      <c r="D173" t="s">
        <v>867</v>
      </c>
      <c r="E173" t="s">
        <v>868</v>
      </c>
      <c r="G173" t="s">
        <v>869</v>
      </c>
      <c r="H173" t="str">
        <f>HYPERLINK("https://talan.bank.gov.ua/get-user-certificate/G2egG5dPvmi_Ae4g7c3Q","Завантажити сертифікат")</f>
        <v>Завантажити сертифікат</v>
      </c>
    </row>
    <row r="174" spans="1:8" x14ac:dyDescent="0.3">
      <c r="A174" t="s">
        <v>870</v>
      </c>
      <c r="B174" t="s">
        <v>8</v>
      </c>
      <c r="C174" t="s">
        <v>871</v>
      </c>
      <c r="D174" t="s">
        <v>872</v>
      </c>
      <c r="E174" t="s">
        <v>873</v>
      </c>
      <c r="G174" t="s">
        <v>874</v>
      </c>
      <c r="H174" t="str">
        <f>HYPERLINK("https://talan.bank.gov.ua/get-user-certificate/G2egGik1VPGzqBHBbLNY","Завантажити сертифікат")</f>
        <v>Завантажити сертифікат</v>
      </c>
    </row>
    <row r="175" spans="1:8" x14ac:dyDescent="0.3">
      <c r="A175" t="s">
        <v>875</v>
      </c>
      <c r="B175" t="s">
        <v>8</v>
      </c>
      <c r="C175" t="s">
        <v>876</v>
      </c>
      <c r="D175" t="s">
        <v>877</v>
      </c>
      <c r="E175" t="s">
        <v>878</v>
      </c>
      <c r="G175" t="s">
        <v>879</v>
      </c>
      <c r="H175" t="str">
        <f>HYPERLINK("https://talan.bank.gov.ua/get-user-certificate/G2egGsEhwepH3JpIGpGQ","Завантажити сертифікат")</f>
        <v>Завантажити сертифікат</v>
      </c>
    </row>
    <row r="176" spans="1:8" x14ac:dyDescent="0.3">
      <c r="A176" t="s">
        <v>880</v>
      </c>
      <c r="B176" t="s">
        <v>8</v>
      </c>
      <c r="C176" t="s">
        <v>881</v>
      </c>
      <c r="D176" t="s">
        <v>882</v>
      </c>
      <c r="E176" t="s">
        <v>883</v>
      </c>
      <c r="G176" t="s">
        <v>884</v>
      </c>
      <c r="H176" t="str">
        <f>HYPERLINK("https://talan.bank.gov.ua/get-user-certificate/G2egGIgcvXul9pFWqxxC","Завантажити сертифікат")</f>
        <v>Завантажити сертифікат</v>
      </c>
    </row>
    <row r="177" spans="1:8" x14ac:dyDescent="0.3">
      <c r="A177" t="s">
        <v>885</v>
      </c>
      <c r="B177" t="s">
        <v>8</v>
      </c>
      <c r="C177" t="s">
        <v>886</v>
      </c>
      <c r="D177" t="s">
        <v>887</v>
      </c>
      <c r="E177" t="s">
        <v>888</v>
      </c>
      <c r="G177" t="s">
        <v>889</v>
      </c>
      <c r="H177" t="str">
        <f>HYPERLINK("https://talan.bank.gov.ua/get-user-certificate/G2egGpuGz3tBjQdZ4gRl","Завантажити сертифікат")</f>
        <v>Завантажити сертифікат</v>
      </c>
    </row>
    <row r="178" spans="1:8" x14ac:dyDescent="0.3">
      <c r="A178" t="s">
        <v>890</v>
      </c>
      <c r="B178" t="s">
        <v>8</v>
      </c>
      <c r="C178" t="s">
        <v>891</v>
      </c>
      <c r="D178" t="s">
        <v>892</v>
      </c>
      <c r="E178" t="s">
        <v>893</v>
      </c>
      <c r="G178" t="s">
        <v>894</v>
      </c>
      <c r="H178" t="str">
        <f>HYPERLINK("https://talan.bank.gov.ua/get-user-certificate/G2egGqu6t8bVV0U_Oa3n","Завантажити сертифікат")</f>
        <v>Завантажити сертифікат</v>
      </c>
    </row>
    <row r="179" spans="1:8" x14ac:dyDescent="0.3">
      <c r="A179" t="s">
        <v>895</v>
      </c>
      <c r="B179" t="s">
        <v>8</v>
      </c>
      <c r="C179" t="s">
        <v>896</v>
      </c>
      <c r="D179" t="s">
        <v>897</v>
      </c>
      <c r="E179" t="s">
        <v>898</v>
      </c>
      <c r="G179" t="s">
        <v>899</v>
      </c>
      <c r="H179" t="str">
        <f>HYPERLINK("https://talan.bank.gov.ua/get-user-certificate/G2egGiCMKScGIw1wloSs","Завантажити сертифікат")</f>
        <v>Завантажити сертифікат</v>
      </c>
    </row>
    <row r="180" spans="1:8" x14ac:dyDescent="0.3">
      <c r="A180" t="s">
        <v>900</v>
      </c>
      <c r="B180" t="s">
        <v>8</v>
      </c>
      <c r="C180" t="s">
        <v>901</v>
      </c>
      <c r="D180" t="s">
        <v>902</v>
      </c>
      <c r="E180" t="s">
        <v>903</v>
      </c>
      <c r="G180" t="s">
        <v>904</v>
      </c>
      <c r="H180" t="str">
        <f>HYPERLINK("https://talan.bank.gov.ua/get-user-certificate/G2egGZt_xZEp2w_H9_mt","Завантажити сертифікат")</f>
        <v>Завантажити сертифікат</v>
      </c>
    </row>
    <row r="181" spans="1:8" x14ac:dyDescent="0.3">
      <c r="A181" t="s">
        <v>905</v>
      </c>
      <c r="B181" t="s">
        <v>8</v>
      </c>
      <c r="C181" t="s">
        <v>906</v>
      </c>
      <c r="D181" t="s">
        <v>907</v>
      </c>
      <c r="E181" t="s">
        <v>908</v>
      </c>
      <c r="G181" t="s">
        <v>909</v>
      </c>
      <c r="H181" t="str">
        <f>HYPERLINK("https://talan.bank.gov.ua/get-user-certificate/G2egGWMj_1m1KXa8litx","Завантажити сертифікат")</f>
        <v>Завантажити сертифікат</v>
      </c>
    </row>
    <row r="182" spans="1:8" x14ac:dyDescent="0.3">
      <c r="A182" t="s">
        <v>910</v>
      </c>
      <c r="B182" t="s">
        <v>8</v>
      </c>
      <c r="C182" t="s">
        <v>911</v>
      </c>
      <c r="D182" t="s">
        <v>912</v>
      </c>
      <c r="E182" t="s">
        <v>913</v>
      </c>
      <c r="G182" t="s">
        <v>914</v>
      </c>
      <c r="H182" t="str">
        <f>HYPERLINK("https://talan.bank.gov.ua/get-user-certificate/G2egGlef7OvMsrC-GPBF","Завантажити сертифікат")</f>
        <v>Завантажити сертифікат</v>
      </c>
    </row>
    <row r="183" spans="1:8" x14ac:dyDescent="0.3">
      <c r="A183" t="s">
        <v>915</v>
      </c>
      <c r="B183" t="s">
        <v>8</v>
      </c>
      <c r="C183" t="s">
        <v>916</v>
      </c>
      <c r="D183" t="s">
        <v>917</v>
      </c>
      <c r="E183" t="s">
        <v>918</v>
      </c>
      <c r="G183" t="s">
        <v>919</v>
      </c>
      <c r="H183" t="str">
        <f>HYPERLINK("https://talan.bank.gov.ua/get-user-certificate/G2egGmy3Uyu-U6G9u30r","Завантажити сертифікат")</f>
        <v>Завантажити сертифікат</v>
      </c>
    </row>
    <row r="184" spans="1:8" x14ac:dyDescent="0.3">
      <c r="A184" t="s">
        <v>920</v>
      </c>
      <c r="B184" t="s">
        <v>8</v>
      </c>
      <c r="C184" t="s">
        <v>921</v>
      </c>
      <c r="D184" t="s">
        <v>922</v>
      </c>
      <c r="E184" t="s">
        <v>923</v>
      </c>
      <c r="G184" t="s">
        <v>924</v>
      </c>
      <c r="H184" t="str">
        <f>HYPERLINK("https://talan.bank.gov.ua/get-user-certificate/G2egGbZcpWGio287nHEK","Завантажити сертифікат")</f>
        <v>Завантажити сертифікат</v>
      </c>
    </row>
    <row r="185" spans="1:8" x14ac:dyDescent="0.3">
      <c r="A185" t="s">
        <v>925</v>
      </c>
      <c r="B185" t="s">
        <v>8</v>
      </c>
      <c r="C185" t="s">
        <v>926</v>
      </c>
      <c r="D185" t="s">
        <v>927</v>
      </c>
      <c r="E185" t="s">
        <v>928</v>
      </c>
      <c r="G185" t="s">
        <v>929</v>
      </c>
      <c r="H185" t="str">
        <f>HYPERLINK("https://talan.bank.gov.ua/get-user-certificate/G2egGXX5G35R5ey0l-uJ","Завантажити сертифікат")</f>
        <v>Завантажити сертифікат</v>
      </c>
    </row>
    <row r="186" spans="1:8" x14ac:dyDescent="0.3">
      <c r="A186" t="s">
        <v>930</v>
      </c>
      <c r="B186" t="s">
        <v>8</v>
      </c>
      <c r="C186" t="s">
        <v>931</v>
      </c>
      <c r="D186" t="s">
        <v>932</v>
      </c>
      <c r="E186" t="s">
        <v>933</v>
      </c>
      <c r="G186" t="s">
        <v>934</v>
      </c>
      <c r="H186" t="str">
        <f>HYPERLINK("https://talan.bank.gov.ua/get-user-certificate/G2egGSDaW0mWCd-im8EM","Завантажити сертифікат")</f>
        <v>Завантажити сертифікат</v>
      </c>
    </row>
    <row r="187" spans="1:8" x14ac:dyDescent="0.3">
      <c r="A187" t="s">
        <v>935</v>
      </c>
      <c r="B187" t="s">
        <v>8</v>
      </c>
      <c r="C187" t="s">
        <v>936</v>
      </c>
      <c r="D187" t="s">
        <v>937</v>
      </c>
      <c r="E187" t="s">
        <v>938</v>
      </c>
      <c r="F187" t="s">
        <v>939</v>
      </c>
      <c r="G187" t="s">
        <v>940</v>
      </c>
      <c r="H187" t="str">
        <f>HYPERLINK("https://talan.bank.gov.ua/get-user-certificate/G2egGg90vJfgewrmfX0n","Завантажити сертифікат")</f>
        <v>Завантажити сертифікат</v>
      </c>
    </row>
    <row r="188" spans="1:8" x14ac:dyDescent="0.3">
      <c r="A188" t="s">
        <v>941</v>
      </c>
      <c r="B188" t="s">
        <v>8</v>
      </c>
      <c r="C188" t="s">
        <v>942</v>
      </c>
      <c r="D188" t="s">
        <v>943</v>
      </c>
      <c r="E188" t="s">
        <v>944</v>
      </c>
      <c r="G188" t="s">
        <v>945</v>
      </c>
      <c r="H188" t="str">
        <f>HYPERLINK("https://talan.bank.gov.ua/get-user-certificate/G2egGIMAfnKn5S8TzMxB","Завантажити сертифікат")</f>
        <v>Завантажити сертифікат</v>
      </c>
    </row>
    <row r="189" spans="1:8" x14ac:dyDescent="0.3">
      <c r="A189" t="s">
        <v>946</v>
      </c>
      <c r="B189" t="s">
        <v>8</v>
      </c>
      <c r="C189" t="s">
        <v>947</v>
      </c>
      <c r="D189" t="s">
        <v>948</v>
      </c>
      <c r="E189" t="s">
        <v>949</v>
      </c>
      <c r="G189" t="s">
        <v>950</v>
      </c>
      <c r="H189" t="str">
        <f>HYPERLINK("https://talan.bank.gov.ua/get-user-certificate/G2egGnBYuEEVAAQU4p1A","Завантажити сертифікат")</f>
        <v>Завантажити сертифікат</v>
      </c>
    </row>
    <row r="190" spans="1:8" x14ac:dyDescent="0.3">
      <c r="A190" t="s">
        <v>951</v>
      </c>
      <c r="B190" t="s">
        <v>8</v>
      </c>
      <c r="C190" t="s">
        <v>952</v>
      </c>
      <c r="D190" t="s">
        <v>953</v>
      </c>
      <c r="E190" t="s">
        <v>954</v>
      </c>
      <c r="G190" t="s">
        <v>955</v>
      </c>
      <c r="H190" t="str">
        <f>HYPERLINK("https://talan.bank.gov.ua/get-user-certificate/G2egGVSAaj0yFweSz5-p","Завантажити сертифікат")</f>
        <v>Завантажити сертифікат</v>
      </c>
    </row>
    <row r="191" spans="1:8" x14ac:dyDescent="0.3">
      <c r="A191" t="s">
        <v>956</v>
      </c>
      <c r="B191" t="s">
        <v>8</v>
      </c>
      <c r="C191" t="s">
        <v>957</v>
      </c>
      <c r="D191" t="s">
        <v>958</v>
      </c>
      <c r="E191" t="s">
        <v>959</v>
      </c>
      <c r="G191" t="s">
        <v>960</v>
      </c>
      <c r="H191" t="str">
        <f>HYPERLINK("https://talan.bank.gov.ua/get-user-certificate/G2egGbY-TUNfduA-dudH","Завантажити сертифікат")</f>
        <v>Завантажити сертифікат</v>
      </c>
    </row>
    <row r="192" spans="1:8" x14ac:dyDescent="0.3">
      <c r="A192" t="s">
        <v>961</v>
      </c>
      <c r="B192" t="s">
        <v>8</v>
      </c>
      <c r="C192" t="s">
        <v>962</v>
      </c>
      <c r="D192" t="s">
        <v>963</v>
      </c>
      <c r="E192" t="s">
        <v>964</v>
      </c>
      <c r="G192" t="s">
        <v>965</v>
      </c>
      <c r="H192" t="str">
        <f>HYPERLINK("https://talan.bank.gov.ua/get-user-certificate/G2egG2q1_N0CXQ2Sub3X","Завантажити сертифікат")</f>
        <v>Завантажити сертифікат</v>
      </c>
    </row>
    <row r="193" spans="1:8" x14ac:dyDescent="0.3">
      <c r="A193" t="s">
        <v>966</v>
      </c>
      <c r="B193" t="s">
        <v>8</v>
      </c>
      <c r="C193" t="s">
        <v>967</v>
      </c>
      <c r="D193" t="s">
        <v>968</v>
      </c>
      <c r="E193" t="s">
        <v>969</v>
      </c>
      <c r="G193" t="s">
        <v>970</v>
      </c>
      <c r="H193" t="str">
        <f>HYPERLINK("https://talan.bank.gov.ua/get-user-certificate/G2egGMl_xuBMVAO8KuIU","Завантажити сертифікат")</f>
        <v>Завантажити сертифікат</v>
      </c>
    </row>
    <row r="194" spans="1:8" x14ac:dyDescent="0.3">
      <c r="A194" t="s">
        <v>971</v>
      </c>
      <c r="B194" t="s">
        <v>8</v>
      </c>
      <c r="C194" t="s">
        <v>972</v>
      </c>
      <c r="D194" t="s">
        <v>973</v>
      </c>
      <c r="E194" t="s">
        <v>974</v>
      </c>
      <c r="G194" t="s">
        <v>975</v>
      </c>
      <c r="H194" t="str">
        <f>HYPERLINK("https://talan.bank.gov.ua/get-user-certificate/G2egGiFS4si53DYz7_YC","Завантажити сертифікат")</f>
        <v>Завантажити сертифікат</v>
      </c>
    </row>
    <row r="195" spans="1:8" x14ac:dyDescent="0.3">
      <c r="A195" t="s">
        <v>976</v>
      </c>
      <c r="B195" t="s">
        <v>8</v>
      </c>
      <c r="C195" t="s">
        <v>977</v>
      </c>
      <c r="D195" t="s">
        <v>978</v>
      </c>
      <c r="E195" t="s">
        <v>979</v>
      </c>
      <c r="G195" t="s">
        <v>980</v>
      </c>
      <c r="H195" t="str">
        <f>HYPERLINK("https://talan.bank.gov.ua/get-user-certificate/G2egGFcclHKkNMaLPfL6","Завантажити сертифікат")</f>
        <v>Завантажити сертифікат</v>
      </c>
    </row>
    <row r="196" spans="1:8" x14ac:dyDescent="0.3">
      <c r="A196" t="s">
        <v>981</v>
      </c>
      <c r="B196" t="s">
        <v>8</v>
      </c>
      <c r="C196" t="s">
        <v>982</v>
      </c>
      <c r="D196" t="s">
        <v>983</v>
      </c>
      <c r="E196" t="s">
        <v>984</v>
      </c>
      <c r="G196" t="s">
        <v>985</v>
      </c>
      <c r="H196" t="str">
        <f>HYPERLINK("https://talan.bank.gov.ua/get-user-certificate/G2egGToV-SMNzRmRx6IZ","Завантажити сертифікат")</f>
        <v>Завантажити сертифікат</v>
      </c>
    </row>
    <row r="197" spans="1:8" x14ac:dyDescent="0.3">
      <c r="A197" t="s">
        <v>986</v>
      </c>
      <c r="B197" t="s">
        <v>8</v>
      </c>
      <c r="C197" t="s">
        <v>987</v>
      </c>
      <c r="D197" t="s">
        <v>988</v>
      </c>
      <c r="E197" t="s">
        <v>989</v>
      </c>
      <c r="G197" t="s">
        <v>990</v>
      </c>
      <c r="H197" t="str">
        <f>HYPERLINK("https://talan.bank.gov.ua/get-user-certificate/G2egGlmAkRTS9aVmCw9q","Завантажити сертифікат")</f>
        <v>Завантажити сертифікат</v>
      </c>
    </row>
    <row r="198" spans="1:8" x14ac:dyDescent="0.3">
      <c r="A198" t="s">
        <v>991</v>
      </c>
      <c r="B198" t="s">
        <v>8</v>
      </c>
      <c r="C198" t="s">
        <v>992</v>
      </c>
      <c r="D198" t="s">
        <v>993</v>
      </c>
      <c r="E198" t="s">
        <v>994</v>
      </c>
      <c r="G198" t="s">
        <v>995</v>
      </c>
      <c r="H198" t="str">
        <f>HYPERLINK("https://talan.bank.gov.ua/get-user-certificate/G2egGqMt4FxYxiTZQ4Qh","Завантажити сертифікат")</f>
        <v>Завантажити сертифікат</v>
      </c>
    </row>
    <row r="199" spans="1:8" x14ac:dyDescent="0.3">
      <c r="A199" t="s">
        <v>996</v>
      </c>
      <c r="B199" t="s">
        <v>8</v>
      </c>
      <c r="C199" t="s">
        <v>997</v>
      </c>
      <c r="D199" t="s">
        <v>998</v>
      </c>
      <c r="E199" t="s">
        <v>999</v>
      </c>
      <c r="G199" t="s">
        <v>1000</v>
      </c>
      <c r="H199" t="str">
        <f>HYPERLINK("https://talan.bank.gov.ua/get-user-certificate/G2egGvPdrOdWGHWFJeRs","Завантажити сертифікат")</f>
        <v>Завантажити сертифікат</v>
      </c>
    </row>
    <row r="200" spans="1:8" x14ac:dyDescent="0.3">
      <c r="A200" t="s">
        <v>1001</v>
      </c>
      <c r="B200" t="s">
        <v>8</v>
      </c>
      <c r="C200" t="s">
        <v>1002</v>
      </c>
      <c r="D200" t="s">
        <v>1003</v>
      </c>
      <c r="E200" t="s">
        <v>1004</v>
      </c>
      <c r="G200" t="s">
        <v>1005</v>
      </c>
      <c r="H200" t="str">
        <f>HYPERLINK("https://talan.bank.gov.ua/get-user-certificate/G2egGw7Mab6G1yQ4tWNZ","Завантажити сертифікат")</f>
        <v>Завантажити сертифікат</v>
      </c>
    </row>
    <row r="201" spans="1:8" x14ac:dyDescent="0.3">
      <c r="A201" t="s">
        <v>1006</v>
      </c>
      <c r="B201" t="s">
        <v>8</v>
      </c>
      <c r="C201" t="s">
        <v>1007</v>
      </c>
      <c r="D201" t="s">
        <v>1008</v>
      </c>
      <c r="E201" t="s">
        <v>1009</v>
      </c>
      <c r="G201" t="s">
        <v>1010</v>
      </c>
      <c r="H201" t="str">
        <f>HYPERLINK("https://talan.bank.gov.ua/get-user-certificate/G2egGrqUIdZ3aRppgni0","Завантажити сертифікат")</f>
        <v>Завантажити сертифікат</v>
      </c>
    </row>
    <row r="202" spans="1:8" x14ac:dyDescent="0.3">
      <c r="A202" t="s">
        <v>1011</v>
      </c>
      <c r="B202" t="s">
        <v>8</v>
      </c>
      <c r="C202" t="s">
        <v>1012</v>
      </c>
      <c r="D202" t="s">
        <v>1013</v>
      </c>
      <c r="E202" t="s">
        <v>1014</v>
      </c>
      <c r="G202" t="s">
        <v>1015</v>
      </c>
      <c r="H202" t="str">
        <f>HYPERLINK("https://talan.bank.gov.ua/get-user-certificate/G2egGR2HuYJJGvraGNa6","Завантажити сертифікат")</f>
        <v>Завантажити сертифікат</v>
      </c>
    </row>
    <row r="203" spans="1:8" x14ac:dyDescent="0.3">
      <c r="A203" t="s">
        <v>1016</v>
      </c>
      <c r="B203" t="s">
        <v>8</v>
      </c>
      <c r="C203" t="s">
        <v>1017</v>
      </c>
      <c r="D203" t="s">
        <v>1018</v>
      </c>
      <c r="E203" t="s">
        <v>1019</v>
      </c>
      <c r="G203" t="s">
        <v>1020</v>
      </c>
      <c r="H203" t="str">
        <f>HYPERLINK("https://talan.bank.gov.ua/get-user-certificate/G2egGYO_PD6kJdsqS_3L","Завантажити сертифікат")</f>
        <v>Завантажити сертифікат</v>
      </c>
    </row>
    <row r="204" spans="1:8" x14ac:dyDescent="0.3">
      <c r="A204" t="s">
        <v>1021</v>
      </c>
      <c r="B204" t="s">
        <v>8</v>
      </c>
      <c r="C204" t="s">
        <v>1022</v>
      </c>
      <c r="D204" t="s">
        <v>1023</v>
      </c>
      <c r="E204" t="s">
        <v>1024</v>
      </c>
      <c r="G204" t="s">
        <v>1025</v>
      </c>
      <c r="H204" t="str">
        <f>HYPERLINK("https://talan.bank.gov.ua/get-user-certificate/G2egGh6bnncS_ZwOrmyG","Завантажити сертифікат")</f>
        <v>Завантажити сертифікат</v>
      </c>
    </row>
    <row r="205" spans="1:8" x14ac:dyDescent="0.3">
      <c r="A205" t="s">
        <v>1026</v>
      </c>
      <c r="B205" t="s">
        <v>8</v>
      </c>
      <c r="C205" t="s">
        <v>1027</v>
      </c>
      <c r="D205" t="s">
        <v>1028</v>
      </c>
      <c r="E205" t="s">
        <v>1029</v>
      </c>
      <c r="G205" t="s">
        <v>1030</v>
      </c>
      <c r="H205" t="str">
        <f>HYPERLINK("https://talan.bank.gov.ua/get-user-certificate/G2egGVHxZNYT9QabrMtX","Завантажити сертифікат")</f>
        <v>Завантажити сертифікат</v>
      </c>
    </row>
    <row r="206" spans="1:8" x14ac:dyDescent="0.3">
      <c r="A206" t="s">
        <v>1031</v>
      </c>
      <c r="B206" t="s">
        <v>8</v>
      </c>
      <c r="C206" t="s">
        <v>1032</v>
      </c>
      <c r="D206" t="s">
        <v>1033</v>
      </c>
      <c r="E206" t="s">
        <v>1034</v>
      </c>
      <c r="G206" t="s">
        <v>1035</v>
      </c>
      <c r="H206" t="str">
        <f>HYPERLINK("https://talan.bank.gov.ua/get-user-certificate/G2egGRGyRposTq777nzT","Завантажити сертифікат")</f>
        <v>Завантажити сертифікат</v>
      </c>
    </row>
    <row r="207" spans="1:8" x14ac:dyDescent="0.3">
      <c r="A207" t="s">
        <v>1036</v>
      </c>
      <c r="B207" t="s">
        <v>8</v>
      </c>
      <c r="C207" t="s">
        <v>1037</v>
      </c>
      <c r="D207" t="s">
        <v>1038</v>
      </c>
      <c r="E207" t="s">
        <v>1039</v>
      </c>
      <c r="G207" t="s">
        <v>1040</v>
      </c>
      <c r="H207" t="str">
        <f>HYPERLINK("https://talan.bank.gov.ua/get-user-certificate/G2egGTCIsMbJ529ChGY6","Завантажити сертифікат")</f>
        <v>Завантажити сертифікат</v>
      </c>
    </row>
    <row r="208" spans="1:8" x14ac:dyDescent="0.3">
      <c r="A208" t="s">
        <v>1041</v>
      </c>
      <c r="B208" t="s">
        <v>8</v>
      </c>
      <c r="C208" t="s">
        <v>1042</v>
      </c>
      <c r="D208" t="s">
        <v>1043</v>
      </c>
      <c r="E208" t="s">
        <v>1044</v>
      </c>
      <c r="G208" t="s">
        <v>1045</v>
      </c>
      <c r="H208" t="str">
        <f>HYPERLINK("https://talan.bank.gov.ua/get-user-certificate/G2egGUx_jSMUz_L7vkg_","Завантажити сертифікат")</f>
        <v>Завантажити сертифікат</v>
      </c>
    </row>
    <row r="209" spans="1:8" x14ac:dyDescent="0.3">
      <c r="A209" t="s">
        <v>1046</v>
      </c>
      <c r="B209" t="s">
        <v>8</v>
      </c>
      <c r="C209" t="s">
        <v>1047</v>
      </c>
      <c r="D209" t="s">
        <v>1048</v>
      </c>
      <c r="E209" t="s">
        <v>1049</v>
      </c>
      <c r="G209" t="s">
        <v>1050</v>
      </c>
      <c r="H209" t="str">
        <f>HYPERLINK("https://talan.bank.gov.ua/get-user-certificate/G2egGjfZtO3RvO4iPgRa","Завантажити сертифікат")</f>
        <v>Завантажити сертифікат</v>
      </c>
    </row>
    <row r="210" spans="1:8" x14ac:dyDescent="0.3">
      <c r="A210" t="s">
        <v>1051</v>
      </c>
      <c r="B210" t="s">
        <v>8</v>
      </c>
      <c r="C210" t="s">
        <v>1052</v>
      </c>
      <c r="D210" t="s">
        <v>1053</v>
      </c>
      <c r="E210" t="s">
        <v>1054</v>
      </c>
      <c r="G210" t="s">
        <v>1055</v>
      </c>
      <c r="H210" t="str">
        <f>HYPERLINK("https://talan.bank.gov.ua/get-user-certificate/G2egGXPQyMneVzQnc3Yc","Завантажити сертифікат")</f>
        <v>Завантажити сертифікат</v>
      </c>
    </row>
    <row r="211" spans="1:8" x14ac:dyDescent="0.3">
      <c r="A211" t="s">
        <v>1056</v>
      </c>
      <c r="B211" t="s">
        <v>8</v>
      </c>
      <c r="C211" t="s">
        <v>1057</v>
      </c>
      <c r="D211" t="s">
        <v>1058</v>
      </c>
      <c r="E211" t="s">
        <v>1059</v>
      </c>
      <c r="G211" t="s">
        <v>1060</v>
      </c>
      <c r="H211" t="str">
        <f>HYPERLINK("https://talan.bank.gov.ua/get-user-certificate/G2egGhuf5XsITbTWCZU4","Завантажити сертифікат")</f>
        <v>Завантажити сертифікат</v>
      </c>
    </row>
    <row r="212" spans="1:8" x14ac:dyDescent="0.3">
      <c r="A212" t="s">
        <v>1061</v>
      </c>
      <c r="B212" t="s">
        <v>8</v>
      </c>
      <c r="C212" t="s">
        <v>1062</v>
      </c>
      <c r="D212" t="s">
        <v>1063</v>
      </c>
      <c r="E212" t="s">
        <v>1064</v>
      </c>
      <c r="G212" t="s">
        <v>1065</v>
      </c>
      <c r="H212" t="str">
        <f>HYPERLINK("https://talan.bank.gov.ua/get-user-certificate/G2egGEol1T2_tRewvgBl","Завантажити сертифікат")</f>
        <v>Завантажити сертифікат</v>
      </c>
    </row>
    <row r="213" spans="1:8" x14ac:dyDescent="0.3">
      <c r="A213" t="s">
        <v>1066</v>
      </c>
      <c r="B213" t="s">
        <v>8</v>
      </c>
      <c r="C213" t="s">
        <v>1067</v>
      </c>
      <c r="D213" t="s">
        <v>1068</v>
      </c>
      <c r="E213" t="s">
        <v>1069</v>
      </c>
      <c r="G213" t="s">
        <v>1070</v>
      </c>
      <c r="H213" t="str">
        <f>HYPERLINK("https://talan.bank.gov.ua/get-user-certificate/G2egG01CsIUPIOpTKcAv","Завантажити сертифікат")</f>
        <v>Завантажити сертифікат</v>
      </c>
    </row>
    <row r="214" spans="1:8" x14ac:dyDescent="0.3">
      <c r="A214" t="s">
        <v>1071</v>
      </c>
      <c r="B214" t="s">
        <v>8</v>
      </c>
      <c r="C214" t="s">
        <v>1072</v>
      </c>
      <c r="D214" t="s">
        <v>1073</v>
      </c>
      <c r="E214" t="s">
        <v>1074</v>
      </c>
      <c r="G214" t="s">
        <v>1075</v>
      </c>
      <c r="H214" t="str">
        <f>HYPERLINK("https://talan.bank.gov.ua/get-user-certificate/G2egGcMyeJ23ABGORXdP","Завантажити сертифікат")</f>
        <v>Завантажити сертифікат</v>
      </c>
    </row>
    <row r="215" spans="1:8" x14ac:dyDescent="0.3">
      <c r="A215" t="s">
        <v>1076</v>
      </c>
      <c r="B215" t="s">
        <v>8</v>
      </c>
      <c r="C215" t="s">
        <v>1077</v>
      </c>
      <c r="D215" t="s">
        <v>1078</v>
      </c>
      <c r="E215" t="s">
        <v>1079</v>
      </c>
      <c r="G215" t="s">
        <v>1080</v>
      </c>
      <c r="H215" t="str">
        <f>HYPERLINK("https://talan.bank.gov.ua/get-user-certificate/G2egGbJFZvJdR6oT-iyJ","Завантажити сертифікат")</f>
        <v>Завантажити сертифікат</v>
      </c>
    </row>
    <row r="216" spans="1:8" x14ac:dyDescent="0.3">
      <c r="A216" t="s">
        <v>1081</v>
      </c>
      <c r="B216" t="s">
        <v>8</v>
      </c>
      <c r="C216" t="s">
        <v>1082</v>
      </c>
      <c r="D216" t="s">
        <v>1083</v>
      </c>
      <c r="E216" t="s">
        <v>1084</v>
      </c>
      <c r="G216" t="s">
        <v>1085</v>
      </c>
      <c r="H216" t="str">
        <f>HYPERLINK("https://talan.bank.gov.ua/get-user-certificate/G2egGqhcz58PWCYwHjbS","Завантажити сертифікат")</f>
        <v>Завантажити сертифікат</v>
      </c>
    </row>
    <row r="217" spans="1:8" x14ac:dyDescent="0.3">
      <c r="A217" t="s">
        <v>1086</v>
      </c>
      <c r="B217" t="s">
        <v>8</v>
      </c>
      <c r="C217" t="s">
        <v>1087</v>
      </c>
      <c r="D217" t="s">
        <v>1088</v>
      </c>
      <c r="E217" t="s">
        <v>1089</v>
      </c>
      <c r="G217" t="s">
        <v>1090</v>
      </c>
      <c r="H217" t="str">
        <f>HYPERLINK("https://talan.bank.gov.ua/get-user-certificate/G2egGc53h1vlcUrmgdQi","Завантажити сертифікат")</f>
        <v>Завантажити сертифікат</v>
      </c>
    </row>
    <row r="218" spans="1:8" x14ac:dyDescent="0.3">
      <c r="A218" t="s">
        <v>1091</v>
      </c>
      <c r="B218" t="s">
        <v>8</v>
      </c>
      <c r="C218" t="s">
        <v>1092</v>
      </c>
      <c r="D218" t="s">
        <v>1093</v>
      </c>
      <c r="E218" t="s">
        <v>1094</v>
      </c>
      <c r="G218" t="s">
        <v>1095</v>
      </c>
      <c r="H218" t="str">
        <f>HYPERLINK("https://talan.bank.gov.ua/get-user-certificate/G2egG9_g-HMdj-HJjtAt","Завантажити сертифікат")</f>
        <v>Завантажити сертифікат</v>
      </c>
    </row>
    <row r="219" spans="1:8" x14ac:dyDescent="0.3">
      <c r="A219" t="s">
        <v>1096</v>
      </c>
      <c r="B219" t="s">
        <v>8</v>
      </c>
      <c r="C219" t="s">
        <v>1097</v>
      </c>
      <c r="D219" t="s">
        <v>1098</v>
      </c>
      <c r="E219" t="s">
        <v>1099</v>
      </c>
      <c r="G219" t="s">
        <v>1100</v>
      </c>
      <c r="H219" t="str">
        <f>HYPERLINK("https://talan.bank.gov.ua/get-user-certificate/G2egGJu-CX-0RPUPLjow","Завантажити сертифікат")</f>
        <v>Завантажити сертифікат</v>
      </c>
    </row>
    <row r="220" spans="1:8" x14ac:dyDescent="0.3">
      <c r="A220" t="s">
        <v>1101</v>
      </c>
      <c r="B220" t="s">
        <v>8</v>
      </c>
      <c r="C220" t="s">
        <v>1102</v>
      </c>
      <c r="D220" t="s">
        <v>1103</v>
      </c>
      <c r="E220" t="s">
        <v>1104</v>
      </c>
      <c r="G220" t="s">
        <v>1105</v>
      </c>
      <c r="H220" t="str">
        <f>HYPERLINK("https://talan.bank.gov.ua/get-user-certificate/G2egGGQZpKefv1X-bGT8","Завантажити сертифікат")</f>
        <v>Завантажити сертифікат</v>
      </c>
    </row>
    <row r="221" spans="1:8" x14ac:dyDescent="0.3">
      <c r="A221" t="s">
        <v>1106</v>
      </c>
      <c r="B221" t="s">
        <v>8</v>
      </c>
      <c r="C221" t="s">
        <v>1107</v>
      </c>
      <c r="D221" t="s">
        <v>1108</v>
      </c>
      <c r="E221" t="s">
        <v>1109</v>
      </c>
      <c r="G221" t="s">
        <v>1110</v>
      </c>
      <c r="H221" t="str">
        <f>HYPERLINK("https://talan.bank.gov.ua/get-user-certificate/G2egGq6MoBEmPEbs-rvd","Завантажити сертифікат")</f>
        <v>Завантажити сертифікат</v>
      </c>
    </row>
    <row r="222" spans="1:8" x14ac:dyDescent="0.3">
      <c r="A222" t="s">
        <v>1111</v>
      </c>
      <c r="B222" t="s">
        <v>8</v>
      </c>
      <c r="C222" t="s">
        <v>1112</v>
      </c>
      <c r="D222" t="s">
        <v>1113</v>
      </c>
      <c r="E222" t="s">
        <v>1114</v>
      </c>
      <c r="G222" t="s">
        <v>1115</v>
      </c>
      <c r="H222" t="str">
        <f>HYPERLINK("https://talan.bank.gov.ua/get-user-certificate/G2egGrUX9B74a-ZYpQOw","Завантажити сертифікат")</f>
        <v>Завантажити сертифікат</v>
      </c>
    </row>
    <row r="223" spans="1:8" x14ac:dyDescent="0.3">
      <c r="A223" t="s">
        <v>1116</v>
      </c>
      <c r="B223" t="s">
        <v>8</v>
      </c>
      <c r="C223" t="s">
        <v>1117</v>
      </c>
      <c r="D223" t="s">
        <v>1118</v>
      </c>
      <c r="E223" t="s">
        <v>1119</v>
      </c>
      <c r="G223" t="s">
        <v>1120</v>
      </c>
      <c r="H223" t="str">
        <f>HYPERLINK("https://talan.bank.gov.ua/get-user-certificate/G2egGHPW8pmabMKCkZdK","Завантажити сертифікат")</f>
        <v>Завантажити сертифікат</v>
      </c>
    </row>
    <row r="224" spans="1:8" x14ac:dyDescent="0.3">
      <c r="A224" t="s">
        <v>1121</v>
      </c>
      <c r="B224" t="s">
        <v>8</v>
      </c>
      <c r="C224" t="s">
        <v>1122</v>
      </c>
      <c r="D224" t="s">
        <v>1123</v>
      </c>
      <c r="E224" t="s">
        <v>1124</v>
      </c>
      <c r="G224" t="s">
        <v>1125</v>
      </c>
      <c r="H224" t="str">
        <f>HYPERLINK("https://talan.bank.gov.ua/get-user-certificate/G2egG4fZtI2nBZRj3XKh","Завантажити сертифікат")</f>
        <v>Завантажити сертифікат</v>
      </c>
    </row>
    <row r="225" spans="1:8" x14ac:dyDescent="0.3">
      <c r="A225" t="s">
        <v>1126</v>
      </c>
      <c r="B225" t="s">
        <v>8</v>
      </c>
      <c r="C225" t="s">
        <v>1127</v>
      </c>
      <c r="D225" t="s">
        <v>1128</v>
      </c>
      <c r="E225" t="s">
        <v>1129</v>
      </c>
      <c r="G225" t="s">
        <v>1130</v>
      </c>
      <c r="H225" t="str">
        <f>HYPERLINK("https://talan.bank.gov.ua/get-user-certificate/G2egGtpt1feaf8_W1wLi","Завантажити сертифікат")</f>
        <v>Завантажити сертифікат</v>
      </c>
    </row>
    <row r="226" spans="1:8" x14ac:dyDescent="0.3">
      <c r="A226" t="s">
        <v>1131</v>
      </c>
      <c r="B226" t="s">
        <v>8</v>
      </c>
      <c r="C226" t="s">
        <v>1132</v>
      </c>
      <c r="D226" t="s">
        <v>1133</v>
      </c>
      <c r="E226" t="s">
        <v>1134</v>
      </c>
      <c r="G226" t="s">
        <v>1135</v>
      </c>
      <c r="H226" t="str">
        <f>HYPERLINK("https://talan.bank.gov.ua/get-user-certificate/G2egGWOReuuASAMnBS3c","Завантажити сертифікат")</f>
        <v>Завантажити сертифікат</v>
      </c>
    </row>
    <row r="227" spans="1:8" x14ac:dyDescent="0.3">
      <c r="A227" t="s">
        <v>1136</v>
      </c>
      <c r="B227" t="s">
        <v>8</v>
      </c>
      <c r="C227" t="s">
        <v>1137</v>
      </c>
      <c r="D227" t="s">
        <v>1138</v>
      </c>
      <c r="E227" t="s">
        <v>1139</v>
      </c>
      <c r="G227" t="s">
        <v>1140</v>
      </c>
      <c r="H227" t="str">
        <f>HYPERLINK("https://talan.bank.gov.ua/get-user-certificate/G2egG-P6MrmG0XIrn_vk","Завантажити сертифікат")</f>
        <v>Завантажити сертифікат</v>
      </c>
    </row>
    <row r="228" spans="1:8" x14ac:dyDescent="0.3">
      <c r="A228" t="s">
        <v>1141</v>
      </c>
      <c r="B228" t="s">
        <v>8</v>
      </c>
      <c r="C228" t="s">
        <v>1142</v>
      </c>
      <c r="D228" t="s">
        <v>1143</v>
      </c>
      <c r="E228" t="s">
        <v>1144</v>
      </c>
      <c r="G228" t="s">
        <v>1145</v>
      </c>
      <c r="H228" t="str">
        <f>HYPERLINK("https://talan.bank.gov.ua/get-user-certificate/G2egGH3S9hsDpAADRPc0","Завантажити сертифікат")</f>
        <v>Завантажити сертифікат</v>
      </c>
    </row>
    <row r="229" spans="1:8" x14ac:dyDescent="0.3">
      <c r="A229" t="s">
        <v>1146</v>
      </c>
      <c r="B229" t="s">
        <v>8</v>
      </c>
      <c r="C229" t="s">
        <v>1147</v>
      </c>
      <c r="D229" t="s">
        <v>1148</v>
      </c>
      <c r="E229" t="s">
        <v>1149</v>
      </c>
      <c r="G229" t="s">
        <v>1150</v>
      </c>
      <c r="H229" t="str">
        <f>HYPERLINK("https://talan.bank.gov.ua/get-user-certificate/G2egGldzmvBglix-nhGM","Завантажити сертифікат")</f>
        <v>Завантажити сертифікат</v>
      </c>
    </row>
    <row r="230" spans="1:8" x14ac:dyDescent="0.3">
      <c r="A230" t="s">
        <v>1151</v>
      </c>
      <c r="B230" t="s">
        <v>8</v>
      </c>
      <c r="C230" t="s">
        <v>1152</v>
      </c>
      <c r="D230" t="s">
        <v>1153</v>
      </c>
      <c r="E230" t="s">
        <v>1154</v>
      </c>
      <c r="G230" t="s">
        <v>1155</v>
      </c>
      <c r="H230" t="str">
        <f>HYPERLINK("https://talan.bank.gov.ua/get-user-certificate/G2egGgL1jVba1iSVQCGX","Завантажити сертифікат")</f>
        <v>Завантажити сертифікат</v>
      </c>
    </row>
    <row r="231" spans="1:8" x14ac:dyDescent="0.3">
      <c r="A231" t="s">
        <v>1156</v>
      </c>
      <c r="B231" t="s">
        <v>8</v>
      </c>
      <c r="C231" t="s">
        <v>1157</v>
      </c>
      <c r="D231" t="s">
        <v>1158</v>
      </c>
      <c r="E231" t="s">
        <v>1159</v>
      </c>
      <c r="G231" t="s">
        <v>1160</v>
      </c>
      <c r="H231" t="str">
        <f>HYPERLINK("https://talan.bank.gov.ua/get-user-certificate/G2egGwBTYMthB4akhumE","Завантажити сертифікат")</f>
        <v>Завантажити сертифікат</v>
      </c>
    </row>
    <row r="232" spans="1:8" x14ac:dyDescent="0.3">
      <c r="A232" t="s">
        <v>1161</v>
      </c>
      <c r="B232" t="s">
        <v>8</v>
      </c>
      <c r="C232" t="s">
        <v>1162</v>
      </c>
      <c r="D232" t="s">
        <v>1163</v>
      </c>
      <c r="E232" t="s">
        <v>1164</v>
      </c>
      <c r="G232" t="s">
        <v>1165</v>
      </c>
      <c r="H232" t="str">
        <f>HYPERLINK("https://talan.bank.gov.ua/get-user-certificate/G2egGphYLySeiAT8-AMH","Завантажити сертифікат")</f>
        <v>Завантажити сертифікат</v>
      </c>
    </row>
    <row r="233" spans="1:8" x14ac:dyDescent="0.3">
      <c r="A233" t="s">
        <v>1166</v>
      </c>
      <c r="B233" t="s">
        <v>8</v>
      </c>
      <c r="C233" t="s">
        <v>1167</v>
      </c>
      <c r="D233" t="s">
        <v>1168</v>
      </c>
      <c r="E233" t="s">
        <v>1169</v>
      </c>
      <c r="G233" t="s">
        <v>1170</v>
      </c>
      <c r="H233" t="str">
        <f>HYPERLINK("https://talan.bank.gov.ua/get-user-certificate/G2egGRbqEsTFw1qDS3qx","Завантажити сертифікат")</f>
        <v>Завантажити сертифікат</v>
      </c>
    </row>
    <row r="234" spans="1:8" x14ac:dyDescent="0.3">
      <c r="A234" t="s">
        <v>1171</v>
      </c>
      <c r="B234" t="s">
        <v>8</v>
      </c>
      <c r="C234" t="s">
        <v>1172</v>
      </c>
      <c r="D234" t="s">
        <v>1173</v>
      </c>
      <c r="E234" t="s">
        <v>1174</v>
      </c>
      <c r="G234" t="s">
        <v>1175</v>
      </c>
      <c r="H234" t="str">
        <f>HYPERLINK("https://talan.bank.gov.ua/get-user-certificate/G2egGK4lo6J9VUf_MHMJ","Завантажити сертифікат")</f>
        <v>Завантажити сертифікат</v>
      </c>
    </row>
    <row r="235" spans="1:8" x14ac:dyDescent="0.3">
      <c r="A235" t="s">
        <v>1176</v>
      </c>
      <c r="B235" t="s">
        <v>8</v>
      </c>
      <c r="C235" t="s">
        <v>1177</v>
      </c>
      <c r="D235" t="s">
        <v>1178</v>
      </c>
      <c r="E235" t="s">
        <v>1179</v>
      </c>
      <c r="G235" t="s">
        <v>1180</v>
      </c>
      <c r="H235" t="str">
        <f>HYPERLINK("https://talan.bank.gov.ua/get-user-certificate/G2egG5ZkzCDhHCHYz8Tq","Завантажити сертифікат")</f>
        <v>Завантажити сертифікат</v>
      </c>
    </row>
    <row r="236" spans="1:8" x14ac:dyDescent="0.3">
      <c r="A236" t="s">
        <v>1181</v>
      </c>
      <c r="B236" t="s">
        <v>8</v>
      </c>
      <c r="C236" t="s">
        <v>1182</v>
      </c>
      <c r="D236" t="s">
        <v>1183</v>
      </c>
      <c r="E236" t="s">
        <v>1184</v>
      </c>
      <c r="G236" t="s">
        <v>1185</v>
      </c>
      <c r="H236" t="str">
        <f>HYPERLINK("https://talan.bank.gov.ua/get-user-certificate/G2egGgJ2kJCl7pdjrhjw","Завантажити сертифікат")</f>
        <v>Завантажити сертифікат</v>
      </c>
    </row>
    <row r="237" spans="1:8" x14ac:dyDescent="0.3">
      <c r="A237" t="s">
        <v>1186</v>
      </c>
      <c r="B237" t="s">
        <v>8</v>
      </c>
      <c r="C237" t="s">
        <v>1187</v>
      </c>
      <c r="D237" t="s">
        <v>1188</v>
      </c>
      <c r="E237" t="s">
        <v>1189</v>
      </c>
      <c r="G237" t="s">
        <v>1190</v>
      </c>
      <c r="H237" t="str">
        <f>HYPERLINK("https://talan.bank.gov.ua/get-user-certificate/G2egGjDZxNKbfXAjBycO","Завантажити сертифікат")</f>
        <v>Завантажити сертифікат</v>
      </c>
    </row>
    <row r="238" spans="1:8" x14ac:dyDescent="0.3">
      <c r="A238" t="s">
        <v>1191</v>
      </c>
      <c r="B238" t="s">
        <v>8</v>
      </c>
      <c r="C238" t="s">
        <v>1192</v>
      </c>
      <c r="D238" t="s">
        <v>1193</v>
      </c>
      <c r="E238" t="s">
        <v>1194</v>
      </c>
      <c r="G238" t="s">
        <v>1195</v>
      </c>
      <c r="H238" t="str">
        <f>HYPERLINK("https://talan.bank.gov.ua/get-user-certificate/G2egG-kAwkxLDsegjO_j","Завантажити сертифікат")</f>
        <v>Завантажити сертифікат</v>
      </c>
    </row>
    <row r="239" spans="1:8" x14ac:dyDescent="0.3">
      <c r="A239" t="s">
        <v>1196</v>
      </c>
      <c r="B239" t="s">
        <v>8</v>
      </c>
      <c r="C239" t="s">
        <v>1197</v>
      </c>
      <c r="D239" t="s">
        <v>1198</v>
      </c>
      <c r="E239" t="s">
        <v>1199</v>
      </c>
      <c r="G239" t="s">
        <v>1200</v>
      </c>
      <c r="H239" t="str">
        <f>HYPERLINK("https://talan.bank.gov.ua/get-user-certificate/G2egGYZUHtd5NbxjBozy","Завантажити сертифікат")</f>
        <v>Завантажити сертифікат</v>
      </c>
    </row>
    <row r="240" spans="1:8" x14ac:dyDescent="0.3">
      <c r="A240" t="s">
        <v>1201</v>
      </c>
      <c r="B240" t="s">
        <v>8</v>
      </c>
      <c r="C240" t="s">
        <v>1202</v>
      </c>
      <c r="D240" t="s">
        <v>1203</v>
      </c>
      <c r="E240" t="s">
        <v>1204</v>
      </c>
      <c r="G240" t="s">
        <v>1205</v>
      </c>
      <c r="H240" t="str">
        <f>HYPERLINK("https://talan.bank.gov.ua/get-user-certificate/G2egGSgHz01jkg6pSp9g","Завантажити сертифікат")</f>
        <v>Завантажити сертифікат</v>
      </c>
    </row>
    <row r="241" spans="1:8" x14ac:dyDescent="0.3">
      <c r="A241" t="s">
        <v>1206</v>
      </c>
      <c r="B241" t="s">
        <v>8</v>
      </c>
      <c r="C241" t="s">
        <v>1207</v>
      </c>
      <c r="D241" t="s">
        <v>1208</v>
      </c>
      <c r="E241" t="s">
        <v>1209</v>
      </c>
      <c r="G241" t="s">
        <v>1210</v>
      </c>
      <c r="H241" t="str">
        <f>HYPERLINK("https://talan.bank.gov.ua/get-user-certificate/G2egGlfK8j5qaCMn50Nj","Завантажити сертифікат")</f>
        <v>Завантажити сертифікат</v>
      </c>
    </row>
    <row r="242" spans="1:8" x14ac:dyDescent="0.3">
      <c r="A242" t="s">
        <v>1211</v>
      </c>
      <c r="B242" t="s">
        <v>8</v>
      </c>
      <c r="C242" t="s">
        <v>1212</v>
      </c>
      <c r="D242" t="s">
        <v>1213</v>
      </c>
      <c r="E242" t="s">
        <v>1214</v>
      </c>
      <c r="G242" t="s">
        <v>1215</v>
      </c>
      <c r="H242" t="str">
        <f>HYPERLINK("https://talan.bank.gov.ua/get-user-certificate/G2egGBT8oSBHlxogc5Ry","Завантажити сертифікат")</f>
        <v>Завантажити сертифікат</v>
      </c>
    </row>
    <row r="243" spans="1:8" x14ac:dyDescent="0.3">
      <c r="A243" t="s">
        <v>1216</v>
      </c>
      <c r="B243" t="s">
        <v>8</v>
      </c>
      <c r="C243" t="s">
        <v>1217</v>
      </c>
      <c r="D243" t="s">
        <v>1218</v>
      </c>
      <c r="E243" t="s">
        <v>1219</v>
      </c>
      <c r="G243" t="s">
        <v>1220</v>
      </c>
      <c r="H243" t="str">
        <f>HYPERLINK("https://talan.bank.gov.ua/get-user-certificate/G2egGfViNQ0CeF9so0R2","Завантажити сертифікат")</f>
        <v>Завантажити сертифікат</v>
      </c>
    </row>
    <row r="244" spans="1:8" x14ac:dyDescent="0.3">
      <c r="A244" t="s">
        <v>1221</v>
      </c>
      <c r="B244" t="s">
        <v>8</v>
      </c>
      <c r="C244" t="s">
        <v>1222</v>
      </c>
      <c r="D244" t="s">
        <v>1223</v>
      </c>
      <c r="E244" t="s">
        <v>1224</v>
      </c>
      <c r="G244" t="s">
        <v>1225</v>
      </c>
      <c r="H244" t="str">
        <f>HYPERLINK("https://talan.bank.gov.ua/get-user-certificate/G2egG-oKTU-LnLaaTVSp","Завантажити сертифікат")</f>
        <v>Завантажити сертифікат</v>
      </c>
    </row>
    <row r="245" spans="1:8" x14ac:dyDescent="0.3">
      <c r="A245" t="s">
        <v>1226</v>
      </c>
      <c r="B245" t="s">
        <v>8</v>
      </c>
      <c r="C245" t="s">
        <v>1227</v>
      </c>
      <c r="D245" t="s">
        <v>1228</v>
      </c>
      <c r="E245" t="s">
        <v>1229</v>
      </c>
      <c r="G245" t="s">
        <v>1230</v>
      </c>
      <c r="H245" t="str">
        <f>HYPERLINK("https://talan.bank.gov.ua/get-user-certificate/G2egG7YNWvdIDCZvNoiV","Завантажити сертифікат")</f>
        <v>Завантажити сертифікат</v>
      </c>
    </row>
    <row r="246" spans="1:8" x14ac:dyDescent="0.3">
      <c r="A246" t="s">
        <v>1231</v>
      </c>
      <c r="B246" t="s">
        <v>8</v>
      </c>
      <c r="C246" t="s">
        <v>1232</v>
      </c>
      <c r="D246" t="s">
        <v>1233</v>
      </c>
      <c r="E246" t="s">
        <v>1234</v>
      </c>
      <c r="G246" t="s">
        <v>1235</v>
      </c>
      <c r="H246" t="str">
        <f>HYPERLINK("https://talan.bank.gov.ua/get-user-certificate/G2egGHCDFsJYqwQ6qO-e","Завантажити сертифікат")</f>
        <v>Завантажити сертифікат</v>
      </c>
    </row>
    <row r="247" spans="1:8" x14ac:dyDescent="0.3">
      <c r="A247" t="s">
        <v>1236</v>
      </c>
      <c r="B247" t="s">
        <v>8</v>
      </c>
      <c r="C247" t="s">
        <v>1237</v>
      </c>
      <c r="E247" t="s">
        <v>1238</v>
      </c>
      <c r="G247" t="s">
        <v>1239</v>
      </c>
      <c r="H247" t="str">
        <f>HYPERLINK("https://talan.bank.gov.ua/get-user-certificate/J8Eemqxl_CI2mm9OHE8a","Завантажити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H2" r:id="rId1" tooltip="Завантажити сертифікат" display="Завантажити сертифікат"/>
    <hyperlink ref="H3" r:id="rId2" tooltip="Завантажити сертифікат" display="Завантажити сертифікат"/>
    <hyperlink ref="H4" r:id="rId3" tooltip="Завантажити сертифікат" display="Завантажити сертифікат"/>
    <hyperlink ref="H5" r:id="rId4" tooltip="Завантажити сертифікат" display="Завантажити сертифікат"/>
    <hyperlink ref="H6" r:id="rId5" tooltip="Завантажити сертифікат" display="Завантажити сертифікат"/>
    <hyperlink ref="H7" r:id="rId6" tooltip="Завантажити сертифікат" display="Завантажити сертифікат"/>
    <hyperlink ref="H8" r:id="rId7" tooltip="Завантажити сертифікат" display="Завантажити сертифікат"/>
    <hyperlink ref="H9" r:id="rId8" tooltip="Завантажити сертифікат" display="Завантажити сертифікат"/>
    <hyperlink ref="H10" r:id="rId9" tooltip="Завантажити сертифікат" display="Завантажити сертифікат"/>
    <hyperlink ref="H11" r:id="rId10" tooltip="Завантажити сертифікат" display="Завантажити сертифікат"/>
    <hyperlink ref="H12" r:id="rId11" tooltip="Завантажити сертифікат" display="Завантажити сертифікат"/>
    <hyperlink ref="H13" r:id="rId12" tooltip="Завантажити сертифікат" display="Завантажити сертифікат"/>
    <hyperlink ref="H14" r:id="rId13" tooltip="Завантажити сертифікат" display="Завантажити сертифікат"/>
    <hyperlink ref="H15" r:id="rId14" tooltip="Завантажити сертифікат" display="Завантажити сертифікат"/>
    <hyperlink ref="H16" r:id="rId15" tooltip="Завантажити сертифікат" display="Завантажити сертифікат"/>
    <hyperlink ref="H17" r:id="rId16" tooltip="Завантажити сертифікат" display="Завантажити сертифікат"/>
    <hyperlink ref="H18" r:id="rId17" tooltip="Завантажити сертифікат" display="Завантажити сертифікат"/>
    <hyperlink ref="H19" r:id="rId18" tooltip="Завантажити сертифікат" display="Завантажити сертифікат"/>
    <hyperlink ref="H20" r:id="rId19" tooltip="Завантажити сертифікат" display="Завантажити сертифікат"/>
    <hyperlink ref="H21" r:id="rId20" tooltip="Завантажити сертифікат" display="Завантажити сертифікат"/>
    <hyperlink ref="H22" r:id="rId21" tooltip="Завантажити сертифікат" display="Завантажити сертифікат"/>
    <hyperlink ref="H23" r:id="rId22" tooltip="Завантажити сертифікат" display="Завантажити сертифікат"/>
    <hyperlink ref="H24" r:id="rId23" tooltip="Завантажити сертифікат" display="Завантажити сертифікат"/>
    <hyperlink ref="H25" r:id="rId24" tooltip="Завантажити сертифікат" display="Завантажити сертифікат"/>
    <hyperlink ref="H26" r:id="rId25" tooltip="Завантажити сертифікат" display="Завантажити сертифікат"/>
    <hyperlink ref="H27" r:id="rId26" tooltip="Завантажити сертифікат" display="Завантажити сертифікат"/>
    <hyperlink ref="H28" r:id="rId27" tooltip="Завантажити сертифікат" display="Завантажити сертифікат"/>
    <hyperlink ref="H29" r:id="rId28" tooltip="Завантажити сертифікат" display="Завантажити сертифікат"/>
    <hyperlink ref="H30" r:id="rId29" tooltip="Завантажити сертифікат" display="Завантажити сертифікат"/>
    <hyperlink ref="H31" r:id="rId30" tooltip="Завантажити сертифікат" display="Завантажити сертифікат"/>
    <hyperlink ref="H32" r:id="rId31" tooltip="Завантажити сертифікат" display="Завантажити сертифікат"/>
    <hyperlink ref="H33" r:id="rId32" tooltip="Завантажити сертифікат" display="Завантажити сертифікат"/>
    <hyperlink ref="H34" r:id="rId33" tooltip="Завантажити сертифікат" display="Завантажити сертифікат"/>
    <hyperlink ref="H35" r:id="rId34" tooltip="Завантажити сертифікат" display="Завантажити сертифікат"/>
    <hyperlink ref="H36" r:id="rId35" tooltip="Завантажити сертифікат" display="Завантажити сертифікат"/>
    <hyperlink ref="H37" r:id="rId36" tooltip="Завантажити сертифікат" display="Завантажити сертифікат"/>
    <hyperlink ref="H38" r:id="rId37" tooltip="Завантажити сертифікат" display="Завантажити сертифікат"/>
    <hyperlink ref="H39" r:id="rId38" tooltip="Завантажити сертифікат" display="Завантажити сертифікат"/>
    <hyperlink ref="H40" r:id="rId39" tooltip="Завантажити сертифікат" display="Завантажити сертифікат"/>
    <hyperlink ref="H41" r:id="rId40" tooltip="Завантажити сертифікат" display="Завантажити сертифікат"/>
    <hyperlink ref="H42" r:id="rId41" tooltip="Завантажити сертифікат" display="Завантажити сертифікат"/>
    <hyperlink ref="H43" r:id="rId42" tooltip="Завантажити сертифікат" display="Завантажити сертифікат"/>
    <hyperlink ref="H44" r:id="rId43" tooltip="Завантажити сертифікат" display="Завантажити сертифікат"/>
    <hyperlink ref="H45" r:id="rId44" tooltip="Завантажити сертифікат" display="Завантажити сертифікат"/>
    <hyperlink ref="H46" r:id="rId45" tooltip="Завантажити сертифікат" display="Завантажити сертифікат"/>
    <hyperlink ref="H47" r:id="rId46" tooltip="Завантажити сертифікат" display="Завантажити сертифікат"/>
    <hyperlink ref="H48" r:id="rId47" tooltip="Завантажити сертифікат" display="Завантажити сертифікат"/>
    <hyperlink ref="H49" r:id="rId48" tooltip="Завантажити сертифікат" display="Завантажити сертифікат"/>
    <hyperlink ref="H50" r:id="rId49" tooltip="Завантажити сертифікат" display="Завантажити сертифікат"/>
    <hyperlink ref="H51" r:id="rId50" tooltip="Завантажити сертифікат" display="Завантажити сертифікат"/>
    <hyperlink ref="H52" r:id="rId51" tooltip="Завантажити сертифікат" display="Завантажити сертифікат"/>
    <hyperlink ref="H53" r:id="rId52" tooltip="Завантажити сертифікат" display="Завантажити сертифікат"/>
    <hyperlink ref="H54" r:id="rId53" tooltip="Завантажити сертифікат" display="Завантажити сертифікат"/>
    <hyperlink ref="H55" r:id="rId54" tooltip="Завантажити сертифікат" display="Завантажити сертифікат"/>
    <hyperlink ref="H56" r:id="rId55" tooltip="Завантажити сертифікат" display="Завантажити сертифікат"/>
    <hyperlink ref="H57" r:id="rId56" tooltip="Завантажити сертифікат" display="Завантажити сертифікат"/>
    <hyperlink ref="H58" r:id="rId57" tooltip="Завантажити сертифікат" display="Завантажити сертифікат"/>
    <hyperlink ref="H59" r:id="rId58" tooltip="Завантажити сертифікат" display="Завантажити сертифікат"/>
    <hyperlink ref="H60" r:id="rId59" tooltip="Завантажити сертифікат" display="Завантажити сертифікат"/>
    <hyperlink ref="H61" r:id="rId60" tooltip="Завантажити сертифікат" display="Завантажити сертифікат"/>
    <hyperlink ref="H62" r:id="rId61" tooltip="Завантажити сертифікат" display="Завантажити сертифікат"/>
    <hyperlink ref="H63" r:id="rId62" tooltip="Завантажити сертифікат" display="Завантажити сертифікат"/>
    <hyperlink ref="H64" r:id="rId63" tooltip="Завантажити сертифікат" display="Завантажити сертифікат"/>
    <hyperlink ref="H65" r:id="rId64" tooltip="Завантажити сертифікат" display="Завантажити сертифікат"/>
    <hyperlink ref="H66" r:id="rId65" tooltip="Завантажити сертифікат" display="Завантажити сертифікат"/>
    <hyperlink ref="H67" r:id="rId66" tooltip="Завантажити сертифікат" display="Завантажити сертифікат"/>
    <hyperlink ref="H68" r:id="rId67" tooltip="Завантажити сертифікат" display="Завантажити сертифікат"/>
    <hyperlink ref="H69" r:id="rId68" tooltip="Завантажити сертифікат" display="Завантажити сертифікат"/>
    <hyperlink ref="H70" r:id="rId69" tooltip="Завантажити сертифікат" display="Завантажити сертифікат"/>
    <hyperlink ref="H71" r:id="rId70" tooltip="Завантажити сертифікат" display="Завантажити сертифікат"/>
    <hyperlink ref="H72" r:id="rId71" tooltip="Завантажити сертифікат" display="Завантажити сертифікат"/>
    <hyperlink ref="H73" r:id="rId72" tooltip="Завантажити сертифікат" display="Завантажити сертифікат"/>
    <hyperlink ref="H74" r:id="rId73" tooltip="Завантажити сертифікат" display="Завантажити сертифікат"/>
    <hyperlink ref="H75" r:id="rId74" tooltip="Завантажити сертифікат" display="Завантажити сертифікат"/>
    <hyperlink ref="H76" r:id="rId75" tooltip="Завантажити сертифікат" display="Завантажити сертифікат"/>
    <hyperlink ref="H77" r:id="rId76" tooltip="Завантажити сертифікат" display="Завантажити сертифікат"/>
    <hyperlink ref="H78" r:id="rId77" tooltip="Завантажити сертифікат" display="Завантажити сертифікат"/>
    <hyperlink ref="H79" r:id="rId78" tooltip="Завантажити сертифікат" display="Завантажити сертифікат"/>
    <hyperlink ref="H80" r:id="rId79" tooltip="Завантажити сертифікат" display="Завантажити сертифікат"/>
    <hyperlink ref="H81" r:id="rId80" tooltip="Завантажити сертифікат" display="Завантажити сертифікат"/>
    <hyperlink ref="H82" r:id="rId81" tooltip="Завантажити сертифікат" display="Завантажити сертифікат"/>
    <hyperlink ref="H83" r:id="rId82" tooltip="Завантажити сертифікат" display="Завантажити сертифікат"/>
    <hyperlink ref="H84" r:id="rId83" tooltip="Завантажити сертифікат" display="Завантажити сертифікат"/>
    <hyperlink ref="H85" r:id="rId84" tooltip="Завантажити сертифікат" display="Завантажити сертифікат"/>
    <hyperlink ref="H86" r:id="rId85" tooltip="Завантажити сертифікат" display="Завантажити сертифікат"/>
    <hyperlink ref="H87" r:id="rId86" tooltip="Завантажити сертифікат" display="Завантажити сертифікат"/>
    <hyperlink ref="H88" r:id="rId87" tooltip="Завантажити сертифікат" display="Завантажити сертифікат"/>
    <hyperlink ref="H89" r:id="rId88" tooltip="Завантажити сертифікат" display="Завантажити сертифікат"/>
    <hyperlink ref="H90" r:id="rId89" tooltip="Завантажити сертифікат" display="Завантажити сертифікат"/>
    <hyperlink ref="H91" r:id="rId90" tooltip="Завантажити сертифікат" display="Завантажити сертифікат"/>
    <hyperlink ref="H92" r:id="rId91" tooltip="Завантажити сертифікат" display="Завантажити сертифікат"/>
    <hyperlink ref="H93" r:id="rId92" tooltip="Завантажити сертифікат" display="Завантажити сертифікат"/>
    <hyperlink ref="H94" r:id="rId93" tooltip="Завантажити сертифікат" display="Завантажити сертифікат"/>
    <hyperlink ref="H95" r:id="rId94" tooltip="Завантажити сертифікат" display="Завантажити сертифікат"/>
    <hyperlink ref="H96" r:id="rId95" tooltip="Завантажити сертифікат" display="Завантажити сертифікат"/>
    <hyperlink ref="H97" r:id="rId96" tooltip="Завантажити сертифікат" display="Завантажити сертифікат"/>
    <hyperlink ref="H98" r:id="rId97" tooltip="Завантажити сертифікат" display="Завантажити сертифікат"/>
    <hyperlink ref="H99" r:id="rId98" tooltip="Завантажити сертифікат" display="Завантажити сертифікат"/>
    <hyperlink ref="H100" r:id="rId99" tooltip="Завантажити сертифікат" display="Завантажити сертифікат"/>
    <hyperlink ref="H101" r:id="rId100" tooltip="Завантажити сертифікат" display="Завантажити сертифікат"/>
    <hyperlink ref="H102" r:id="rId101" tooltip="Завантажити сертифікат" display="Завантажити сертифікат"/>
    <hyperlink ref="H103" r:id="rId102" tooltip="Завантажити сертифікат" display="Завантажити сертифікат"/>
    <hyperlink ref="H104" r:id="rId103" tooltip="Завантажити сертифікат" display="Завантажити сертифікат"/>
    <hyperlink ref="H105" r:id="rId104" tooltip="Завантажити сертифікат" display="Завантажити сертифікат"/>
    <hyperlink ref="H106" r:id="rId105" tooltip="Завантажити сертифікат" display="Завантажити сертифікат"/>
    <hyperlink ref="H107" r:id="rId106" tooltip="Завантажити сертифікат" display="Завантажити сертифікат"/>
    <hyperlink ref="H108" r:id="rId107" tooltip="Завантажити сертифікат" display="Завантажити сертифікат"/>
    <hyperlink ref="H109" r:id="rId108" tooltip="Завантажити сертифікат" display="Завантажити сертифікат"/>
    <hyperlink ref="H110" r:id="rId109" tooltip="Завантажити сертифікат" display="Завантажити сертифікат"/>
    <hyperlink ref="H111" r:id="rId110" tooltip="Завантажити сертифікат" display="Завантажити сертифікат"/>
    <hyperlink ref="H112" r:id="rId111" tooltip="Завантажити сертифікат" display="Завантажити сертифікат"/>
    <hyperlink ref="H113" r:id="rId112" tooltip="Завантажити сертифікат" display="Завантажити сертифікат"/>
    <hyperlink ref="H114" r:id="rId113" tooltip="Завантажити сертифікат" display="Завантажити сертифікат"/>
    <hyperlink ref="H115" r:id="rId114" tooltip="Завантажити сертифікат" display="Завантажити сертифікат"/>
    <hyperlink ref="H116" r:id="rId115" tooltip="Завантажити сертифікат" display="Завантажити сертифікат"/>
    <hyperlink ref="H117" r:id="rId116" tooltip="Завантажити сертифікат" display="Завантажити сертифікат"/>
    <hyperlink ref="H118" r:id="rId117" tooltip="Завантажити сертифікат" display="Завантажити сертифікат"/>
    <hyperlink ref="H119" r:id="rId118" tooltip="Завантажити сертифікат" display="Завантажити сертифікат"/>
    <hyperlink ref="H120" r:id="rId119" tooltip="Завантажити сертифікат" display="Завантажити сертифікат"/>
    <hyperlink ref="H121" r:id="rId120" tooltip="Завантажити сертифікат" display="Завантажити сертифікат"/>
    <hyperlink ref="H122" r:id="rId121" tooltip="Завантажити сертифікат" display="Завантажити сертифікат"/>
    <hyperlink ref="H123" r:id="rId122" tooltip="Завантажити сертифікат" display="Завантажити сертифікат"/>
    <hyperlink ref="H124" r:id="rId123" tooltip="Завантажити сертифікат" display="Завантажити сертифікат"/>
    <hyperlink ref="H125" r:id="rId124" tooltip="Завантажити сертифікат" display="Завантажити сертифікат"/>
    <hyperlink ref="H126" r:id="rId125" tooltip="Завантажити сертифікат" display="Завантажити сертифікат"/>
    <hyperlink ref="H127" r:id="rId126" tooltip="Завантажити сертифікат" display="Завантажити сертифікат"/>
    <hyperlink ref="H128" r:id="rId127" tooltip="Завантажити сертифікат" display="Завантажити сертифікат"/>
    <hyperlink ref="H129" r:id="rId128" tooltip="Завантажити сертифікат" display="Завантажити сертифікат"/>
    <hyperlink ref="H130" r:id="rId129" tooltip="Завантажити сертифікат" display="Завантажити сертифікат"/>
    <hyperlink ref="H131" r:id="rId130" tooltip="Завантажити сертифікат" display="Завантажити сертифікат"/>
    <hyperlink ref="H132" r:id="rId131" tooltip="Завантажити сертифікат" display="Завантажити сертифікат"/>
    <hyperlink ref="H133" r:id="rId132" tooltip="Завантажити сертифікат" display="Завантажити сертифікат"/>
    <hyperlink ref="H134" r:id="rId133" tooltip="Завантажити сертифікат" display="Завантажити сертифікат"/>
    <hyperlink ref="H135" r:id="rId134" tooltip="Завантажити сертифікат" display="Завантажити сертифікат"/>
    <hyperlink ref="H136" r:id="rId135" tooltip="Завантажити сертифікат" display="Завантажити сертифікат"/>
    <hyperlink ref="H137" r:id="rId136" tooltip="Завантажити сертифікат" display="Завантажити сертифікат"/>
    <hyperlink ref="H138" r:id="rId137" tooltip="Завантажити сертифікат" display="Завантажити сертифікат"/>
    <hyperlink ref="H139" r:id="rId138" tooltip="Завантажити сертифікат" display="Завантажити сертифікат"/>
    <hyperlink ref="H140" r:id="rId139" tooltip="Завантажити сертифікат" display="Завантажити сертифікат"/>
    <hyperlink ref="H141" r:id="rId140" tooltip="Завантажити сертифікат" display="Завантажити сертифікат"/>
    <hyperlink ref="H142" r:id="rId141" tooltip="Завантажити сертифікат" display="Завантажити сертифікат"/>
    <hyperlink ref="H143" r:id="rId142" tooltip="Завантажити сертифікат" display="Завантажити сертифікат"/>
    <hyperlink ref="H144" r:id="rId143" tooltip="Завантажити сертифікат" display="Завантажити сертифікат"/>
    <hyperlink ref="H145" r:id="rId144" tooltip="Завантажити сертифікат" display="Завантажити сертифікат"/>
    <hyperlink ref="H146" r:id="rId145" tooltip="Завантажити сертифікат" display="Завантажити сертифікат"/>
    <hyperlink ref="H147" r:id="rId146" tooltip="Завантажити сертифікат" display="Завантажити сертифікат"/>
    <hyperlink ref="H148" r:id="rId147" tooltip="Завантажити сертифікат" display="Завантажити сертифікат"/>
    <hyperlink ref="H149" r:id="rId148" tooltip="Завантажити сертифікат" display="Завантажити сертифікат"/>
    <hyperlink ref="H150" r:id="rId149" tooltip="Завантажити сертифікат" display="Завантажити сертифікат"/>
    <hyperlink ref="H151" r:id="rId150" tooltip="Завантажити сертифікат" display="Завантажити сертифікат"/>
    <hyperlink ref="H152" r:id="rId151" tooltip="Завантажити сертифікат" display="Завантажити сертифікат"/>
    <hyperlink ref="H153" r:id="rId152" tooltip="Завантажити сертифікат" display="Завантажити сертифікат"/>
    <hyperlink ref="H154" r:id="rId153" tooltip="Завантажити сертифікат" display="Завантажити сертифікат"/>
    <hyperlink ref="H155" r:id="rId154" tooltip="Завантажити сертифікат" display="Завантажити сертифікат"/>
    <hyperlink ref="H156" r:id="rId155" tooltip="Завантажити сертифікат" display="Завантажити сертифікат"/>
    <hyperlink ref="H157" r:id="rId156" tooltip="Завантажити сертифікат" display="Завантажити сертифікат"/>
    <hyperlink ref="H158" r:id="rId157" tooltip="Завантажити сертифікат" display="Завантажити сертифікат"/>
    <hyperlink ref="H159" r:id="rId158" tooltip="Завантажити сертифікат" display="Завантажити сертифікат"/>
    <hyperlink ref="H160" r:id="rId159" tooltip="Завантажити сертифікат" display="Завантажити сертифікат"/>
    <hyperlink ref="H161" r:id="rId160" tooltip="Завантажити сертифікат" display="Завантажити сертифікат"/>
    <hyperlink ref="H162" r:id="rId161" tooltip="Завантажити сертифікат" display="Завантажити сертифікат"/>
    <hyperlink ref="H163" r:id="rId162" tooltip="Завантажити сертифікат" display="Завантажити сертифікат"/>
    <hyperlink ref="H164" r:id="rId163" tooltip="Завантажити сертифікат" display="Завантажити сертифікат"/>
    <hyperlink ref="H165" r:id="rId164" tooltip="Завантажити сертифікат" display="Завантажити сертифікат"/>
    <hyperlink ref="H166" r:id="rId165" tooltip="Завантажити сертифікат" display="Завантажити сертифікат"/>
    <hyperlink ref="H167" r:id="rId166" tooltip="Завантажити сертифікат" display="Завантажити сертифікат"/>
    <hyperlink ref="H168" r:id="rId167" tooltip="Завантажити сертифікат" display="Завантажити сертифікат"/>
    <hyperlink ref="H169" r:id="rId168" tooltip="Завантажити сертифікат" display="Завантажити сертифікат"/>
    <hyperlink ref="H170" r:id="rId169" tooltip="Завантажити сертифікат" display="Завантажити сертифікат"/>
    <hyperlink ref="H171" r:id="rId170" tooltip="Завантажити сертифікат" display="Завантажити сертифікат"/>
    <hyperlink ref="H172" r:id="rId171" tooltip="Завантажити сертифікат" display="Завантажити сертифікат"/>
    <hyperlink ref="H173" r:id="rId172" tooltip="Завантажити сертифікат" display="Завантажити сертифікат"/>
    <hyperlink ref="H174" r:id="rId173" tooltip="Завантажити сертифікат" display="Завантажити сертифікат"/>
    <hyperlink ref="H175" r:id="rId174" tooltip="Завантажити сертифікат" display="Завантажити сертифікат"/>
    <hyperlink ref="H176" r:id="rId175" tooltip="Завантажити сертифікат" display="Завантажити сертифікат"/>
    <hyperlink ref="H177" r:id="rId176" tooltip="Завантажити сертифікат" display="Завантажити сертифікат"/>
    <hyperlink ref="H178" r:id="rId177" tooltip="Завантажити сертифікат" display="Завантажити сертифікат"/>
    <hyperlink ref="H179" r:id="rId178" tooltip="Завантажити сертифікат" display="Завантажити сертифікат"/>
    <hyperlink ref="H180" r:id="rId179" tooltip="Завантажити сертифікат" display="Завантажити сертифікат"/>
    <hyperlink ref="H181" r:id="rId180" tooltip="Завантажити сертифікат" display="Завантажити сертифікат"/>
    <hyperlink ref="H182" r:id="rId181" tooltip="Завантажити сертифікат" display="Завантажити сертифікат"/>
    <hyperlink ref="H183" r:id="rId182" tooltip="Завантажити сертифікат" display="Завантажити сертифікат"/>
    <hyperlink ref="H184" r:id="rId183" tooltip="Завантажити сертифікат" display="Завантажити сертифікат"/>
    <hyperlink ref="H185" r:id="rId184" tooltip="Завантажити сертифікат" display="Завантажити сертифікат"/>
    <hyperlink ref="H186" r:id="rId185" tooltip="Завантажити сертифікат" display="Завантажити сертифікат"/>
    <hyperlink ref="H187" r:id="rId186" tooltip="Завантажити сертифікат" display="Завантажити сертифікат"/>
    <hyperlink ref="H188" r:id="rId187" tooltip="Завантажити сертифікат" display="Завантажити сертифікат"/>
    <hyperlink ref="H189" r:id="rId188" tooltip="Завантажити сертифікат" display="Завантажити сертифікат"/>
    <hyperlink ref="H190" r:id="rId189" tooltip="Завантажити сертифікат" display="Завантажити сертифікат"/>
    <hyperlink ref="H191" r:id="rId190" tooltip="Завантажити сертифікат" display="Завантажити сертифікат"/>
    <hyperlink ref="H192" r:id="rId191" tooltip="Завантажити сертифікат" display="Завантажити сертифікат"/>
    <hyperlink ref="H193" r:id="rId192" tooltip="Завантажити сертифікат" display="Завантажити сертифікат"/>
    <hyperlink ref="H194" r:id="rId193" tooltip="Завантажити сертифікат" display="Завантажити сертифікат"/>
    <hyperlink ref="H195" r:id="rId194" tooltip="Завантажити сертифікат" display="Завантажити сертифікат"/>
    <hyperlink ref="H196" r:id="rId195" tooltip="Завантажити сертифікат" display="Завантажити сертифікат"/>
    <hyperlink ref="H197" r:id="rId196" tooltip="Завантажити сертифікат" display="Завантажити сертифікат"/>
    <hyperlink ref="H198" r:id="rId197" tooltip="Завантажити сертифікат" display="Завантажити сертифікат"/>
    <hyperlink ref="H199" r:id="rId198" tooltip="Завантажити сертифікат" display="Завантажити сертифікат"/>
    <hyperlink ref="H200" r:id="rId199" tooltip="Завантажити сертифікат" display="Завантажити сертифікат"/>
    <hyperlink ref="H201" r:id="rId200" tooltip="Завантажити сертифікат" display="Завантажити сертифікат"/>
    <hyperlink ref="H202" r:id="rId201" tooltip="Завантажити сертифікат" display="Завантажити сертифікат"/>
    <hyperlink ref="H203" r:id="rId202" tooltip="Завантажити сертифікат" display="Завантажити сертифікат"/>
    <hyperlink ref="H204" r:id="rId203" tooltip="Завантажити сертифікат" display="Завантажити сертифікат"/>
    <hyperlink ref="H205" r:id="rId204" tooltip="Завантажити сертифікат" display="Завантажити сертифікат"/>
    <hyperlink ref="H206" r:id="rId205" tooltip="Завантажити сертифікат" display="Завантажити сертифікат"/>
    <hyperlink ref="H207" r:id="rId206" tooltip="Завантажити сертифікат" display="Завантажити сертифікат"/>
    <hyperlink ref="H208" r:id="rId207" tooltip="Завантажити сертифікат" display="Завантажити сертифікат"/>
    <hyperlink ref="H209" r:id="rId208" tooltip="Завантажити сертифікат" display="Завантажити сертифікат"/>
    <hyperlink ref="H210" r:id="rId209" tooltip="Завантажити сертифікат" display="Завантажити сертифікат"/>
    <hyperlink ref="H211" r:id="rId210" tooltip="Завантажити сертифікат" display="Завантажити сертифікат"/>
    <hyperlink ref="H212" r:id="rId211" tooltip="Завантажити сертифікат" display="Завантажити сертифікат"/>
    <hyperlink ref="H213" r:id="rId212" tooltip="Завантажити сертифікат" display="Завантажити сертифікат"/>
    <hyperlink ref="H214" r:id="rId213" tooltip="Завантажити сертифікат" display="Завантажити сертифікат"/>
    <hyperlink ref="H215" r:id="rId214" tooltip="Завантажити сертифікат" display="Завантажити сертифікат"/>
    <hyperlink ref="H216" r:id="rId215" tooltip="Завантажити сертифікат" display="Завантажити сертифікат"/>
    <hyperlink ref="H217" r:id="rId216" tooltip="Завантажити сертифікат" display="Завантажити сертифікат"/>
    <hyperlink ref="H218" r:id="rId217" tooltip="Завантажити сертифікат" display="Завантажити сертифікат"/>
    <hyperlink ref="H219" r:id="rId218" tooltip="Завантажити сертифікат" display="Завантажити сертифікат"/>
    <hyperlink ref="H220" r:id="rId219" tooltip="Завантажити сертифікат" display="Завантажити сертифікат"/>
    <hyperlink ref="H221" r:id="rId220" tooltip="Завантажити сертифікат" display="Завантажити сертифікат"/>
    <hyperlink ref="H222" r:id="rId221" tooltip="Завантажити сертифікат" display="Завантажити сертифікат"/>
    <hyperlink ref="H223" r:id="rId222" tooltip="Завантажити сертифікат" display="Завантажити сертифікат"/>
    <hyperlink ref="H224" r:id="rId223" tooltip="Завантажити сертифікат" display="Завантажити сертифікат"/>
    <hyperlink ref="H225" r:id="rId224" tooltip="Завантажити сертифікат" display="Завантажити сертифікат"/>
    <hyperlink ref="H226" r:id="rId225" tooltip="Завантажити сертифікат" display="Завантажити сертифікат"/>
    <hyperlink ref="H227" r:id="rId226" tooltip="Завантажити сертифікат" display="Завантажити сертифікат"/>
    <hyperlink ref="H228" r:id="rId227" tooltip="Завантажити сертифікат" display="Завантажити сертифікат"/>
    <hyperlink ref="H229" r:id="rId228" tooltip="Завантажити сертифікат" display="Завантажити сертифікат"/>
    <hyperlink ref="H230" r:id="rId229" tooltip="Завантажити сертифікат" display="Завантажити сертифікат"/>
    <hyperlink ref="H231" r:id="rId230" tooltip="Завантажити сертифікат" display="Завантажити сертифікат"/>
    <hyperlink ref="H232" r:id="rId231" tooltip="Завантажити сертифікат" display="Завантажити сертифікат"/>
    <hyperlink ref="H233" r:id="rId232" tooltip="Завантажити сертифікат" display="Завантажити сертифікат"/>
    <hyperlink ref="H234" r:id="rId233" tooltip="Завантажити сертифікат" display="Завантажити сертифікат"/>
    <hyperlink ref="H235" r:id="rId234" tooltip="Завантажити сертифікат" display="Завантажити сертифікат"/>
    <hyperlink ref="H236" r:id="rId235" tooltip="Завантажити сертифікат" display="Завантажити сертифікат"/>
    <hyperlink ref="H237" r:id="rId236" tooltip="Завантажити сертифікат" display="Завантажити сертифікат"/>
    <hyperlink ref="H238" r:id="rId237" tooltip="Завантажити сертифікат" display="Завантажити сертифікат"/>
    <hyperlink ref="H239" r:id="rId238" tooltip="Завантажити сертифікат" display="Завантажити сертифікат"/>
    <hyperlink ref="H240" r:id="rId239" tooltip="Завантажити сертифікат" display="Завантажити сертифікат"/>
    <hyperlink ref="H241" r:id="rId240" tooltip="Завантажити сертифікат" display="Завантажити сертифікат"/>
    <hyperlink ref="H242" r:id="rId241" tooltip="Завантажити сертифікат" display="Завантажити сертифікат"/>
    <hyperlink ref="H243" r:id="rId242" tooltip="Завантажити сертифікат" display="Завантажити сертифікат"/>
    <hyperlink ref="H244" r:id="rId243" tooltip="Завантажити сертифікат" display="Завантажити сертифікат"/>
    <hyperlink ref="H245" r:id="rId244" tooltip="Завантажити сертифікат" display="Завантажити сертифікат"/>
    <hyperlink ref="H246" r:id="rId245" tooltip="Завантажити сертифікат" display="Завантажити сертифікат"/>
    <hyperlink ref="H247" r:id="rId246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2026-03-11T14:30:09Z</dcterms:created>
  <dcterms:modified xsi:type="dcterms:W3CDTF">2026-03-11T15:14:17Z</dcterms:modified>
  <cp:category/>
</cp:coreProperties>
</file>