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ТижденьБезпечногоІнтернету\"/>
    </mc:Choice>
  </mc:AlternateContent>
  <bookViews>
    <workbookView xWindow="0" yWindow="0" windowWidth="23040" windowHeight="8784"/>
  </bookViews>
  <sheets>
    <sheet name="Worksheet" sheetId="1" r:id="rId1"/>
  </sheets>
  <calcPr calcId="999999"/>
</workbook>
</file>

<file path=xl/calcChain.xml><?xml version="1.0" encoding="utf-8"?>
<calcChain xmlns="http://schemas.openxmlformats.org/spreadsheetml/2006/main">
  <c r="B1364" i="1" l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<sst xmlns="http://schemas.openxmlformats.org/spreadsheetml/2006/main" count="1365" uniqueCount="1360">
  <si>
    <t>ПІБ</t>
  </si>
  <si>
    <t>Посилання на сертифікат</t>
  </si>
  <si>
    <t>Гедюн Аліна Павлівна</t>
  </si>
  <si>
    <t>Плєшакова Наталія</t>
  </si>
  <si>
    <t>Ярмолюк Ірина Юріївна</t>
  </si>
  <si>
    <t>Артеменко Наталя Олексіївна</t>
  </si>
  <si>
    <t>Берікул Тетяна</t>
  </si>
  <si>
    <t>Абрамова Ірина Миколаївна</t>
  </si>
  <si>
    <t>Абрамчук Людмила Василівна</t>
  </si>
  <si>
    <t>Авраменко Вікторія</t>
  </si>
  <si>
    <t xml:space="preserve">Авраменко Наталія Юріївна </t>
  </si>
  <si>
    <t>Агішева Анна</t>
  </si>
  <si>
    <t>Адамашвілі Валерія</t>
  </si>
  <si>
    <t>Айшпурс Надія</t>
  </si>
  <si>
    <t>Айшпурс Надія Валеріївна</t>
  </si>
  <si>
    <t>Александрук Неоніла</t>
  </si>
  <si>
    <t>Аліна Гедюн</t>
  </si>
  <si>
    <t xml:space="preserve">Алла Подгорна </t>
  </si>
  <si>
    <t>Алфьоров Юрій Миколайович</t>
  </si>
  <si>
    <t>Ананьєва Анна Сергіївна</t>
  </si>
  <si>
    <t>Анастасія Бубнова</t>
  </si>
  <si>
    <t>Анастасія Рожко</t>
  </si>
  <si>
    <t>Андреєв Данило</t>
  </si>
  <si>
    <t xml:space="preserve">Андреєва Алла </t>
  </si>
  <si>
    <t>Андросович Тетяна Миколаївна</t>
  </si>
  <si>
    <t>Андрущак Володимир</t>
  </si>
  <si>
    <t>Андрюшина Мар'яна</t>
  </si>
  <si>
    <t>Андрющенко Ірина</t>
  </si>
  <si>
    <t xml:space="preserve">Аніщенко Ірина </t>
  </si>
  <si>
    <t>Людмила Кашубіна</t>
  </si>
  <si>
    <t>Діана Дудко</t>
  </si>
  <si>
    <t>Олена Швець</t>
  </si>
  <si>
    <t>Анна Колодязна</t>
  </si>
  <si>
    <t>Аношкіна Галина Григорівна</t>
  </si>
  <si>
    <t>Антикало Людмила</t>
  </si>
  <si>
    <t>Антоненко Юлія Сергіївна</t>
  </si>
  <si>
    <t>Апанасенко Вікторія Михайлівна</t>
  </si>
  <si>
    <t>Арендаренко Ірина Сергіївна</t>
  </si>
  <si>
    <t>Арнаут Юлія Валеріївна</t>
  </si>
  <si>
    <t xml:space="preserve">Арсеєнко Тетяна Олексіївна </t>
  </si>
  <si>
    <t xml:space="preserve">Арсенюк Наталя </t>
  </si>
  <si>
    <t>Артеменко Володимир</t>
  </si>
  <si>
    <t xml:space="preserve">Атанасова Валерія </t>
  </si>
  <si>
    <t>Афанасьєва Світлана</t>
  </si>
  <si>
    <t>Афоніна Ольга</t>
  </si>
  <si>
    <t>Ахмедова Оксана Василівна</t>
  </si>
  <si>
    <t>Бабій Альона</t>
  </si>
  <si>
    <t>Бабій Анна</t>
  </si>
  <si>
    <t>Бабій Лілія</t>
  </si>
  <si>
    <t xml:space="preserve">Бабій Мар'яна </t>
  </si>
  <si>
    <t>Баб'як Марія Степанівна</t>
  </si>
  <si>
    <t>Баган Тетяна</t>
  </si>
  <si>
    <t>Баган Тетяна Володимирівна</t>
  </si>
  <si>
    <t>Баглай Наталія Олексіївна</t>
  </si>
  <si>
    <t xml:space="preserve">Базар Наталія </t>
  </si>
  <si>
    <t>Базилик Любов</t>
  </si>
  <si>
    <t>Кочерженко Таїсія Іванівна</t>
  </si>
  <si>
    <t>Бак Ольга Валеріївна</t>
  </si>
  <si>
    <t>Бакай Мар'яна Тарасівна</t>
  </si>
  <si>
    <t>Бакалина Інна</t>
  </si>
  <si>
    <t>Балабайко Наталія</t>
  </si>
  <si>
    <t>Балабанова Тетяна Іванівна</t>
  </si>
  <si>
    <t xml:space="preserve">Баланова Анастасія </t>
  </si>
  <si>
    <t>Балаць Віталій Михайлович</t>
  </si>
  <si>
    <t>Ветвіцька Оксана Степанівна</t>
  </si>
  <si>
    <t>Балич Ольга Миколаївна</t>
  </si>
  <si>
    <t>Балла Юлія Олександрівна</t>
  </si>
  <si>
    <t>Барабанчук Олександр</t>
  </si>
  <si>
    <t xml:space="preserve">Бараненко Марина Анатоліївна </t>
  </si>
  <si>
    <t>Барибіна Юлія Іванівна</t>
  </si>
  <si>
    <t>Барильник Вікторія Артемівна</t>
  </si>
  <si>
    <t>Барсукова Яна</t>
  </si>
  <si>
    <t xml:space="preserve">Бартошук Маргарита Миколаївна </t>
  </si>
  <si>
    <t>Басалаєва   Олена   Вікторівна</t>
  </si>
  <si>
    <t>Басова Ольга Миколаївна</t>
  </si>
  <si>
    <t xml:space="preserve">Батіст Олена Василівна </t>
  </si>
  <si>
    <t>Батрак Аліна</t>
  </si>
  <si>
    <t xml:space="preserve">Бацвін Богдан Романович </t>
  </si>
  <si>
    <t>Башмакова Антоніна Вікторівна</t>
  </si>
  <si>
    <t xml:space="preserve">Бевзюк Вікторія </t>
  </si>
  <si>
    <t>Бежнар Людмила Андріївна</t>
  </si>
  <si>
    <t>Безбородова Любов Михайлівна</t>
  </si>
  <si>
    <t>Безклинська Катерина</t>
  </si>
  <si>
    <t>Безпала Марія</t>
  </si>
  <si>
    <t>Безфамильна Юлія</t>
  </si>
  <si>
    <t>Бережна Леся</t>
  </si>
  <si>
    <t>Березніченко Надія</t>
  </si>
  <si>
    <t>Лещук Ірина</t>
  </si>
  <si>
    <t>Березюк Тетяна</t>
  </si>
  <si>
    <t>Берест Світлана Анатоліївна</t>
  </si>
  <si>
    <t>Берко Олена</t>
  </si>
  <si>
    <t>Бернацька Ярослава Ярославівна</t>
  </si>
  <si>
    <t>Берус Тетяна</t>
  </si>
  <si>
    <t xml:space="preserve">БЕСЕДІНА Марія </t>
  </si>
  <si>
    <t>Бєзєва Ірина</t>
  </si>
  <si>
    <t>Бєла Лілія</t>
  </si>
  <si>
    <t>Бєлозьорова Тетяна Сергіївна</t>
  </si>
  <si>
    <t>Бєльц Юлія</t>
  </si>
  <si>
    <t>Битько Юлія Вікторівна</t>
  </si>
  <si>
    <t>Нюкіна Тамара Володимирівна</t>
  </si>
  <si>
    <t xml:space="preserve">Кірієнко Інна Вікторівна </t>
  </si>
  <si>
    <t>Бігуняк Світлана Миколаївна</t>
  </si>
  <si>
    <t>Бідна Лариса Василівна</t>
  </si>
  <si>
    <t>Біла Ганна</t>
  </si>
  <si>
    <t>Білик Сергій</t>
  </si>
  <si>
    <t xml:space="preserve">Біліченко Єлизавета Сергіївна </t>
  </si>
  <si>
    <t>Біліченко Ілона Андріївна</t>
  </si>
  <si>
    <t>Біліченко Ніна Анатоліївна</t>
  </si>
  <si>
    <t>Біловол Оксана</t>
  </si>
  <si>
    <t>Біловолова Ніна Олександрівна</t>
  </si>
  <si>
    <t>Білозір Надія Михайлівна</t>
  </si>
  <si>
    <t xml:space="preserve">Білоус Оксана Станіславівна </t>
  </si>
  <si>
    <t xml:space="preserve">Білоусова Тетяна </t>
  </si>
  <si>
    <t>Більо Ірина Василівна</t>
  </si>
  <si>
    <t xml:space="preserve">Бірзул Наталія Дмитрівна </t>
  </si>
  <si>
    <t>Біро Тетяна Володимирівна</t>
  </si>
  <si>
    <t>Бірюкова Орина Сергіївна</t>
  </si>
  <si>
    <t>Бліняєва Світлана Петрівна</t>
  </si>
  <si>
    <t>Блондик Олена</t>
  </si>
  <si>
    <t>Богачова Любов Михайлівна</t>
  </si>
  <si>
    <t>Богданець Максим Іванович</t>
  </si>
  <si>
    <t>Богданович Анна Михайлівна</t>
  </si>
  <si>
    <t xml:space="preserve">Богомазова Вікторія Петрівна </t>
  </si>
  <si>
    <t>Боднар Зеня</t>
  </si>
  <si>
    <t xml:space="preserve">Боднарчук Тетяна Валеріївна </t>
  </si>
  <si>
    <t>Боднарюк Ірина</t>
  </si>
  <si>
    <t>Божик Ірина</t>
  </si>
  <si>
    <t>Божко Вікторія Вікторівна</t>
  </si>
  <si>
    <t>Синявін Олександр Миколайович</t>
  </si>
  <si>
    <t>Божко Надія Валеріївна</t>
  </si>
  <si>
    <t xml:space="preserve">Божченко Світлана </t>
  </si>
  <si>
    <t>Бойко Валентина</t>
  </si>
  <si>
    <t xml:space="preserve">Бойко Леся Василівна </t>
  </si>
  <si>
    <t>Бойко Наталія Василівна</t>
  </si>
  <si>
    <t>Бойко Ольга</t>
  </si>
  <si>
    <t>Бойчук Оксана</t>
  </si>
  <si>
    <t>Бойчук-Дульгер Наталія Іванівна</t>
  </si>
  <si>
    <t xml:space="preserve">Боклагова Лілія Леонідівна </t>
  </si>
  <si>
    <t xml:space="preserve">Бокова Тетяна Анатоліївна </t>
  </si>
  <si>
    <t>Бондар Галина Анатоліївна</t>
  </si>
  <si>
    <t>Бондар катерина Олексіївна</t>
  </si>
  <si>
    <t xml:space="preserve">Бондар Олена </t>
  </si>
  <si>
    <t>Бондаревський Сергій</t>
  </si>
  <si>
    <t xml:space="preserve">Басиста Оксана Вячеславівна </t>
  </si>
  <si>
    <t>Бондаренко Оксана Вікторівна</t>
  </si>
  <si>
    <t>Бондарук Марія</t>
  </si>
  <si>
    <t>Бондик Еліна Олександрівна</t>
  </si>
  <si>
    <t>Борей Надія</t>
  </si>
  <si>
    <t>Борзик Олена</t>
  </si>
  <si>
    <t>Борисова Олеся</t>
  </si>
  <si>
    <t xml:space="preserve">Борка Марія Іванівна </t>
  </si>
  <si>
    <t>Бортун Каріна</t>
  </si>
  <si>
    <t>Босько Анна</t>
  </si>
  <si>
    <t>Бричко Анна</t>
  </si>
  <si>
    <t>Броднюк Олена</t>
  </si>
  <si>
    <t>Брухаль Жанна Олегівна</t>
  </si>
  <si>
    <t>Бугайова Юлія Юріївна</t>
  </si>
  <si>
    <t>Будрик Оксана Ігорівна</t>
  </si>
  <si>
    <t>Бумар Галина Миколаївна</t>
  </si>
  <si>
    <t>Буняк Роман Васильович</t>
  </si>
  <si>
    <t>Бурба Мирослава</t>
  </si>
  <si>
    <t>Бурба Мирослава Володимирівна</t>
  </si>
  <si>
    <t>Бурба Мирослава Володмирівна</t>
  </si>
  <si>
    <t>Бурдаш Уляна Євгенівна</t>
  </si>
  <si>
    <t xml:space="preserve">Бурдюгова Наталя Альбертівна </t>
  </si>
  <si>
    <t>Буренок Наталія Володимирівна</t>
  </si>
  <si>
    <t>Бурковська Віра</t>
  </si>
  <si>
    <t>Бурлака Надія Борисівна</t>
  </si>
  <si>
    <t>Бурлачук Наталія Анатоліївна</t>
  </si>
  <si>
    <t>Буряк Владислав Віталійович</t>
  </si>
  <si>
    <t>Буряк Тетяна</t>
  </si>
  <si>
    <t>Бутко Олена Сергіївна</t>
  </si>
  <si>
    <t>Бутко Ольга Володимирівна</t>
  </si>
  <si>
    <t>Бутко Світлана</t>
  </si>
  <si>
    <t>Бушовський Олександр</t>
  </si>
  <si>
    <t xml:space="preserve">Бущак Оксана </t>
  </si>
  <si>
    <t>Валентина Кощук</t>
  </si>
  <si>
    <t xml:space="preserve">Валентина Мирошникова </t>
  </si>
  <si>
    <t>Валентина Шостак</t>
  </si>
  <si>
    <t>Василишин Лілії</t>
  </si>
  <si>
    <t>Василишин Лілія</t>
  </si>
  <si>
    <t>Васильєва Наталія</t>
  </si>
  <si>
    <t>Васильченко Юлія Григорівна</t>
  </si>
  <si>
    <t xml:space="preserve">Васильчук Мар'яна </t>
  </si>
  <si>
    <t>Василюха Лідія</t>
  </si>
  <si>
    <t>Васютенко Раїса</t>
  </si>
  <si>
    <t>Васютинська Людмила</t>
  </si>
  <si>
    <t>Вацковський Михайло</t>
  </si>
  <si>
    <t>Ващенко Наталія Олексанлрівна</t>
  </si>
  <si>
    <t>Ващук  Руслана</t>
  </si>
  <si>
    <t>Ведмеденко Марина Володимирівна</t>
  </si>
  <si>
    <t>Величко Віта</t>
  </si>
  <si>
    <t>Вельган Олександр</t>
  </si>
  <si>
    <t>Венгер Алла Олексіївна</t>
  </si>
  <si>
    <t>Веремієнко Михайло Вікторович</t>
  </si>
  <si>
    <t>Веремій Віталій Станіславович</t>
  </si>
  <si>
    <t>Веровенко Юлія Вікторівна</t>
  </si>
  <si>
    <t>Вєтрова Оксана</t>
  </si>
  <si>
    <t>Вижбіцький Іван Володимирович</t>
  </si>
  <si>
    <t>Визнюк Уляна Петрівна</t>
  </si>
  <si>
    <t>Вискарка Валентина Миколаївна</t>
  </si>
  <si>
    <t>Висоцький Богдан</t>
  </si>
  <si>
    <t xml:space="preserve">Витрикуш Галина </t>
  </si>
  <si>
    <t>Вихівська Людмила</t>
  </si>
  <si>
    <t>Вишивана Богдана</t>
  </si>
  <si>
    <t>Вікторія ВИШНЕВЕЦЬКА</t>
  </si>
  <si>
    <t>Вільшанкова Вікторія Юріївна</t>
  </si>
  <si>
    <t>Віляда Яна Юріївна</t>
  </si>
  <si>
    <t>Віра Новіченко</t>
  </si>
  <si>
    <t>Віталій Андрущенко</t>
  </si>
  <si>
    <t>Власенко Наталія</t>
  </si>
  <si>
    <t xml:space="preserve">Власенко Юлія Володимирівна </t>
  </si>
  <si>
    <t>Власовчук Яна Валеріївна</t>
  </si>
  <si>
    <t>Власюк Марія Іванівна</t>
  </si>
  <si>
    <t xml:space="preserve">Вовк Оксана Василівна </t>
  </si>
  <si>
    <t>Вовна Інна</t>
  </si>
  <si>
    <t>Водоп'янов Роман</t>
  </si>
  <si>
    <t xml:space="preserve">Вознюк Людмила </t>
  </si>
  <si>
    <t>Вознюк Марія Михайлівна</t>
  </si>
  <si>
    <t>Возняк Юлія</t>
  </si>
  <si>
    <t>Войтенко Сергій Миколайович</t>
  </si>
  <si>
    <t>Войтенко Тетяна Валеріївна</t>
  </si>
  <si>
    <t>Войтко Ілона</t>
  </si>
  <si>
    <t>Войтович Тарас</t>
  </si>
  <si>
    <t>Волик Катерина, Овчарик Алла</t>
  </si>
  <si>
    <t>Володченко Анастасія Сергіївна</t>
  </si>
  <si>
    <t>Володько Володимир</t>
  </si>
  <si>
    <t>Волосянко Євгенія</t>
  </si>
  <si>
    <t xml:space="preserve">Волошина Анастасія Ігорівна </t>
  </si>
  <si>
    <t>Волошина Ірина Олександрівна</t>
  </si>
  <si>
    <t>Волошина Олена Іванівна</t>
  </si>
  <si>
    <t>Вонсович Юлія</t>
  </si>
  <si>
    <t>Воробйова Анастасія Олегівна</t>
  </si>
  <si>
    <t>Вороніна Олена Анатоліївна</t>
  </si>
  <si>
    <t>Воронкін Олексій</t>
  </si>
  <si>
    <t>Воронцов Володимир</t>
  </si>
  <si>
    <t xml:space="preserve">Вох Людмила Дмитрівна </t>
  </si>
  <si>
    <t>Гавриков Євгеній</t>
  </si>
  <si>
    <t xml:space="preserve">Гаврилюк Світлана Іванівна </t>
  </si>
  <si>
    <t xml:space="preserve">Гайдук Світлана </t>
  </si>
  <si>
    <t>Галинська Карина Андріївна</t>
  </si>
  <si>
    <t xml:space="preserve">Галіченко Альона </t>
  </si>
  <si>
    <t>Ганніч Алла Євгеніївна</t>
  </si>
  <si>
    <t>Гапʼяк Христина Михайлівна</t>
  </si>
  <si>
    <t>Гарасим Оксана</t>
  </si>
  <si>
    <t>Гарасимчук Надія</t>
  </si>
  <si>
    <t>Гаркава Лариса Олександрівна</t>
  </si>
  <si>
    <t xml:space="preserve">Гаркуша Наталія Дмитрівна </t>
  </si>
  <si>
    <t>Гасленко Олена</t>
  </si>
  <si>
    <t xml:space="preserve">Гасюк Ірина Василівна </t>
  </si>
  <si>
    <t>Гах Інна Михайлівна</t>
  </si>
  <si>
    <t xml:space="preserve">Гвоздь Юлія Василівна </t>
  </si>
  <si>
    <t>Гевко Богдан</t>
  </si>
  <si>
    <t>Герасимчук Алла Вікторівна</t>
  </si>
  <si>
    <t>Геращенко Людмила</t>
  </si>
  <si>
    <t>Герболка Христина</t>
  </si>
  <si>
    <t xml:space="preserve">Гетьманенко Карина Володимирівна </t>
  </si>
  <si>
    <t xml:space="preserve">Гирченко Ксенія </t>
  </si>
  <si>
    <t>Гілічук Ірина Романівна</t>
  </si>
  <si>
    <t xml:space="preserve">Гладун Віталій </t>
  </si>
  <si>
    <t>Глушко Людмила</t>
  </si>
  <si>
    <t>Глюзіцька Валентина</t>
  </si>
  <si>
    <t xml:space="preserve">Глянько Аліна Іванівна </t>
  </si>
  <si>
    <t xml:space="preserve">Гнатенко Олена </t>
  </si>
  <si>
    <t xml:space="preserve">Гнєдіч Валентина </t>
  </si>
  <si>
    <t>Гнєушева Ірина Ігорівна</t>
  </si>
  <si>
    <t xml:space="preserve">Голінська Оксана </t>
  </si>
  <si>
    <t xml:space="preserve">Головацька Уляна </t>
  </si>
  <si>
    <t>Головенко Оксана</t>
  </si>
  <si>
    <t>Головко  Наталя Василівна</t>
  </si>
  <si>
    <t>Головко Вікторія</t>
  </si>
  <si>
    <t>Головко Оксана Сергіївна</t>
  </si>
  <si>
    <t>Голотовська Алла Леонідівна</t>
  </si>
  <si>
    <t>Голубнича Інна</t>
  </si>
  <si>
    <t xml:space="preserve">Голяницька Галина Євгенівна </t>
  </si>
  <si>
    <t xml:space="preserve">Гонгало Альона Василівна </t>
  </si>
  <si>
    <t>Гончар Світлана</t>
  </si>
  <si>
    <t>Горак Олександра Григорівна</t>
  </si>
  <si>
    <t>Горб Ігор</t>
  </si>
  <si>
    <t xml:space="preserve">Горбаченко Назар Миколайович </t>
  </si>
  <si>
    <t>Горбашевська Наталія Митрофанівна</t>
  </si>
  <si>
    <t>ГОРДІЄНКО Ірина</t>
  </si>
  <si>
    <t>Гордієнко Наталія Сергіївна</t>
  </si>
  <si>
    <t>Путятіна Світлана Євгенівна</t>
  </si>
  <si>
    <t>Скригун Оксана Адамівна</t>
  </si>
  <si>
    <t>Гордісова Яна Віталіївна</t>
  </si>
  <si>
    <t>Гордус Тетяна Володимирівна</t>
  </si>
  <si>
    <t>Горетько Олександр</t>
  </si>
  <si>
    <t>Горобей Юлія</t>
  </si>
  <si>
    <t>Горох Олександр</t>
  </si>
  <si>
    <t>Горчиця Тетяна Михайлівна</t>
  </si>
  <si>
    <t xml:space="preserve">Горяна Людмила </t>
  </si>
  <si>
    <t>Готра Євгенія Степанівна</t>
  </si>
  <si>
    <t>Гоф Наталія</t>
  </si>
  <si>
    <t>Гребень Валентина</t>
  </si>
  <si>
    <t>Григанич Діана Василівна</t>
  </si>
  <si>
    <t>Григоренко Маргарита Володимирівна</t>
  </si>
  <si>
    <t>Гримайло Тетяна Іванівна</t>
  </si>
  <si>
    <t>Гринаш Лілія</t>
  </si>
  <si>
    <t>Гринь Таїса</t>
  </si>
  <si>
    <t>Гринько Катерина Сергіївна</t>
  </si>
  <si>
    <t>Гринько Олена</t>
  </si>
  <si>
    <t xml:space="preserve">Гриньова Антоніна Петрівна </t>
  </si>
  <si>
    <t>Грицай Інна</t>
  </si>
  <si>
    <t>Гриців Соломія</t>
  </si>
  <si>
    <t>Гришко Віра Андріївна</t>
  </si>
  <si>
    <t>Грищенко Людмила Валентинівна</t>
  </si>
  <si>
    <t>Грінгауз Тетяна</t>
  </si>
  <si>
    <t>Гробова Наталія Олександрівна</t>
  </si>
  <si>
    <t>Грудницька Наталія Петрівна</t>
  </si>
  <si>
    <t>Грушецька Інна Олександрівна</t>
  </si>
  <si>
    <t>Грушко Максим</t>
  </si>
  <si>
    <t>Губіна Наталія Анатоліївна</t>
  </si>
  <si>
    <t xml:space="preserve">Губіна Наталія Анатоліївна </t>
  </si>
  <si>
    <t xml:space="preserve">Губка Ольга </t>
  </si>
  <si>
    <t>Гудзь Ірина</t>
  </si>
  <si>
    <t>Гудзь Оксана</t>
  </si>
  <si>
    <t xml:space="preserve">Гудімова Тамара </t>
  </si>
  <si>
    <t>Гулай Наталія Миколаївна</t>
  </si>
  <si>
    <t>Гуменюк Наталія Василівна</t>
  </si>
  <si>
    <t>Гусарь Олена Артурівна</t>
  </si>
  <si>
    <t>Гусєва Валентина Іванівна</t>
  </si>
  <si>
    <t>Гут Любов</t>
  </si>
  <si>
    <t xml:space="preserve">Гущик Вікторія Сергіївна </t>
  </si>
  <si>
    <t>Марутяк Тетяна</t>
  </si>
  <si>
    <t xml:space="preserve">Дайко Ольга   </t>
  </si>
  <si>
    <t xml:space="preserve">Данилець Ганна Анатоліївна </t>
  </si>
  <si>
    <t xml:space="preserve">Данилицька Єлизавета Ігорівна </t>
  </si>
  <si>
    <t>Дану Поліна</t>
  </si>
  <si>
    <t xml:space="preserve">Дарʼя Даниленко </t>
  </si>
  <si>
    <t>Даценко Людмила Валентинівна</t>
  </si>
  <si>
    <t>Даценко Олександр</t>
  </si>
  <si>
    <t>Дацюк Андрій Вікторович</t>
  </si>
  <si>
    <t>Девенець Альона Володимирівна</t>
  </si>
  <si>
    <t>Девлад Наталія Володимирівна</t>
  </si>
  <si>
    <t>Дейнега Тетяна</t>
  </si>
  <si>
    <t>Дейчук Ольга</t>
  </si>
  <si>
    <t>ДЕКАНЕНКО Олена</t>
  </si>
  <si>
    <t xml:space="preserve"> Панкова Альона Олександрівна</t>
  </si>
  <si>
    <t>Арута Валентина Миколаївна</t>
  </si>
  <si>
    <t xml:space="preserve"> Рожкова Людмила Василівна</t>
  </si>
  <si>
    <t xml:space="preserve"> Щербанська Ірина Михайлівна</t>
  </si>
  <si>
    <t>Герасименко Оксана Миколаївна</t>
  </si>
  <si>
    <t>Кулик Людмила Іванівна</t>
  </si>
  <si>
    <t xml:space="preserve">Демченко Олена Олександрівна </t>
  </si>
  <si>
    <t>Демченко Світлана Олександрівна</t>
  </si>
  <si>
    <t>Депко Наталія</t>
  </si>
  <si>
    <t>Дермановська Ірина</t>
  </si>
  <si>
    <t xml:space="preserve">Десятніков Іван Валерійович </t>
  </si>
  <si>
    <t>Дєєв Олександр Миколайович</t>
  </si>
  <si>
    <t>Джугла Марія Йосипівна</t>
  </si>
  <si>
    <t>Дзеркаль Наталія Русланівна</t>
  </si>
  <si>
    <t xml:space="preserve">Дзюба Надія Віталіївна </t>
  </si>
  <si>
    <t>Димова Ганна</t>
  </si>
  <si>
    <t>Дирда Марина</t>
  </si>
  <si>
    <t>Дичко Світлана Антонівна</t>
  </si>
  <si>
    <t>Дишлюк Ірина</t>
  </si>
  <si>
    <t>Діброва Інна Яківна</t>
  </si>
  <si>
    <t>Дідик Ірина Павлівна</t>
  </si>
  <si>
    <t xml:space="preserve">Дідик Оксана </t>
  </si>
  <si>
    <t>Дідюкова Наталія Володимирівна</t>
  </si>
  <si>
    <t>Дмитренко Віта</t>
  </si>
  <si>
    <t xml:space="preserve">Дмитренко Віта </t>
  </si>
  <si>
    <t>Дмитришин Олександра</t>
  </si>
  <si>
    <t>Добровольська Світлана Вікторівна</t>
  </si>
  <si>
    <t>Добрянська Майя</t>
  </si>
  <si>
    <t>Добушовська Оксана</t>
  </si>
  <si>
    <t>Довга Віта</t>
  </si>
  <si>
    <t>Довгаленко Людмила</t>
  </si>
  <si>
    <t>Довгошей Олена</t>
  </si>
  <si>
    <t>Долганова Наталія</t>
  </si>
  <si>
    <t>Долгов Захар</t>
  </si>
  <si>
    <t>Долгополова Оксана</t>
  </si>
  <si>
    <t>Донцов Ігор</t>
  </si>
  <si>
    <t xml:space="preserve">Драгожилова Ольга </t>
  </si>
  <si>
    <t>Драна Олена</t>
  </si>
  <si>
    <t>Дребот Людмила Степанівна</t>
  </si>
  <si>
    <t>Дрегваль Юлія Анатоліївна</t>
  </si>
  <si>
    <t>Дробний Сергій</t>
  </si>
  <si>
    <t>Дробязко Лариса</t>
  </si>
  <si>
    <t xml:space="preserve">Дровозюк Ольга Вікторівна </t>
  </si>
  <si>
    <t>Дроговоз Наталія Анатоліївна</t>
  </si>
  <si>
    <t>Дрозд Ліна</t>
  </si>
  <si>
    <t>Дубина Лариса Іванівна</t>
  </si>
  <si>
    <t xml:space="preserve">Дубіна Тетяна Іванівна </t>
  </si>
  <si>
    <t xml:space="preserve">Дубович Тетяна Василівна </t>
  </si>
  <si>
    <t>Дубровська Олена Борисівна</t>
  </si>
  <si>
    <t>Дуденко Олена</t>
  </si>
  <si>
    <t xml:space="preserve">Дужа Ірина </t>
  </si>
  <si>
    <t>Дузькрятченко Юлія Іванівна</t>
  </si>
  <si>
    <t>Дунець Олександра Олександрівна</t>
  </si>
  <si>
    <t xml:space="preserve">Душенко Світлана </t>
  </si>
  <si>
    <t>Душина Надія</t>
  </si>
  <si>
    <t xml:space="preserve">Дьоміна Яна Вікторівна </t>
  </si>
  <si>
    <t>Дядькова Людмила Михайлівна</t>
  </si>
  <si>
    <t>Дяченко Дмитро</t>
  </si>
  <si>
    <t>Дяченко Тетяна Сергіївна</t>
  </si>
  <si>
    <t xml:space="preserve">Ертман Катерина </t>
  </si>
  <si>
    <t>Євдоченко Наталя Володимирівна</t>
  </si>
  <si>
    <t>Євладенко Любов Володимирівна</t>
  </si>
  <si>
    <t>Євтушенко Олена Вікторівна</t>
  </si>
  <si>
    <t>Єрмілова Яна Сергіївна</t>
  </si>
  <si>
    <t>Єрмолаєва Віра</t>
  </si>
  <si>
    <t>Єрмоленко Наталія</t>
  </si>
  <si>
    <t xml:space="preserve">Єрьоміна Анна </t>
  </si>
  <si>
    <t xml:space="preserve">Єфімцева Ілона </t>
  </si>
  <si>
    <t>ЖЕРЕБЧУК Світлана</t>
  </si>
  <si>
    <t>Жила Марія Олександрівна</t>
  </si>
  <si>
    <t>Жила Ольга</t>
  </si>
  <si>
    <t>Жилякова Олена</t>
  </si>
  <si>
    <t>Жмуренко Ольга Іванівна</t>
  </si>
  <si>
    <t>Жукова Анна Михайлівна</t>
  </si>
  <si>
    <t xml:space="preserve">Жуковська Ірина </t>
  </si>
  <si>
    <t>Журавльова Дарина</t>
  </si>
  <si>
    <t xml:space="preserve">Заброварна Оксана Віталіївна </t>
  </si>
  <si>
    <t xml:space="preserve">Завірюха Леся Валентинівна </t>
  </si>
  <si>
    <t>Заводний Юрій</t>
  </si>
  <si>
    <t>Загайнова Ганна</t>
  </si>
  <si>
    <t>Задера Алевтина</t>
  </si>
  <si>
    <t>Задорожня Віта Анатоліївна</t>
  </si>
  <si>
    <t>Заєць Віталій Михайлович</t>
  </si>
  <si>
    <t xml:space="preserve">Зазуля Тамара, Фурт Олена </t>
  </si>
  <si>
    <t>ЗАЇКИНА Тетяна</t>
  </si>
  <si>
    <t>Зайцев Олег Валентинович</t>
  </si>
  <si>
    <t xml:space="preserve">Зайцева Ірина Олександрівна </t>
  </si>
  <si>
    <t>Закора Олександр Олександрович</t>
  </si>
  <si>
    <t>Замороз Марія Петрівна</t>
  </si>
  <si>
    <t xml:space="preserve">Замрій Микола Михайлович </t>
  </si>
  <si>
    <t>Занік Ірина</t>
  </si>
  <si>
    <t>Зарецька Ганна Володимирівна</t>
  </si>
  <si>
    <t>Зарицька Анна</t>
  </si>
  <si>
    <t>Засуха Світлана</t>
  </si>
  <si>
    <t>Захарова Анна</t>
  </si>
  <si>
    <t>Захарова Ольга Василівна</t>
  </si>
  <si>
    <t>Збаразька Ганна Дмитрівна</t>
  </si>
  <si>
    <t xml:space="preserve">Зборовська Наталя Іванівна </t>
  </si>
  <si>
    <t xml:space="preserve">ЗДАНЮК Юлія </t>
  </si>
  <si>
    <t>Здоровко Людмила Олександрівна</t>
  </si>
  <si>
    <t>Земляна Оксана Василівна</t>
  </si>
  <si>
    <t>Зіненко Світлана Анатоліївна</t>
  </si>
  <si>
    <t>Зінов'єва Марина</t>
  </si>
  <si>
    <t>Зінчук Ганна</t>
  </si>
  <si>
    <t>Зінюк Тетяна</t>
  </si>
  <si>
    <t>Знак Орест</t>
  </si>
  <si>
    <t>Зуб Діана</t>
  </si>
  <si>
    <t>Зуб Олена</t>
  </si>
  <si>
    <t>Зубенко Ірина</t>
  </si>
  <si>
    <t>Зубенко Тетяна</t>
  </si>
  <si>
    <t>Зубко Євген</t>
  </si>
  <si>
    <t xml:space="preserve">Зубрій Наталія </t>
  </si>
  <si>
    <t>Іван Дмитрів</t>
  </si>
  <si>
    <t>Іван Швед</t>
  </si>
  <si>
    <t>Іваницький Олександр</t>
  </si>
  <si>
    <t>Іванова Оксана</t>
  </si>
  <si>
    <t>Іванцова Валентина</t>
  </si>
  <si>
    <t xml:space="preserve">Іванюха Тетяна Володимирівна </t>
  </si>
  <si>
    <t>Івахненко Владислав Васильович</t>
  </si>
  <si>
    <t xml:space="preserve">Іващенко Катерина </t>
  </si>
  <si>
    <t xml:space="preserve">Івченко Вікторія Миколаївна </t>
  </si>
  <si>
    <t>Ігнатович Світлана Богданівна</t>
  </si>
  <si>
    <t>Ізвєкова Анастасія</t>
  </si>
  <si>
    <t xml:space="preserve">Ізмаілова Ірина Григорівна </t>
  </si>
  <si>
    <t>Іллюша Олена іванівна</t>
  </si>
  <si>
    <t>Інна БЕЗРУК</t>
  </si>
  <si>
    <t>Інна Пітя</t>
  </si>
  <si>
    <t>Інна Шевченко</t>
  </si>
  <si>
    <t>Ірина ДОНОШЕНКО</t>
  </si>
  <si>
    <t>Ірина КОТЛЯР</t>
  </si>
  <si>
    <t>Ірина Чубаха</t>
  </si>
  <si>
    <t>Ірха Михайло</t>
  </si>
  <si>
    <t>Ісаєнко Наталія Іванівна</t>
  </si>
  <si>
    <t>Ісакова Валентина</t>
  </si>
  <si>
    <t>Ісип Аліна</t>
  </si>
  <si>
    <t>Ісько Вікторія</t>
  </si>
  <si>
    <t>Іщенко Олена</t>
  </si>
  <si>
    <t xml:space="preserve">Іщик Вікторія </t>
  </si>
  <si>
    <t>Іщук Ярослав Юрійович</t>
  </si>
  <si>
    <t>Кабашна Лідія Володимирівна</t>
  </si>
  <si>
    <t>Кавун Любов</t>
  </si>
  <si>
    <t xml:space="preserve">Каймакова Валентина </t>
  </si>
  <si>
    <t>Калантай Інна</t>
  </si>
  <si>
    <t>Калініченко Наталія</t>
  </si>
  <si>
    <t>Каліта Сергій Володимирович</t>
  </si>
  <si>
    <t>Каліш Тетяна Анатоліївна</t>
  </si>
  <si>
    <t>Калута Тетяна Іванівна</t>
  </si>
  <si>
    <t>Калько Яна</t>
  </si>
  <si>
    <t>Кальченко Зоя</t>
  </si>
  <si>
    <t>Каминіна Анна Петрівна</t>
  </si>
  <si>
    <t xml:space="preserve">Камишан Марина </t>
  </si>
  <si>
    <t>Артьомова Анастасія</t>
  </si>
  <si>
    <t>Капелюшна Тетяна</t>
  </si>
  <si>
    <t>Карандаш Світлана Миколаївна</t>
  </si>
  <si>
    <t xml:space="preserve">Карбань Ірина Петрівна </t>
  </si>
  <si>
    <t>Кардінал Діна</t>
  </si>
  <si>
    <t>Кардінал Діна Тимофіївна</t>
  </si>
  <si>
    <t xml:space="preserve">Карева Оксана </t>
  </si>
  <si>
    <t>Карленко Оксана Анатоліївна</t>
  </si>
  <si>
    <t xml:space="preserve">Кармазіна Тетяна </t>
  </si>
  <si>
    <t>Карпенко Наталія Василівна</t>
  </si>
  <si>
    <t>Карпенко Оксана</t>
  </si>
  <si>
    <t>Карюк Зоя</t>
  </si>
  <si>
    <t>Катаєва Наталія Миколаївна</t>
  </si>
  <si>
    <t xml:space="preserve">Катерина Ричок </t>
  </si>
  <si>
    <t xml:space="preserve">Катеринчик Яна </t>
  </si>
  <si>
    <t>Катеринюк Галина</t>
  </si>
  <si>
    <t>Катіба Любов</t>
  </si>
  <si>
    <t>Кацюк Раїса</t>
  </si>
  <si>
    <t>Кашпур Людмила Вікторівна</t>
  </si>
  <si>
    <t xml:space="preserve">Кемінь Оксана </t>
  </si>
  <si>
    <t xml:space="preserve">Кереканич Оксана Павлівна </t>
  </si>
  <si>
    <t>Кива Лариса</t>
  </si>
  <si>
    <t>Кийко Олена Анатоліївна</t>
  </si>
  <si>
    <t>Кирилюк Тетяна Сергіївна</t>
  </si>
  <si>
    <t>Кирюшина Вероніка</t>
  </si>
  <si>
    <t>Кисла Наталія</t>
  </si>
  <si>
    <t>Кисличенко Тетяна</t>
  </si>
  <si>
    <t>Кисловська Світлана</t>
  </si>
  <si>
    <t>Кишкан Любов Богданівна</t>
  </si>
  <si>
    <t>Кіріченко Наталія Володимирівна</t>
  </si>
  <si>
    <t>Кісіль Вікторія Володимирівна</t>
  </si>
  <si>
    <t>Кісільова Марина</t>
  </si>
  <si>
    <t>Кладова Світлана Миколаївна</t>
  </si>
  <si>
    <t>Клименко Марія</t>
  </si>
  <si>
    <t>Клименко Олена</t>
  </si>
  <si>
    <t>Клипа Оксана Іванівна</t>
  </si>
  <si>
    <t>Клипа Олена Павлівна</t>
  </si>
  <si>
    <t>Клюк Юлія</t>
  </si>
  <si>
    <t>Ключник Марія</t>
  </si>
  <si>
    <t>Клягіна Наталія</t>
  </si>
  <si>
    <t>Кмицяк Наталія Семенівна</t>
  </si>
  <si>
    <t xml:space="preserve">Книгиницька Марія </t>
  </si>
  <si>
    <t>Книш Інна</t>
  </si>
  <si>
    <t>Князєва Ольга</t>
  </si>
  <si>
    <t>Кобець Олена Олександрівна</t>
  </si>
  <si>
    <t xml:space="preserve">Кобченко Карина </t>
  </si>
  <si>
    <t xml:space="preserve">Коваленко Вікторія </t>
  </si>
  <si>
    <t>Коваленко Віта Миколаївна</t>
  </si>
  <si>
    <t>Коваленко Лев</t>
  </si>
  <si>
    <t>Коваленко Маргарита Анатоліївна</t>
  </si>
  <si>
    <t>КОВАЛЕНКО Олена Василівна</t>
  </si>
  <si>
    <t>Коваленко Юлія Миколаївна</t>
  </si>
  <si>
    <t>Коваль Андріян</t>
  </si>
  <si>
    <t>Коваль Наталія</t>
  </si>
  <si>
    <t xml:space="preserve">Коваль Наталія </t>
  </si>
  <si>
    <t>Коваль Ольга Олександрівна</t>
  </si>
  <si>
    <t>Коваль Світлана Юріївна</t>
  </si>
  <si>
    <t>Ковальов Андрій</t>
  </si>
  <si>
    <t>Ковальчук Інна Олександрівна</t>
  </si>
  <si>
    <t>Ковальчук Ірина</t>
  </si>
  <si>
    <t>Ковбаса Світлана</t>
  </si>
  <si>
    <t>Ковтун Ірина</t>
  </si>
  <si>
    <t>Ковтун Наталія Михайлівна</t>
  </si>
  <si>
    <t>Ковтун Юлія Володимирівна</t>
  </si>
  <si>
    <t>Когут Михайло</t>
  </si>
  <si>
    <t xml:space="preserve">Козак Людмила Миколаївна </t>
  </si>
  <si>
    <t>Козаченко Олександр Володимирович</t>
  </si>
  <si>
    <t>Козачок Алла Василівна</t>
  </si>
  <si>
    <t>Козачок Максим</t>
  </si>
  <si>
    <t>Козачук Жанна Василівна</t>
  </si>
  <si>
    <t>Козуліна Вікторія Вікторівна</t>
  </si>
  <si>
    <t>Кокоша Вікторія Миколаївна</t>
  </si>
  <si>
    <t>Колеснік Ірина Михайлівна</t>
  </si>
  <si>
    <t>Колісник Надія</t>
  </si>
  <si>
    <t>Колісник Світлана</t>
  </si>
  <si>
    <t>Колобутіна Людмила Володимирівна</t>
  </si>
  <si>
    <t>Колодій Андрій</t>
  </si>
  <si>
    <t>Колодько Олег</t>
  </si>
  <si>
    <t>Комарницька Ірина</t>
  </si>
  <si>
    <t>Комарницька Людмила Владиславівна</t>
  </si>
  <si>
    <t xml:space="preserve">Комарницька Оксана Михайлівна </t>
  </si>
  <si>
    <t>Комкар Володимир</t>
  </si>
  <si>
    <t>Комлик Ксенія Андріївна</t>
  </si>
  <si>
    <t>КОНОВАЛОВА Олена</t>
  </si>
  <si>
    <t>Кононенко Тетяна Олександрівна</t>
  </si>
  <si>
    <t>Конопацька Катерина Олегівна</t>
  </si>
  <si>
    <t>Конопльова Світлана</t>
  </si>
  <si>
    <t>Константиника Оксана</t>
  </si>
  <si>
    <t>Корж Галина Миколаївна</t>
  </si>
  <si>
    <t xml:space="preserve">Корж Тетяна </t>
  </si>
  <si>
    <t>Коржан Тетяна Василівна</t>
  </si>
  <si>
    <t>Коритнік Вівторія Віталіївна</t>
  </si>
  <si>
    <t>Корнієнко Людмила</t>
  </si>
  <si>
    <t>Корнієнко Тетяна</t>
  </si>
  <si>
    <t>Коровіна Ксенія</t>
  </si>
  <si>
    <t>Коротка Надія</t>
  </si>
  <si>
    <t xml:space="preserve">Косік Юлія Олександрівна </t>
  </si>
  <si>
    <t>Косов Наталія Станіславівна</t>
  </si>
  <si>
    <t>Костеріна Анастасія Сергіївна</t>
  </si>
  <si>
    <t xml:space="preserve">Костецька Ольга </t>
  </si>
  <si>
    <t>Костечко Тетяна</t>
  </si>
  <si>
    <t>Костюкова Катерина</t>
  </si>
  <si>
    <t xml:space="preserve">Костюченко Євгенія </t>
  </si>
  <si>
    <t>Котелевець Наталія</t>
  </si>
  <si>
    <t>Котик-Манькова Наталія Романівна</t>
  </si>
  <si>
    <t>Котова Марія Станіславівна</t>
  </si>
  <si>
    <t>Коцюбинська Ірина</t>
  </si>
  <si>
    <t xml:space="preserve">Коцюбяк Катерина Юріївна </t>
  </si>
  <si>
    <t>Коцюмаха Юлія Олександрівна</t>
  </si>
  <si>
    <t>Кошелюк Людмила Вікторівна</t>
  </si>
  <si>
    <t>Кошова Людмила</t>
  </si>
  <si>
    <t>Кошова Світлана Іванівна</t>
  </si>
  <si>
    <t>Кравченко Аліна Андріївна</t>
  </si>
  <si>
    <t>Пітя Інна Миколаївна</t>
  </si>
  <si>
    <t>Кравченко Даніл Ігорович</t>
  </si>
  <si>
    <t>Кравченко Єлизавета</t>
  </si>
  <si>
    <t>Кравченко Маргарита Сергіївна</t>
  </si>
  <si>
    <t>Кравченко Наталія</t>
  </si>
  <si>
    <t>Кравченко Оксана</t>
  </si>
  <si>
    <t>Крамчанінова Поліна Євгеніївна</t>
  </si>
  <si>
    <t>Тастанкулов Владислав Борисович</t>
  </si>
  <si>
    <t xml:space="preserve">Коваленко Сергій Володимирович </t>
  </si>
  <si>
    <t>Красилін Володимир В'ячеславович</t>
  </si>
  <si>
    <t xml:space="preserve">Краснікова Наталія Вікторівна </t>
  </si>
  <si>
    <t>Краснокутська Оксана Віталіївна</t>
  </si>
  <si>
    <t>Красовський Владислав</t>
  </si>
  <si>
    <t>Красюк Анжела Миколаївна</t>
  </si>
  <si>
    <t>Кратенко Ганна</t>
  </si>
  <si>
    <t>Крегул Надія Володимирівна</t>
  </si>
  <si>
    <t xml:space="preserve">Кремінська Юлія </t>
  </si>
  <si>
    <t>Криволапова Валентина Дмитрівна</t>
  </si>
  <si>
    <t>Кривопуск Наталія</t>
  </si>
  <si>
    <t>Кривошея Юлія Сергіївна</t>
  </si>
  <si>
    <t>Кривущенко Таміла Борисівна</t>
  </si>
  <si>
    <t>Криничанська Світлана</t>
  </si>
  <si>
    <t>Крисенко Ніна</t>
  </si>
  <si>
    <t>Кришня Олена</t>
  </si>
  <si>
    <t>Кротенко Валентина</t>
  </si>
  <si>
    <t>Крохмаль Ганна</t>
  </si>
  <si>
    <t>Кругла Ольга Андріївна</t>
  </si>
  <si>
    <t>Кручик Галина Романівна</t>
  </si>
  <si>
    <t>Крючко Тетяна Михайлівна</t>
  </si>
  <si>
    <t>Кудрявцева Валентина</t>
  </si>
  <si>
    <t>Кузіна Анастасія</t>
  </si>
  <si>
    <t>Кузуб Галина Федорівна</t>
  </si>
  <si>
    <t>Кузьменко Любов</t>
  </si>
  <si>
    <t>Кузьменко Микита Андрійович</t>
  </si>
  <si>
    <t>Кулібаба Тетяна</t>
  </si>
  <si>
    <t>Кулініч Сергій Володимирович</t>
  </si>
  <si>
    <t>Кулініч Юлія</t>
  </si>
  <si>
    <t>Кульчицька Людмила</t>
  </si>
  <si>
    <t>Кулявець Ганна Ігорівна</t>
  </si>
  <si>
    <t>Кундеус Валентина Володимирівна</t>
  </si>
  <si>
    <t>Кундицька Ольга</t>
  </si>
  <si>
    <t>Купріянова Віра Василівна</t>
  </si>
  <si>
    <t xml:space="preserve">Кураксіна Оксана Анатоліївна </t>
  </si>
  <si>
    <t>Курант Ольга</t>
  </si>
  <si>
    <t>Курган Лілія</t>
  </si>
  <si>
    <t>Куришко Юлія</t>
  </si>
  <si>
    <t>Курінна Людмила</t>
  </si>
  <si>
    <t>Курочка Андрій</t>
  </si>
  <si>
    <t xml:space="preserve">Кустенко Наталія Василівна </t>
  </si>
  <si>
    <t xml:space="preserve">Кутурженко Тетяна Іванівна </t>
  </si>
  <si>
    <t>Кучик Валерій</t>
  </si>
  <si>
    <t>Кучинська Леся Андріївна</t>
  </si>
  <si>
    <t>Кушнір Ірина Леонідівна</t>
  </si>
  <si>
    <t>Кушніренко Юлія</t>
  </si>
  <si>
    <t>Кущ Олена</t>
  </si>
  <si>
    <t xml:space="preserve">Лавренова Світлана Григорівна </t>
  </si>
  <si>
    <t>Лавріненко Вікторія</t>
  </si>
  <si>
    <t xml:space="preserve">Лаганович Іванна </t>
  </si>
  <si>
    <t>Лаганович Наталія Ярославівна</t>
  </si>
  <si>
    <t>Лаганяк Марія Олексіївна</t>
  </si>
  <si>
    <t>Лагода Яна Олександрівна</t>
  </si>
  <si>
    <t>Лазебна Інна</t>
  </si>
  <si>
    <t>Лакеєва Інна</t>
  </si>
  <si>
    <t xml:space="preserve">Лактіонова Валентина Іванівна </t>
  </si>
  <si>
    <t>Лалакулич Марина Михайлівна</t>
  </si>
  <si>
    <t>Ландар Лілія Вікторівна</t>
  </si>
  <si>
    <t>Лапчук Людмила Полікарпівна</t>
  </si>
  <si>
    <t>Лапшина Світлана Сергіївна</t>
  </si>
  <si>
    <t>Лариса Касянчук</t>
  </si>
  <si>
    <t xml:space="preserve">Ларіонова Тетяна Іванівна </t>
  </si>
  <si>
    <t>Ластівка Марина Валентинівна</t>
  </si>
  <si>
    <t xml:space="preserve">Латинян Ігор Володимирович </t>
  </si>
  <si>
    <t>Лахтіонова Оксана Олександрівна</t>
  </si>
  <si>
    <t>Лачко Євгенія Сергіївна</t>
  </si>
  <si>
    <t>Левада Сергій</t>
  </si>
  <si>
    <t>Левицька Олена Миколаївна</t>
  </si>
  <si>
    <t xml:space="preserve">Левченко Світлана Анатоліївна </t>
  </si>
  <si>
    <t>Левчук Оксана Богданівна</t>
  </si>
  <si>
    <t>Леонтьєв Дмитро Олександрович</t>
  </si>
  <si>
    <t>Лещишин Оксана Михайлівна</t>
  </si>
  <si>
    <t>Лигун Вячеслав</t>
  </si>
  <si>
    <t>Липко Лєна Вячеславівна</t>
  </si>
  <si>
    <t>Литвин Людмила Анатоліївна</t>
  </si>
  <si>
    <t>Литовченко Олена</t>
  </si>
  <si>
    <t>Личкун Катерина Андріївна</t>
  </si>
  <si>
    <t xml:space="preserve">Лілія Дев'ятка </t>
  </si>
  <si>
    <t>Ліскова Антоніна Анатоліївна</t>
  </si>
  <si>
    <t>Лістрова Світлана Олександрівна</t>
  </si>
  <si>
    <t>Лободенко Людмила</t>
  </si>
  <si>
    <t>Лозова Катерина Сергіївна</t>
  </si>
  <si>
    <t xml:space="preserve">Лозова Оксана Олександрівна </t>
  </si>
  <si>
    <t>Лозова Юлія</t>
  </si>
  <si>
    <t>Лойко Романа</t>
  </si>
  <si>
    <t xml:space="preserve">Лопатчук Надія Юріївна </t>
  </si>
  <si>
    <t>Лопухович Наталія</t>
  </si>
  <si>
    <t>Лотанюк Ганна Сергіївна</t>
  </si>
  <si>
    <t xml:space="preserve">Лотанюк Ганна Сергіївна </t>
  </si>
  <si>
    <t>Лошак Наталія</t>
  </si>
  <si>
    <t xml:space="preserve">Лудан Діана Олександрівна </t>
  </si>
  <si>
    <t>Лук'яненко Ірина</t>
  </si>
  <si>
    <t>Лук'янович Яна Миколаївна</t>
  </si>
  <si>
    <t xml:space="preserve">Лук'янчук Ольга Юріївна </t>
  </si>
  <si>
    <t xml:space="preserve">Лунгол Ольга </t>
  </si>
  <si>
    <t>Лунгул Світлана Василівна</t>
  </si>
  <si>
    <t xml:space="preserve">Луценко Іван Валерійович </t>
  </si>
  <si>
    <t>Луцків Ольга</t>
  </si>
  <si>
    <t>Луцко Оксана</t>
  </si>
  <si>
    <t>Людмила УМАНЕЦЬ</t>
  </si>
  <si>
    <t>Люта Людмила</t>
  </si>
  <si>
    <t>Лютенко Анастасія</t>
  </si>
  <si>
    <t xml:space="preserve">Ляба Софія Олександрівна </t>
  </si>
  <si>
    <t xml:space="preserve">Ляшкевич Ольга Ігорівна </t>
  </si>
  <si>
    <t>Мазур Тетяна</t>
  </si>
  <si>
    <t>Мазуренко Олена</t>
  </si>
  <si>
    <t xml:space="preserve">Майданник Віта Святославівна </t>
  </si>
  <si>
    <t>Майдюк Ірина</t>
  </si>
  <si>
    <t>Майстренко Дар'я Володимирівна</t>
  </si>
  <si>
    <t>Макаренко Дарʼя</t>
  </si>
  <si>
    <t xml:space="preserve">Макаренко Світлана Миколаївна </t>
  </si>
  <si>
    <t>Макарова Олена</t>
  </si>
  <si>
    <t xml:space="preserve">Маклакова Яна Василівна </t>
  </si>
  <si>
    <t>Максименко Наталія</t>
  </si>
  <si>
    <t>Макущенко Сергій Олександрович</t>
  </si>
  <si>
    <t>Малікова Олена</t>
  </si>
  <si>
    <t>Малтиз Катерина Миколаївна</t>
  </si>
  <si>
    <t>Мальована Оксана</t>
  </si>
  <si>
    <t>Мальцева Олена</t>
  </si>
  <si>
    <t xml:space="preserve">Мамренко Юлія Сергіївна </t>
  </si>
  <si>
    <t xml:space="preserve">Манахова Оксана Анатоліївна </t>
  </si>
  <si>
    <t>Мандибура Тетяна</t>
  </si>
  <si>
    <t>Манжола Оксана Миколаївна</t>
  </si>
  <si>
    <t>Манзюк Наталія Іванівна</t>
  </si>
  <si>
    <t>Мантула Юлія Вячеславівна</t>
  </si>
  <si>
    <t xml:space="preserve">Манько Інна Володимирівна </t>
  </si>
  <si>
    <t>Мараховська Наталя</t>
  </si>
  <si>
    <t>Марець Наталія</t>
  </si>
  <si>
    <t>Маркова Валентина Володимирівна</t>
  </si>
  <si>
    <t>Маркова Євгенія Юхимівна</t>
  </si>
  <si>
    <t>Маркова Оксана</t>
  </si>
  <si>
    <t>Мармалюк Юлія</t>
  </si>
  <si>
    <t xml:space="preserve">Мартиненко Юлія </t>
  </si>
  <si>
    <t>Мартинова Ольга</t>
  </si>
  <si>
    <t>Мартинюк Ірина</t>
  </si>
  <si>
    <t>Мартинюк Людмила Анатоліївна</t>
  </si>
  <si>
    <t>Марчевська Тетяна</t>
  </si>
  <si>
    <t>Марченко Валентина Василівна</t>
  </si>
  <si>
    <t>Марченко Олена</t>
  </si>
  <si>
    <t>Марченко Юлія Василівна</t>
  </si>
  <si>
    <t>Марченкова Олена Юріївна</t>
  </si>
  <si>
    <t>Масленко Яна</t>
  </si>
  <si>
    <t xml:space="preserve">Масловата Дар'я Романівна </t>
  </si>
  <si>
    <t>Матіщук Анастасія</t>
  </si>
  <si>
    <t>Матковська Іванна</t>
  </si>
  <si>
    <t>Матусевич Олена</t>
  </si>
  <si>
    <t>Матюха Альона</t>
  </si>
  <si>
    <t>Махновець Павло Віталійович</t>
  </si>
  <si>
    <t>Махоня Володимир</t>
  </si>
  <si>
    <t xml:space="preserve">Мацигін Леся Зіновіївна </t>
  </si>
  <si>
    <t>Мацнєва Наталія</t>
  </si>
  <si>
    <t xml:space="preserve">Машевчук Тетяна Вікторівна </t>
  </si>
  <si>
    <t xml:space="preserve">Машко Аліна Сергіївна </t>
  </si>
  <si>
    <t xml:space="preserve">Меланко Юлія Сергіївна </t>
  </si>
  <si>
    <t xml:space="preserve">Мельник Ганна Юріївна </t>
  </si>
  <si>
    <t>Мельник Олена Леонідівна</t>
  </si>
  <si>
    <t xml:space="preserve">Мельник Петро </t>
  </si>
  <si>
    <t>Мельник Роза</t>
  </si>
  <si>
    <t xml:space="preserve">Мельникова Тетяна </t>
  </si>
  <si>
    <t>Мельниченко Андрій Вікторович</t>
  </si>
  <si>
    <t>Мельниченко Оксана Сергіївна</t>
  </si>
  <si>
    <t>Меркулов Іван</t>
  </si>
  <si>
    <t>Метлицька Ганна Володимирівна</t>
  </si>
  <si>
    <t>Миколів Мар'ян</t>
  </si>
  <si>
    <t>Милоход Ірина</t>
  </si>
  <si>
    <t>Минич Юлія</t>
  </si>
  <si>
    <t xml:space="preserve">Миркало Анастасія </t>
  </si>
  <si>
    <t>Мироненко Юлія Володимирівна</t>
  </si>
  <si>
    <t>Миронець Марина</t>
  </si>
  <si>
    <t>Миронова Інна</t>
  </si>
  <si>
    <t>Мирошниченко Ольга</t>
  </si>
  <si>
    <t>Михайлуца Інна</t>
  </si>
  <si>
    <t>Михайлюк Світлана</t>
  </si>
  <si>
    <t xml:space="preserve">Мицюк Вікторія </t>
  </si>
  <si>
    <t>Мізілевська Марина</t>
  </si>
  <si>
    <t xml:space="preserve">Мікушина Олена </t>
  </si>
  <si>
    <t>Мілевська Тетяна Сергіївна</t>
  </si>
  <si>
    <t>Мілодан Ольга</t>
  </si>
  <si>
    <t xml:space="preserve">Міляєва Леся </t>
  </si>
  <si>
    <t>Мінаєва Лідія</t>
  </si>
  <si>
    <t>Мірошніченко Олександр</t>
  </si>
  <si>
    <t>Мітіна Альона</t>
  </si>
  <si>
    <t>Міхєєва Любов Миколаївна</t>
  </si>
  <si>
    <t>Міцюк Неля</t>
  </si>
  <si>
    <t>Міщенко Ганна</t>
  </si>
  <si>
    <t>Міщенко Юлія Віталіївна</t>
  </si>
  <si>
    <t>Мова Валентина Володимирівна</t>
  </si>
  <si>
    <t>Мовчан Катерина</t>
  </si>
  <si>
    <t xml:space="preserve">Мокієнко Вікторія Вадимівна </t>
  </si>
  <si>
    <t>Мокієць Світлана</t>
  </si>
  <si>
    <t>Мокрянин Яна Іванівна</t>
  </si>
  <si>
    <t>Молочко Олександр Ярославович</t>
  </si>
  <si>
    <t>Молчанова Ольга Юріївна</t>
  </si>
  <si>
    <t>Монастирська Ліана</t>
  </si>
  <si>
    <t>Монастирський Богдан</t>
  </si>
  <si>
    <t>Моргачова Людмила</t>
  </si>
  <si>
    <t>Мордух Олена Василівна</t>
  </si>
  <si>
    <t>Морис Уляна</t>
  </si>
  <si>
    <t xml:space="preserve">МОРОЗОВА Наталія Леонідівна </t>
  </si>
  <si>
    <t>Мосієнко Анастасія</t>
  </si>
  <si>
    <t>Мосійчук Алла Ярославівна</t>
  </si>
  <si>
    <t>Мосійчук Руслан Святославович</t>
  </si>
  <si>
    <t xml:space="preserve">Москаленко Ліна Миколаївна </t>
  </si>
  <si>
    <t xml:space="preserve">Москаленко Олександр Миколайович </t>
  </si>
  <si>
    <t>Московець Інна</t>
  </si>
  <si>
    <t>Мосолова Євгенія</t>
  </si>
  <si>
    <t>Мудренко Владислав</t>
  </si>
  <si>
    <t>Мусієнко Ірина Янківна</t>
  </si>
  <si>
    <t>Мусієнко Ольга Володимирівна</t>
  </si>
  <si>
    <t>Муха Аліна</t>
  </si>
  <si>
    <t>Мушкатьоров Андрій</t>
  </si>
  <si>
    <t>Нагорна Світлана</t>
  </si>
  <si>
    <t>Надія Бабінець</t>
  </si>
  <si>
    <t>Назаренко Людмила Петрівна</t>
  </si>
  <si>
    <t xml:space="preserve">Назаренко Марина Олегівна </t>
  </si>
  <si>
    <t>Назаров Андрій Миколайович</t>
  </si>
  <si>
    <t xml:space="preserve">Назмєєва Ніна </t>
  </si>
  <si>
    <t xml:space="preserve">Наливайко Ірина Володимирівна </t>
  </si>
  <si>
    <t xml:space="preserve">Насіковська Наталія Петрівна </t>
  </si>
  <si>
    <t>Наталія КОВТУН</t>
  </si>
  <si>
    <t>Наталія Петрова</t>
  </si>
  <si>
    <t>Наталя Шевельова</t>
  </si>
  <si>
    <t>НАТАН Катерина</t>
  </si>
  <si>
    <t>Науменко Леся</t>
  </si>
  <si>
    <t>Науменко-Козловська Тетяна Василівна</t>
  </si>
  <si>
    <t>Негуляєва Марина</t>
  </si>
  <si>
    <t>Негуляєва Марина Анатоліївна</t>
  </si>
  <si>
    <t>Недвига Людмила</t>
  </si>
  <si>
    <t xml:space="preserve">Неділя Людмила </t>
  </si>
  <si>
    <t xml:space="preserve">Неклега Яна Володимирівна </t>
  </si>
  <si>
    <t>Некоз Олеся Петрівна</t>
  </si>
  <si>
    <t xml:space="preserve">Неплях Віталіна Валеріївна </t>
  </si>
  <si>
    <t>Несміян Дмитро</t>
  </si>
  <si>
    <t xml:space="preserve">Нестеренко Галина Володимирівна </t>
  </si>
  <si>
    <t>Неумоіна Анна Олександрівна</t>
  </si>
  <si>
    <t>Нех Дмитро</t>
  </si>
  <si>
    <t>Нечаєва Людмила Сергіївна</t>
  </si>
  <si>
    <t>Нечипорук Ірина</t>
  </si>
  <si>
    <t>Нитка Надія Володимирівна</t>
  </si>
  <si>
    <t>Нігалатій Олена</t>
  </si>
  <si>
    <t>Нігальчук Альона</t>
  </si>
  <si>
    <t>Нікітіна Анастасія Дмитрівна</t>
  </si>
  <si>
    <t>Нікітіна Інна Олександрівна</t>
  </si>
  <si>
    <t>Ніколаєнко Ірина Володимирівна</t>
  </si>
  <si>
    <t xml:space="preserve">Ніколаєнко Юлія Олександрівна </t>
  </si>
  <si>
    <t xml:space="preserve">Ніколайчук Ганна Ігорівна </t>
  </si>
  <si>
    <t>Новік Надія Давидівна</t>
  </si>
  <si>
    <t>Новікова Любов Володимирівна</t>
  </si>
  <si>
    <t>Новіцька Діна</t>
  </si>
  <si>
    <t>Новоселецька Таміла</t>
  </si>
  <si>
    <t>Нурлаєва Єлизавета Лінурівна</t>
  </si>
  <si>
    <t xml:space="preserve">Обод Людмила </t>
  </si>
  <si>
    <t>Обревко Ольга Юріївна</t>
  </si>
  <si>
    <t>Обухова Наталя Олександрівна</t>
  </si>
  <si>
    <t>Овдієнко Вікторія</t>
  </si>
  <si>
    <t>Оджубейська Ольга Володимирівна</t>
  </si>
  <si>
    <t>Окань Лілія</t>
  </si>
  <si>
    <t>Олександра Журавська</t>
  </si>
  <si>
    <t>Олексик Ярослава Володимирівна</t>
  </si>
  <si>
    <t>Олексин Світлана</t>
  </si>
  <si>
    <t>Олексіюк Тетяна Юріївна</t>
  </si>
  <si>
    <t>Олексюк Лілія Романівна</t>
  </si>
  <si>
    <t>Олена Васильєва</t>
  </si>
  <si>
    <t>Олійник Ірина Володимирівна</t>
  </si>
  <si>
    <t>Оліярник Василь Михайлович</t>
  </si>
  <si>
    <t xml:space="preserve">Оліярник Світлана </t>
  </si>
  <si>
    <t>Ольга Дигас</t>
  </si>
  <si>
    <t>Олянич Олена Миколаївна</t>
  </si>
  <si>
    <t xml:space="preserve">Омельницька Каріна Олександрівна </t>
  </si>
  <si>
    <t>Омельченко  Наталя Василівна</t>
  </si>
  <si>
    <t>Омельченко Василь</t>
  </si>
  <si>
    <t>Омельченко Ірина Сергіївна</t>
  </si>
  <si>
    <t>Омельченко Наталя Василівна</t>
  </si>
  <si>
    <t>Орел Ганна Олегівна</t>
  </si>
  <si>
    <t>Орел Ольга Борисівна</t>
  </si>
  <si>
    <t>Орєхов Євгеній</t>
  </si>
  <si>
    <t>Орловська Анна Олегівна</t>
  </si>
  <si>
    <t xml:space="preserve">Осіян Олена Володимирівна </t>
  </si>
  <si>
    <t>Осляк Ольга</t>
  </si>
  <si>
    <t>Осовська Марина Олегівна</t>
  </si>
  <si>
    <t>Остапчук Інна Сергіївна</t>
  </si>
  <si>
    <t>Остапчук Ольга</t>
  </si>
  <si>
    <t>Острівна Ольга</t>
  </si>
  <si>
    <t>Охота Людмила Іванівна</t>
  </si>
  <si>
    <t>Павкович Ірина Ігорівна</t>
  </si>
  <si>
    <t>Павленко Алла</t>
  </si>
  <si>
    <t>Павленко Ірина</t>
  </si>
  <si>
    <t xml:space="preserve">Павленко Наталія </t>
  </si>
  <si>
    <t>Павленко Олена Олександрівна</t>
  </si>
  <si>
    <t>Павленко Роман</t>
  </si>
  <si>
    <t>Павленко Юлія Василівна</t>
  </si>
  <si>
    <t>Павлівська Марія Володимирівна</t>
  </si>
  <si>
    <t>Павлова Інна Миколаївна</t>
  </si>
  <si>
    <t>Павловська Олена</t>
  </si>
  <si>
    <t>Павчак Ольга</t>
  </si>
  <si>
    <t xml:space="preserve">Пагутяк Наталія Степанівна </t>
  </si>
  <si>
    <t>Палій Юлія Вадимівна</t>
  </si>
  <si>
    <t>Паномаренко Віта Анатоліївна</t>
  </si>
  <si>
    <t>Паночко Тетяна Олександрівна</t>
  </si>
  <si>
    <t>Панченко  Ніна Іванівна</t>
  </si>
  <si>
    <t>Панькова Світлана Вікторівна</t>
  </si>
  <si>
    <t>Паращинець Юлія</t>
  </si>
  <si>
    <t xml:space="preserve">Парфенова Юлія </t>
  </si>
  <si>
    <t>Пархомчук Вадим</t>
  </si>
  <si>
    <t>Пасішник Наталія Миколаївна</t>
  </si>
  <si>
    <t>Паславська Юлія</t>
  </si>
  <si>
    <t xml:space="preserve">Пасько Світлана Іванівна </t>
  </si>
  <si>
    <t>Пата Олена Іванівна</t>
  </si>
  <si>
    <t>Патріман Наталія Григорівна</t>
  </si>
  <si>
    <t>Пахарчук Ольга</t>
  </si>
  <si>
    <t>Пахолюк Ігор</t>
  </si>
  <si>
    <t xml:space="preserve">Пацько Марія </t>
  </si>
  <si>
    <t>Пашинська Людмила</t>
  </si>
  <si>
    <t>Пашкевич Олена</t>
  </si>
  <si>
    <t>Пащенко Людмила Миколаївна</t>
  </si>
  <si>
    <t>Пащенко Тетяна Олександрівна</t>
  </si>
  <si>
    <t>Педорич Людмила Миколаївна</t>
  </si>
  <si>
    <t>Пенхерська Юлія Ігорівна</t>
  </si>
  <si>
    <t>Перекопська Ганна Олександрівна</t>
  </si>
  <si>
    <t>Перечепа Наталя Василівна</t>
  </si>
  <si>
    <t>Перкевич Владислав</t>
  </si>
  <si>
    <t>Перова Наталія Сергіївна</t>
  </si>
  <si>
    <t>Перська Лілія</t>
  </si>
  <si>
    <t>Петренко Тетяна</t>
  </si>
  <si>
    <t xml:space="preserve">Петрик Людмила </t>
  </si>
  <si>
    <t>Петрук Алла Михайлівна</t>
  </si>
  <si>
    <t xml:space="preserve">Пилипенко Людмила Борисівна </t>
  </si>
  <si>
    <t xml:space="preserve">Пильник Світлана </t>
  </si>
  <si>
    <t>Пильчук Мирослава Вікторівна</t>
  </si>
  <si>
    <t xml:space="preserve">Пиріг Світлана </t>
  </si>
  <si>
    <t xml:space="preserve">Пискун Ілона Гаріфулліївна </t>
  </si>
  <si>
    <t>Питель Яна</t>
  </si>
  <si>
    <t>Пишняк Дар'я</t>
  </si>
  <si>
    <t>Піголь Ірина Анатоліївна</t>
  </si>
  <si>
    <t xml:space="preserve">Підгорна Леся </t>
  </si>
  <si>
    <t>Підцерковна Наталія Іллівна</t>
  </si>
  <si>
    <t>Пінькевич Інна</t>
  </si>
  <si>
    <t>Пірог Аліна Григорівна</t>
  </si>
  <si>
    <t>Плигань Оксана</t>
  </si>
  <si>
    <t>Плис Валентина Іванівна</t>
  </si>
  <si>
    <t>Плясенко Євгеній Олександрович</t>
  </si>
  <si>
    <t>Побережець Оксана Сергіївна</t>
  </si>
  <si>
    <t>Побережна Іванна</t>
  </si>
  <si>
    <t>Побережна Тетяна</t>
  </si>
  <si>
    <t xml:space="preserve">Побережник Валерія Тарасівна </t>
  </si>
  <si>
    <t>Повх Оксана</t>
  </si>
  <si>
    <t>Погорєлова Інна Олександрівна</t>
  </si>
  <si>
    <t>Погоролюк Ольга Миколаївна</t>
  </si>
  <si>
    <t>Погудіна Тетяна</t>
  </si>
  <si>
    <t>Подворнюк Ольга</t>
  </si>
  <si>
    <t>Подолець Валентина</t>
  </si>
  <si>
    <t xml:space="preserve">Подольчак Сергій Михайлович </t>
  </si>
  <si>
    <t>Подолян Яна Сергіївна</t>
  </si>
  <si>
    <t xml:space="preserve">Пожалова Тетяна </t>
  </si>
  <si>
    <t>Покиньборода Світлана Борисівна</t>
  </si>
  <si>
    <t>Полеховська Марина</t>
  </si>
  <si>
    <t>Полігас Альона Анатоліївна</t>
  </si>
  <si>
    <t>Поліщук Наталія</t>
  </si>
  <si>
    <t>Поліщук Олена Іванівна</t>
  </si>
  <si>
    <t xml:space="preserve">Половинка Наталя Андріївна </t>
  </si>
  <si>
    <t>Полторацька Олександра Олександрівна</t>
  </si>
  <si>
    <t>Польотова Ольга Володимирівна</t>
  </si>
  <si>
    <t xml:space="preserve">Полюхович Юлія Володимирівна </t>
  </si>
  <si>
    <t>Пономарьова Марина Миколаївна</t>
  </si>
  <si>
    <t>Понурок Ольга</t>
  </si>
  <si>
    <t>Поперечнюк Людмила</t>
  </si>
  <si>
    <t>Постернак Маріанна</t>
  </si>
  <si>
    <t>Потапенко Наталія Миколаївна</t>
  </si>
  <si>
    <t xml:space="preserve">Похила Наталія </t>
  </si>
  <si>
    <t>Похилько Вікторія</t>
  </si>
  <si>
    <t>Практика Світлана</t>
  </si>
  <si>
    <t>Прибула Іванна</t>
  </si>
  <si>
    <t>Приймак Володимир</t>
  </si>
  <si>
    <t xml:space="preserve">Приймак Олена Олександрівна </t>
  </si>
  <si>
    <t xml:space="preserve">Приймачук Оксана </t>
  </si>
  <si>
    <t>Пристінська Олена Сергіївна</t>
  </si>
  <si>
    <t xml:space="preserve">Прихідько Наталія </t>
  </si>
  <si>
    <t>Приходько Володимир</t>
  </si>
  <si>
    <t>Приходько Людмила Юріївна</t>
  </si>
  <si>
    <t>Приходько Марина</t>
  </si>
  <si>
    <t>Продайвода Наталія</t>
  </si>
  <si>
    <t>Прозоровська Ганна</t>
  </si>
  <si>
    <t>Прозуменщикова Зорина</t>
  </si>
  <si>
    <t>Прокопенко Надія Анатоліївна</t>
  </si>
  <si>
    <t xml:space="preserve">Прокопенко Ольга Миколаївна </t>
  </si>
  <si>
    <t xml:space="preserve">Проценко Аліна </t>
  </si>
  <si>
    <t>Проценко Наталя</t>
  </si>
  <si>
    <t>Процик Марія Миколаївна</t>
  </si>
  <si>
    <t>Прудкосвист Наталя</t>
  </si>
  <si>
    <t>Прус Оксана</t>
  </si>
  <si>
    <t>Прядко Богдан Васильович</t>
  </si>
  <si>
    <t>Пуля Михайло</t>
  </si>
  <si>
    <t>Пустовіт Вікторія</t>
  </si>
  <si>
    <t>Пухла Альона Миколаївна</t>
  </si>
  <si>
    <t>Пшеміська Валентина</t>
  </si>
  <si>
    <t>П'яскорська Світлана</t>
  </si>
  <si>
    <t>Радіо Михайло</t>
  </si>
  <si>
    <t>Радченко Карина Андріївна</t>
  </si>
  <si>
    <t>Радько Наталія Геннадіївна</t>
  </si>
  <si>
    <t xml:space="preserve">Райлян Тетяна Сергіївна </t>
  </si>
  <si>
    <t>Ракович Олена Леонідівна</t>
  </si>
  <si>
    <t>Ревко Алла Олександрівна</t>
  </si>
  <si>
    <t>Рего Мар'яна</t>
  </si>
  <si>
    <t>Репетій Тетяна Вікторівна</t>
  </si>
  <si>
    <t>Рєзван Тетяна Анатоліївна</t>
  </si>
  <si>
    <t>Рибак Олена Миколаївна</t>
  </si>
  <si>
    <t>РИБІНА Алла Матвіївна</t>
  </si>
  <si>
    <t>Рижкова Світлана Борисівна</t>
  </si>
  <si>
    <t>Рижук Юлія</t>
  </si>
  <si>
    <t xml:space="preserve">Різченко Інна Сергіївна </t>
  </si>
  <si>
    <t>Рогожніков Сергій</t>
  </si>
  <si>
    <t xml:space="preserve">Розгонюк Тетяна Володимирівна </t>
  </si>
  <si>
    <t>Розіна Катерина Олександрівна</t>
  </si>
  <si>
    <t>Розновська Анжела</t>
  </si>
  <si>
    <t>Роман Юрій</t>
  </si>
  <si>
    <t>Романова Світлана Вікторівна</t>
  </si>
  <si>
    <t>Романович Ірина</t>
  </si>
  <si>
    <t>Ропало Ганна</t>
  </si>
  <si>
    <t>Рошко Тетяна Іванівна</t>
  </si>
  <si>
    <t>Рубашевська Олена</t>
  </si>
  <si>
    <t>Рубльова Людмила Іванівна</t>
  </si>
  <si>
    <t>Рудая Алла Борисівна</t>
  </si>
  <si>
    <t>Руденко Оксана Анатоліївна</t>
  </si>
  <si>
    <t>Рудик Вікторія</t>
  </si>
  <si>
    <t xml:space="preserve">Рудик Олександр Вікторович </t>
  </si>
  <si>
    <t>Рудніцька Юлія Володимирівна</t>
  </si>
  <si>
    <t>Рудська Ірина Василівна</t>
  </si>
  <si>
    <t>Рябенко Галина Миколаївна</t>
  </si>
  <si>
    <t>Рябініна Інна Олександрівна</t>
  </si>
  <si>
    <t>Рябуха алла Петрівна</t>
  </si>
  <si>
    <t>Рябчун Неля Миколаївна</t>
  </si>
  <si>
    <t>Рядинська Валентина</t>
  </si>
  <si>
    <t xml:space="preserve">Сабатин Лілія </t>
  </si>
  <si>
    <t>Савельєва Аліна Євгенівна</t>
  </si>
  <si>
    <t>Савицька Оксана</t>
  </si>
  <si>
    <t>Савченко Людмила</t>
  </si>
  <si>
    <t xml:space="preserve">Савченко Микита Павлович </t>
  </si>
  <si>
    <t xml:space="preserve">Савчишина Тетяна Миколаївна </t>
  </si>
  <si>
    <t>Савчук Людмила</t>
  </si>
  <si>
    <t>Савчук Оксана Петрівна</t>
  </si>
  <si>
    <t xml:space="preserve">Савчук Тетяна </t>
  </si>
  <si>
    <t xml:space="preserve">Сагайдак Людмила Василівна </t>
  </si>
  <si>
    <t>Сагаль Альона н</t>
  </si>
  <si>
    <t>Саклакова Ірина</t>
  </si>
  <si>
    <t xml:space="preserve">Салабай Наталя </t>
  </si>
  <si>
    <t>Самойленко Катерина Володимирівна</t>
  </si>
  <si>
    <t>Самофалова Ольга</t>
  </si>
  <si>
    <t>Сапальов Віктор Вікторович</t>
  </si>
  <si>
    <t>Сапова Наталія Миколаївна</t>
  </si>
  <si>
    <t>Сафронов Олег</t>
  </si>
  <si>
    <t>Сахненко Юлія Анатоліївна</t>
  </si>
  <si>
    <t>Сахов Олександр</t>
  </si>
  <si>
    <t>Сачук Надія</t>
  </si>
  <si>
    <t>Свєженцева Сніжана Сергіївна</t>
  </si>
  <si>
    <t xml:space="preserve">Свідіна Валерія </t>
  </si>
  <si>
    <t xml:space="preserve">Світлана Мордань </t>
  </si>
  <si>
    <t>Северіна Яна</t>
  </si>
  <si>
    <t>Седик Галина</t>
  </si>
  <si>
    <t>Селенкова Наталя</t>
  </si>
  <si>
    <t>Селіхова Оксана</t>
  </si>
  <si>
    <t xml:space="preserve">Семененко Анна </t>
  </si>
  <si>
    <t>Семенюта Ірина</t>
  </si>
  <si>
    <t>Семешина Валентина Вікторівна</t>
  </si>
  <si>
    <t>Сенич Галина</t>
  </si>
  <si>
    <t>Сенченко Олена Василівна</t>
  </si>
  <si>
    <t>Середа Катерина Анатоліївна</t>
  </si>
  <si>
    <t xml:space="preserve">Середюк-Вавдійчик Марія </t>
  </si>
  <si>
    <t xml:space="preserve">С'єдіна Інна </t>
  </si>
  <si>
    <t xml:space="preserve">Сʼєдіна Інна </t>
  </si>
  <si>
    <t>Сигида Сергій</t>
  </si>
  <si>
    <t>Сидоренко Олександра Юріївна</t>
  </si>
  <si>
    <t>Сидоренко Сергій</t>
  </si>
  <si>
    <t>Сидорина Юлыя Володимирівна</t>
  </si>
  <si>
    <t>Сидорова Інеса</t>
  </si>
  <si>
    <t>Сидорова Тетяна Вікторівна</t>
  </si>
  <si>
    <t xml:space="preserve">Сидорчук Раїса Петрівна </t>
  </si>
  <si>
    <t>Силютіна Ірина Федорівна</t>
  </si>
  <si>
    <t>Синько Лілія</t>
  </si>
  <si>
    <t xml:space="preserve">Сиплива Олена </t>
  </si>
  <si>
    <t>Сирота Надія Вікторівна</t>
  </si>
  <si>
    <t>Сисонюк Світлана</t>
  </si>
  <si>
    <t>Ситник Катерина</t>
  </si>
  <si>
    <t>Сідєльнікова Олена Павлівна</t>
  </si>
  <si>
    <t xml:space="preserve">Сідорчук Наталія Сергіївна </t>
  </si>
  <si>
    <t>Сідорчук Тетяна</t>
  </si>
  <si>
    <t xml:space="preserve">Сільченко Сніжана Олександрівна </t>
  </si>
  <si>
    <t>Сіміненко Олена</t>
  </si>
  <si>
    <t>Сірак Людмила</t>
  </si>
  <si>
    <t xml:space="preserve">Скиба Інна Миколаївна </t>
  </si>
  <si>
    <t>Скицюк Ірина</t>
  </si>
  <si>
    <t>Склярова Інга</t>
  </si>
  <si>
    <t>Скульська Оксана Володимирівна</t>
  </si>
  <si>
    <t>Слєпцов Сергій Юрійович</t>
  </si>
  <si>
    <t>Слободяник Галина Володимирівна</t>
  </si>
  <si>
    <t>Служава Людмила</t>
  </si>
  <si>
    <t>Случак Наталія Анатоліївна</t>
  </si>
  <si>
    <t>Слушна Оксана Петрівна</t>
  </si>
  <si>
    <t>Смельник Надія Анатоліївна</t>
  </si>
  <si>
    <t>Смірнова Ольга</t>
  </si>
  <si>
    <t>Смірнова Тамара</t>
  </si>
  <si>
    <t>Смоляк Олександра Олегівна</t>
  </si>
  <si>
    <t>Собецька Світлана Анатоліївна</t>
  </si>
  <si>
    <t xml:space="preserve">Соколенко Анастасія </t>
  </si>
  <si>
    <t>Соколовська Світлана Юріївна</t>
  </si>
  <si>
    <t>Солод Анатолій Вікторович</t>
  </si>
  <si>
    <t>Солонська Альона</t>
  </si>
  <si>
    <t>Соляник Яна Владиславівна</t>
  </si>
  <si>
    <t xml:space="preserve">Сомик Людмила Петрівна </t>
  </si>
  <si>
    <t>Сопілка Інна Борисівна</t>
  </si>
  <si>
    <t xml:space="preserve">Сорока Ольга Григорівна </t>
  </si>
  <si>
    <t>Сороколіт Наталія</t>
  </si>
  <si>
    <t xml:space="preserve">Сороченко Карина </t>
  </si>
  <si>
    <t xml:space="preserve">Сотник Надія </t>
  </si>
  <si>
    <t xml:space="preserve">Софʼянчук Марина Олексіївна </t>
  </si>
  <si>
    <t xml:space="preserve">Спірічева Євгенія Володимирівна </t>
  </si>
  <si>
    <t xml:space="preserve">Станєва Ганна </t>
  </si>
  <si>
    <t>Стариченко Вікторія</t>
  </si>
  <si>
    <t>Старунська Інна Павлівна</t>
  </si>
  <si>
    <t xml:space="preserve">Старцева Альона Вікторівна </t>
  </si>
  <si>
    <t>Старчук Марія Анатоліївна</t>
  </si>
  <si>
    <t>Стасюк Тетяна Володимирівна</t>
  </si>
  <si>
    <t>Сташевський Віталій Антонович</t>
  </si>
  <si>
    <t>Стельмах Валерій Францович</t>
  </si>
  <si>
    <t>Стельмах Надія</t>
  </si>
  <si>
    <t>Степаненко Ірина</t>
  </si>
  <si>
    <t>Степаненко Роман Миколайович</t>
  </si>
  <si>
    <t>Степаненко Тетяна Олексіївна</t>
  </si>
  <si>
    <t>Стефанчук Надія Євгенівна</t>
  </si>
  <si>
    <t>Стецюк Ольга Анатоліївна</t>
  </si>
  <si>
    <t>Стецюк Світлана Андріївна</t>
  </si>
  <si>
    <t>Столяр Оксана Миколаївна</t>
  </si>
  <si>
    <t>Стрижеус Марина Валеріївна</t>
  </si>
  <si>
    <t xml:space="preserve">Стріженок Наталія </t>
  </si>
  <si>
    <t>Стрішкова Галина Миколаївна</t>
  </si>
  <si>
    <t>Субоцька Юлія Вікторівна</t>
  </si>
  <si>
    <t>Сумарокова Ірина Володимирівна</t>
  </si>
  <si>
    <t>Сумцова Анна</t>
  </si>
  <si>
    <t xml:space="preserve">Суслова Ольга Олександрівна </t>
  </si>
  <si>
    <t>Сухар Валерій</t>
  </si>
  <si>
    <t>Сухорукова Тетяна Володимирівна</t>
  </si>
  <si>
    <t>Сюмар Анна</t>
  </si>
  <si>
    <t>Танасова Оксана Вікторівна</t>
  </si>
  <si>
    <t xml:space="preserve">Таран Вікторія </t>
  </si>
  <si>
    <t>Таран Олександр</t>
  </si>
  <si>
    <t>Тараненко Валерій Вячеславович</t>
  </si>
  <si>
    <t>Тараненко Наталія</t>
  </si>
  <si>
    <t>Тарасенко Ілона Михайлівна</t>
  </si>
  <si>
    <t xml:space="preserve">Ташлицька Марія </t>
  </si>
  <si>
    <t>Темна Вікторія Михайлівна</t>
  </si>
  <si>
    <t>Темченко Наталія Анатоліївна</t>
  </si>
  <si>
    <t>Терехова Людмила Юріївна</t>
  </si>
  <si>
    <t>Тесленко Валентина Андріївна</t>
  </si>
  <si>
    <t xml:space="preserve">Шеховцова Віталія Володимирівна </t>
  </si>
  <si>
    <t>Тесленко Тетяна</t>
  </si>
  <si>
    <t>Тетерук Тетяна Василівна</t>
  </si>
  <si>
    <t>Тетяна ЛОМАГА</t>
  </si>
  <si>
    <t>Тетяна ПЕРХУН</t>
  </si>
  <si>
    <t>Тетяна Тузко</t>
  </si>
  <si>
    <t>Тещинська Вікторія</t>
  </si>
  <si>
    <t>Тимофєєва Ольга Петрівна</t>
  </si>
  <si>
    <t>Тимошик Михайло, Крамар Людмила</t>
  </si>
  <si>
    <t>ТИМОШИК Наталія</t>
  </si>
  <si>
    <t>Тимченко Валерія</t>
  </si>
  <si>
    <t xml:space="preserve">Тирса Олена Василівна </t>
  </si>
  <si>
    <t>Тільна Ірина</t>
  </si>
  <si>
    <t>Ткалик Валерій</t>
  </si>
  <si>
    <t>Ткач Олег</t>
  </si>
  <si>
    <t>Ткаченко Алла Борисівна</t>
  </si>
  <si>
    <t xml:space="preserve">Ткаченко Інна Василівна </t>
  </si>
  <si>
    <t>Ткаченко Світлана Олександрівна</t>
  </si>
  <si>
    <t>Ткачук Марія Степанівна</t>
  </si>
  <si>
    <t>Ткачук Наталія</t>
  </si>
  <si>
    <t>Ткачук Олена Анатоліївна</t>
  </si>
  <si>
    <t>Токар Інна</t>
  </si>
  <si>
    <t xml:space="preserve">Толочко Ольга </t>
  </si>
  <si>
    <t>Толочний Олексій</t>
  </si>
  <si>
    <t>Толстікова Ірина Віталіївна</t>
  </si>
  <si>
    <t>Томіліна Юлія</t>
  </si>
  <si>
    <t>Топор Анна Олександрівна</t>
  </si>
  <si>
    <t xml:space="preserve">Тороні Валентина </t>
  </si>
  <si>
    <t>Тохтарь Тетяна</t>
  </si>
  <si>
    <t xml:space="preserve">Трисирука Ярослав </t>
  </si>
  <si>
    <t>Трубій Тетяна</t>
  </si>
  <si>
    <t xml:space="preserve">Трузанівська Марія </t>
  </si>
  <si>
    <t>Трушик Яна Володимирівна</t>
  </si>
  <si>
    <t>Тузко Марія</t>
  </si>
  <si>
    <t>Тузко Марія Михайлівна</t>
  </si>
  <si>
    <t>Тулейбич Тетяна Володимирівна</t>
  </si>
  <si>
    <t>Тума Олександр</t>
  </si>
  <si>
    <t>Турлай Оксана Юріївна</t>
  </si>
  <si>
    <t>Турова Лариса Леонідівна</t>
  </si>
  <si>
    <t>Удовенко Вікторія</t>
  </si>
  <si>
    <t>Уємова-Косова Марія</t>
  </si>
  <si>
    <t>Ковбаса Тетяна Вікторівна</t>
  </si>
  <si>
    <t>Умеренко Олена Володимирівна</t>
  </si>
  <si>
    <t>Усата Анна Сергіївна</t>
  </si>
  <si>
    <t>Усатий Віктор Сергійович</t>
  </si>
  <si>
    <t>Усенко Любов Аркадіївна</t>
  </si>
  <si>
    <t>Усик Любов</t>
  </si>
  <si>
    <t>Устименко Юлія Сергіївна</t>
  </si>
  <si>
    <t>Усятицька Олександра</t>
  </si>
  <si>
    <t>Фалєєва Світлана Костянтинівна</t>
  </si>
  <si>
    <t>Фальченко Олексій Павлович</t>
  </si>
  <si>
    <t>Фаріончук Світлана</t>
  </si>
  <si>
    <t xml:space="preserve">Фартушко Роман Васильович </t>
  </si>
  <si>
    <t xml:space="preserve">Фастовець Маргарита Анатоліївна </t>
  </si>
  <si>
    <t>Фединишин Леся Тимофіївна</t>
  </si>
  <si>
    <t>Федорова Алла</t>
  </si>
  <si>
    <t>Федорчак Оксана</t>
  </si>
  <si>
    <t>Федченко Руслана Володимирівна</t>
  </si>
  <si>
    <t xml:space="preserve">Федчишина Тетяна </t>
  </si>
  <si>
    <t xml:space="preserve">Федюк Людмила Богданівна </t>
  </si>
  <si>
    <t>Фелдеши Антоніна</t>
  </si>
  <si>
    <t>Фоменко Катерина</t>
  </si>
  <si>
    <t xml:space="preserve">Фонталіна Юлія Григорівна </t>
  </si>
  <si>
    <t>Форкун Мілена</t>
  </si>
  <si>
    <t>Франчук Ірина</t>
  </si>
  <si>
    <t>Фролова Марина Володимирівна</t>
  </si>
  <si>
    <t>Фурсенко Ірина Ігорівна</t>
  </si>
  <si>
    <t>Харченко Олена</t>
  </si>
  <si>
    <t>Харченко Юрій Володимирович</t>
  </si>
  <si>
    <t>Харчук Ірина Вікторівна</t>
  </si>
  <si>
    <t>Хатулева Вікторія Олександрівна</t>
  </si>
  <si>
    <t>Хижевська Вікторія Вікторівна</t>
  </si>
  <si>
    <t>Хімченко Наталія Юріївна</t>
  </si>
  <si>
    <t>Хмарна Ольга</t>
  </si>
  <si>
    <t>Холоденко Наталія</t>
  </si>
  <si>
    <t>Холоша Ірина Леонідівна</t>
  </si>
  <si>
    <t xml:space="preserve">Хома Олена </t>
  </si>
  <si>
    <t>Хоменко Наталія</t>
  </si>
  <si>
    <t>Хоменко Олександр Володимирович</t>
  </si>
  <si>
    <t>Хоменко Юлія</t>
  </si>
  <si>
    <t>Хомич Катерина</t>
  </si>
  <si>
    <t>Хорошилова Ірина Олександрівна</t>
  </si>
  <si>
    <t>Хохлова Лариса Віталіївна</t>
  </si>
  <si>
    <t>Храпанова Олена</t>
  </si>
  <si>
    <t>Цапович Марія</t>
  </si>
  <si>
    <t>Цибулькіна Наталя Володимирівна</t>
  </si>
  <si>
    <t>Ціпріс Наталія Леонідівна</t>
  </si>
  <si>
    <t>Цьось Василь</t>
  </si>
  <si>
    <t xml:space="preserve">Чабаненко Марина Олександрівна </t>
  </si>
  <si>
    <t>Чала Карина Дмитрівна</t>
  </si>
  <si>
    <t xml:space="preserve">Чеб Ольга Володимирівна </t>
  </si>
  <si>
    <t>Чепенко Олена</t>
  </si>
  <si>
    <t>Чепурко Анжела</t>
  </si>
  <si>
    <t>Чепурська Тетяна Петрівна</t>
  </si>
  <si>
    <t xml:space="preserve">Червінська Ірина </t>
  </si>
  <si>
    <t>Черкасов Роман</t>
  </si>
  <si>
    <t>Черкасова Олена</t>
  </si>
  <si>
    <t>Чернець Ігор</t>
  </si>
  <si>
    <t>Чернецька Ольга</t>
  </si>
  <si>
    <t>Чернишова Світлана</t>
  </si>
  <si>
    <t xml:space="preserve">Чернова Людмила Юріївна </t>
  </si>
  <si>
    <t>Черняк Тетяна Григорівна</t>
  </si>
  <si>
    <t>Чирук Лариса</t>
  </si>
  <si>
    <t>Чистенко Ірина Миколаївна</t>
  </si>
  <si>
    <t>Чичельник Людмила</t>
  </si>
  <si>
    <t>Чолак Тетяна Дмитрівна</t>
  </si>
  <si>
    <t xml:space="preserve">Чорногор Олена </t>
  </si>
  <si>
    <t>Чорноус Наталія</t>
  </si>
  <si>
    <t>Чубаха Ірина</t>
  </si>
  <si>
    <t>Чугай Тетяна Валеріївна</t>
  </si>
  <si>
    <t xml:space="preserve">Чудик Лілія Василівна </t>
  </si>
  <si>
    <t>Чуприна Ірина</t>
  </si>
  <si>
    <t>Чухлата Лариса Геннадіївна</t>
  </si>
  <si>
    <t>Шайгородський Микола</t>
  </si>
  <si>
    <t>Шакірова Лілія</t>
  </si>
  <si>
    <t>Шалімова Тетяна</t>
  </si>
  <si>
    <t>Шандаровська Лариса</t>
  </si>
  <si>
    <t>Шаповалова Дар'я</t>
  </si>
  <si>
    <t>Шаповалова Наталія Леонідівна</t>
  </si>
  <si>
    <t>Шаповалова-Чухрай Дар'я Аркадіївна</t>
  </si>
  <si>
    <t>Шапошнікова Ірина Сергіївна</t>
  </si>
  <si>
    <t>Швед Іван</t>
  </si>
  <si>
    <t xml:space="preserve">Швед Ірина Миколаївна </t>
  </si>
  <si>
    <t xml:space="preserve">Швець Анна </t>
  </si>
  <si>
    <t xml:space="preserve">Швець Ірина Миколаївна </t>
  </si>
  <si>
    <t xml:space="preserve">Швець Надія Іванівна </t>
  </si>
  <si>
    <t>Швець Наталія</t>
  </si>
  <si>
    <t xml:space="preserve">Шевелєва Анна Володимирівна </t>
  </si>
  <si>
    <t>Шевченко Анна</t>
  </si>
  <si>
    <t>Шевченко Валентина</t>
  </si>
  <si>
    <t xml:space="preserve">Шевченко Вікторія </t>
  </si>
  <si>
    <t>Шевченко Людмила Василівна</t>
  </si>
  <si>
    <t>Шевченко Таміла Віталіївна</t>
  </si>
  <si>
    <t>Шевченко Юлія Ігорівна</t>
  </si>
  <si>
    <t>Шевчук Ольга Вікторівна</t>
  </si>
  <si>
    <t>Шевчук Тетяна Олегівна</t>
  </si>
  <si>
    <t>Шеменюк Іванна Андріївна</t>
  </si>
  <si>
    <t>Шемшур Оксана</t>
  </si>
  <si>
    <t>Шендрик Алла</t>
  </si>
  <si>
    <t>Шепетя Тетяна Дмитрівна</t>
  </si>
  <si>
    <t>Шепотько Марина</t>
  </si>
  <si>
    <t>Шередько Оксана</t>
  </si>
  <si>
    <t>Шеремета Ольга</t>
  </si>
  <si>
    <t>Шерстюк Олена Володимирівна</t>
  </si>
  <si>
    <t>Шершньова Олена Анатоліївна</t>
  </si>
  <si>
    <t>Шинкаренко Тетяна Іванівна</t>
  </si>
  <si>
    <t>Шишкарьова Тетяна Валентинівна</t>
  </si>
  <si>
    <t>Шишко Софія Миколаївна</t>
  </si>
  <si>
    <t>Шкапа Світлана</t>
  </si>
  <si>
    <t xml:space="preserve">Шлінчак Марина Анатоліївна </t>
  </si>
  <si>
    <t>Шляхова Галина Василівна</t>
  </si>
  <si>
    <t>Шмалун  Тетяна</t>
  </si>
  <si>
    <t>Шостак Інна</t>
  </si>
  <si>
    <t>Шох Вікторія</t>
  </si>
  <si>
    <t xml:space="preserve">Шпак Олена </t>
  </si>
  <si>
    <t>Шпак Світлана Миколаївна</t>
  </si>
  <si>
    <t>Шпотак Яна</t>
  </si>
  <si>
    <t xml:space="preserve">Штанько Наталія Олександрівна </t>
  </si>
  <si>
    <t>Шуліка Олена</t>
  </si>
  <si>
    <t>Щебетун Рита Василівна</t>
  </si>
  <si>
    <t>Щербак Євгенія Олександрівна</t>
  </si>
  <si>
    <t xml:space="preserve">Щербак Інна </t>
  </si>
  <si>
    <t>Щербакова Наталія</t>
  </si>
  <si>
    <t>Щербакова Наталія Вікторівна</t>
  </si>
  <si>
    <t>Щупляк Марія Ярославівна</t>
  </si>
  <si>
    <t>Щур Любов</t>
  </si>
  <si>
    <t>Юзько Світлана</t>
  </si>
  <si>
    <t>Юлія Іванівна Гладка</t>
  </si>
  <si>
    <t xml:space="preserve">Юлія Тишковець </t>
  </si>
  <si>
    <t>Юраш  Любов</t>
  </si>
  <si>
    <t>Юрчак Марта</t>
  </si>
  <si>
    <t>Юрченко Анна Сергіївна</t>
  </si>
  <si>
    <t>Юхимчук Оксана Іванівна</t>
  </si>
  <si>
    <t>Яворська Катерина</t>
  </si>
  <si>
    <t xml:space="preserve">Ядчук Ірина Андріївна </t>
  </si>
  <si>
    <t>Язловецька Тетяна</t>
  </si>
  <si>
    <t>Якименко Анастасія</t>
  </si>
  <si>
    <t>Якимова Ольга</t>
  </si>
  <si>
    <t>Яковюк Вікторія Василівна</t>
  </si>
  <si>
    <t>Якубова Тетяна Миколаївна</t>
  </si>
  <si>
    <t xml:space="preserve">Яна Саприкіна </t>
  </si>
  <si>
    <t xml:space="preserve">Янченко Анастасія </t>
  </si>
  <si>
    <t>Яремчук Наталія Вікторівна</t>
  </si>
  <si>
    <t xml:space="preserve">Ярич Марія </t>
  </si>
  <si>
    <t xml:space="preserve">Ярмола Вікторія Василівна </t>
  </si>
  <si>
    <t>Ярова Наталія Василівна</t>
  </si>
  <si>
    <t>Ярошук Олена</t>
  </si>
  <si>
    <t>Ясько Ніна</t>
  </si>
  <si>
    <t xml:space="preserve">Яценко Тетяна </t>
  </si>
  <si>
    <t>Яцуха Тетяна Любомирівна</t>
  </si>
  <si>
    <t>Яшина Марія</t>
  </si>
  <si>
    <t>Куць Світлана</t>
  </si>
  <si>
    <t>Бондаренко Тетяна Анатоліївна</t>
  </si>
  <si>
    <t>Демчина Оксана</t>
  </si>
  <si>
    <t>Чумак Борис Валерійович</t>
  </si>
  <si>
    <t>Закопець Галина Миколаївна</t>
  </si>
  <si>
    <t>Плахотна Наталя Юріївна</t>
  </si>
  <si>
    <t>Натальченко Лариса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</si>
</sst>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alan.bank.gov.ua/get-user-certificate/csI5c49471SrFV6jqqIL" TargetMode="External"/><Relationship Id="rId170" Type="http://schemas.openxmlformats.org/officeDocument/2006/relationships/hyperlink" Target="https://talan.bank.gov.ua/get-user-certificate/csI5czk-UpfT8R3pj4R8" TargetMode="External"/><Relationship Id="rId268" Type="http://schemas.openxmlformats.org/officeDocument/2006/relationships/hyperlink" Target="https://talan.bank.gov.ua/get-user-certificate/csI5cGCCulfO3xJIrEH6" TargetMode="External"/><Relationship Id="rId475" Type="http://schemas.openxmlformats.org/officeDocument/2006/relationships/hyperlink" Target="https://talan.bank.gov.ua/get-user-certificate/csI5c-B-PIwafKw1_HWb" TargetMode="External"/><Relationship Id="rId682" Type="http://schemas.openxmlformats.org/officeDocument/2006/relationships/hyperlink" Target="https://talan.bank.gov.ua/get-user-certificate/csI5ctjmjY9cYgtKL5DB" TargetMode="External"/><Relationship Id="rId128" Type="http://schemas.openxmlformats.org/officeDocument/2006/relationships/hyperlink" Target="https://talan.bank.gov.ua/get-user-certificate/csI5c5PZ1fJDTKjCvXy2" TargetMode="External"/><Relationship Id="rId335" Type="http://schemas.openxmlformats.org/officeDocument/2006/relationships/hyperlink" Target="https://talan.bank.gov.ua/get-user-certificate/csI5cTUin1zn3cHDZT8s" TargetMode="External"/><Relationship Id="rId542" Type="http://schemas.openxmlformats.org/officeDocument/2006/relationships/hyperlink" Target="https://talan.bank.gov.ua/get-user-certificate/csI5c5qO-fA6Lj596sKt" TargetMode="External"/><Relationship Id="rId987" Type="http://schemas.openxmlformats.org/officeDocument/2006/relationships/hyperlink" Target="https://talan.bank.gov.ua/get-user-certificate/csI5cqYjODJcdvG4ycS1" TargetMode="External"/><Relationship Id="rId1172" Type="http://schemas.openxmlformats.org/officeDocument/2006/relationships/hyperlink" Target="https://talan.bank.gov.ua/get-user-certificate/csI5cHD2yKdXtmEUmdEY" TargetMode="External"/><Relationship Id="rId402" Type="http://schemas.openxmlformats.org/officeDocument/2006/relationships/hyperlink" Target="https://talan.bank.gov.ua/get-user-certificate/csI5ciNgTqvAQSgo8RjD" TargetMode="External"/><Relationship Id="rId847" Type="http://schemas.openxmlformats.org/officeDocument/2006/relationships/hyperlink" Target="https://talan.bank.gov.ua/get-user-certificate/csI5csq8k2R-oBdB6iTb" TargetMode="External"/><Relationship Id="rId1032" Type="http://schemas.openxmlformats.org/officeDocument/2006/relationships/hyperlink" Target="https://talan.bank.gov.ua/get-user-certificate/csI5c0o6BYlK7nO7frC1" TargetMode="External"/><Relationship Id="rId707" Type="http://schemas.openxmlformats.org/officeDocument/2006/relationships/hyperlink" Target="https://talan.bank.gov.ua/get-user-certificate/csI5cLkRNfCItsnZj_-P" TargetMode="External"/><Relationship Id="rId914" Type="http://schemas.openxmlformats.org/officeDocument/2006/relationships/hyperlink" Target="https://talan.bank.gov.ua/get-user-certificate/csI5c1UyvSWc2du4XlWD" TargetMode="External"/><Relationship Id="rId1337" Type="http://schemas.openxmlformats.org/officeDocument/2006/relationships/hyperlink" Target="https://talan.bank.gov.ua/get-user-certificate/csI5cHJmHK7d9puqfmkh" TargetMode="External"/><Relationship Id="rId43" Type="http://schemas.openxmlformats.org/officeDocument/2006/relationships/hyperlink" Target="https://talan.bank.gov.ua/get-user-certificate/csI5ck94YcV4aFhUb9de" TargetMode="External"/><Relationship Id="rId192" Type="http://schemas.openxmlformats.org/officeDocument/2006/relationships/hyperlink" Target="https://talan.bank.gov.ua/get-user-certificate/csI5cAApWdgXSujO_TuO" TargetMode="External"/><Relationship Id="rId497" Type="http://schemas.openxmlformats.org/officeDocument/2006/relationships/hyperlink" Target="https://talan.bank.gov.ua/get-user-certificate/csI5cK_HOFvpFd6RQxSe" TargetMode="External"/><Relationship Id="rId357" Type="http://schemas.openxmlformats.org/officeDocument/2006/relationships/hyperlink" Target="https://talan.bank.gov.ua/get-user-certificate/csI5cHsG2jbzU6cCjWDS" TargetMode="External"/><Relationship Id="rId1194" Type="http://schemas.openxmlformats.org/officeDocument/2006/relationships/hyperlink" Target="https://talan.bank.gov.ua/get-user-certificate/csI5coUv1PSOEZpK2RQU" TargetMode="External"/><Relationship Id="rId217" Type="http://schemas.openxmlformats.org/officeDocument/2006/relationships/hyperlink" Target="https://talan.bank.gov.ua/get-user-certificate/csI5cfjLxDfMCP0w4awf" TargetMode="External"/><Relationship Id="rId564" Type="http://schemas.openxmlformats.org/officeDocument/2006/relationships/hyperlink" Target="https://talan.bank.gov.ua/get-user-certificate/csI5c0svSVka07Gt5Dd7" TargetMode="External"/><Relationship Id="rId771" Type="http://schemas.openxmlformats.org/officeDocument/2006/relationships/hyperlink" Target="https://talan.bank.gov.ua/get-user-certificate/csI5cxmgy4Otgugw8qVd" TargetMode="External"/><Relationship Id="rId869" Type="http://schemas.openxmlformats.org/officeDocument/2006/relationships/hyperlink" Target="https://talan.bank.gov.ua/get-user-certificate/csI5cFNhB364LDOiF7DK" TargetMode="External"/><Relationship Id="rId424" Type="http://schemas.openxmlformats.org/officeDocument/2006/relationships/hyperlink" Target="https://talan.bank.gov.ua/get-user-certificate/csI5cPkvT4gbEJLJz2ag" TargetMode="External"/><Relationship Id="rId631" Type="http://schemas.openxmlformats.org/officeDocument/2006/relationships/hyperlink" Target="https://talan.bank.gov.ua/get-user-certificate/csI5cL26yQB3UDXLHubP" TargetMode="External"/><Relationship Id="rId729" Type="http://schemas.openxmlformats.org/officeDocument/2006/relationships/hyperlink" Target="https://talan.bank.gov.ua/get-user-certificate/csI5cOd1siX3os-nCmpR" TargetMode="External"/><Relationship Id="rId1054" Type="http://schemas.openxmlformats.org/officeDocument/2006/relationships/hyperlink" Target="https://talan.bank.gov.ua/get-user-certificate/csI5cI6Em_3Tfi5Ft7k6" TargetMode="External"/><Relationship Id="rId1261" Type="http://schemas.openxmlformats.org/officeDocument/2006/relationships/hyperlink" Target="https://talan.bank.gov.ua/get-user-certificate/csI5crR6VklgWTNHxiId" TargetMode="External"/><Relationship Id="rId1359" Type="http://schemas.openxmlformats.org/officeDocument/2006/relationships/hyperlink" Target="https://talan.bank.gov.ua/get-user-certificate/csI5cN39EVFRCIO8aT3i" TargetMode="External"/><Relationship Id="rId936" Type="http://schemas.openxmlformats.org/officeDocument/2006/relationships/hyperlink" Target="https://talan.bank.gov.ua/get-user-certificate/csI5cugCA6n3y8B3ep_A" TargetMode="External"/><Relationship Id="rId1121" Type="http://schemas.openxmlformats.org/officeDocument/2006/relationships/hyperlink" Target="https://talan.bank.gov.ua/get-user-certificate/csI5czh1h0gtd2FJhzm3" TargetMode="External"/><Relationship Id="rId1219" Type="http://schemas.openxmlformats.org/officeDocument/2006/relationships/hyperlink" Target="https://talan.bank.gov.ua/get-user-certificate/csI5cLWh-GbO96DQZo99" TargetMode="External"/><Relationship Id="rId65" Type="http://schemas.openxmlformats.org/officeDocument/2006/relationships/hyperlink" Target="https://talan.bank.gov.ua/get-user-certificate/csI5cbprDuKCd3HZQPW8" TargetMode="External"/><Relationship Id="rId281" Type="http://schemas.openxmlformats.org/officeDocument/2006/relationships/hyperlink" Target="https://talan.bank.gov.ua/get-user-certificate/csI5c-Ta-oLmGFHEn8fR" TargetMode="External"/><Relationship Id="rId141" Type="http://schemas.openxmlformats.org/officeDocument/2006/relationships/hyperlink" Target="https://talan.bank.gov.ua/get-user-certificate/csI5cqDjOvo9FKR-Ezdv" TargetMode="External"/><Relationship Id="rId379" Type="http://schemas.openxmlformats.org/officeDocument/2006/relationships/hyperlink" Target="https://talan.bank.gov.ua/get-user-certificate/csI5cSdp3rwexwo33qUz" TargetMode="External"/><Relationship Id="rId586" Type="http://schemas.openxmlformats.org/officeDocument/2006/relationships/hyperlink" Target="https://talan.bank.gov.ua/get-user-certificate/csI5cTZcV_Nmp0kCEOKY" TargetMode="External"/><Relationship Id="rId793" Type="http://schemas.openxmlformats.org/officeDocument/2006/relationships/hyperlink" Target="https://talan.bank.gov.ua/get-user-certificate/csI5cjKl-CsP8HjdfopS" TargetMode="External"/><Relationship Id="rId7" Type="http://schemas.openxmlformats.org/officeDocument/2006/relationships/hyperlink" Target="https://talan.bank.gov.ua/get-user-certificate/csI5ceTGTigAnwNt9wi4" TargetMode="External"/><Relationship Id="rId239" Type="http://schemas.openxmlformats.org/officeDocument/2006/relationships/hyperlink" Target="https://talan.bank.gov.ua/get-user-certificate/csI5chAom3RorcdeYWda" TargetMode="External"/><Relationship Id="rId446" Type="http://schemas.openxmlformats.org/officeDocument/2006/relationships/hyperlink" Target="https://talan.bank.gov.ua/get-user-certificate/csI5c2m7Ttjgc9CCznM4" TargetMode="External"/><Relationship Id="rId653" Type="http://schemas.openxmlformats.org/officeDocument/2006/relationships/hyperlink" Target="https://talan.bank.gov.ua/get-user-certificate/csI5ct539j03zhCURYav" TargetMode="External"/><Relationship Id="rId1076" Type="http://schemas.openxmlformats.org/officeDocument/2006/relationships/hyperlink" Target="https://talan.bank.gov.ua/get-user-certificate/csI5c0aiMustOTvrqqvb" TargetMode="External"/><Relationship Id="rId1283" Type="http://schemas.openxmlformats.org/officeDocument/2006/relationships/hyperlink" Target="https://talan.bank.gov.ua/get-user-certificate/csI5cbLEdKf2YEqGkmjc" TargetMode="External"/><Relationship Id="rId306" Type="http://schemas.openxmlformats.org/officeDocument/2006/relationships/hyperlink" Target="https://talan.bank.gov.ua/get-user-certificate/csI5cAb1U3RqlnFrwcLC" TargetMode="External"/><Relationship Id="rId860" Type="http://schemas.openxmlformats.org/officeDocument/2006/relationships/hyperlink" Target="https://talan.bank.gov.ua/get-user-certificate/csI5cqidP9c4fDuAWYf1" TargetMode="External"/><Relationship Id="rId958" Type="http://schemas.openxmlformats.org/officeDocument/2006/relationships/hyperlink" Target="https://talan.bank.gov.ua/get-user-certificate/csI5cSsQrHJQEhREfzG1" TargetMode="External"/><Relationship Id="rId1143" Type="http://schemas.openxmlformats.org/officeDocument/2006/relationships/hyperlink" Target="https://talan.bank.gov.ua/get-user-certificate/csI5cSCTh9V9sxs7zBAb" TargetMode="External"/><Relationship Id="rId87" Type="http://schemas.openxmlformats.org/officeDocument/2006/relationships/hyperlink" Target="https://talan.bank.gov.ua/get-user-certificate/csI5cLGawPQmlcJB0gFe" TargetMode="External"/><Relationship Id="rId513" Type="http://schemas.openxmlformats.org/officeDocument/2006/relationships/hyperlink" Target="https://talan.bank.gov.ua/get-user-certificate/csI5cZga9LLwjDXlpxgA" TargetMode="External"/><Relationship Id="rId720" Type="http://schemas.openxmlformats.org/officeDocument/2006/relationships/hyperlink" Target="https://talan.bank.gov.ua/get-user-certificate/csI5czYXddE0Fm6ogWHD" TargetMode="External"/><Relationship Id="rId818" Type="http://schemas.openxmlformats.org/officeDocument/2006/relationships/hyperlink" Target="https://talan.bank.gov.ua/get-user-certificate/csI5c9a0382bEot8gs5B" TargetMode="External"/><Relationship Id="rId1350" Type="http://schemas.openxmlformats.org/officeDocument/2006/relationships/hyperlink" Target="https://talan.bank.gov.ua/get-user-certificate/csI5cqbqfxRItQowt107" TargetMode="External"/><Relationship Id="rId1003" Type="http://schemas.openxmlformats.org/officeDocument/2006/relationships/hyperlink" Target="https://talan.bank.gov.ua/get-user-certificate/csI5c8Pa78d2vWwFoBUc" TargetMode="External"/><Relationship Id="rId1210" Type="http://schemas.openxmlformats.org/officeDocument/2006/relationships/hyperlink" Target="https://talan.bank.gov.ua/get-user-certificate/csI5clYFSoXWtEvJjdgn" TargetMode="External"/><Relationship Id="rId1308" Type="http://schemas.openxmlformats.org/officeDocument/2006/relationships/hyperlink" Target="https://talan.bank.gov.ua/get-user-certificate/csI5c_oEw6DCEKaEL_0v" TargetMode="External"/><Relationship Id="rId14" Type="http://schemas.openxmlformats.org/officeDocument/2006/relationships/hyperlink" Target="https://talan.bank.gov.ua/get-user-certificate/csI5cC_4ZHCeYkrJBguN" TargetMode="External"/><Relationship Id="rId163" Type="http://schemas.openxmlformats.org/officeDocument/2006/relationships/hyperlink" Target="https://talan.bank.gov.ua/get-user-certificate/csI5cw-Me5PL_5H9xtps" TargetMode="External"/><Relationship Id="rId370" Type="http://schemas.openxmlformats.org/officeDocument/2006/relationships/hyperlink" Target="https://talan.bank.gov.ua/get-user-certificate/csI5co6IpMjVZG1qU4vv" TargetMode="External"/><Relationship Id="rId230" Type="http://schemas.openxmlformats.org/officeDocument/2006/relationships/hyperlink" Target="https://talan.bank.gov.ua/get-user-certificate/csI5cRF5UecwYmaSh7D1" TargetMode="External"/><Relationship Id="rId468" Type="http://schemas.openxmlformats.org/officeDocument/2006/relationships/hyperlink" Target="https://talan.bank.gov.ua/get-user-certificate/csI5cgznufl2Y-kSc0wA" TargetMode="External"/><Relationship Id="rId675" Type="http://schemas.openxmlformats.org/officeDocument/2006/relationships/hyperlink" Target="https://talan.bank.gov.ua/get-user-certificate/csI5cGBtKCkHnax8PZhZ" TargetMode="External"/><Relationship Id="rId882" Type="http://schemas.openxmlformats.org/officeDocument/2006/relationships/hyperlink" Target="https://talan.bank.gov.ua/get-user-certificate/csI5cIFUO3XtHN20JfKo" TargetMode="External"/><Relationship Id="rId1098" Type="http://schemas.openxmlformats.org/officeDocument/2006/relationships/hyperlink" Target="https://talan.bank.gov.ua/get-user-certificate/csI5cTYyb-o99gXXfwC4" TargetMode="External"/><Relationship Id="rId328" Type="http://schemas.openxmlformats.org/officeDocument/2006/relationships/hyperlink" Target="https://talan.bank.gov.ua/get-user-certificate/csI5crDqUuHL3ar4e4AK" TargetMode="External"/><Relationship Id="rId535" Type="http://schemas.openxmlformats.org/officeDocument/2006/relationships/hyperlink" Target="https://talan.bank.gov.ua/get-user-certificate/csI5cF6_5LdwOcs5rHSG" TargetMode="External"/><Relationship Id="rId742" Type="http://schemas.openxmlformats.org/officeDocument/2006/relationships/hyperlink" Target="https://talan.bank.gov.ua/get-user-certificate/csI5cHTmmQ7h5Q8HvXll" TargetMode="External"/><Relationship Id="rId1165" Type="http://schemas.openxmlformats.org/officeDocument/2006/relationships/hyperlink" Target="https://talan.bank.gov.ua/get-user-certificate/csI5ckRjlIXHUMBhavLC" TargetMode="External"/><Relationship Id="rId602" Type="http://schemas.openxmlformats.org/officeDocument/2006/relationships/hyperlink" Target="https://talan.bank.gov.ua/get-user-certificate/csI5cfXewWIfjM4QzIu3" TargetMode="External"/><Relationship Id="rId1025" Type="http://schemas.openxmlformats.org/officeDocument/2006/relationships/hyperlink" Target="https://talan.bank.gov.ua/get-user-certificate/csI5ckO2KSpAAgsEy0PQ" TargetMode="External"/><Relationship Id="rId1232" Type="http://schemas.openxmlformats.org/officeDocument/2006/relationships/hyperlink" Target="https://talan.bank.gov.ua/get-user-certificate/csI5c_kgeKVSozUybpTk" TargetMode="External"/><Relationship Id="rId907" Type="http://schemas.openxmlformats.org/officeDocument/2006/relationships/hyperlink" Target="https://talan.bank.gov.ua/get-user-certificate/csI5cAsYsIuYJb4g0LSI" TargetMode="External"/><Relationship Id="rId36" Type="http://schemas.openxmlformats.org/officeDocument/2006/relationships/hyperlink" Target="https://talan.bank.gov.ua/get-user-certificate/csI5cA6_rZzXDJerEwqO" TargetMode="External"/><Relationship Id="rId185" Type="http://schemas.openxmlformats.org/officeDocument/2006/relationships/hyperlink" Target="https://talan.bank.gov.ua/get-user-certificate/csI5cIJ9pj452TGB_7KX" TargetMode="External"/><Relationship Id="rId392" Type="http://schemas.openxmlformats.org/officeDocument/2006/relationships/hyperlink" Target="https://talan.bank.gov.ua/get-user-certificate/csI5cHM6dclMJE3S4_Qo" TargetMode="External"/><Relationship Id="rId697" Type="http://schemas.openxmlformats.org/officeDocument/2006/relationships/hyperlink" Target="https://talan.bank.gov.ua/get-user-certificate/csI5ctkRSASwLquBs7Ju" TargetMode="External"/><Relationship Id="rId252" Type="http://schemas.openxmlformats.org/officeDocument/2006/relationships/hyperlink" Target="https://talan.bank.gov.ua/get-user-certificate/csI5cUINRp3tEYMPhwhZ" TargetMode="External"/><Relationship Id="rId1187" Type="http://schemas.openxmlformats.org/officeDocument/2006/relationships/hyperlink" Target="https://talan.bank.gov.ua/get-user-certificate/csI5cq45rmaO6m8IJ253" TargetMode="External"/><Relationship Id="rId112" Type="http://schemas.openxmlformats.org/officeDocument/2006/relationships/hyperlink" Target="https://talan.bank.gov.ua/get-user-certificate/csI5cYRS_vTo9ywGQwbh" TargetMode="External"/><Relationship Id="rId557" Type="http://schemas.openxmlformats.org/officeDocument/2006/relationships/hyperlink" Target="https://talan.bank.gov.ua/get-user-certificate/csI5cnMFbJNXcnzIR4fo" TargetMode="External"/><Relationship Id="rId764" Type="http://schemas.openxmlformats.org/officeDocument/2006/relationships/hyperlink" Target="https://talan.bank.gov.ua/get-user-certificate/csI5cnbTcIen4SSUrd-J" TargetMode="External"/><Relationship Id="rId971" Type="http://schemas.openxmlformats.org/officeDocument/2006/relationships/hyperlink" Target="https://talan.bank.gov.ua/get-user-certificate/csI5c4-KQX6TitVmV_32" TargetMode="External"/><Relationship Id="rId417" Type="http://schemas.openxmlformats.org/officeDocument/2006/relationships/hyperlink" Target="https://talan.bank.gov.ua/get-user-certificate/csI5cvFxao3a67b3NzDJ" TargetMode="External"/><Relationship Id="rId624" Type="http://schemas.openxmlformats.org/officeDocument/2006/relationships/hyperlink" Target="https://talan.bank.gov.ua/get-user-certificate/csI5clNty2Wri2IxNcNL" TargetMode="External"/><Relationship Id="rId831" Type="http://schemas.openxmlformats.org/officeDocument/2006/relationships/hyperlink" Target="https://talan.bank.gov.ua/get-user-certificate/csI5cHQg9bKuUAuR3yFz" TargetMode="External"/><Relationship Id="rId1047" Type="http://schemas.openxmlformats.org/officeDocument/2006/relationships/hyperlink" Target="https://talan.bank.gov.ua/get-user-certificate/csI5cNraG211IrrxCfJb" TargetMode="External"/><Relationship Id="rId1254" Type="http://schemas.openxmlformats.org/officeDocument/2006/relationships/hyperlink" Target="https://talan.bank.gov.ua/get-user-certificate/csI5c8JdF0MTdNTB6s4b" TargetMode="External"/><Relationship Id="rId929" Type="http://schemas.openxmlformats.org/officeDocument/2006/relationships/hyperlink" Target="https://talan.bank.gov.ua/get-user-certificate/csI5cQeHGV9gCuzYuXPx" TargetMode="External"/><Relationship Id="rId1114" Type="http://schemas.openxmlformats.org/officeDocument/2006/relationships/hyperlink" Target="https://talan.bank.gov.ua/get-user-certificate/csI5cZMhI8yvMeEMnvTu" TargetMode="External"/><Relationship Id="rId1321" Type="http://schemas.openxmlformats.org/officeDocument/2006/relationships/hyperlink" Target="https://talan.bank.gov.ua/get-user-certificate/csI5cJQM8jxL7PV3_xnq" TargetMode="External"/><Relationship Id="rId58" Type="http://schemas.openxmlformats.org/officeDocument/2006/relationships/hyperlink" Target="https://talan.bank.gov.ua/get-user-certificate/csI5cPtIsjRa0jELcF-u" TargetMode="External"/><Relationship Id="rId274" Type="http://schemas.openxmlformats.org/officeDocument/2006/relationships/hyperlink" Target="https://talan.bank.gov.ua/get-user-certificate/csI5cY1fa7GLFHKz0xC-" TargetMode="External"/><Relationship Id="rId481" Type="http://schemas.openxmlformats.org/officeDocument/2006/relationships/hyperlink" Target="https://talan.bank.gov.ua/get-user-certificate/csI5ccMA544C5tyhYxoZ" TargetMode="External"/><Relationship Id="rId134" Type="http://schemas.openxmlformats.org/officeDocument/2006/relationships/hyperlink" Target="https://talan.bank.gov.ua/get-user-certificate/csI5cE-GlaLEewtrrijH" TargetMode="External"/><Relationship Id="rId579" Type="http://schemas.openxmlformats.org/officeDocument/2006/relationships/hyperlink" Target="https://talan.bank.gov.ua/get-user-certificate/csI5cEkGQKRF1ATK3UMr" TargetMode="External"/><Relationship Id="rId786" Type="http://schemas.openxmlformats.org/officeDocument/2006/relationships/hyperlink" Target="https://talan.bank.gov.ua/get-user-certificate/csI5c9Yvc8w0ftfxVJ4l" TargetMode="External"/><Relationship Id="rId993" Type="http://schemas.openxmlformats.org/officeDocument/2006/relationships/hyperlink" Target="https://talan.bank.gov.ua/get-user-certificate/csI5c4HKBCZ2HqOcyoIh" TargetMode="External"/><Relationship Id="rId341" Type="http://schemas.openxmlformats.org/officeDocument/2006/relationships/hyperlink" Target="https://talan.bank.gov.ua/get-user-certificate/csI5c3wg_6tPbpKGmBac" TargetMode="External"/><Relationship Id="rId439" Type="http://schemas.openxmlformats.org/officeDocument/2006/relationships/hyperlink" Target="https://talan.bank.gov.ua/get-user-certificate/csI5c6HcAx4v5kshrWfx" TargetMode="External"/><Relationship Id="rId646" Type="http://schemas.openxmlformats.org/officeDocument/2006/relationships/hyperlink" Target="https://talan.bank.gov.ua/get-user-certificate/csI5ctJe2hAsrhMeGktS" TargetMode="External"/><Relationship Id="rId1069" Type="http://schemas.openxmlformats.org/officeDocument/2006/relationships/hyperlink" Target="https://talan.bank.gov.ua/get-user-certificate/csI5cCjVQFgVRacTKBQ8" TargetMode="External"/><Relationship Id="rId1276" Type="http://schemas.openxmlformats.org/officeDocument/2006/relationships/hyperlink" Target="https://talan.bank.gov.ua/get-user-certificate/csI5coy10B52RaF3Gtz1" TargetMode="External"/><Relationship Id="rId201" Type="http://schemas.openxmlformats.org/officeDocument/2006/relationships/hyperlink" Target="https://talan.bank.gov.ua/get-user-certificate/csI5cEFn50YUTZgUcQsH" TargetMode="External"/><Relationship Id="rId506" Type="http://schemas.openxmlformats.org/officeDocument/2006/relationships/hyperlink" Target="https://talan.bank.gov.ua/get-user-certificate/csI5cWTsUae-uXnSlfUe" TargetMode="External"/><Relationship Id="rId853" Type="http://schemas.openxmlformats.org/officeDocument/2006/relationships/hyperlink" Target="https://talan.bank.gov.ua/get-user-certificate/csI5cFpbmG3lnPf4PM9T" TargetMode="External"/><Relationship Id="rId1136" Type="http://schemas.openxmlformats.org/officeDocument/2006/relationships/hyperlink" Target="https://talan.bank.gov.ua/get-user-certificate/csI5c8B3pLVqUuR9XyEa" TargetMode="External"/><Relationship Id="rId713" Type="http://schemas.openxmlformats.org/officeDocument/2006/relationships/hyperlink" Target="https://talan.bank.gov.ua/get-user-certificate/csI5cni10Oe13nwEzJv0" TargetMode="External"/><Relationship Id="rId920" Type="http://schemas.openxmlformats.org/officeDocument/2006/relationships/hyperlink" Target="https://talan.bank.gov.ua/get-user-certificate/csI5csZpZgtvEs3wXKpo" TargetMode="External"/><Relationship Id="rId1343" Type="http://schemas.openxmlformats.org/officeDocument/2006/relationships/hyperlink" Target="https://talan.bank.gov.ua/get-user-certificate/csI5cipTjU5qQm24Q3hx" TargetMode="External"/><Relationship Id="rId1203" Type="http://schemas.openxmlformats.org/officeDocument/2006/relationships/hyperlink" Target="https://talan.bank.gov.ua/get-user-certificate/csI5cKV8sTQ2HtPSF_ui" TargetMode="External"/><Relationship Id="rId296" Type="http://schemas.openxmlformats.org/officeDocument/2006/relationships/hyperlink" Target="https://talan.bank.gov.ua/get-user-certificate/csI5cgWEQHzmBuZxVEjf" TargetMode="External"/><Relationship Id="rId156" Type="http://schemas.openxmlformats.org/officeDocument/2006/relationships/hyperlink" Target="https://talan.bank.gov.ua/get-user-certificate/csI5czjhZfhfpXmQICjz" TargetMode="External"/><Relationship Id="rId363" Type="http://schemas.openxmlformats.org/officeDocument/2006/relationships/hyperlink" Target="https://talan.bank.gov.ua/get-user-certificate/csI5cayPKBkMUOwEymhm" TargetMode="External"/><Relationship Id="rId570" Type="http://schemas.openxmlformats.org/officeDocument/2006/relationships/hyperlink" Target="https://talan.bank.gov.ua/get-user-certificate/csI5c_G1W9wWQiMu9tij" TargetMode="External"/><Relationship Id="rId223" Type="http://schemas.openxmlformats.org/officeDocument/2006/relationships/hyperlink" Target="https://talan.bank.gov.ua/get-user-certificate/csI5c0hLZfOATsfhlpkZ" TargetMode="External"/><Relationship Id="rId430" Type="http://schemas.openxmlformats.org/officeDocument/2006/relationships/hyperlink" Target="https://talan.bank.gov.ua/get-user-certificate/csI5c0v1bDnBX7Dh85Z8" TargetMode="External"/><Relationship Id="rId668" Type="http://schemas.openxmlformats.org/officeDocument/2006/relationships/hyperlink" Target="https://talan.bank.gov.ua/get-user-certificate/csI5cS2U_QpjcjEClFFa" TargetMode="External"/><Relationship Id="rId875" Type="http://schemas.openxmlformats.org/officeDocument/2006/relationships/hyperlink" Target="https://talan.bank.gov.ua/get-user-certificate/csI5cFHu-1S35w8qaWhQ" TargetMode="External"/><Relationship Id="rId1060" Type="http://schemas.openxmlformats.org/officeDocument/2006/relationships/hyperlink" Target="https://talan.bank.gov.ua/get-user-certificate/csI5cOQCClt71IlRhhgg" TargetMode="External"/><Relationship Id="rId1298" Type="http://schemas.openxmlformats.org/officeDocument/2006/relationships/hyperlink" Target="https://talan.bank.gov.ua/get-user-certificate/csI5cxKMvg3FydXU_kS5" TargetMode="External"/><Relationship Id="rId528" Type="http://schemas.openxmlformats.org/officeDocument/2006/relationships/hyperlink" Target="https://talan.bank.gov.ua/get-user-certificate/csI5c-t1xwtldMNRq7IH" TargetMode="External"/><Relationship Id="rId735" Type="http://schemas.openxmlformats.org/officeDocument/2006/relationships/hyperlink" Target="https://talan.bank.gov.ua/get-user-certificate/csI5cWEDn2XgT3-6VXe6" TargetMode="External"/><Relationship Id="rId942" Type="http://schemas.openxmlformats.org/officeDocument/2006/relationships/hyperlink" Target="https://talan.bank.gov.ua/get-user-certificate/csI5cn50atE4gd-PK9dr" TargetMode="External"/><Relationship Id="rId1158" Type="http://schemas.openxmlformats.org/officeDocument/2006/relationships/hyperlink" Target="https://talan.bank.gov.ua/get-user-certificate/csI5cUTcyQJ7SH_9ENVH" TargetMode="External"/><Relationship Id="rId1018" Type="http://schemas.openxmlformats.org/officeDocument/2006/relationships/hyperlink" Target="https://talan.bank.gov.ua/get-user-certificate/csI5cjJ5_yIjsXSGLr71" TargetMode="External"/><Relationship Id="rId1225" Type="http://schemas.openxmlformats.org/officeDocument/2006/relationships/hyperlink" Target="https://talan.bank.gov.ua/get-user-certificate/csI5cQNH7kaus5g4Jj-v" TargetMode="External"/><Relationship Id="rId71" Type="http://schemas.openxmlformats.org/officeDocument/2006/relationships/hyperlink" Target="https://talan.bank.gov.ua/get-user-certificate/csI5cV7jAKX27gE-wX7x" TargetMode="External"/><Relationship Id="rId802" Type="http://schemas.openxmlformats.org/officeDocument/2006/relationships/hyperlink" Target="https://talan.bank.gov.ua/get-user-certificate/csI5cTVPY4QuChw6J5RK" TargetMode="External"/><Relationship Id="rId29" Type="http://schemas.openxmlformats.org/officeDocument/2006/relationships/hyperlink" Target="https://talan.bank.gov.ua/get-user-certificate/csI5cVY0fDYBrv0-Ax-I" TargetMode="External"/><Relationship Id="rId178" Type="http://schemas.openxmlformats.org/officeDocument/2006/relationships/hyperlink" Target="https://talan.bank.gov.ua/get-user-certificate/csI5cV_rGEaPisbVImNa" TargetMode="External"/><Relationship Id="rId385" Type="http://schemas.openxmlformats.org/officeDocument/2006/relationships/hyperlink" Target="https://talan.bank.gov.ua/get-user-certificate/csI5cQ2nlMM__MvipIS1" TargetMode="External"/><Relationship Id="rId592" Type="http://schemas.openxmlformats.org/officeDocument/2006/relationships/hyperlink" Target="https://talan.bank.gov.ua/get-user-certificate/csI5cR6NcAr2ho1300Hs" TargetMode="External"/><Relationship Id="rId245" Type="http://schemas.openxmlformats.org/officeDocument/2006/relationships/hyperlink" Target="https://talan.bank.gov.ua/get-user-certificate/csI5cKY-crRpYzyyT0iw" TargetMode="External"/><Relationship Id="rId452" Type="http://schemas.openxmlformats.org/officeDocument/2006/relationships/hyperlink" Target="https://talan.bank.gov.ua/get-user-certificate/csI5cH7uHpnEds56v-q_" TargetMode="External"/><Relationship Id="rId897" Type="http://schemas.openxmlformats.org/officeDocument/2006/relationships/hyperlink" Target="https://talan.bank.gov.ua/get-user-certificate/csI5chcTiop_yE4fB_63" TargetMode="External"/><Relationship Id="rId1082" Type="http://schemas.openxmlformats.org/officeDocument/2006/relationships/hyperlink" Target="https://talan.bank.gov.ua/get-user-certificate/csI5cPSNTAJQdKAO9dOk" TargetMode="External"/><Relationship Id="rId105" Type="http://schemas.openxmlformats.org/officeDocument/2006/relationships/hyperlink" Target="https://talan.bank.gov.ua/get-user-certificate/csI5cwyeVVLTFclbsTaB" TargetMode="External"/><Relationship Id="rId312" Type="http://schemas.openxmlformats.org/officeDocument/2006/relationships/hyperlink" Target="https://talan.bank.gov.ua/get-user-certificate/csI5cUNi7wXyjkEL4zGK" TargetMode="External"/><Relationship Id="rId757" Type="http://schemas.openxmlformats.org/officeDocument/2006/relationships/hyperlink" Target="https://talan.bank.gov.ua/get-user-certificate/csI5cWP_PVTQDVU0g_Vu" TargetMode="External"/><Relationship Id="rId964" Type="http://schemas.openxmlformats.org/officeDocument/2006/relationships/hyperlink" Target="https://talan.bank.gov.ua/get-user-certificate/csI5ci3__4qd7BSelT9W" TargetMode="External"/><Relationship Id="rId93" Type="http://schemas.openxmlformats.org/officeDocument/2006/relationships/hyperlink" Target="https://talan.bank.gov.ua/get-user-certificate/csI5cr1EGyswQBEFx9w5" TargetMode="External"/><Relationship Id="rId617" Type="http://schemas.openxmlformats.org/officeDocument/2006/relationships/hyperlink" Target="https://talan.bank.gov.ua/get-user-certificate/csI5chaFZWcmXkJOQuva" TargetMode="External"/><Relationship Id="rId824" Type="http://schemas.openxmlformats.org/officeDocument/2006/relationships/hyperlink" Target="https://talan.bank.gov.ua/get-user-certificate/csI5caRoAERzf_Enjugd" TargetMode="External"/><Relationship Id="rId1247" Type="http://schemas.openxmlformats.org/officeDocument/2006/relationships/hyperlink" Target="https://talan.bank.gov.ua/get-user-certificate/csI5cfCkxfbm6wIjzy6R" TargetMode="External"/><Relationship Id="rId1107" Type="http://schemas.openxmlformats.org/officeDocument/2006/relationships/hyperlink" Target="https://talan.bank.gov.ua/get-user-certificate/csI5ctcslSxrw5tiWDit" TargetMode="External"/><Relationship Id="rId1314" Type="http://schemas.openxmlformats.org/officeDocument/2006/relationships/hyperlink" Target="https://talan.bank.gov.ua/get-user-certificate/csI5cLA9idLoIjWR-SOM" TargetMode="External"/><Relationship Id="rId20" Type="http://schemas.openxmlformats.org/officeDocument/2006/relationships/hyperlink" Target="https://talan.bank.gov.ua/get-user-certificate/csI5cZd6qA9SGND6qJvM" TargetMode="External"/><Relationship Id="rId267" Type="http://schemas.openxmlformats.org/officeDocument/2006/relationships/hyperlink" Target="https://talan.bank.gov.ua/get-user-certificate/csI5c5vBheEWzD-5IDRt" TargetMode="External"/><Relationship Id="rId474" Type="http://schemas.openxmlformats.org/officeDocument/2006/relationships/hyperlink" Target="https://talan.bank.gov.ua/get-user-certificate/csI5cc-_kOmymwuOwWxE" TargetMode="External"/><Relationship Id="rId127" Type="http://schemas.openxmlformats.org/officeDocument/2006/relationships/hyperlink" Target="https://talan.bank.gov.ua/get-user-certificate/csI5cZ1TxWRuWvlZV6V-" TargetMode="External"/><Relationship Id="rId681" Type="http://schemas.openxmlformats.org/officeDocument/2006/relationships/hyperlink" Target="https://talan.bank.gov.ua/get-user-certificate/csI5ckwsJNba6sxGPrnz" TargetMode="External"/><Relationship Id="rId779" Type="http://schemas.openxmlformats.org/officeDocument/2006/relationships/hyperlink" Target="https://talan.bank.gov.ua/get-user-certificate/csI5cvAQGCInorQI4pTm" TargetMode="External"/><Relationship Id="rId986" Type="http://schemas.openxmlformats.org/officeDocument/2006/relationships/hyperlink" Target="https://talan.bank.gov.ua/get-user-certificate/csI5cuxI3BDIhA2rEISG" TargetMode="External"/><Relationship Id="rId334" Type="http://schemas.openxmlformats.org/officeDocument/2006/relationships/hyperlink" Target="https://talan.bank.gov.ua/get-user-certificate/csI5ccZyk7C6Dp2DGfSu" TargetMode="External"/><Relationship Id="rId541" Type="http://schemas.openxmlformats.org/officeDocument/2006/relationships/hyperlink" Target="https://talan.bank.gov.ua/get-user-certificate/csI5c-TZu5xotyQtpGEX" TargetMode="External"/><Relationship Id="rId639" Type="http://schemas.openxmlformats.org/officeDocument/2006/relationships/hyperlink" Target="https://talan.bank.gov.ua/get-user-certificate/csI5clT4UraNW2osEJFh" TargetMode="External"/><Relationship Id="rId1171" Type="http://schemas.openxmlformats.org/officeDocument/2006/relationships/hyperlink" Target="https://talan.bank.gov.ua/get-user-certificate/csI5cKZ87EyVXhiSmiI7" TargetMode="External"/><Relationship Id="rId1269" Type="http://schemas.openxmlformats.org/officeDocument/2006/relationships/hyperlink" Target="https://talan.bank.gov.ua/get-user-certificate/csI5cAUKAr7ysOaf34Ym" TargetMode="External"/><Relationship Id="rId401" Type="http://schemas.openxmlformats.org/officeDocument/2006/relationships/hyperlink" Target="https://talan.bank.gov.ua/get-user-certificate/csI5cqtMwAXkSdLkH7nT" TargetMode="External"/><Relationship Id="rId846" Type="http://schemas.openxmlformats.org/officeDocument/2006/relationships/hyperlink" Target="https://talan.bank.gov.ua/get-user-certificate/csI5cdxGjGDcBKYeuv4k" TargetMode="External"/><Relationship Id="rId1031" Type="http://schemas.openxmlformats.org/officeDocument/2006/relationships/hyperlink" Target="https://talan.bank.gov.ua/get-user-certificate/csI5cqozJdy-KWaX9oaQ" TargetMode="External"/><Relationship Id="rId1129" Type="http://schemas.openxmlformats.org/officeDocument/2006/relationships/hyperlink" Target="https://talan.bank.gov.ua/get-user-certificate/csI5cUBO1BIAvq6bBXbd" TargetMode="External"/><Relationship Id="rId706" Type="http://schemas.openxmlformats.org/officeDocument/2006/relationships/hyperlink" Target="https://talan.bank.gov.ua/get-user-certificate/csI5cE3r-XLgZlBRRKYg" TargetMode="External"/><Relationship Id="rId913" Type="http://schemas.openxmlformats.org/officeDocument/2006/relationships/hyperlink" Target="https://talan.bank.gov.ua/get-user-certificate/csI5cZPttaqs6nBf1-O0" TargetMode="External"/><Relationship Id="rId1336" Type="http://schemas.openxmlformats.org/officeDocument/2006/relationships/hyperlink" Target="https://talan.bank.gov.ua/get-user-certificate/csI5cglweCAfhjYNIWBm" TargetMode="External"/><Relationship Id="rId42" Type="http://schemas.openxmlformats.org/officeDocument/2006/relationships/hyperlink" Target="https://talan.bank.gov.ua/get-user-certificate/csI5cK0kRwvjyE7tbxUL" TargetMode="External"/><Relationship Id="rId191" Type="http://schemas.openxmlformats.org/officeDocument/2006/relationships/hyperlink" Target="https://talan.bank.gov.ua/get-user-certificate/csI5c1niBquezZYvc1oG" TargetMode="External"/><Relationship Id="rId289" Type="http://schemas.openxmlformats.org/officeDocument/2006/relationships/hyperlink" Target="https://talan.bank.gov.ua/get-user-certificate/csI5cnAvU8QeiG5-zw_5" TargetMode="External"/><Relationship Id="rId496" Type="http://schemas.openxmlformats.org/officeDocument/2006/relationships/hyperlink" Target="https://talan.bank.gov.ua/get-user-certificate/csI5cYPDeRlhiB0h9g6R" TargetMode="External"/><Relationship Id="rId149" Type="http://schemas.openxmlformats.org/officeDocument/2006/relationships/hyperlink" Target="https://talan.bank.gov.ua/get-user-certificate/csI5c_aMgtk2oNtQRdJ_" TargetMode="External"/><Relationship Id="rId356" Type="http://schemas.openxmlformats.org/officeDocument/2006/relationships/hyperlink" Target="https://talan.bank.gov.ua/get-user-certificate/csI5c7oHctdae4mQ-KWO" TargetMode="External"/><Relationship Id="rId563" Type="http://schemas.openxmlformats.org/officeDocument/2006/relationships/hyperlink" Target="https://talan.bank.gov.ua/get-user-certificate/csI5cNELnbw7D4PdSmBq" TargetMode="External"/><Relationship Id="rId770" Type="http://schemas.openxmlformats.org/officeDocument/2006/relationships/hyperlink" Target="https://talan.bank.gov.ua/get-user-certificate/csI5ckbt_VN1ODqSwCIp" TargetMode="External"/><Relationship Id="rId1193" Type="http://schemas.openxmlformats.org/officeDocument/2006/relationships/hyperlink" Target="https://talan.bank.gov.ua/get-user-certificate/csI5c34bSnUuptVnBSF9" TargetMode="External"/><Relationship Id="rId216" Type="http://schemas.openxmlformats.org/officeDocument/2006/relationships/hyperlink" Target="https://talan.bank.gov.ua/get-user-certificate/csI5colWbeLjFYPDY8DC" TargetMode="External"/><Relationship Id="rId423" Type="http://schemas.openxmlformats.org/officeDocument/2006/relationships/hyperlink" Target="https://talan.bank.gov.ua/get-user-certificate/csI5cBp9Csvm6tR3QLJB" TargetMode="External"/><Relationship Id="rId868" Type="http://schemas.openxmlformats.org/officeDocument/2006/relationships/hyperlink" Target="https://talan.bank.gov.ua/get-user-certificate/csI5cLnwXSkozG3E-xI8" TargetMode="External"/><Relationship Id="rId1053" Type="http://schemas.openxmlformats.org/officeDocument/2006/relationships/hyperlink" Target="https://talan.bank.gov.ua/get-user-certificate/csI5cjrj_Fdm6tzKCwZq" TargetMode="External"/><Relationship Id="rId1260" Type="http://schemas.openxmlformats.org/officeDocument/2006/relationships/hyperlink" Target="https://talan.bank.gov.ua/get-user-certificate/csI5cPe092JgxIX2rEhD" TargetMode="External"/><Relationship Id="rId630" Type="http://schemas.openxmlformats.org/officeDocument/2006/relationships/hyperlink" Target="https://talan.bank.gov.ua/get-user-certificate/csI5cr4oprt3hIYpTQyI" TargetMode="External"/><Relationship Id="rId728" Type="http://schemas.openxmlformats.org/officeDocument/2006/relationships/hyperlink" Target="https://talan.bank.gov.ua/get-user-certificate/csI5cu34vEUoTtkbHx7q" TargetMode="External"/><Relationship Id="rId935" Type="http://schemas.openxmlformats.org/officeDocument/2006/relationships/hyperlink" Target="https://talan.bank.gov.ua/get-user-certificate/csI5c5AEXYiSZySn6cq8" TargetMode="External"/><Relationship Id="rId1358" Type="http://schemas.openxmlformats.org/officeDocument/2006/relationships/hyperlink" Target="https://talan.bank.gov.ua/get-user-certificate/csI5cPJoc6qpiW6OfWE0" TargetMode="External"/><Relationship Id="rId64" Type="http://schemas.openxmlformats.org/officeDocument/2006/relationships/hyperlink" Target="https://talan.bank.gov.ua/get-user-certificate/csI5cm0glcbC00S4VpbK" TargetMode="External"/><Relationship Id="rId1120" Type="http://schemas.openxmlformats.org/officeDocument/2006/relationships/hyperlink" Target="https://talan.bank.gov.ua/get-user-certificate/csI5c1kHVaw3_6QB3oEV" TargetMode="External"/><Relationship Id="rId1218" Type="http://schemas.openxmlformats.org/officeDocument/2006/relationships/hyperlink" Target="https://talan.bank.gov.ua/get-user-certificate/csI5cPjf_u7FtNDOUxrD" TargetMode="External"/><Relationship Id="rId280" Type="http://schemas.openxmlformats.org/officeDocument/2006/relationships/hyperlink" Target="https://talan.bank.gov.ua/get-user-certificate/csI5cbgK2iu7V41tRJ8P" TargetMode="External"/><Relationship Id="rId140" Type="http://schemas.openxmlformats.org/officeDocument/2006/relationships/hyperlink" Target="https://talan.bank.gov.ua/get-user-certificate/csI5c0mEOZSPnVd0MZfd" TargetMode="External"/><Relationship Id="rId378" Type="http://schemas.openxmlformats.org/officeDocument/2006/relationships/hyperlink" Target="https://talan.bank.gov.ua/get-user-certificate/csI5c7FDedJGtaZwihIq" TargetMode="External"/><Relationship Id="rId585" Type="http://schemas.openxmlformats.org/officeDocument/2006/relationships/hyperlink" Target="https://talan.bank.gov.ua/get-user-certificate/csI5ccknLFZocyxlJJKn" TargetMode="External"/><Relationship Id="rId792" Type="http://schemas.openxmlformats.org/officeDocument/2006/relationships/hyperlink" Target="https://talan.bank.gov.ua/get-user-certificate/csI5cvkfNGFsY5H4W_rt" TargetMode="External"/><Relationship Id="rId6" Type="http://schemas.openxmlformats.org/officeDocument/2006/relationships/hyperlink" Target="https://talan.bank.gov.ua/get-user-certificate/csI5c2bZwoLICsDb3k4F" TargetMode="External"/><Relationship Id="rId238" Type="http://schemas.openxmlformats.org/officeDocument/2006/relationships/hyperlink" Target="https://talan.bank.gov.ua/get-user-certificate/csI5cJUK4UNFgnx5fJhE" TargetMode="External"/><Relationship Id="rId445" Type="http://schemas.openxmlformats.org/officeDocument/2006/relationships/hyperlink" Target="https://talan.bank.gov.ua/get-user-certificate/csI5c5lCQVNVNjixvTVd" TargetMode="External"/><Relationship Id="rId652" Type="http://schemas.openxmlformats.org/officeDocument/2006/relationships/hyperlink" Target="https://talan.bank.gov.ua/get-user-certificate/csI5cp8Kz4ResRen4-ev" TargetMode="External"/><Relationship Id="rId1075" Type="http://schemas.openxmlformats.org/officeDocument/2006/relationships/hyperlink" Target="https://talan.bank.gov.ua/get-user-certificate/csI5cO8ufIE79BZwvETR" TargetMode="External"/><Relationship Id="rId1282" Type="http://schemas.openxmlformats.org/officeDocument/2006/relationships/hyperlink" Target="https://talan.bank.gov.ua/get-user-certificate/csI5cN0iZ0f61pGvzGqJ" TargetMode="External"/><Relationship Id="rId305" Type="http://schemas.openxmlformats.org/officeDocument/2006/relationships/hyperlink" Target="https://talan.bank.gov.ua/get-user-certificate/csI5cxvdGF8v1-X1Jtbr" TargetMode="External"/><Relationship Id="rId512" Type="http://schemas.openxmlformats.org/officeDocument/2006/relationships/hyperlink" Target="https://talan.bank.gov.ua/get-user-certificate/csI5cT3qzmQg_2H517CY" TargetMode="External"/><Relationship Id="rId957" Type="http://schemas.openxmlformats.org/officeDocument/2006/relationships/hyperlink" Target="https://talan.bank.gov.ua/get-user-certificate/csI5cnYQOgumGLY0_kvX" TargetMode="External"/><Relationship Id="rId1142" Type="http://schemas.openxmlformats.org/officeDocument/2006/relationships/hyperlink" Target="https://talan.bank.gov.ua/get-user-certificate/csI5c4LEh4YOfS3pRFgK" TargetMode="External"/><Relationship Id="rId86" Type="http://schemas.openxmlformats.org/officeDocument/2006/relationships/hyperlink" Target="https://talan.bank.gov.ua/get-user-certificate/csI5cjR_RuxGQDD24wAm" TargetMode="External"/><Relationship Id="rId817" Type="http://schemas.openxmlformats.org/officeDocument/2006/relationships/hyperlink" Target="https://talan.bank.gov.ua/get-user-certificate/csI5cf6Mh8NDRVbqQ5bg" TargetMode="External"/><Relationship Id="rId1002" Type="http://schemas.openxmlformats.org/officeDocument/2006/relationships/hyperlink" Target="https://talan.bank.gov.ua/get-user-certificate/csI5cLKLov1iDeKTLAmR" TargetMode="External"/><Relationship Id="rId1307" Type="http://schemas.openxmlformats.org/officeDocument/2006/relationships/hyperlink" Target="https://talan.bank.gov.ua/get-user-certificate/csI5cX1IzOzA5imYJMcv" TargetMode="External"/><Relationship Id="rId13" Type="http://schemas.openxmlformats.org/officeDocument/2006/relationships/hyperlink" Target="https://talan.bank.gov.ua/get-user-certificate/csI5cI9fOzaGD8-CJ6OW" TargetMode="External"/><Relationship Id="rId162" Type="http://schemas.openxmlformats.org/officeDocument/2006/relationships/hyperlink" Target="https://talan.bank.gov.ua/get-user-certificate/csI5ctsIx8uIKzwKoCAF" TargetMode="External"/><Relationship Id="rId467" Type="http://schemas.openxmlformats.org/officeDocument/2006/relationships/hyperlink" Target="https://talan.bank.gov.ua/get-user-certificate/csI5chS2t09NN28fwaiD" TargetMode="External"/><Relationship Id="rId1097" Type="http://schemas.openxmlformats.org/officeDocument/2006/relationships/hyperlink" Target="https://talan.bank.gov.ua/get-user-certificate/csI5cV8u2RYJQsx93Koz" TargetMode="External"/><Relationship Id="rId674" Type="http://schemas.openxmlformats.org/officeDocument/2006/relationships/hyperlink" Target="https://talan.bank.gov.ua/get-user-certificate/csI5cwyowaRr1PrQtqwD" TargetMode="External"/><Relationship Id="rId881" Type="http://schemas.openxmlformats.org/officeDocument/2006/relationships/hyperlink" Target="https://talan.bank.gov.ua/get-user-certificate/csI5cXw2sETJlDCg29AY" TargetMode="External"/><Relationship Id="rId979" Type="http://schemas.openxmlformats.org/officeDocument/2006/relationships/hyperlink" Target="https://talan.bank.gov.ua/get-user-certificate/csI5cO-m4dS7pZnVxaes" TargetMode="External"/><Relationship Id="rId327" Type="http://schemas.openxmlformats.org/officeDocument/2006/relationships/hyperlink" Target="https://talan.bank.gov.ua/get-user-certificate/csI5cr6qoDT4yUbELD4W" TargetMode="External"/><Relationship Id="rId534" Type="http://schemas.openxmlformats.org/officeDocument/2006/relationships/hyperlink" Target="https://talan.bank.gov.ua/get-user-certificate/csI5c8Bbj3yDBRTfoI_E" TargetMode="External"/><Relationship Id="rId741" Type="http://schemas.openxmlformats.org/officeDocument/2006/relationships/hyperlink" Target="https://talan.bank.gov.ua/get-user-certificate/csI5cMTKLUvKDh5kPT-q" TargetMode="External"/><Relationship Id="rId839" Type="http://schemas.openxmlformats.org/officeDocument/2006/relationships/hyperlink" Target="https://talan.bank.gov.ua/get-user-certificate/csI5c6z7KFsz2kiFx1J6" TargetMode="External"/><Relationship Id="rId1164" Type="http://schemas.openxmlformats.org/officeDocument/2006/relationships/hyperlink" Target="https://talan.bank.gov.ua/get-user-certificate/csI5cOBKlghBMcY-ZxGG" TargetMode="External"/><Relationship Id="rId173" Type="http://schemas.openxmlformats.org/officeDocument/2006/relationships/hyperlink" Target="https://talan.bank.gov.ua/get-user-certificate/csI5cXz-uBhFb4exD7wO" TargetMode="External"/><Relationship Id="rId380" Type="http://schemas.openxmlformats.org/officeDocument/2006/relationships/hyperlink" Target="https://talan.bank.gov.ua/get-user-certificate/csI5cLMUXcWZ8eZGGG7R" TargetMode="External"/><Relationship Id="rId601" Type="http://schemas.openxmlformats.org/officeDocument/2006/relationships/hyperlink" Target="https://talan.bank.gov.ua/get-user-certificate/csI5cPlbg8O6e413VxAR" TargetMode="External"/><Relationship Id="rId1024" Type="http://schemas.openxmlformats.org/officeDocument/2006/relationships/hyperlink" Target="https://talan.bank.gov.ua/get-user-certificate/csI5cGpJ5G0EPsuulxkT" TargetMode="External"/><Relationship Id="rId1231" Type="http://schemas.openxmlformats.org/officeDocument/2006/relationships/hyperlink" Target="https://talan.bank.gov.ua/get-user-certificate/csI5cU5m8lPLUvlREMWy" TargetMode="External"/><Relationship Id="rId240" Type="http://schemas.openxmlformats.org/officeDocument/2006/relationships/hyperlink" Target="https://talan.bank.gov.ua/get-user-certificate/csI5cXNh2ErjZrR5RzEu" TargetMode="External"/><Relationship Id="rId478" Type="http://schemas.openxmlformats.org/officeDocument/2006/relationships/hyperlink" Target="https://talan.bank.gov.ua/get-user-certificate/csI5cWZeFohRWcXLuaCp" TargetMode="External"/><Relationship Id="rId685" Type="http://schemas.openxmlformats.org/officeDocument/2006/relationships/hyperlink" Target="https://talan.bank.gov.ua/get-user-certificate/csI5c-QIoSzH5R2t_qSz" TargetMode="External"/><Relationship Id="rId892" Type="http://schemas.openxmlformats.org/officeDocument/2006/relationships/hyperlink" Target="https://talan.bank.gov.ua/get-user-certificate/csI5cCKDhyMEdQwbofL-" TargetMode="External"/><Relationship Id="rId906" Type="http://schemas.openxmlformats.org/officeDocument/2006/relationships/hyperlink" Target="https://talan.bank.gov.ua/get-user-certificate/csI5cwO89WKnSKbjMfHU" TargetMode="External"/><Relationship Id="rId1329" Type="http://schemas.openxmlformats.org/officeDocument/2006/relationships/hyperlink" Target="https://talan.bank.gov.ua/get-user-certificate/csI5cE1mkvtJ340GPju4" TargetMode="External"/><Relationship Id="rId35" Type="http://schemas.openxmlformats.org/officeDocument/2006/relationships/hyperlink" Target="https://talan.bank.gov.ua/get-user-certificate/csI5cr1d3Er95MDlP00X" TargetMode="External"/><Relationship Id="rId100" Type="http://schemas.openxmlformats.org/officeDocument/2006/relationships/hyperlink" Target="https://talan.bank.gov.ua/get-user-certificate/csI5cCYJ4I7itNohzxj_" TargetMode="External"/><Relationship Id="rId338" Type="http://schemas.openxmlformats.org/officeDocument/2006/relationships/hyperlink" Target="https://talan.bank.gov.ua/get-user-certificate/csI5c1Rp_Qyc6Pn066oq" TargetMode="External"/><Relationship Id="rId545" Type="http://schemas.openxmlformats.org/officeDocument/2006/relationships/hyperlink" Target="https://talan.bank.gov.ua/get-user-certificate/csI5c_xt9jaqCpgZOi9U" TargetMode="External"/><Relationship Id="rId752" Type="http://schemas.openxmlformats.org/officeDocument/2006/relationships/hyperlink" Target="https://talan.bank.gov.ua/get-user-certificate/csI5cGpV8jIvd7tXG4yi" TargetMode="External"/><Relationship Id="rId1175" Type="http://schemas.openxmlformats.org/officeDocument/2006/relationships/hyperlink" Target="https://talan.bank.gov.ua/get-user-certificate/csI5cdQfN3vv0gFTZwD3" TargetMode="External"/><Relationship Id="rId184" Type="http://schemas.openxmlformats.org/officeDocument/2006/relationships/hyperlink" Target="https://talan.bank.gov.ua/get-user-certificate/csI5cbcKhYTJn9DvTqC6" TargetMode="External"/><Relationship Id="rId391" Type="http://schemas.openxmlformats.org/officeDocument/2006/relationships/hyperlink" Target="https://talan.bank.gov.ua/get-user-certificate/csI5cf6Jd8WHYcKmt-5E" TargetMode="External"/><Relationship Id="rId405" Type="http://schemas.openxmlformats.org/officeDocument/2006/relationships/hyperlink" Target="https://talan.bank.gov.ua/get-user-certificate/csI5cerf3yERC1S3l6mc" TargetMode="External"/><Relationship Id="rId612" Type="http://schemas.openxmlformats.org/officeDocument/2006/relationships/hyperlink" Target="https://talan.bank.gov.ua/get-user-certificate/csI5cJkUckG8YG_VkFKL" TargetMode="External"/><Relationship Id="rId1035" Type="http://schemas.openxmlformats.org/officeDocument/2006/relationships/hyperlink" Target="https://talan.bank.gov.ua/get-user-certificate/csI5cioP0HFG7cDzA-12" TargetMode="External"/><Relationship Id="rId1242" Type="http://schemas.openxmlformats.org/officeDocument/2006/relationships/hyperlink" Target="https://talan.bank.gov.ua/get-user-certificate/csI5cHfCC6ZyGSQrn1pV" TargetMode="External"/><Relationship Id="rId251" Type="http://schemas.openxmlformats.org/officeDocument/2006/relationships/hyperlink" Target="https://talan.bank.gov.ua/get-user-certificate/csI5cErJi3sdgnrBbNE6" TargetMode="External"/><Relationship Id="rId489" Type="http://schemas.openxmlformats.org/officeDocument/2006/relationships/hyperlink" Target="https://talan.bank.gov.ua/get-user-certificate/csI5c6R_YTEcbQaNksHY" TargetMode="External"/><Relationship Id="rId696" Type="http://schemas.openxmlformats.org/officeDocument/2006/relationships/hyperlink" Target="https://talan.bank.gov.ua/get-user-certificate/csI5chP5Nve0Js5kSVuM" TargetMode="External"/><Relationship Id="rId917" Type="http://schemas.openxmlformats.org/officeDocument/2006/relationships/hyperlink" Target="https://talan.bank.gov.ua/get-user-certificate/csI5cmQNmK4toe7y4pqW" TargetMode="External"/><Relationship Id="rId1102" Type="http://schemas.openxmlformats.org/officeDocument/2006/relationships/hyperlink" Target="https://talan.bank.gov.ua/get-user-certificate/csI5cz5TKcgdEZi5ab_3" TargetMode="External"/><Relationship Id="rId46" Type="http://schemas.openxmlformats.org/officeDocument/2006/relationships/hyperlink" Target="https://talan.bank.gov.ua/get-user-certificate/csI5crvpa0U056HQSOYk" TargetMode="External"/><Relationship Id="rId349" Type="http://schemas.openxmlformats.org/officeDocument/2006/relationships/hyperlink" Target="https://talan.bank.gov.ua/get-user-certificate/csI5c7_L5Y7Q2dRXSuAD" TargetMode="External"/><Relationship Id="rId556" Type="http://schemas.openxmlformats.org/officeDocument/2006/relationships/hyperlink" Target="https://talan.bank.gov.ua/get-user-certificate/csI5cS_8CMO5MKZUd6fz" TargetMode="External"/><Relationship Id="rId763" Type="http://schemas.openxmlformats.org/officeDocument/2006/relationships/hyperlink" Target="https://talan.bank.gov.ua/get-user-certificate/csI5czgG1MdyE2FDyXA9" TargetMode="External"/><Relationship Id="rId1186" Type="http://schemas.openxmlformats.org/officeDocument/2006/relationships/hyperlink" Target="https://talan.bank.gov.ua/get-user-certificate/csI5cL2wlIak9l01udNa" TargetMode="External"/><Relationship Id="rId111" Type="http://schemas.openxmlformats.org/officeDocument/2006/relationships/hyperlink" Target="https://talan.bank.gov.ua/get-user-certificate/csI5cLULLV3v5iRZD3ck" TargetMode="External"/><Relationship Id="rId195" Type="http://schemas.openxmlformats.org/officeDocument/2006/relationships/hyperlink" Target="https://talan.bank.gov.ua/get-user-certificate/csI5cIoefiVcS3ARNEv2" TargetMode="External"/><Relationship Id="rId209" Type="http://schemas.openxmlformats.org/officeDocument/2006/relationships/hyperlink" Target="https://talan.bank.gov.ua/get-user-certificate/csI5cl9EGTELjALjuC0J" TargetMode="External"/><Relationship Id="rId416" Type="http://schemas.openxmlformats.org/officeDocument/2006/relationships/hyperlink" Target="https://talan.bank.gov.ua/get-user-certificate/csI5cxPA3HiXLPSB6FTG" TargetMode="External"/><Relationship Id="rId970" Type="http://schemas.openxmlformats.org/officeDocument/2006/relationships/hyperlink" Target="https://talan.bank.gov.ua/get-user-certificate/csI5cDyo-OSoQj6vfNcw" TargetMode="External"/><Relationship Id="rId1046" Type="http://schemas.openxmlformats.org/officeDocument/2006/relationships/hyperlink" Target="https://talan.bank.gov.ua/get-user-certificate/csI5c1h0nVMCg7kvFaId" TargetMode="External"/><Relationship Id="rId1253" Type="http://schemas.openxmlformats.org/officeDocument/2006/relationships/hyperlink" Target="https://talan.bank.gov.ua/get-user-certificate/csI5cs_Vr6ul4Ews8RkZ" TargetMode="External"/><Relationship Id="rId623" Type="http://schemas.openxmlformats.org/officeDocument/2006/relationships/hyperlink" Target="https://talan.bank.gov.ua/get-user-certificate/csI5cHw8lG0iKL5R_Na9" TargetMode="External"/><Relationship Id="rId830" Type="http://schemas.openxmlformats.org/officeDocument/2006/relationships/hyperlink" Target="https://talan.bank.gov.ua/get-user-certificate/csI5cXTJtckYJzTaQRDx" TargetMode="External"/><Relationship Id="rId928" Type="http://schemas.openxmlformats.org/officeDocument/2006/relationships/hyperlink" Target="https://talan.bank.gov.ua/get-user-certificate/csI5cAR7G6scfDZMghA9" TargetMode="External"/><Relationship Id="rId57" Type="http://schemas.openxmlformats.org/officeDocument/2006/relationships/hyperlink" Target="https://talan.bank.gov.ua/get-user-certificate/csI5cuHQH7fZhRo7-exB" TargetMode="External"/><Relationship Id="rId262" Type="http://schemas.openxmlformats.org/officeDocument/2006/relationships/hyperlink" Target="https://talan.bank.gov.ua/get-user-certificate/csI5cprol7vJDAe0SoHQ" TargetMode="External"/><Relationship Id="rId567" Type="http://schemas.openxmlformats.org/officeDocument/2006/relationships/hyperlink" Target="https://talan.bank.gov.ua/get-user-certificate/csI5cI6C-ubtVakzxVLm" TargetMode="External"/><Relationship Id="rId1113" Type="http://schemas.openxmlformats.org/officeDocument/2006/relationships/hyperlink" Target="https://talan.bank.gov.ua/get-user-certificate/csI5c-w4ObF4gOE6hKpX" TargetMode="External"/><Relationship Id="rId1197" Type="http://schemas.openxmlformats.org/officeDocument/2006/relationships/hyperlink" Target="https://talan.bank.gov.ua/get-user-certificate/csI5cOZjjAUZk_F4YlM-" TargetMode="External"/><Relationship Id="rId1320" Type="http://schemas.openxmlformats.org/officeDocument/2006/relationships/hyperlink" Target="https://talan.bank.gov.ua/get-user-certificate/csI5cqMrngqNPyQtrwu9" TargetMode="External"/><Relationship Id="rId122" Type="http://schemas.openxmlformats.org/officeDocument/2006/relationships/hyperlink" Target="https://talan.bank.gov.ua/get-user-certificate/csI5cTHzmsZFrstIoL90" TargetMode="External"/><Relationship Id="rId774" Type="http://schemas.openxmlformats.org/officeDocument/2006/relationships/hyperlink" Target="https://talan.bank.gov.ua/get-user-certificate/csI5cE8hvghvffWk_ERl" TargetMode="External"/><Relationship Id="rId981" Type="http://schemas.openxmlformats.org/officeDocument/2006/relationships/hyperlink" Target="https://talan.bank.gov.ua/get-user-certificate/csI5cpLEufNAKyGG-aQp" TargetMode="External"/><Relationship Id="rId1057" Type="http://schemas.openxmlformats.org/officeDocument/2006/relationships/hyperlink" Target="https://talan.bank.gov.ua/get-user-certificate/csI5cSbDEfjPjDSsL2Pm" TargetMode="External"/><Relationship Id="rId427" Type="http://schemas.openxmlformats.org/officeDocument/2006/relationships/hyperlink" Target="https://talan.bank.gov.ua/get-user-certificate/csI5cJxO-7qk6nfxLvOd" TargetMode="External"/><Relationship Id="rId634" Type="http://schemas.openxmlformats.org/officeDocument/2006/relationships/hyperlink" Target="https://talan.bank.gov.ua/get-user-certificate/csI5coYJZ3_ZpcNUTigF" TargetMode="External"/><Relationship Id="rId841" Type="http://schemas.openxmlformats.org/officeDocument/2006/relationships/hyperlink" Target="https://talan.bank.gov.ua/get-user-certificate/csI5c8E_CWj8YCX1D8wH" TargetMode="External"/><Relationship Id="rId1264" Type="http://schemas.openxmlformats.org/officeDocument/2006/relationships/hyperlink" Target="https://talan.bank.gov.ua/get-user-certificate/csI5cBI5qpxwqkXx9DBF" TargetMode="External"/><Relationship Id="rId273" Type="http://schemas.openxmlformats.org/officeDocument/2006/relationships/hyperlink" Target="https://talan.bank.gov.ua/get-user-certificate/csI5cC6FBjjW2xeG8KpP" TargetMode="External"/><Relationship Id="rId480" Type="http://schemas.openxmlformats.org/officeDocument/2006/relationships/hyperlink" Target="https://talan.bank.gov.ua/get-user-certificate/csI5cwSxBp-h9AkbSZlH" TargetMode="External"/><Relationship Id="rId701" Type="http://schemas.openxmlformats.org/officeDocument/2006/relationships/hyperlink" Target="https://talan.bank.gov.ua/get-user-certificate/csI5cgCos1afxIQI1XlS" TargetMode="External"/><Relationship Id="rId939" Type="http://schemas.openxmlformats.org/officeDocument/2006/relationships/hyperlink" Target="https://talan.bank.gov.ua/get-user-certificate/csI5cclZkCfTFwgM81Sr" TargetMode="External"/><Relationship Id="rId1124" Type="http://schemas.openxmlformats.org/officeDocument/2006/relationships/hyperlink" Target="https://talan.bank.gov.ua/get-user-certificate/csI5cvZgszVagso05AJb" TargetMode="External"/><Relationship Id="rId1331" Type="http://schemas.openxmlformats.org/officeDocument/2006/relationships/hyperlink" Target="https://talan.bank.gov.ua/get-user-certificate/csI5cqiZbaHdEp82uc3l" TargetMode="External"/><Relationship Id="rId68" Type="http://schemas.openxmlformats.org/officeDocument/2006/relationships/hyperlink" Target="https://talan.bank.gov.ua/get-user-certificate/csI5cMG0htq9jlUrK1gb" TargetMode="External"/><Relationship Id="rId133" Type="http://schemas.openxmlformats.org/officeDocument/2006/relationships/hyperlink" Target="https://talan.bank.gov.ua/get-user-certificate/csI5cGrDaCf7EEVkodcf" TargetMode="External"/><Relationship Id="rId340" Type="http://schemas.openxmlformats.org/officeDocument/2006/relationships/hyperlink" Target="https://talan.bank.gov.ua/get-user-certificate/csI5ca8_80DeAxlmg55s" TargetMode="External"/><Relationship Id="rId578" Type="http://schemas.openxmlformats.org/officeDocument/2006/relationships/hyperlink" Target="https://talan.bank.gov.ua/get-user-certificate/csI5cf6s2O2OJtwV37CA" TargetMode="External"/><Relationship Id="rId785" Type="http://schemas.openxmlformats.org/officeDocument/2006/relationships/hyperlink" Target="https://talan.bank.gov.ua/get-user-certificate/csI5c9gK7PsB8oA25FCi" TargetMode="External"/><Relationship Id="rId992" Type="http://schemas.openxmlformats.org/officeDocument/2006/relationships/hyperlink" Target="https://talan.bank.gov.ua/get-user-certificate/csI5cx5SkPjjePOeopfm" TargetMode="External"/><Relationship Id="rId200" Type="http://schemas.openxmlformats.org/officeDocument/2006/relationships/hyperlink" Target="https://talan.bank.gov.ua/get-user-certificate/csI5cjQLuGyd_XHHD0Qe" TargetMode="External"/><Relationship Id="rId438" Type="http://schemas.openxmlformats.org/officeDocument/2006/relationships/hyperlink" Target="https://talan.bank.gov.ua/get-user-certificate/csI5c8y7MPV4stx6V11e" TargetMode="External"/><Relationship Id="rId645" Type="http://schemas.openxmlformats.org/officeDocument/2006/relationships/hyperlink" Target="https://talan.bank.gov.ua/get-user-certificate/csI5cQz0pk0x-J6oqkR5" TargetMode="External"/><Relationship Id="rId852" Type="http://schemas.openxmlformats.org/officeDocument/2006/relationships/hyperlink" Target="https://talan.bank.gov.ua/get-user-certificate/csI5ciOfSbVK9gum5YWi" TargetMode="External"/><Relationship Id="rId1068" Type="http://schemas.openxmlformats.org/officeDocument/2006/relationships/hyperlink" Target="https://talan.bank.gov.ua/get-user-certificate/csI5cx36kuxT9hPQUQ1L" TargetMode="External"/><Relationship Id="rId1275" Type="http://schemas.openxmlformats.org/officeDocument/2006/relationships/hyperlink" Target="https://talan.bank.gov.ua/get-user-certificate/csI5cO8Gjb91BYxAK73t" TargetMode="External"/><Relationship Id="rId284" Type="http://schemas.openxmlformats.org/officeDocument/2006/relationships/hyperlink" Target="https://talan.bank.gov.ua/get-user-certificate/csI5cl7qBFl4xwDXOoMs" TargetMode="External"/><Relationship Id="rId491" Type="http://schemas.openxmlformats.org/officeDocument/2006/relationships/hyperlink" Target="https://talan.bank.gov.ua/get-user-certificate/csI5ctMptgiWSnoCtJv8" TargetMode="External"/><Relationship Id="rId505" Type="http://schemas.openxmlformats.org/officeDocument/2006/relationships/hyperlink" Target="https://talan.bank.gov.ua/get-user-certificate/csI5cEtwi0n5eZhUQLZ7" TargetMode="External"/><Relationship Id="rId712" Type="http://schemas.openxmlformats.org/officeDocument/2006/relationships/hyperlink" Target="https://talan.bank.gov.ua/get-user-certificate/csI5cKmxG6vnbp8ctog3" TargetMode="External"/><Relationship Id="rId1135" Type="http://schemas.openxmlformats.org/officeDocument/2006/relationships/hyperlink" Target="https://talan.bank.gov.ua/get-user-certificate/csI5c5hfM_-RI_z109kG" TargetMode="External"/><Relationship Id="rId1342" Type="http://schemas.openxmlformats.org/officeDocument/2006/relationships/hyperlink" Target="https://talan.bank.gov.ua/get-user-certificate/csI5cPcG32gtu4LB9qCG" TargetMode="External"/><Relationship Id="rId79" Type="http://schemas.openxmlformats.org/officeDocument/2006/relationships/hyperlink" Target="https://talan.bank.gov.ua/get-user-certificate/csI5cmA7X32F2KAVprk4" TargetMode="External"/><Relationship Id="rId144" Type="http://schemas.openxmlformats.org/officeDocument/2006/relationships/hyperlink" Target="https://talan.bank.gov.ua/get-user-certificate/csI5c782bRA6psrBSjzR" TargetMode="External"/><Relationship Id="rId589" Type="http://schemas.openxmlformats.org/officeDocument/2006/relationships/hyperlink" Target="https://talan.bank.gov.ua/get-user-certificate/csI5cBRouQuP4NqaGV4w" TargetMode="External"/><Relationship Id="rId796" Type="http://schemas.openxmlformats.org/officeDocument/2006/relationships/hyperlink" Target="https://talan.bank.gov.ua/get-user-certificate/csI5cB7C15xe2Rq4BvMJ" TargetMode="External"/><Relationship Id="rId1202" Type="http://schemas.openxmlformats.org/officeDocument/2006/relationships/hyperlink" Target="https://talan.bank.gov.ua/get-user-certificate/csI5cfwxjaDtCHqeOnWv" TargetMode="External"/><Relationship Id="rId351" Type="http://schemas.openxmlformats.org/officeDocument/2006/relationships/hyperlink" Target="https://talan.bank.gov.ua/get-user-certificate/csI5cEJwbIZHU9mGNrq7" TargetMode="External"/><Relationship Id="rId449" Type="http://schemas.openxmlformats.org/officeDocument/2006/relationships/hyperlink" Target="https://talan.bank.gov.ua/get-user-certificate/csI5cHsjCCqtC7fb2MJ9" TargetMode="External"/><Relationship Id="rId656" Type="http://schemas.openxmlformats.org/officeDocument/2006/relationships/hyperlink" Target="https://talan.bank.gov.ua/get-user-certificate/csI5cfc46lxZeOyYzD0R" TargetMode="External"/><Relationship Id="rId863" Type="http://schemas.openxmlformats.org/officeDocument/2006/relationships/hyperlink" Target="https://talan.bank.gov.ua/get-user-certificate/csI5cKQzpfzpgIGzGoBe" TargetMode="External"/><Relationship Id="rId1079" Type="http://schemas.openxmlformats.org/officeDocument/2006/relationships/hyperlink" Target="https://talan.bank.gov.ua/get-user-certificate/csI5c8rrjnSTC27PYE5I" TargetMode="External"/><Relationship Id="rId1286" Type="http://schemas.openxmlformats.org/officeDocument/2006/relationships/hyperlink" Target="https://talan.bank.gov.ua/get-user-certificate/csI5cGciJ7JQp0sOXeca" TargetMode="External"/><Relationship Id="rId211" Type="http://schemas.openxmlformats.org/officeDocument/2006/relationships/hyperlink" Target="https://talan.bank.gov.ua/get-user-certificate/csI5cRpw7Mi6scprdHzk" TargetMode="External"/><Relationship Id="rId295" Type="http://schemas.openxmlformats.org/officeDocument/2006/relationships/hyperlink" Target="https://talan.bank.gov.ua/get-user-certificate/csI5cEQvUhf1EgfmUeY4" TargetMode="External"/><Relationship Id="rId309" Type="http://schemas.openxmlformats.org/officeDocument/2006/relationships/hyperlink" Target="https://talan.bank.gov.ua/get-user-certificate/csI5cIeMZFxZG1yXbnch" TargetMode="External"/><Relationship Id="rId516" Type="http://schemas.openxmlformats.org/officeDocument/2006/relationships/hyperlink" Target="https://talan.bank.gov.ua/get-user-certificate/csI5caRbz94z-dhpTUf8" TargetMode="External"/><Relationship Id="rId1146" Type="http://schemas.openxmlformats.org/officeDocument/2006/relationships/hyperlink" Target="https://talan.bank.gov.ua/get-user-certificate/csI5cZjIQFiNHvQUcJ0I" TargetMode="External"/><Relationship Id="rId723" Type="http://schemas.openxmlformats.org/officeDocument/2006/relationships/hyperlink" Target="https://talan.bank.gov.ua/get-user-certificate/csI5cd0Esr_b6Dxty_h6" TargetMode="External"/><Relationship Id="rId930" Type="http://schemas.openxmlformats.org/officeDocument/2006/relationships/hyperlink" Target="https://talan.bank.gov.ua/get-user-certificate/csI5c6wlY_OWey90_92S" TargetMode="External"/><Relationship Id="rId1006" Type="http://schemas.openxmlformats.org/officeDocument/2006/relationships/hyperlink" Target="https://talan.bank.gov.ua/get-user-certificate/csI5cQS1gzAbzDPKtiAS" TargetMode="External"/><Relationship Id="rId1353" Type="http://schemas.openxmlformats.org/officeDocument/2006/relationships/hyperlink" Target="https://talan.bank.gov.ua/get-user-certificate/csI5c0Pt_gfBg9BZz-E6" TargetMode="External"/><Relationship Id="rId155" Type="http://schemas.openxmlformats.org/officeDocument/2006/relationships/hyperlink" Target="https://talan.bank.gov.ua/get-user-certificate/csI5cFaUPdgj6fKI0yIz" TargetMode="External"/><Relationship Id="rId362" Type="http://schemas.openxmlformats.org/officeDocument/2006/relationships/hyperlink" Target="https://talan.bank.gov.ua/get-user-certificate/csI5c-TCicr3Zv3-G9pd" TargetMode="External"/><Relationship Id="rId1213" Type="http://schemas.openxmlformats.org/officeDocument/2006/relationships/hyperlink" Target="https://talan.bank.gov.ua/get-user-certificate/csI5cY8B8pf2mybjnL8a" TargetMode="External"/><Relationship Id="rId1297" Type="http://schemas.openxmlformats.org/officeDocument/2006/relationships/hyperlink" Target="https://talan.bank.gov.ua/get-user-certificate/csI5ctJizz14tsE5QpEe" TargetMode="External"/><Relationship Id="rId222" Type="http://schemas.openxmlformats.org/officeDocument/2006/relationships/hyperlink" Target="https://talan.bank.gov.ua/get-user-certificate/csI5cMO5sgt3GhGMbet8" TargetMode="External"/><Relationship Id="rId667" Type="http://schemas.openxmlformats.org/officeDocument/2006/relationships/hyperlink" Target="https://talan.bank.gov.ua/get-user-certificate/csI5cOLNojl7u7wPUzzS" TargetMode="External"/><Relationship Id="rId874" Type="http://schemas.openxmlformats.org/officeDocument/2006/relationships/hyperlink" Target="https://talan.bank.gov.ua/get-user-certificate/csI5cwMhAmP1oH-z3Ikx" TargetMode="External"/><Relationship Id="rId17" Type="http://schemas.openxmlformats.org/officeDocument/2006/relationships/hyperlink" Target="https://talan.bank.gov.ua/get-user-certificate/csI5cgrQ3kM7GzES4feQ" TargetMode="External"/><Relationship Id="rId527" Type="http://schemas.openxmlformats.org/officeDocument/2006/relationships/hyperlink" Target="https://talan.bank.gov.ua/get-user-certificate/csI5cz2ODHM-P6M7dc3g" TargetMode="External"/><Relationship Id="rId734" Type="http://schemas.openxmlformats.org/officeDocument/2006/relationships/hyperlink" Target="https://talan.bank.gov.ua/get-user-certificate/csI5cTfPrTH_eAXuCOvX" TargetMode="External"/><Relationship Id="rId941" Type="http://schemas.openxmlformats.org/officeDocument/2006/relationships/hyperlink" Target="https://talan.bank.gov.ua/get-user-certificate/csI5cpB5qPB5kEPfAR2s" TargetMode="External"/><Relationship Id="rId1157" Type="http://schemas.openxmlformats.org/officeDocument/2006/relationships/hyperlink" Target="https://talan.bank.gov.ua/get-user-certificate/csI5cLA5KNLt-pwaLT6g" TargetMode="External"/><Relationship Id="rId1364" Type="http://schemas.openxmlformats.org/officeDocument/2006/relationships/printerSettings" Target="../printerSettings/printerSettings1.bin"/><Relationship Id="rId70" Type="http://schemas.openxmlformats.org/officeDocument/2006/relationships/hyperlink" Target="https://talan.bank.gov.ua/get-user-certificate/csI5cBxpBDylUnzhQS2p" TargetMode="External"/><Relationship Id="rId166" Type="http://schemas.openxmlformats.org/officeDocument/2006/relationships/hyperlink" Target="https://talan.bank.gov.ua/get-user-certificate/csI5c5gZUW5_-ldyvB65" TargetMode="External"/><Relationship Id="rId373" Type="http://schemas.openxmlformats.org/officeDocument/2006/relationships/hyperlink" Target="https://talan.bank.gov.ua/get-user-certificate/csI5c9ddv0yGPWk1CM7R" TargetMode="External"/><Relationship Id="rId580" Type="http://schemas.openxmlformats.org/officeDocument/2006/relationships/hyperlink" Target="https://talan.bank.gov.ua/get-user-certificate/csI5cPPwqomDvMS7wY0P" TargetMode="External"/><Relationship Id="rId801" Type="http://schemas.openxmlformats.org/officeDocument/2006/relationships/hyperlink" Target="https://talan.bank.gov.ua/get-user-certificate/csI5cQeu3_kK1aTvvp3n" TargetMode="External"/><Relationship Id="rId1017" Type="http://schemas.openxmlformats.org/officeDocument/2006/relationships/hyperlink" Target="https://talan.bank.gov.ua/get-user-certificate/csI5c4Ig6j_6SeYgYhCk" TargetMode="External"/><Relationship Id="rId1224" Type="http://schemas.openxmlformats.org/officeDocument/2006/relationships/hyperlink" Target="https://talan.bank.gov.ua/get-user-certificate/csI5c4fjPpzflJf3bupG" TargetMode="External"/><Relationship Id="rId1" Type="http://schemas.openxmlformats.org/officeDocument/2006/relationships/hyperlink" Target="https://talan.bank.gov.ua/get-user-certificate/csI5cQ5vWiOOlrIxZr6K" TargetMode="External"/><Relationship Id="rId233" Type="http://schemas.openxmlformats.org/officeDocument/2006/relationships/hyperlink" Target="https://talan.bank.gov.ua/get-user-certificate/csI5c7B0aswY00Eb-NrW" TargetMode="External"/><Relationship Id="rId440" Type="http://schemas.openxmlformats.org/officeDocument/2006/relationships/hyperlink" Target="https://talan.bank.gov.ua/get-user-certificate/csI5cIzrs_lYUF_vc_NM" TargetMode="External"/><Relationship Id="rId678" Type="http://schemas.openxmlformats.org/officeDocument/2006/relationships/hyperlink" Target="https://talan.bank.gov.ua/get-user-certificate/csI5cVRrspiYOaK8KylX" TargetMode="External"/><Relationship Id="rId885" Type="http://schemas.openxmlformats.org/officeDocument/2006/relationships/hyperlink" Target="https://talan.bank.gov.ua/get-user-certificate/csI5c-gWZqyrDarC1FQG" TargetMode="External"/><Relationship Id="rId1070" Type="http://schemas.openxmlformats.org/officeDocument/2006/relationships/hyperlink" Target="https://talan.bank.gov.ua/get-user-certificate/csI5cuyW1PC9l-u4SH0b" TargetMode="External"/><Relationship Id="rId28" Type="http://schemas.openxmlformats.org/officeDocument/2006/relationships/hyperlink" Target="https://talan.bank.gov.ua/get-user-certificate/csI5cgsqmGUTERX68hwk" TargetMode="External"/><Relationship Id="rId300" Type="http://schemas.openxmlformats.org/officeDocument/2006/relationships/hyperlink" Target="https://talan.bank.gov.ua/get-user-certificate/csI5cPbMLNptJuVCjJaF" TargetMode="External"/><Relationship Id="rId538" Type="http://schemas.openxmlformats.org/officeDocument/2006/relationships/hyperlink" Target="https://talan.bank.gov.ua/get-user-certificate/csI5cZanO3-t_NQwsyto" TargetMode="External"/><Relationship Id="rId745" Type="http://schemas.openxmlformats.org/officeDocument/2006/relationships/hyperlink" Target="https://talan.bank.gov.ua/get-user-certificate/csI5cBzy0xKP2RRKN5oC" TargetMode="External"/><Relationship Id="rId952" Type="http://schemas.openxmlformats.org/officeDocument/2006/relationships/hyperlink" Target="https://talan.bank.gov.ua/get-user-certificate/csI5cJmkVaYDD1G8cLzc" TargetMode="External"/><Relationship Id="rId1168" Type="http://schemas.openxmlformats.org/officeDocument/2006/relationships/hyperlink" Target="https://talan.bank.gov.ua/get-user-certificate/csI5ceR1j_wHs368iZO7" TargetMode="External"/><Relationship Id="rId81" Type="http://schemas.openxmlformats.org/officeDocument/2006/relationships/hyperlink" Target="https://talan.bank.gov.ua/get-user-certificate/csI5cop282RHxMI34n1u" TargetMode="External"/><Relationship Id="rId177" Type="http://schemas.openxmlformats.org/officeDocument/2006/relationships/hyperlink" Target="https://talan.bank.gov.ua/get-user-certificate/csI5cuBcahZJkh5Rcikp" TargetMode="External"/><Relationship Id="rId384" Type="http://schemas.openxmlformats.org/officeDocument/2006/relationships/hyperlink" Target="https://talan.bank.gov.ua/get-user-certificate/csI5cmydXHKKWMngXfxl" TargetMode="External"/><Relationship Id="rId591" Type="http://schemas.openxmlformats.org/officeDocument/2006/relationships/hyperlink" Target="https://talan.bank.gov.ua/get-user-certificate/csI5cQEQDCG54XAS1FAt" TargetMode="External"/><Relationship Id="rId605" Type="http://schemas.openxmlformats.org/officeDocument/2006/relationships/hyperlink" Target="https://talan.bank.gov.ua/get-user-certificate/csI5cLB-KamypZPuKMif" TargetMode="External"/><Relationship Id="rId812" Type="http://schemas.openxmlformats.org/officeDocument/2006/relationships/hyperlink" Target="https://talan.bank.gov.ua/get-user-certificate/csI5ctAZXEaAvOecQ1xS" TargetMode="External"/><Relationship Id="rId1028" Type="http://schemas.openxmlformats.org/officeDocument/2006/relationships/hyperlink" Target="https://talan.bank.gov.ua/get-user-certificate/csI5cVjR4-TvZTaU8XEf" TargetMode="External"/><Relationship Id="rId1235" Type="http://schemas.openxmlformats.org/officeDocument/2006/relationships/hyperlink" Target="https://talan.bank.gov.ua/get-user-certificate/csI5cWDhSw491i4kktkN" TargetMode="External"/><Relationship Id="rId244" Type="http://schemas.openxmlformats.org/officeDocument/2006/relationships/hyperlink" Target="https://talan.bank.gov.ua/get-user-certificate/csI5cNalyDpAnFC6-9hh" TargetMode="External"/><Relationship Id="rId689" Type="http://schemas.openxmlformats.org/officeDocument/2006/relationships/hyperlink" Target="https://talan.bank.gov.ua/get-user-certificate/csI5cazRA3KuSGxssded" TargetMode="External"/><Relationship Id="rId896" Type="http://schemas.openxmlformats.org/officeDocument/2006/relationships/hyperlink" Target="https://talan.bank.gov.ua/get-user-certificate/csI5cROQr8YCEp5W_MDf" TargetMode="External"/><Relationship Id="rId1081" Type="http://schemas.openxmlformats.org/officeDocument/2006/relationships/hyperlink" Target="https://talan.bank.gov.ua/get-user-certificate/csI5c7cSqMeYTMFylr7K" TargetMode="External"/><Relationship Id="rId1302" Type="http://schemas.openxmlformats.org/officeDocument/2006/relationships/hyperlink" Target="https://talan.bank.gov.ua/get-user-certificate/csI5c-qr8pqzBO0_HLG6" TargetMode="External"/><Relationship Id="rId39" Type="http://schemas.openxmlformats.org/officeDocument/2006/relationships/hyperlink" Target="https://talan.bank.gov.ua/get-user-certificate/csI5cxb7TBq39xamo6Gb" TargetMode="External"/><Relationship Id="rId451" Type="http://schemas.openxmlformats.org/officeDocument/2006/relationships/hyperlink" Target="https://talan.bank.gov.ua/get-user-certificate/csI5cAmS9K1Ad51NrDX-" TargetMode="External"/><Relationship Id="rId549" Type="http://schemas.openxmlformats.org/officeDocument/2006/relationships/hyperlink" Target="https://talan.bank.gov.ua/get-user-certificate/csI5cPH43Aa2OUVM6p_A" TargetMode="External"/><Relationship Id="rId756" Type="http://schemas.openxmlformats.org/officeDocument/2006/relationships/hyperlink" Target="https://talan.bank.gov.ua/get-user-certificate/csI5c4Um-_5DvI1dQVbu" TargetMode="External"/><Relationship Id="rId1179" Type="http://schemas.openxmlformats.org/officeDocument/2006/relationships/hyperlink" Target="https://talan.bank.gov.ua/get-user-certificate/csI5c0_iigNg5lbb73Lu" TargetMode="External"/><Relationship Id="rId104" Type="http://schemas.openxmlformats.org/officeDocument/2006/relationships/hyperlink" Target="https://talan.bank.gov.ua/get-user-certificate/csI5cNGzUY_QOBW60kKC" TargetMode="External"/><Relationship Id="rId188" Type="http://schemas.openxmlformats.org/officeDocument/2006/relationships/hyperlink" Target="https://talan.bank.gov.ua/get-user-certificate/csI5cOIt1yK0lVdSdqOk" TargetMode="External"/><Relationship Id="rId311" Type="http://schemas.openxmlformats.org/officeDocument/2006/relationships/hyperlink" Target="https://talan.bank.gov.ua/get-user-certificate/csI5c2Pv1pheJgGSIq2c" TargetMode="External"/><Relationship Id="rId395" Type="http://schemas.openxmlformats.org/officeDocument/2006/relationships/hyperlink" Target="https://talan.bank.gov.ua/get-user-certificate/csI5cxFvDhmc28VTkurF" TargetMode="External"/><Relationship Id="rId409" Type="http://schemas.openxmlformats.org/officeDocument/2006/relationships/hyperlink" Target="https://talan.bank.gov.ua/get-user-certificate/csI5cN0H87EZHhF_KGbu" TargetMode="External"/><Relationship Id="rId963" Type="http://schemas.openxmlformats.org/officeDocument/2006/relationships/hyperlink" Target="https://talan.bank.gov.ua/get-user-certificate/csI5cTOcsRgMG_h5uqey" TargetMode="External"/><Relationship Id="rId1039" Type="http://schemas.openxmlformats.org/officeDocument/2006/relationships/hyperlink" Target="https://talan.bank.gov.ua/get-user-certificate/csI5cuchfMevQPX2R-Dp" TargetMode="External"/><Relationship Id="rId1246" Type="http://schemas.openxmlformats.org/officeDocument/2006/relationships/hyperlink" Target="https://talan.bank.gov.ua/get-user-certificate/csI5cZS4ZHuLTrI2zYUH" TargetMode="External"/><Relationship Id="rId92" Type="http://schemas.openxmlformats.org/officeDocument/2006/relationships/hyperlink" Target="https://talan.bank.gov.ua/get-user-certificate/csI5c29ZxAbOvJkdHOdU" TargetMode="External"/><Relationship Id="rId616" Type="http://schemas.openxmlformats.org/officeDocument/2006/relationships/hyperlink" Target="https://talan.bank.gov.ua/get-user-certificate/csI5cLat1l5v-y7Iz1aj" TargetMode="External"/><Relationship Id="rId823" Type="http://schemas.openxmlformats.org/officeDocument/2006/relationships/hyperlink" Target="https://talan.bank.gov.ua/get-user-certificate/csI5cFEtuobafchCRhRN" TargetMode="External"/><Relationship Id="rId255" Type="http://schemas.openxmlformats.org/officeDocument/2006/relationships/hyperlink" Target="https://talan.bank.gov.ua/get-user-certificate/csI5cUtDTe2_uQHTr-1A" TargetMode="External"/><Relationship Id="rId462" Type="http://schemas.openxmlformats.org/officeDocument/2006/relationships/hyperlink" Target="https://talan.bank.gov.ua/get-user-certificate/csI5cRFhY0PkU71x-sQt" TargetMode="External"/><Relationship Id="rId1092" Type="http://schemas.openxmlformats.org/officeDocument/2006/relationships/hyperlink" Target="https://talan.bank.gov.ua/get-user-certificate/csI5ceXwFjQKEbgLN3V5" TargetMode="External"/><Relationship Id="rId1106" Type="http://schemas.openxmlformats.org/officeDocument/2006/relationships/hyperlink" Target="https://talan.bank.gov.ua/get-user-certificate/csI5cB-DEhzPKoTb1afH" TargetMode="External"/><Relationship Id="rId1313" Type="http://schemas.openxmlformats.org/officeDocument/2006/relationships/hyperlink" Target="https://talan.bank.gov.ua/get-user-certificate/csI5c233FUP2R3S0K-dg" TargetMode="External"/><Relationship Id="rId115" Type="http://schemas.openxmlformats.org/officeDocument/2006/relationships/hyperlink" Target="https://talan.bank.gov.ua/get-user-certificate/csI5cBDeVetX_lP91jEM" TargetMode="External"/><Relationship Id="rId322" Type="http://schemas.openxmlformats.org/officeDocument/2006/relationships/hyperlink" Target="https://talan.bank.gov.ua/get-user-certificate/csI5cHeVn1iaXegxBRhT" TargetMode="External"/><Relationship Id="rId767" Type="http://schemas.openxmlformats.org/officeDocument/2006/relationships/hyperlink" Target="https://talan.bank.gov.ua/get-user-certificate/csI5cmOlAJkXilAz6Hih" TargetMode="External"/><Relationship Id="rId974" Type="http://schemas.openxmlformats.org/officeDocument/2006/relationships/hyperlink" Target="https://talan.bank.gov.ua/get-user-certificate/csI5cXgqvHRA-sKGdV0a" TargetMode="External"/><Relationship Id="rId199" Type="http://schemas.openxmlformats.org/officeDocument/2006/relationships/hyperlink" Target="https://talan.bank.gov.ua/get-user-certificate/csI5cpLbL1yrCuwmMIh5" TargetMode="External"/><Relationship Id="rId627" Type="http://schemas.openxmlformats.org/officeDocument/2006/relationships/hyperlink" Target="https://talan.bank.gov.ua/get-user-certificate/csI5cL_bcKOuQpkHxadP" TargetMode="External"/><Relationship Id="rId834" Type="http://schemas.openxmlformats.org/officeDocument/2006/relationships/hyperlink" Target="https://talan.bank.gov.ua/get-user-certificate/csI5cbafsVeAJmFKy5Ho" TargetMode="External"/><Relationship Id="rId1257" Type="http://schemas.openxmlformats.org/officeDocument/2006/relationships/hyperlink" Target="https://talan.bank.gov.ua/get-user-certificate/csI5cQdBoSI828dfLJJu" TargetMode="External"/><Relationship Id="rId266" Type="http://schemas.openxmlformats.org/officeDocument/2006/relationships/hyperlink" Target="https://talan.bank.gov.ua/get-user-certificate/csI5cF0qPtOkWiL6voWg" TargetMode="External"/><Relationship Id="rId473" Type="http://schemas.openxmlformats.org/officeDocument/2006/relationships/hyperlink" Target="https://talan.bank.gov.ua/get-user-certificate/csI5cwRhzCCuo_o-ru5w" TargetMode="External"/><Relationship Id="rId680" Type="http://schemas.openxmlformats.org/officeDocument/2006/relationships/hyperlink" Target="https://talan.bank.gov.ua/get-user-certificate/csI5ccy02evk91dYcL7M" TargetMode="External"/><Relationship Id="rId901" Type="http://schemas.openxmlformats.org/officeDocument/2006/relationships/hyperlink" Target="https://talan.bank.gov.ua/get-user-certificate/csI5cC7zp5FVHAJIUCmg" TargetMode="External"/><Relationship Id="rId1117" Type="http://schemas.openxmlformats.org/officeDocument/2006/relationships/hyperlink" Target="https://talan.bank.gov.ua/get-user-certificate/csI5c4-3jtu-la20eB5_" TargetMode="External"/><Relationship Id="rId1324" Type="http://schemas.openxmlformats.org/officeDocument/2006/relationships/hyperlink" Target="https://talan.bank.gov.ua/get-user-certificate/csI5cZ_pJ4V5WNAcfiA6" TargetMode="External"/><Relationship Id="rId30" Type="http://schemas.openxmlformats.org/officeDocument/2006/relationships/hyperlink" Target="https://talan.bank.gov.ua/get-user-certificate/csI5cN4O2VohJEmwTzHR" TargetMode="External"/><Relationship Id="rId126" Type="http://schemas.openxmlformats.org/officeDocument/2006/relationships/hyperlink" Target="https://talan.bank.gov.ua/get-user-certificate/csI5cvPkQ5znK3iCUWKz" TargetMode="External"/><Relationship Id="rId333" Type="http://schemas.openxmlformats.org/officeDocument/2006/relationships/hyperlink" Target="https://talan.bank.gov.ua/get-user-certificate/csI5cHTMlm34aDHTd5Yz" TargetMode="External"/><Relationship Id="rId540" Type="http://schemas.openxmlformats.org/officeDocument/2006/relationships/hyperlink" Target="https://talan.bank.gov.ua/get-user-certificate/csI5cK9WZeeiJBDs1YDy" TargetMode="External"/><Relationship Id="rId778" Type="http://schemas.openxmlformats.org/officeDocument/2006/relationships/hyperlink" Target="https://talan.bank.gov.ua/get-user-certificate/csI5cnQnTKiK7oNYvTqd" TargetMode="External"/><Relationship Id="rId985" Type="http://schemas.openxmlformats.org/officeDocument/2006/relationships/hyperlink" Target="https://talan.bank.gov.ua/get-user-certificate/csI5cJdnZ58cEOzKgxdV" TargetMode="External"/><Relationship Id="rId1170" Type="http://schemas.openxmlformats.org/officeDocument/2006/relationships/hyperlink" Target="https://talan.bank.gov.ua/get-user-certificate/csI5csi_PnVxZFJIgbNw" TargetMode="External"/><Relationship Id="rId638" Type="http://schemas.openxmlformats.org/officeDocument/2006/relationships/hyperlink" Target="https://talan.bank.gov.ua/get-user-certificate/csI5c7n1DHiZb2P3CUG9" TargetMode="External"/><Relationship Id="rId845" Type="http://schemas.openxmlformats.org/officeDocument/2006/relationships/hyperlink" Target="https://talan.bank.gov.ua/get-user-certificate/csI5ctvfjYRvig0-NoDX" TargetMode="External"/><Relationship Id="rId1030" Type="http://schemas.openxmlformats.org/officeDocument/2006/relationships/hyperlink" Target="https://talan.bank.gov.ua/get-user-certificate/csI5cXCalOd0a0iumaxg" TargetMode="External"/><Relationship Id="rId1268" Type="http://schemas.openxmlformats.org/officeDocument/2006/relationships/hyperlink" Target="https://talan.bank.gov.ua/get-user-certificate/csI5choXvvZL5mbc8SHG" TargetMode="External"/><Relationship Id="rId277" Type="http://schemas.openxmlformats.org/officeDocument/2006/relationships/hyperlink" Target="https://talan.bank.gov.ua/get-user-certificate/csI5cB9o8T6MLfyR-Tg8" TargetMode="External"/><Relationship Id="rId400" Type="http://schemas.openxmlformats.org/officeDocument/2006/relationships/hyperlink" Target="https://talan.bank.gov.ua/get-user-certificate/csI5cJReRjkHt573ITAc" TargetMode="External"/><Relationship Id="rId484" Type="http://schemas.openxmlformats.org/officeDocument/2006/relationships/hyperlink" Target="https://talan.bank.gov.ua/get-user-certificate/csI5cEoIhzQgNFIEtHIk" TargetMode="External"/><Relationship Id="rId705" Type="http://schemas.openxmlformats.org/officeDocument/2006/relationships/hyperlink" Target="https://talan.bank.gov.ua/get-user-certificate/csI5cYGJABNz6xe5S0Tj" TargetMode="External"/><Relationship Id="rId1128" Type="http://schemas.openxmlformats.org/officeDocument/2006/relationships/hyperlink" Target="https://talan.bank.gov.ua/get-user-certificate/csI5cvJ9fvlH9woBeaZz" TargetMode="External"/><Relationship Id="rId1335" Type="http://schemas.openxmlformats.org/officeDocument/2006/relationships/hyperlink" Target="https://talan.bank.gov.ua/get-user-certificate/csI5clqs87ac3PXPq6pv" TargetMode="External"/><Relationship Id="rId137" Type="http://schemas.openxmlformats.org/officeDocument/2006/relationships/hyperlink" Target="https://talan.bank.gov.ua/get-user-certificate/csI5cRUtk1UwAfLw4pYy" TargetMode="External"/><Relationship Id="rId344" Type="http://schemas.openxmlformats.org/officeDocument/2006/relationships/hyperlink" Target="https://talan.bank.gov.ua/get-user-certificate/csI5c6nHkjhpJxhdbQ1M" TargetMode="External"/><Relationship Id="rId691" Type="http://schemas.openxmlformats.org/officeDocument/2006/relationships/hyperlink" Target="https://talan.bank.gov.ua/get-user-certificate/csI5cDuKPRLpD8NLFfNZ" TargetMode="External"/><Relationship Id="rId789" Type="http://schemas.openxmlformats.org/officeDocument/2006/relationships/hyperlink" Target="https://talan.bank.gov.ua/get-user-certificate/csI5caAYVIQCQAj9_iui" TargetMode="External"/><Relationship Id="rId912" Type="http://schemas.openxmlformats.org/officeDocument/2006/relationships/hyperlink" Target="https://talan.bank.gov.ua/get-user-certificate/csI5ckRpcvhJMUhrRh6E" TargetMode="External"/><Relationship Id="rId996" Type="http://schemas.openxmlformats.org/officeDocument/2006/relationships/hyperlink" Target="https://talan.bank.gov.ua/get-user-certificate/csI5cOf9RZAO4mSr3DKz" TargetMode="External"/><Relationship Id="rId41" Type="http://schemas.openxmlformats.org/officeDocument/2006/relationships/hyperlink" Target="https://talan.bank.gov.ua/get-user-certificate/csI5ckyYl9ynxuPoChK0" TargetMode="External"/><Relationship Id="rId551" Type="http://schemas.openxmlformats.org/officeDocument/2006/relationships/hyperlink" Target="https://talan.bank.gov.ua/get-user-certificate/csI5cWuX3iBl5hhy16yE" TargetMode="External"/><Relationship Id="rId649" Type="http://schemas.openxmlformats.org/officeDocument/2006/relationships/hyperlink" Target="https://talan.bank.gov.ua/get-user-certificate/csI5cin6xtU4Fsz1AhoL" TargetMode="External"/><Relationship Id="rId856" Type="http://schemas.openxmlformats.org/officeDocument/2006/relationships/hyperlink" Target="https://talan.bank.gov.ua/get-user-certificate/csI5cMjxVaAS1WeGSd7f" TargetMode="External"/><Relationship Id="rId1181" Type="http://schemas.openxmlformats.org/officeDocument/2006/relationships/hyperlink" Target="https://talan.bank.gov.ua/get-user-certificate/csI5ciYk0SKLPHqFCmB9" TargetMode="External"/><Relationship Id="rId1279" Type="http://schemas.openxmlformats.org/officeDocument/2006/relationships/hyperlink" Target="https://talan.bank.gov.ua/get-user-certificate/csI5chfnWSaUPlxP5apM" TargetMode="External"/><Relationship Id="rId190" Type="http://schemas.openxmlformats.org/officeDocument/2006/relationships/hyperlink" Target="https://talan.bank.gov.ua/get-user-certificate/csI5cjZBgGx4ZRIiKLtz" TargetMode="External"/><Relationship Id="rId204" Type="http://schemas.openxmlformats.org/officeDocument/2006/relationships/hyperlink" Target="https://talan.bank.gov.ua/get-user-certificate/csI5cryr8pYnaJXv1rN0" TargetMode="External"/><Relationship Id="rId288" Type="http://schemas.openxmlformats.org/officeDocument/2006/relationships/hyperlink" Target="https://talan.bank.gov.ua/get-user-certificate/csI5cuORgnhlgZMc8kmi" TargetMode="External"/><Relationship Id="rId411" Type="http://schemas.openxmlformats.org/officeDocument/2006/relationships/hyperlink" Target="https://talan.bank.gov.ua/get-user-certificate/csI5csVB4-OJ6ES3LRw3" TargetMode="External"/><Relationship Id="rId509" Type="http://schemas.openxmlformats.org/officeDocument/2006/relationships/hyperlink" Target="https://talan.bank.gov.ua/get-user-certificate/csI5cn4F6ATGuti7_N55" TargetMode="External"/><Relationship Id="rId1041" Type="http://schemas.openxmlformats.org/officeDocument/2006/relationships/hyperlink" Target="https://talan.bank.gov.ua/get-user-certificate/csI5c1gJqt4OdyV1kwZs" TargetMode="External"/><Relationship Id="rId1139" Type="http://schemas.openxmlformats.org/officeDocument/2006/relationships/hyperlink" Target="https://talan.bank.gov.ua/get-user-certificate/csI5cgis7DL4koJEiJ0s" TargetMode="External"/><Relationship Id="rId1346" Type="http://schemas.openxmlformats.org/officeDocument/2006/relationships/hyperlink" Target="https://talan.bank.gov.ua/get-user-certificate/csI5cHbXFS8dkP9pZT20" TargetMode="External"/><Relationship Id="rId495" Type="http://schemas.openxmlformats.org/officeDocument/2006/relationships/hyperlink" Target="https://talan.bank.gov.ua/get-user-certificate/csI5cVvk5j0mL-_apnx4" TargetMode="External"/><Relationship Id="rId716" Type="http://schemas.openxmlformats.org/officeDocument/2006/relationships/hyperlink" Target="https://talan.bank.gov.ua/get-user-certificate/csI5cRy8cDZkKu0Nvnc1" TargetMode="External"/><Relationship Id="rId923" Type="http://schemas.openxmlformats.org/officeDocument/2006/relationships/hyperlink" Target="https://talan.bank.gov.ua/get-user-certificate/csI5crsKaRio4oSgjDzN" TargetMode="External"/><Relationship Id="rId52" Type="http://schemas.openxmlformats.org/officeDocument/2006/relationships/hyperlink" Target="https://talan.bank.gov.ua/get-user-certificate/csI5cprlXs1_wmDkNJyV" TargetMode="External"/><Relationship Id="rId148" Type="http://schemas.openxmlformats.org/officeDocument/2006/relationships/hyperlink" Target="https://talan.bank.gov.ua/get-user-certificate/csI5cwS6oYBd3XRX8if3" TargetMode="External"/><Relationship Id="rId355" Type="http://schemas.openxmlformats.org/officeDocument/2006/relationships/hyperlink" Target="https://talan.bank.gov.ua/get-user-certificate/csI5c06jL53mMcREUl7S" TargetMode="External"/><Relationship Id="rId562" Type="http://schemas.openxmlformats.org/officeDocument/2006/relationships/hyperlink" Target="https://talan.bank.gov.ua/get-user-certificate/csI5cnGMd9EAMDJ0YVae" TargetMode="External"/><Relationship Id="rId1192" Type="http://schemas.openxmlformats.org/officeDocument/2006/relationships/hyperlink" Target="https://talan.bank.gov.ua/get-user-certificate/csI5cRljtDt-owWRLszS" TargetMode="External"/><Relationship Id="rId1206" Type="http://schemas.openxmlformats.org/officeDocument/2006/relationships/hyperlink" Target="https://talan.bank.gov.ua/get-user-certificate/csI5cT63iT9NIaxGZiC4" TargetMode="External"/><Relationship Id="rId215" Type="http://schemas.openxmlformats.org/officeDocument/2006/relationships/hyperlink" Target="https://talan.bank.gov.ua/get-user-certificate/csI5clNF3grGTVM0RxVY" TargetMode="External"/><Relationship Id="rId422" Type="http://schemas.openxmlformats.org/officeDocument/2006/relationships/hyperlink" Target="https://talan.bank.gov.ua/get-user-certificate/csI5cY0vg0LG-0SckN_a" TargetMode="External"/><Relationship Id="rId867" Type="http://schemas.openxmlformats.org/officeDocument/2006/relationships/hyperlink" Target="https://talan.bank.gov.ua/get-user-certificate/csI5cyw7KSZohfPg3Rcx" TargetMode="External"/><Relationship Id="rId1052" Type="http://schemas.openxmlformats.org/officeDocument/2006/relationships/hyperlink" Target="https://talan.bank.gov.ua/get-user-certificate/csI5cOodpIExUpQioN0P" TargetMode="External"/><Relationship Id="rId299" Type="http://schemas.openxmlformats.org/officeDocument/2006/relationships/hyperlink" Target="https://talan.bank.gov.ua/get-user-certificate/csI5cv0zE2VeCiqbrgiX" TargetMode="External"/><Relationship Id="rId727" Type="http://schemas.openxmlformats.org/officeDocument/2006/relationships/hyperlink" Target="https://talan.bank.gov.ua/get-user-certificate/csI5cS9f3LP7n1AUn95F" TargetMode="External"/><Relationship Id="rId934" Type="http://schemas.openxmlformats.org/officeDocument/2006/relationships/hyperlink" Target="https://talan.bank.gov.ua/get-user-certificate/csI5c4p0B8lsW1nJY8hh" TargetMode="External"/><Relationship Id="rId1357" Type="http://schemas.openxmlformats.org/officeDocument/2006/relationships/hyperlink" Target="https://talan.bank.gov.ua/get-user-certificate/csI5cS5WT7TCR2RZt9MQ" TargetMode="External"/><Relationship Id="rId63" Type="http://schemas.openxmlformats.org/officeDocument/2006/relationships/hyperlink" Target="https://talan.bank.gov.ua/get-user-certificate/csI5cVfdNmiwVM2iOdmR" TargetMode="External"/><Relationship Id="rId159" Type="http://schemas.openxmlformats.org/officeDocument/2006/relationships/hyperlink" Target="https://talan.bank.gov.ua/get-user-certificate/csI5c_V1NckoF02cGDwI" TargetMode="External"/><Relationship Id="rId366" Type="http://schemas.openxmlformats.org/officeDocument/2006/relationships/hyperlink" Target="https://talan.bank.gov.ua/get-user-certificate/csI5c9AZWEScLQ8Z6PgD" TargetMode="External"/><Relationship Id="rId573" Type="http://schemas.openxmlformats.org/officeDocument/2006/relationships/hyperlink" Target="https://talan.bank.gov.ua/get-user-certificate/csI5c3czPamcFsPNUAhs" TargetMode="External"/><Relationship Id="rId780" Type="http://schemas.openxmlformats.org/officeDocument/2006/relationships/hyperlink" Target="https://talan.bank.gov.ua/get-user-certificate/csI5cygY-tKIda2hOoeg" TargetMode="External"/><Relationship Id="rId1217" Type="http://schemas.openxmlformats.org/officeDocument/2006/relationships/hyperlink" Target="https://talan.bank.gov.ua/get-user-certificate/csI5cTWnR9ry1tCNBlRs" TargetMode="External"/><Relationship Id="rId226" Type="http://schemas.openxmlformats.org/officeDocument/2006/relationships/hyperlink" Target="https://talan.bank.gov.ua/get-user-certificate/csI5cEKQ9Uqss6BtVnVb" TargetMode="External"/><Relationship Id="rId433" Type="http://schemas.openxmlformats.org/officeDocument/2006/relationships/hyperlink" Target="https://talan.bank.gov.ua/get-user-certificate/csI5c6LXHmCO9yJCvjUm" TargetMode="External"/><Relationship Id="rId878" Type="http://schemas.openxmlformats.org/officeDocument/2006/relationships/hyperlink" Target="https://talan.bank.gov.ua/get-user-certificate/csI5cGLpPzvlVjXXpSNh" TargetMode="External"/><Relationship Id="rId1063" Type="http://schemas.openxmlformats.org/officeDocument/2006/relationships/hyperlink" Target="https://talan.bank.gov.ua/get-user-certificate/csI5c9VBx5V1ExhrwaQf" TargetMode="External"/><Relationship Id="rId1270" Type="http://schemas.openxmlformats.org/officeDocument/2006/relationships/hyperlink" Target="https://talan.bank.gov.ua/get-user-certificate/csI5c2tQoFoFUr4JWerN" TargetMode="External"/><Relationship Id="rId640" Type="http://schemas.openxmlformats.org/officeDocument/2006/relationships/hyperlink" Target="https://talan.bank.gov.ua/get-user-certificate/csI5cnIYarZICwjR73ae" TargetMode="External"/><Relationship Id="rId738" Type="http://schemas.openxmlformats.org/officeDocument/2006/relationships/hyperlink" Target="https://talan.bank.gov.ua/get-user-certificate/csI5cOme2WXLtQj1L5X5" TargetMode="External"/><Relationship Id="rId945" Type="http://schemas.openxmlformats.org/officeDocument/2006/relationships/hyperlink" Target="https://talan.bank.gov.ua/get-user-certificate/csI5ccVLllyquo5jzI2u" TargetMode="External"/><Relationship Id="rId74" Type="http://schemas.openxmlformats.org/officeDocument/2006/relationships/hyperlink" Target="https://talan.bank.gov.ua/get-user-certificate/csI5c5fTsHy9O8LTxc3t" TargetMode="External"/><Relationship Id="rId377" Type="http://schemas.openxmlformats.org/officeDocument/2006/relationships/hyperlink" Target="https://talan.bank.gov.ua/get-user-certificate/csI5cBMwAJP53NEQmQRv" TargetMode="External"/><Relationship Id="rId500" Type="http://schemas.openxmlformats.org/officeDocument/2006/relationships/hyperlink" Target="https://talan.bank.gov.ua/get-user-certificate/csI5c776_7VNegNhb-f_" TargetMode="External"/><Relationship Id="rId584" Type="http://schemas.openxmlformats.org/officeDocument/2006/relationships/hyperlink" Target="https://talan.bank.gov.ua/get-user-certificate/csI5cnoUKbNcmwCTQOjA" TargetMode="External"/><Relationship Id="rId805" Type="http://schemas.openxmlformats.org/officeDocument/2006/relationships/hyperlink" Target="https://talan.bank.gov.ua/get-user-certificate/csI5cBd1HDiJuNwW9JMU" TargetMode="External"/><Relationship Id="rId1130" Type="http://schemas.openxmlformats.org/officeDocument/2006/relationships/hyperlink" Target="https://talan.bank.gov.ua/get-user-certificate/csI5cKfhEhfKK_EyY07s" TargetMode="External"/><Relationship Id="rId1228" Type="http://schemas.openxmlformats.org/officeDocument/2006/relationships/hyperlink" Target="https://talan.bank.gov.ua/get-user-certificate/csI5c0JLOtsv-TTkQIPR" TargetMode="External"/><Relationship Id="rId5" Type="http://schemas.openxmlformats.org/officeDocument/2006/relationships/hyperlink" Target="https://talan.bank.gov.ua/get-user-certificate/csI5cD7zVuPRDtdWNCLv" TargetMode="External"/><Relationship Id="rId237" Type="http://schemas.openxmlformats.org/officeDocument/2006/relationships/hyperlink" Target="https://talan.bank.gov.ua/get-user-certificate/csI5cJckot-KGe7MaMfc" TargetMode="External"/><Relationship Id="rId791" Type="http://schemas.openxmlformats.org/officeDocument/2006/relationships/hyperlink" Target="https://talan.bank.gov.ua/get-user-certificate/csI5cKeYatXQChaWC8TW" TargetMode="External"/><Relationship Id="rId889" Type="http://schemas.openxmlformats.org/officeDocument/2006/relationships/hyperlink" Target="https://talan.bank.gov.ua/get-user-certificate/csI5cPhfAi0nMDUUBJ8m" TargetMode="External"/><Relationship Id="rId1074" Type="http://schemas.openxmlformats.org/officeDocument/2006/relationships/hyperlink" Target="https://talan.bank.gov.ua/get-user-certificate/csI5cxVEd-G3QykaC50d" TargetMode="External"/><Relationship Id="rId444" Type="http://schemas.openxmlformats.org/officeDocument/2006/relationships/hyperlink" Target="https://talan.bank.gov.ua/get-user-certificate/csI5cx5ANgzXoIguO4fl" TargetMode="External"/><Relationship Id="rId651" Type="http://schemas.openxmlformats.org/officeDocument/2006/relationships/hyperlink" Target="https://talan.bank.gov.ua/get-user-certificate/csI5cIYCX9j-EjNMxEOc" TargetMode="External"/><Relationship Id="rId749" Type="http://schemas.openxmlformats.org/officeDocument/2006/relationships/hyperlink" Target="https://talan.bank.gov.ua/get-user-certificate/csI5cGV5ytl_PJf3nmqJ" TargetMode="External"/><Relationship Id="rId1281" Type="http://schemas.openxmlformats.org/officeDocument/2006/relationships/hyperlink" Target="https://talan.bank.gov.ua/get-user-certificate/csI5cCVSYyIFXZT3_sl9" TargetMode="External"/><Relationship Id="rId290" Type="http://schemas.openxmlformats.org/officeDocument/2006/relationships/hyperlink" Target="https://talan.bank.gov.ua/get-user-certificate/csI5cRmXAnAhH7O-BSN7" TargetMode="External"/><Relationship Id="rId304" Type="http://schemas.openxmlformats.org/officeDocument/2006/relationships/hyperlink" Target="https://talan.bank.gov.ua/get-user-certificate/csI5c9uidrrP72sdcu3V" TargetMode="External"/><Relationship Id="rId388" Type="http://schemas.openxmlformats.org/officeDocument/2006/relationships/hyperlink" Target="https://talan.bank.gov.ua/get-user-certificate/csI5cJ-4-sKzv9oGEzfx" TargetMode="External"/><Relationship Id="rId511" Type="http://schemas.openxmlformats.org/officeDocument/2006/relationships/hyperlink" Target="https://talan.bank.gov.ua/get-user-certificate/csI5c5ScRVEv2vUBxG6I" TargetMode="External"/><Relationship Id="rId609" Type="http://schemas.openxmlformats.org/officeDocument/2006/relationships/hyperlink" Target="https://talan.bank.gov.ua/get-user-certificate/csI5cNsDsSTvYjqh6VPz" TargetMode="External"/><Relationship Id="rId956" Type="http://schemas.openxmlformats.org/officeDocument/2006/relationships/hyperlink" Target="https://talan.bank.gov.ua/get-user-certificate/csI5cukW2JKswxb2I_wr" TargetMode="External"/><Relationship Id="rId1141" Type="http://schemas.openxmlformats.org/officeDocument/2006/relationships/hyperlink" Target="https://talan.bank.gov.ua/get-user-certificate/csI5cv928qLndSm-kpi9" TargetMode="External"/><Relationship Id="rId1239" Type="http://schemas.openxmlformats.org/officeDocument/2006/relationships/hyperlink" Target="https://talan.bank.gov.ua/get-user-certificate/csI5cQZ-GUqVHdyNXXcr" TargetMode="External"/><Relationship Id="rId85" Type="http://schemas.openxmlformats.org/officeDocument/2006/relationships/hyperlink" Target="https://talan.bank.gov.ua/get-user-certificate/csI5c-BmJ5sWE_UqPVKu" TargetMode="External"/><Relationship Id="rId150" Type="http://schemas.openxmlformats.org/officeDocument/2006/relationships/hyperlink" Target="https://talan.bank.gov.ua/get-user-certificate/csI5cubfnGA0J6uJnzmK" TargetMode="External"/><Relationship Id="rId595" Type="http://schemas.openxmlformats.org/officeDocument/2006/relationships/hyperlink" Target="https://talan.bank.gov.ua/get-user-certificate/csI5coClWULzV9tgaqva" TargetMode="External"/><Relationship Id="rId816" Type="http://schemas.openxmlformats.org/officeDocument/2006/relationships/hyperlink" Target="https://talan.bank.gov.ua/get-user-certificate/csI5cT6tcPsUPdlKU4K3" TargetMode="External"/><Relationship Id="rId1001" Type="http://schemas.openxmlformats.org/officeDocument/2006/relationships/hyperlink" Target="https://talan.bank.gov.ua/get-user-certificate/csI5cXNyZBkSmG9_JBhr" TargetMode="External"/><Relationship Id="rId248" Type="http://schemas.openxmlformats.org/officeDocument/2006/relationships/hyperlink" Target="https://talan.bank.gov.ua/get-user-certificate/csI5cbi8AILQKLh6vSwK" TargetMode="External"/><Relationship Id="rId455" Type="http://schemas.openxmlformats.org/officeDocument/2006/relationships/hyperlink" Target="https://talan.bank.gov.ua/get-user-certificate/csI5c94YTRCr8jW5vRNa" TargetMode="External"/><Relationship Id="rId662" Type="http://schemas.openxmlformats.org/officeDocument/2006/relationships/hyperlink" Target="https://talan.bank.gov.ua/get-user-certificate/csI5c4MirhtfullE-GSX" TargetMode="External"/><Relationship Id="rId1085" Type="http://schemas.openxmlformats.org/officeDocument/2006/relationships/hyperlink" Target="https://talan.bank.gov.ua/get-user-certificate/csI5c2frqkfrPkhu0QNU" TargetMode="External"/><Relationship Id="rId1292" Type="http://schemas.openxmlformats.org/officeDocument/2006/relationships/hyperlink" Target="https://talan.bank.gov.ua/get-user-certificate/csI5c_jyXpdPcPdDjvmc" TargetMode="External"/><Relationship Id="rId1306" Type="http://schemas.openxmlformats.org/officeDocument/2006/relationships/hyperlink" Target="https://talan.bank.gov.ua/get-user-certificate/csI5cW_JlJ8MGu8LQ_fM" TargetMode="External"/><Relationship Id="rId12" Type="http://schemas.openxmlformats.org/officeDocument/2006/relationships/hyperlink" Target="https://talan.bank.gov.ua/get-user-certificate/csI5cmhXh-E5KeIp4D_A" TargetMode="External"/><Relationship Id="rId108" Type="http://schemas.openxmlformats.org/officeDocument/2006/relationships/hyperlink" Target="https://talan.bank.gov.ua/get-user-certificate/csI5cGYQAixrQI2nzcRH" TargetMode="External"/><Relationship Id="rId315" Type="http://schemas.openxmlformats.org/officeDocument/2006/relationships/hyperlink" Target="https://talan.bank.gov.ua/get-user-certificate/csI5cYNHvFwE8xYdF1iz" TargetMode="External"/><Relationship Id="rId522" Type="http://schemas.openxmlformats.org/officeDocument/2006/relationships/hyperlink" Target="https://talan.bank.gov.ua/get-user-certificate/csI5cC3WRf31sKzeqyiZ" TargetMode="External"/><Relationship Id="rId967" Type="http://schemas.openxmlformats.org/officeDocument/2006/relationships/hyperlink" Target="https://talan.bank.gov.ua/get-user-certificate/csI5cmQCawQOAd2Bjs8b" TargetMode="External"/><Relationship Id="rId1152" Type="http://schemas.openxmlformats.org/officeDocument/2006/relationships/hyperlink" Target="https://talan.bank.gov.ua/get-user-certificate/csI5cSP5e2bhAq-qAOct" TargetMode="External"/><Relationship Id="rId96" Type="http://schemas.openxmlformats.org/officeDocument/2006/relationships/hyperlink" Target="https://talan.bank.gov.ua/get-user-certificate/csI5c5YqjXei1nT_K_Dz" TargetMode="External"/><Relationship Id="rId161" Type="http://schemas.openxmlformats.org/officeDocument/2006/relationships/hyperlink" Target="https://talan.bank.gov.ua/get-user-certificate/csI5cZelyHd-EAKvvd9B" TargetMode="External"/><Relationship Id="rId399" Type="http://schemas.openxmlformats.org/officeDocument/2006/relationships/hyperlink" Target="https://talan.bank.gov.ua/get-user-certificate/csI5cqInWDi2miE1dSyW" TargetMode="External"/><Relationship Id="rId827" Type="http://schemas.openxmlformats.org/officeDocument/2006/relationships/hyperlink" Target="https://talan.bank.gov.ua/get-user-certificate/csI5c5l6A-mKReG0uy6X" TargetMode="External"/><Relationship Id="rId1012" Type="http://schemas.openxmlformats.org/officeDocument/2006/relationships/hyperlink" Target="https://talan.bank.gov.ua/get-user-certificate/csI5cmvdewRKYTmd5wv_" TargetMode="External"/><Relationship Id="rId259" Type="http://schemas.openxmlformats.org/officeDocument/2006/relationships/hyperlink" Target="https://talan.bank.gov.ua/get-user-certificate/csI5com4zV6EgMHuswP7" TargetMode="External"/><Relationship Id="rId466" Type="http://schemas.openxmlformats.org/officeDocument/2006/relationships/hyperlink" Target="https://talan.bank.gov.ua/get-user-certificate/csI5c07E-22ommDSZIqN" TargetMode="External"/><Relationship Id="rId673" Type="http://schemas.openxmlformats.org/officeDocument/2006/relationships/hyperlink" Target="https://talan.bank.gov.ua/get-user-certificate/csI5c7QnFTdZvCdVOoJf" TargetMode="External"/><Relationship Id="rId880" Type="http://schemas.openxmlformats.org/officeDocument/2006/relationships/hyperlink" Target="https://talan.bank.gov.ua/get-user-certificate/csI5cHycmeqWgcBnHxxS" TargetMode="External"/><Relationship Id="rId1096" Type="http://schemas.openxmlformats.org/officeDocument/2006/relationships/hyperlink" Target="https://talan.bank.gov.ua/get-user-certificate/csI5cMw0mNXI295LR7Hp" TargetMode="External"/><Relationship Id="rId1317" Type="http://schemas.openxmlformats.org/officeDocument/2006/relationships/hyperlink" Target="https://talan.bank.gov.ua/get-user-certificate/csI5ctT3Ygw2YJMfSWF4" TargetMode="External"/><Relationship Id="rId23" Type="http://schemas.openxmlformats.org/officeDocument/2006/relationships/hyperlink" Target="https://talan.bank.gov.ua/get-user-certificate/csI5cGdqLXVRGgky3z2M" TargetMode="External"/><Relationship Id="rId119" Type="http://schemas.openxmlformats.org/officeDocument/2006/relationships/hyperlink" Target="https://talan.bank.gov.ua/get-user-certificate/csI5co9hepa94l2gLBVX" TargetMode="External"/><Relationship Id="rId326" Type="http://schemas.openxmlformats.org/officeDocument/2006/relationships/hyperlink" Target="https://talan.bank.gov.ua/get-user-certificate/csI5chx-iy5_StNbyO9K" TargetMode="External"/><Relationship Id="rId533" Type="http://schemas.openxmlformats.org/officeDocument/2006/relationships/hyperlink" Target="https://talan.bank.gov.ua/get-user-certificate/csI5cSrMpNKzr0-RxxNC" TargetMode="External"/><Relationship Id="rId978" Type="http://schemas.openxmlformats.org/officeDocument/2006/relationships/hyperlink" Target="https://talan.bank.gov.ua/get-user-certificate/csI5cAQWlzvbCkNX1TRf" TargetMode="External"/><Relationship Id="rId1163" Type="http://schemas.openxmlformats.org/officeDocument/2006/relationships/hyperlink" Target="https://talan.bank.gov.ua/get-user-certificate/csI5cQdSIF1pRFI9FkGq" TargetMode="External"/><Relationship Id="rId740" Type="http://schemas.openxmlformats.org/officeDocument/2006/relationships/hyperlink" Target="https://talan.bank.gov.ua/get-user-certificate/csI5cFSvIV-vtX-kBGnn" TargetMode="External"/><Relationship Id="rId838" Type="http://schemas.openxmlformats.org/officeDocument/2006/relationships/hyperlink" Target="https://talan.bank.gov.ua/get-user-certificate/csI5cXIF7APH_EnvEyGf" TargetMode="External"/><Relationship Id="rId1023" Type="http://schemas.openxmlformats.org/officeDocument/2006/relationships/hyperlink" Target="https://talan.bank.gov.ua/get-user-certificate/csI5cxBzvB_fzvHLK7oK" TargetMode="External"/><Relationship Id="rId172" Type="http://schemas.openxmlformats.org/officeDocument/2006/relationships/hyperlink" Target="https://talan.bank.gov.ua/get-user-certificate/csI5cEiYkWmwMvmaoBc9" TargetMode="External"/><Relationship Id="rId477" Type="http://schemas.openxmlformats.org/officeDocument/2006/relationships/hyperlink" Target="https://talan.bank.gov.ua/get-user-certificate/csI5c5EeKxqjkfgnqowC" TargetMode="External"/><Relationship Id="rId600" Type="http://schemas.openxmlformats.org/officeDocument/2006/relationships/hyperlink" Target="https://talan.bank.gov.ua/get-user-certificate/csI5c6YphRWM2FCl1url" TargetMode="External"/><Relationship Id="rId684" Type="http://schemas.openxmlformats.org/officeDocument/2006/relationships/hyperlink" Target="https://talan.bank.gov.ua/get-user-certificate/csI5cCD94IJmpmZ534bf" TargetMode="External"/><Relationship Id="rId1230" Type="http://schemas.openxmlformats.org/officeDocument/2006/relationships/hyperlink" Target="https://talan.bank.gov.ua/get-user-certificate/csI5c91LHAVdjGMrWcHn" TargetMode="External"/><Relationship Id="rId1328" Type="http://schemas.openxmlformats.org/officeDocument/2006/relationships/hyperlink" Target="https://talan.bank.gov.ua/get-user-certificate/csI5cFsihtaTm25pA-a3" TargetMode="External"/><Relationship Id="rId337" Type="http://schemas.openxmlformats.org/officeDocument/2006/relationships/hyperlink" Target="https://talan.bank.gov.ua/get-user-certificate/csI5chECkT8U0nq1zahX" TargetMode="External"/><Relationship Id="rId891" Type="http://schemas.openxmlformats.org/officeDocument/2006/relationships/hyperlink" Target="https://talan.bank.gov.ua/get-user-certificate/csI5cDuLi7sCXBEJbfHw" TargetMode="External"/><Relationship Id="rId905" Type="http://schemas.openxmlformats.org/officeDocument/2006/relationships/hyperlink" Target="https://talan.bank.gov.ua/get-user-certificate/csI5cJXAWcG7Ml6dylmc" TargetMode="External"/><Relationship Id="rId989" Type="http://schemas.openxmlformats.org/officeDocument/2006/relationships/hyperlink" Target="https://talan.bank.gov.ua/get-user-certificate/csI5c3SSujlQSRAFeleP" TargetMode="External"/><Relationship Id="rId34" Type="http://schemas.openxmlformats.org/officeDocument/2006/relationships/hyperlink" Target="https://talan.bank.gov.ua/get-user-certificate/csI5coirqkJc7lYxtXpx" TargetMode="External"/><Relationship Id="rId544" Type="http://schemas.openxmlformats.org/officeDocument/2006/relationships/hyperlink" Target="https://talan.bank.gov.ua/get-user-certificate/csI5cK4yvOY7w0G88KdY" TargetMode="External"/><Relationship Id="rId751" Type="http://schemas.openxmlformats.org/officeDocument/2006/relationships/hyperlink" Target="https://talan.bank.gov.ua/get-user-certificate/csI5c2by4nVzaKW88Hkl" TargetMode="External"/><Relationship Id="rId849" Type="http://schemas.openxmlformats.org/officeDocument/2006/relationships/hyperlink" Target="https://talan.bank.gov.ua/get-user-certificate/csI5cpAkakHT8zrhfMT0" TargetMode="External"/><Relationship Id="rId1174" Type="http://schemas.openxmlformats.org/officeDocument/2006/relationships/hyperlink" Target="https://talan.bank.gov.ua/get-user-certificate/csI5cM4Ba0UWZK4FtuvC" TargetMode="External"/><Relationship Id="rId183" Type="http://schemas.openxmlformats.org/officeDocument/2006/relationships/hyperlink" Target="https://talan.bank.gov.ua/get-user-certificate/csI5czlDJWrUi4QE-Qrh" TargetMode="External"/><Relationship Id="rId390" Type="http://schemas.openxmlformats.org/officeDocument/2006/relationships/hyperlink" Target="https://talan.bank.gov.ua/get-user-certificate/csI5cZpNZ5-Hrsz_mTZY" TargetMode="External"/><Relationship Id="rId404" Type="http://schemas.openxmlformats.org/officeDocument/2006/relationships/hyperlink" Target="https://talan.bank.gov.ua/get-user-certificate/csI5cAttL-d0zfeEXWr8" TargetMode="External"/><Relationship Id="rId611" Type="http://schemas.openxmlformats.org/officeDocument/2006/relationships/hyperlink" Target="https://talan.bank.gov.ua/get-user-certificate/csI5cKQ89h29vkMTehiC" TargetMode="External"/><Relationship Id="rId1034" Type="http://schemas.openxmlformats.org/officeDocument/2006/relationships/hyperlink" Target="https://talan.bank.gov.ua/get-user-certificate/csI5cXZenbcYt6jrrV4O" TargetMode="External"/><Relationship Id="rId1241" Type="http://schemas.openxmlformats.org/officeDocument/2006/relationships/hyperlink" Target="https://talan.bank.gov.ua/get-user-certificate/csI5ceUaWBKsQcf-2urk" TargetMode="External"/><Relationship Id="rId1339" Type="http://schemas.openxmlformats.org/officeDocument/2006/relationships/hyperlink" Target="https://talan.bank.gov.ua/get-user-certificate/csI5cRHEd9uIbD67_Vyb" TargetMode="External"/><Relationship Id="rId250" Type="http://schemas.openxmlformats.org/officeDocument/2006/relationships/hyperlink" Target="https://talan.bank.gov.ua/get-user-certificate/csI5ctbVgmsHzBQsyNs9" TargetMode="External"/><Relationship Id="rId488" Type="http://schemas.openxmlformats.org/officeDocument/2006/relationships/hyperlink" Target="https://talan.bank.gov.ua/get-user-certificate/csI5cXNWMJMTZ-FcDFwj" TargetMode="External"/><Relationship Id="rId695" Type="http://schemas.openxmlformats.org/officeDocument/2006/relationships/hyperlink" Target="https://talan.bank.gov.ua/get-user-certificate/csI5c_L97AB223ydmN4R" TargetMode="External"/><Relationship Id="rId709" Type="http://schemas.openxmlformats.org/officeDocument/2006/relationships/hyperlink" Target="https://talan.bank.gov.ua/get-user-certificate/csI5c6Vt9-QfZsOYyoWa" TargetMode="External"/><Relationship Id="rId916" Type="http://schemas.openxmlformats.org/officeDocument/2006/relationships/hyperlink" Target="https://talan.bank.gov.ua/get-user-certificate/csI5c0yMvU2OgtJxfX39" TargetMode="External"/><Relationship Id="rId1101" Type="http://schemas.openxmlformats.org/officeDocument/2006/relationships/hyperlink" Target="https://talan.bank.gov.ua/get-user-certificate/csI5cdqC3uTUJi-xQlFj" TargetMode="External"/><Relationship Id="rId45" Type="http://schemas.openxmlformats.org/officeDocument/2006/relationships/hyperlink" Target="https://talan.bank.gov.ua/get-user-certificate/csI5cV3kZBFcYnzx96FS" TargetMode="External"/><Relationship Id="rId110" Type="http://schemas.openxmlformats.org/officeDocument/2006/relationships/hyperlink" Target="https://talan.bank.gov.ua/get-user-certificate/csI5cSMS8kBCT-iPTvlv" TargetMode="External"/><Relationship Id="rId348" Type="http://schemas.openxmlformats.org/officeDocument/2006/relationships/hyperlink" Target="https://talan.bank.gov.ua/get-user-certificate/csI5c0FGNy7wRo1LB2C1" TargetMode="External"/><Relationship Id="rId555" Type="http://schemas.openxmlformats.org/officeDocument/2006/relationships/hyperlink" Target="https://talan.bank.gov.ua/get-user-certificate/csI5cjz2xGn9VAw8JrYo" TargetMode="External"/><Relationship Id="rId762" Type="http://schemas.openxmlformats.org/officeDocument/2006/relationships/hyperlink" Target="https://talan.bank.gov.ua/get-user-certificate/csI5cuc0mZ8wzxHMEdyq" TargetMode="External"/><Relationship Id="rId1185" Type="http://schemas.openxmlformats.org/officeDocument/2006/relationships/hyperlink" Target="https://talan.bank.gov.ua/get-user-certificate/csI5cYN2oH0x6A8eo_Es" TargetMode="External"/><Relationship Id="rId194" Type="http://schemas.openxmlformats.org/officeDocument/2006/relationships/hyperlink" Target="https://talan.bank.gov.ua/get-user-certificate/csI5cMbg6fyCko2QziHa" TargetMode="External"/><Relationship Id="rId208" Type="http://schemas.openxmlformats.org/officeDocument/2006/relationships/hyperlink" Target="https://talan.bank.gov.ua/get-user-certificate/csI5cPoXmrePl7GMeZhZ" TargetMode="External"/><Relationship Id="rId415" Type="http://schemas.openxmlformats.org/officeDocument/2006/relationships/hyperlink" Target="https://talan.bank.gov.ua/get-user-certificate/csI5cpL8M_oAMscjv3nK" TargetMode="External"/><Relationship Id="rId622" Type="http://schemas.openxmlformats.org/officeDocument/2006/relationships/hyperlink" Target="https://talan.bank.gov.ua/get-user-certificate/csI5c9oCjXu6uUkMOIqz" TargetMode="External"/><Relationship Id="rId1045" Type="http://schemas.openxmlformats.org/officeDocument/2006/relationships/hyperlink" Target="https://talan.bank.gov.ua/get-user-certificate/csI5chZHzDKn5Yoa7K7x" TargetMode="External"/><Relationship Id="rId1252" Type="http://schemas.openxmlformats.org/officeDocument/2006/relationships/hyperlink" Target="https://talan.bank.gov.ua/get-user-certificate/csI5c7HrWHydvSNeRwga" TargetMode="External"/><Relationship Id="rId261" Type="http://schemas.openxmlformats.org/officeDocument/2006/relationships/hyperlink" Target="https://talan.bank.gov.ua/get-user-certificate/csI5cbLTVuu04jbM_f9j" TargetMode="External"/><Relationship Id="rId499" Type="http://schemas.openxmlformats.org/officeDocument/2006/relationships/hyperlink" Target="https://talan.bank.gov.ua/get-user-certificate/csI5cBDqmk8VjRzCUBD3" TargetMode="External"/><Relationship Id="rId927" Type="http://schemas.openxmlformats.org/officeDocument/2006/relationships/hyperlink" Target="https://talan.bank.gov.ua/get-user-certificate/csI5c0Vew9263MX6XjET" TargetMode="External"/><Relationship Id="rId1112" Type="http://schemas.openxmlformats.org/officeDocument/2006/relationships/hyperlink" Target="https://talan.bank.gov.ua/get-user-certificate/csI5cMcgOkEuVl4JY1xO" TargetMode="External"/><Relationship Id="rId56" Type="http://schemas.openxmlformats.org/officeDocument/2006/relationships/hyperlink" Target="https://talan.bank.gov.ua/get-user-certificate/csI5cG3E806gYKJ1O0t7" TargetMode="External"/><Relationship Id="rId359" Type="http://schemas.openxmlformats.org/officeDocument/2006/relationships/hyperlink" Target="https://talan.bank.gov.ua/get-user-certificate/csI5cmQoM5MKwtekAHFb" TargetMode="External"/><Relationship Id="rId566" Type="http://schemas.openxmlformats.org/officeDocument/2006/relationships/hyperlink" Target="https://talan.bank.gov.ua/get-user-certificate/csI5cSB0BuKQNGTXMJYq" TargetMode="External"/><Relationship Id="rId773" Type="http://schemas.openxmlformats.org/officeDocument/2006/relationships/hyperlink" Target="https://talan.bank.gov.ua/get-user-certificate/csI5cKjyc0u8iFiooX3J" TargetMode="External"/><Relationship Id="rId1196" Type="http://schemas.openxmlformats.org/officeDocument/2006/relationships/hyperlink" Target="https://talan.bank.gov.ua/get-user-certificate/csI5c0BdRKsdLD4yOOnn" TargetMode="External"/><Relationship Id="rId121" Type="http://schemas.openxmlformats.org/officeDocument/2006/relationships/hyperlink" Target="https://talan.bank.gov.ua/get-user-certificate/csI5cH0tcTArtTfNpW9v" TargetMode="External"/><Relationship Id="rId219" Type="http://schemas.openxmlformats.org/officeDocument/2006/relationships/hyperlink" Target="https://talan.bank.gov.ua/get-user-certificate/csI5czVpseYtZAAwZSkT" TargetMode="External"/><Relationship Id="rId426" Type="http://schemas.openxmlformats.org/officeDocument/2006/relationships/hyperlink" Target="https://talan.bank.gov.ua/get-user-certificate/csI5cJAJZq19-LtUpfkK" TargetMode="External"/><Relationship Id="rId633" Type="http://schemas.openxmlformats.org/officeDocument/2006/relationships/hyperlink" Target="https://talan.bank.gov.ua/get-user-certificate/csI5cNXWWgCIWB07WuqI" TargetMode="External"/><Relationship Id="rId980" Type="http://schemas.openxmlformats.org/officeDocument/2006/relationships/hyperlink" Target="https://talan.bank.gov.ua/get-user-certificate/csI5c9rBoIu6XM3KW6Ln" TargetMode="External"/><Relationship Id="rId1056" Type="http://schemas.openxmlformats.org/officeDocument/2006/relationships/hyperlink" Target="https://talan.bank.gov.ua/get-user-certificate/csI5cZzYFKLFPQSLyzWU" TargetMode="External"/><Relationship Id="rId1263" Type="http://schemas.openxmlformats.org/officeDocument/2006/relationships/hyperlink" Target="https://talan.bank.gov.ua/get-user-certificate/csI5cVP6WpRGPOA70aIm" TargetMode="External"/><Relationship Id="rId840" Type="http://schemas.openxmlformats.org/officeDocument/2006/relationships/hyperlink" Target="https://talan.bank.gov.ua/get-user-certificate/csI5c62ytWqb_hs90WuK" TargetMode="External"/><Relationship Id="rId938" Type="http://schemas.openxmlformats.org/officeDocument/2006/relationships/hyperlink" Target="https://talan.bank.gov.ua/get-user-certificate/csI5cz2HAWr9XoFw0oI0" TargetMode="External"/><Relationship Id="rId67" Type="http://schemas.openxmlformats.org/officeDocument/2006/relationships/hyperlink" Target="https://talan.bank.gov.ua/get-user-certificate/csI5cLGp6I0IilW4Oajz" TargetMode="External"/><Relationship Id="rId272" Type="http://schemas.openxmlformats.org/officeDocument/2006/relationships/hyperlink" Target="https://talan.bank.gov.ua/get-user-certificate/csI5cf11aF_DijgSF5YE" TargetMode="External"/><Relationship Id="rId577" Type="http://schemas.openxmlformats.org/officeDocument/2006/relationships/hyperlink" Target="https://talan.bank.gov.ua/get-user-certificate/csI5cfhblTKOqpPC3Ptq" TargetMode="External"/><Relationship Id="rId700" Type="http://schemas.openxmlformats.org/officeDocument/2006/relationships/hyperlink" Target="https://talan.bank.gov.ua/get-user-certificate/csI5cQut2GtsXN4AV11v" TargetMode="External"/><Relationship Id="rId1123" Type="http://schemas.openxmlformats.org/officeDocument/2006/relationships/hyperlink" Target="https://talan.bank.gov.ua/get-user-certificate/csI5cMQOB_bQ3uY49DD7" TargetMode="External"/><Relationship Id="rId1330" Type="http://schemas.openxmlformats.org/officeDocument/2006/relationships/hyperlink" Target="https://talan.bank.gov.ua/get-user-certificate/csI5cQyHy67zUZLkYW9t" TargetMode="External"/><Relationship Id="rId132" Type="http://schemas.openxmlformats.org/officeDocument/2006/relationships/hyperlink" Target="https://talan.bank.gov.ua/get-user-certificate/csI5cvuPEHtWNl1HUXAA" TargetMode="External"/><Relationship Id="rId784" Type="http://schemas.openxmlformats.org/officeDocument/2006/relationships/hyperlink" Target="https://talan.bank.gov.ua/get-user-certificate/csI5c-KjIoJtL0I0BSPw" TargetMode="External"/><Relationship Id="rId991" Type="http://schemas.openxmlformats.org/officeDocument/2006/relationships/hyperlink" Target="https://talan.bank.gov.ua/get-user-certificate/csI5c_VTlodA4-i_z1RA" TargetMode="External"/><Relationship Id="rId1067" Type="http://schemas.openxmlformats.org/officeDocument/2006/relationships/hyperlink" Target="https://talan.bank.gov.ua/get-user-certificate/csI5c8sXwl0Fi5-KLqp6" TargetMode="External"/><Relationship Id="rId437" Type="http://schemas.openxmlformats.org/officeDocument/2006/relationships/hyperlink" Target="https://talan.bank.gov.ua/get-user-certificate/csI5cMJOmLK6i5VU2Cmm" TargetMode="External"/><Relationship Id="rId644" Type="http://schemas.openxmlformats.org/officeDocument/2006/relationships/hyperlink" Target="https://talan.bank.gov.ua/get-user-certificate/csI5cTyyo62Mm3OnAe8b" TargetMode="External"/><Relationship Id="rId851" Type="http://schemas.openxmlformats.org/officeDocument/2006/relationships/hyperlink" Target="https://talan.bank.gov.ua/get-user-certificate/csI5ci3l5wsSOo6nBfQD" TargetMode="External"/><Relationship Id="rId1274" Type="http://schemas.openxmlformats.org/officeDocument/2006/relationships/hyperlink" Target="https://talan.bank.gov.ua/get-user-certificate/csI5cf0hbAEUILLOkxU_" TargetMode="External"/><Relationship Id="rId283" Type="http://schemas.openxmlformats.org/officeDocument/2006/relationships/hyperlink" Target="https://talan.bank.gov.ua/get-user-certificate/csI5cpB1l8dp5KNSHD1H" TargetMode="External"/><Relationship Id="rId490" Type="http://schemas.openxmlformats.org/officeDocument/2006/relationships/hyperlink" Target="https://talan.bank.gov.ua/get-user-certificate/csI5cM4-608vuuriRZwg" TargetMode="External"/><Relationship Id="rId504" Type="http://schemas.openxmlformats.org/officeDocument/2006/relationships/hyperlink" Target="https://talan.bank.gov.ua/get-user-certificate/csI5c4Enkpp4SlLMIiKh" TargetMode="External"/><Relationship Id="rId711" Type="http://schemas.openxmlformats.org/officeDocument/2006/relationships/hyperlink" Target="https://talan.bank.gov.ua/get-user-certificate/csI5cENAD71tcbXPDknz" TargetMode="External"/><Relationship Id="rId949" Type="http://schemas.openxmlformats.org/officeDocument/2006/relationships/hyperlink" Target="https://talan.bank.gov.ua/get-user-certificate/csI5cD7GlW8k6QHsfObV" TargetMode="External"/><Relationship Id="rId1134" Type="http://schemas.openxmlformats.org/officeDocument/2006/relationships/hyperlink" Target="https://talan.bank.gov.ua/get-user-certificate/csI5cRDtWr11JD_B9nB3" TargetMode="External"/><Relationship Id="rId1341" Type="http://schemas.openxmlformats.org/officeDocument/2006/relationships/hyperlink" Target="https://talan.bank.gov.ua/get-user-certificate/csI5cgd49ApC6aGesGjS" TargetMode="External"/><Relationship Id="rId78" Type="http://schemas.openxmlformats.org/officeDocument/2006/relationships/hyperlink" Target="https://talan.bank.gov.ua/get-user-certificate/csI5cgHyceehdagG4Puh" TargetMode="External"/><Relationship Id="rId143" Type="http://schemas.openxmlformats.org/officeDocument/2006/relationships/hyperlink" Target="https://talan.bank.gov.ua/get-user-certificate/csI5cGwpp35ZB2rpmX7R" TargetMode="External"/><Relationship Id="rId350" Type="http://schemas.openxmlformats.org/officeDocument/2006/relationships/hyperlink" Target="https://talan.bank.gov.ua/get-user-certificate/csI5cFKqrBmxgBg3d_ry" TargetMode="External"/><Relationship Id="rId588" Type="http://schemas.openxmlformats.org/officeDocument/2006/relationships/hyperlink" Target="https://talan.bank.gov.ua/get-user-certificate/csI5cAE-6e-Vh_ljT3jY" TargetMode="External"/><Relationship Id="rId795" Type="http://schemas.openxmlformats.org/officeDocument/2006/relationships/hyperlink" Target="https://talan.bank.gov.ua/get-user-certificate/csI5c61eiaZ0N0qQKeOo" TargetMode="External"/><Relationship Id="rId809" Type="http://schemas.openxmlformats.org/officeDocument/2006/relationships/hyperlink" Target="https://talan.bank.gov.ua/get-user-certificate/csI5c0QT8F1yBe37m6rD" TargetMode="External"/><Relationship Id="rId1201" Type="http://schemas.openxmlformats.org/officeDocument/2006/relationships/hyperlink" Target="https://talan.bank.gov.ua/get-user-certificate/csI5cScTzIaUSdaviYsO" TargetMode="External"/><Relationship Id="rId9" Type="http://schemas.openxmlformats.org/officeDocument/2006/relationships/hyperlink" Target="https://talan.bank.gov.ua/get-user-certificate/csI5cttD3juRCkrJYqaS" TargetMode="External"/><Relationship Id="rId210" Type="http://schemas.openxmlformats.org/officeDocument/2006/relationships/hyperlink" Target="https://talan.bank.gov.ua/get-user-certificate/csI5csmx5_Dg4qtb2xjt" TargetMode="External"/><Relationship Id="rId448" Type="http://schemas.openxmlformats.org/officeDocument/2006/relationships/hyperlink" Target="https://talan.bank.gov.ua/get-user-certificate/csI5cy_7llAcHwRVNv79" TargetMode="External"/><Relationship Id="rId655" Type="http://schemas.openxmlformats.org/officeDocument/2006/relationships/hyperlink" Target="https://talan.bank.gov.ua/get-user-certificate/csI5cGZhw95pD9N_uzJO" TargetMode="External"/><Relationship Id="rId862" Type="http://schemas.openxmlformats.org/officeDocument/2006/relationships/hyperlink" Target="https://talan.bank.gov.ua/get-user-certificate/csI5cyUXDMrCzPxIncsK" TargetMode="External"/><Relationship Id="rId1078" Type="http://schemas.openxmlformats.org/officeDocument/2006/relationships/hyperlink" Target="https://talan.bank.gov.ua/get-user-certificate/csI5c6XM3PUdN5_z_Ggn" TargetMode="External"/><Relationship Id="rId1285" Type="http://schemas.openxmlformats.org/officeDocument/2006/relationships/hyperlink" Target="https://talan.bank.gov.ua/get-user-certificate/csI5cqYZmwqStM_BTiJO" TargetMode="External"/><Relationship Id="rId294" Type="http://schemas.openxmlformats.org/officeDocument/2006/relationships/hyperlink" Target="https://talan.bank.gov.ua/get-user-certificate/csI5ctEG7h0nesDbmh-p" TargetMode="External"/><Relationship Id="rId308" Type="http://schemas.openxmlformats.org/officeDocument/2006/relationships/hyperlink" Target="https://talan.bank.gov.ua/get-user-certificate/csI5cs8mEO6EcqkD65Ew" TargetMode="External"/><Relationship Id="rId515" Type="http://schemas.openxmlformats.org/officeDocument/2006/relationships/hyperlink" Target="https://talan.bank.gov.ua/get-user-certificate/csI5c7Gk5OJwu9rPzgQy" TargetMode="External"/><Relationship Id="rId722" Type="http://schemas.openxmlformats.org/officeDocument/2006/relationships/hyperlink" Target="https://talan.bank.gov.ua/get-user-certificate/csI5ccTow6_0mXw7c6B9" TargetMode="External"/><Relationship Id="rId1145" Type="http://schemas.openxmlformats.org/officeDocument/2006/relationships/hyperlink" Target="https://talan.bank.gov.ua/get-user-certificate/csI5ctJAXBB6kG54ZSTS" TargetMode="External"/><Relationship Id="rId1352" Type="http://schemas.openxmlformats.org/officeDocument/2006/relationships/hyperlink" Target="https://talan.bank.gov.ua/get-user-certificate/csI5cOXc2MG1snWT3iAj" TargetMode="External"/><Relationship Id="rId89" Type="http://schemas.openxmlformats.org/officeDocument/2006/relationships/hyperlink" Target="https://talan.bank.gov.ua/get-user-certificate/csI5cTYptvBTp7rC60p-" TargetMode="External"/><Relationship Id="rId154" Type="http://schemas.openxmlformats.org/officeDocument/2006/relationships/hyperlink" Target="https://talan.bank.gov.ua/get-user-certificate/csI5coRcUBPpgIqAqRw6" TargetMode="External"/><Relationship Id="rId361" Type="http://schemas.openxmlformats.org/officeDocument/2006/relationships/hyperlink" Target="https://talan.bank.gov.ua/get-user-certificate/csI5cmTzKQTpYqIQh3Df" TargetMode="External"/><Relationship Id="rId599" Type="http://schemas.openxmlformats.org/officeDocument/2006/relationships/hyperlink" Target="https://talan.bank.gov.ua/get-user-certificate/csI5cbZz8AMyffKRc_81" TargetMode="External"/><Relationship Id="rId1005" Type="http://schemas.openxmlformats.org/officeDocument/2006/relationships/hyperlink" Target="https://talan.bank.gov.ua/get-user-certificate/csI5cXG5REs0Q5tzMAa5" TargetMode="External"/><Relationship Id="rId1212" Type="http://schemas.openxmlformats.org/officeDocument/2006/relationships/hyperlink" Target="https://talan.bank.gov.ua/get-user-certificate/csI5cT5lZDleFGY_Mpb-" TargetMode="External"/><Relationship Id="rId459" Type="http://schemas.openxmlformats.org/officeDocument/2006/relationships/hyperlink" Target="https://talan.bank.gov.ua/get-user-certificate/csI5cYALLBoGrdu_owd6" TargetMode="External"/><Relationship Id="rId666" Type="http://schemas.openxmlformats.org/officeDocument/2006/relationships/hyperlink" Target="https://talan.bank.gov.ua/get-user-certificate/csI5cS5RTuJG3OiAax6p" TargetMode="External"/><Relationship Id="rId873" Type="http://schemas.openxmlformats.org/officeDocument/2006/relationships/hyperlink" Target="https://talan.bank.gov.ua/get-user-certificate/csI5cW92t0VZ21baddyz" TargetMode="External"/><Relationship Id="rId1089" Type="http://schemas.openxmlformats.org/officeDocument/2006/relationships/hyperlink" Target="https://talan.bank.gov.ua/get-user-certificate/csI5cwEgI4yLz2kyTs7c" TargetMode="External"/><Relationship Id="rId1296" Type="http://schemas.openxmlformats.org/officeDocument/2006/relationships/hyperlink" Target="https://talan.bank.gov.ua/get-user-certificate/csI5cVNS2CmwF4pdz6nC" TargetMode="External"/><Relationship Id="rId16" Type="http://schemas.openxmlformats.org/officeDocument/2006/relationships/hyperlink" Target="https://talan.bank.gov.ua/get-user-certificate/csI5c_EzclHO-jVMNeZr" TargetMode="External"/><Relationship Id="rId221" Type="http://schemas.openxmlformats.org/officeDocument/2006/relationships/hyperlink" Target="https://talan.bank.gov.ua/get-user-certificate/csI5cPWbukQKnVonfxv4" TargetMode="External"/><Relationship Id="rId319" Type="http://schemas.openxmlformats.org/officeDocument/2006/relationships/hyperlink" Target="https://talan.bank.gov.ua/get-user-certificate/csI5cRRbxEhYnUyNaFTQ" TargetMode="External"/><Relationship Id="rId526" Type="http://schemas.openxmlformats.org/officeDocument/2006/relationships/hyperlink" Target="https://talan.bank.gov.ua/get-user-certificate/csI5cBiwOvmmKmc1LrdE" TargetMode="External"/><Relationship Id="rId1156" Type="http://schemas.openxmlformats.org/officeDocument/2006/relationships/hyperlink" Target="https://talan.bank.gov.ua/get-user-certificate/csI5cEaq_jrDUzd0hZTV" TargetMode="External"/><Relationship Id="rId1363" Type="http://schemas.openxmlformats.org/officeDocument/2006/relationships/hyperlink" Target="https://talan.bank.gov.ua/get-user-certificate/csI5cZptx41dMPWDRmUx" TargetMode="External"/><Relationship Id="rId733" Type="http://schemas.openxmlformats.org/officeDocument/2006/relationships/hyperlink" Target="https://talan.bank.gov.ua/get-user-certificate/csI5cLCSrq9RsdhJ8IFT" TargetMode="External"/><Relationship Id="rId940" Type="http://schemas.openxmlformats.org/officeDocument/2006/relationships/hyperlink" Target="https://talan.bank.gov.ua/get-user-certificate/csI5cPbDnqfaDseDNGQa" TargetMode="External"/><Relationship Id="rId1016" Type="http://schemas.openxmlformats.org/officeDocument/2006/relationships/hyperlink" Target="https://talan.bank.gov.ua/get-user-certificate/csI5cJVfxFkOPWjMckWw" TargetMode="External"/><Relationship Id="rId165" Type="http://schemas.openxmlformats.org/officeDocument/2006/relationships/hyperlink" Target="https://talan.bank.gov.ua/get-user-certificate/csI5ccH9Kad4m_3ZhT4U" TargetMode="External"/><Relationship Id="rId372" Type="http://schemas.openxmlformats.org/officeDocument/2006/relationships/hyperlink" Target="https://talan.bank.gov.ua/get-user-certificate/csI5cltYFCue37WtFH7s" TargetMode="External"/><Relationship Id="rId677" Type="http://schemas.openxmlformats.org/officeDocument/2006/relationships/hyperlink" Target="https://talan.bank.gov.ua/get-user-certificate/csI5ceiPkSdNtCzP603d" TargetMode="External"/><Relationship Id="rId800" Type="http://schemas.openxmlformats.org/officeDocument/2006/relationships/hyperlink" Target="https://talan.bank.gov.ua/get-user-certificate/csI5cg_5N-vjZZSELXUm" TargetMode="External"/><Relationship Id="rId1223" Type="http://schemas.openxmlformats.org/officeDocument/2006/relationships/hyperlink" Target="https://talan.bank.gov.ua/get-user-certificate/csI5cxGN96GgYwcW1vXJ" TargetMode="External"/><Relationship Id="rId232" Type="http://schemas.openxmlformats.org/officeDocument/2006/relationships/hyperlink" Target="https://talan.bank.gov.ua/get-user-certificate/csI5csG7swsAClcY8Gjc" TargetMode="External"/><Relationship Id="rId884" Type="http://schemas.openxmlformats.org/officeDocument/2006/relationships/hyperlink" Target="https://talan.bank.gov.ua/get-user-certificate/csI5cF5JTuklfa_YV6bo" TargetMode="External"/><Relationship Id="rId27" Type="http://schemas.openxmlformats.org/officeDocument/2006/relationships/hyperlink" Target="https://talan.bank.gov.ua/get-user-certificate/csI5cr3A782OEhRq9uKO" TargetMode="External"/><Relationship Id="rId537" Type="http://schemas.openxmlformats.org/officeDocument/2006/relationships/hyperlink" Target="https://talan.bank.gov.ua/get-user-certificate/csI5c0G2s2Zedjwzkph0" TargetMode="External"/><Relationship Id="rId744" Type="http://schemas.openxmlformats.org/officeDocument/2006/relationships/hyperlink" Target="https://talan.bank.gov.ua/get-user-certificate/csI5c4mrV7ng9oKASQJJ" TargetMode="External"/><Relationship Id="rId951" Type="http://schemas.openxmlformats.org/officeDocument/2006/relationships/hyperlink" Target="https://talan.bank.gov.ua/get-user-certificate/csI5cHHJA3H4nRzpGQFk" TargetMode="External"/><Relationship Id="rId1167" Type="http://schemas.openxmlformats.org/officeDocument/2006/relationships/hyperlink" Target="https://talan.bank.gov.ua/get-user-certificate/csI5cvHo_4_pRwQPNOpK" TargetMode="External"/><Relationship Id="rId80" Type="http://schemas.openxmlformats.org/officeDocument/2006/relationships/hyperlink" Target="https://talan.bank.gov.ua/get-user-certificate/csI5ctgmY__ZibQBG0gL" TargetMode="External"/><Relationship Id="rId176" Type="http://schemas.openxmlformats.org/officeDocument/2006/relationships/hyperlink" Target="https://talan.bank.gov.ua/get-user-certificate/csI5cD21zsk-yOSPaRC7" TargetMode="External"/><Relationship Id="rId383" Type="http://schemas.openxmlformats.org/officeDocument/2006/relationships/hyperlink" Target="https://talan.bank.gov.ua/get-user-certificate/csI5c8Kj0fcoiCfeBvBw" TargetMode="External"/><Relationship Id="rId590" Type="http://schemas.openxmlformats.org/officeDocument/2006/relationships/hyperlink" Target="https://talan.bank.gov.ua/get-user-certificate/csI5cWqzfMRQ05QybcBD" TargetMode="External"/><Relationship Id="rId604" Type="http://schemas.openxmlformats.org/officeDocument/2006/relationships/hyperlink" Target="https://talan.bank.gov.ua/get-user-certificate/csI5cmBBK9VZF7cf5USP" TargetMode="External"/><Relationship Id="rId811" Type="http://schemas.openxmlformats.org/officeDocument/2006/relationships/hyperlink" Target="https://talan.bank.gov.ua/get-user-certificate/csI5cdWQ28eCD8QnBq7r" TargetMode="External"/><Relationship Id="rId1027" Type="http://schemas.openxmlformats.org/officeDocument/2006/relationships/hyperlink" Target="https://talan.bank.gov.ua/get-user-certificate/csI5c_ieIyFmoufwbDdh" TargetMode="External"/><Relationship Id="rId1234" Type="http://schemas.openxmlformats.org/officeDocument/2006/relationships/hyperlink" Target="https://talan.bank.gov.ua/get-user-certificate/csI5cD0JBDVwI_6k8u84" TargetMode="External"/><Relationship Id="rId243" Type="http://schemas.openxmlformats.org/officeDocument/2006/relationships/hyperlink" Target="https://talan.bank.gov.ua/get-user-certificate/csI5cP4ToMsI1JKN7eCw" TargetMode="External"/><Relationship Id="rId450" Type="http://schemas.openxmlformats.org/officeDocument/2006/relationships/hyperlink" Target="https://talan.bank.gov.ua/get-user-certificate/csI5cJ8c5lIge9MnEcxJ" TargetMode="External"/><Relationship Id="rId688" Type="http://schemas.openxmlformats.org/officeDocument/2006/relationships/hyperlink" Target="https://talan.bank.gov.ua/get-user-certificate/csI5ck8mOp41KbmY8tQ_" TargetMode="External"/><Relationship Id="rId895" Type="http://schemas.openxmlformats.org/officeDocument/2006/relationships/hyperlink" Target="https://talan.bank.gov.ua/get-user-certificate/csI5cE-nuouqznCcxfmp" TargetMode="External"/><Relationship Id="rId909" Type="http://schemas.openxmlformats.org/officeDocument/2006/relationships/hyperlink" Target="https://talan.bank.gov.ua/get-user-certificate/csI5c8klF98m1NDYUfvm" TargetMode="External"/><Relationship Id="rId1080" Type="http://schemas.openxmlformats.org/officeDocument/2006/relationships/hyperlink" Target="https://talan.bank.gov.ua/get-user-certificate/csI5cbxCrXAy02gMPVM7" TargetMode="External"/><Relationship Id="rId1301" Type="http://schemas.openxmlformats.org/officeDocument/2006/relationships/hyperlink" Target="https://talan.bank.gov.ua/get-user-certificate/csI5crP57Ytsmg2y8y5V" TargetMode="External"/><Relationship Id="rId38" Type="http://schemas.openxmlformats.org/officeDocument/2006/relationships/hyperlink" Target="https://talan.bank.gov.ua/get-user-certificate/csI5ceupSCoPOJFKfdEG" TargetMode="External"/><Relationship Id="rId103" Type="http://schemas.openxmlformats.org/officeDocument/2006/relationships/hyperlink" Target="https://talan.bank.gov.ua/get-user-certificate/csI5cMgSobb4-XxCi1VA" TargetMode="External"/><Relationship Id="rId310" Type="http://schemas.openxmlformats.org/officeDocument/2006/relationships/hyperlink" Target="https://talan.bank.gov.ua/get-user-certificate/csI5cxPEyIMLaKMTQ9Fg" TargetMode="External"/><Relationship Id="rId548" Type="http://schemas.openxmlformats.org/officeDocument/2006/relationships/hyperlink" Target="https://talan.bank.gov.ua/get-user-certificate/csI5cl3WkIEwNx-luIjH" TargetMode="External"/><Relationship Id="rId755" Type="http://schemas.openxmlformats.org/officeDocument/2006/relationships/hyperlink" Target="https://talan.bank.gov.ua/get-user-certificate/csI5cJrykbhfTPoSsrp1" TargetMode="External"/><Relationship Id="rId962" Type="http://schemas.openxmlformats.org/officeDocument/2006/relationships/hyperlink" Target="https://talan.bank.gov.ua/get-user-certificate/csI5cISuf-aabnibvFZV" TargetMode="External"/><Relationship Id="rId1178" Type="http://schemas.openxmlformats.org/officeDocument/2006/relationships/hyperlink" Target="https://talan.bank.gov.ua/get-user-certificate/csI5cbZQAhrLnifo-FNI" TargetMode="External"/><Relationship Id="rId91" Type="http://schemas.openxmlformats.org/officeDocument/2006/relationships/hyperlink" Target="https://talan.bank.gov.ua/get-user-certificate/csI5c7Acq2vSnkOMcwjK" TargetMode="External"/><Relationship Id="rId187" Type="http://schemas.openxmlformats.org/officeDocument/2006/relationships/hyperlink" Target="https://talan.bank.gov.ua/get-user-certificate/csI5c8GlMg30cL3OkhlT" TargetMode="External"/><Relationship Id="rId394" Type="http://schemas.openxmlformats.org/officeDocument/2006/relationships/hyperlink" Target="https://talan.bank.gov.ua/get-user-certificate/csI5cFipQGx0yChqRpv5" TargetMode="External"/><Relationship Id="rId408" Type="http://schemas.openxmlformats.org/officeDocument/2006/relationships/hyperlink" Target="https://talan.bank.gov.ua/get-user-certificate/csI5cDaTVhKBOBVnd98Y" TargetMode="External"/><Relationship Id="rId615" Type="http://schemas.openxmlformats.org/officeDocument/2006/relationships/hyperlink" Target="https://talan.bank.gov.ua/get-user-certificate/csI5c9IL7UWBPS-UpL_G" TargetMode="External"/><Relationship Id="rId822" Type="http://schemas.openxmlformats.org/officeDocument/2006/relationships/hyperlink" Target="https://talan.bank.gov.ua/get-user-certificate/csI5cDmFrh01JYko0lv-" TargetMode="External"/><Relationship Id="rId1038" Type="http://schemas.openxmlformats.org/officeDocument/2006/relationships/hyperlink" Target="https://talan.bank.gov.ua/get-user-certificate/csI5c4K0W6l2TX93JGWn" TargetMode="External"/><Relationship Id="rId1245" Type="http://schemas.openxmlformats.org/officeDocument/2006/relationships/hyperlink" Target="https://talan.bank.gov.ua/get-user-certificate/csI5cy-AOL3Awe8hsW2z" TargetMode="External"/><Relationship Id="rId254" Type="http://schemas.openxmlformats.org/officeDocument/2006/relationships/hyperlink" Target="https://talan.bank.gov.ua/get-user-certificate/csI5cg5GtaMXesEcVURL" TargetMode="External"/><Relationship Id="rId699" Type="http://schemas.openxmlformats.org/officeDocument/2006/relationships/hyperlink" Target="https://talan.bank.gov.ua/get-user-certificate/csI5c0QEVqpyuvy855QR" TargetMode="External"/><Relationship Id="rId1091" Type="http://schemas.openxmlformats.org/officeDocument/2006/relationships/hyperlink" Target="https://talan.bank.gov.ua/get-user-certificate/csI5cfX6HtaeQkNnTz3w" TargetMode="External"/><Relationship Id="rId1105" Type="http://schemas.openxmlformats.org/officeDocument/2006/relationships/hyperlink" Target="https://talan.bank.gov.ua/get-user-certificate/csI5c1ZTSDzB9C-5qKVf" TargetMode="External"/><Relationship Id="rId1312" Type="http://schemas.openxmlformats.org/officeDocument/2006/relationships/hyperlink" Target="https://talan.bank.gov.ua/get-user-certificate/csI5chULv5pAGxA278Y4" TargetMode="External"/><Relationship Id="rId49" Type="http://schemas.openxmlformats.org/officeDocument/2006/relationships/hyperlink" Target="https://talan.bank.gov.ua/get-user-certificate/csI5caphSkT_NMH8ITRM" TargetMode="External"/><Relationship Id="rId114" Type="http://schemas.openxmlformats.org/officeDocument/2006/relationships/hyperlink" Target="https://talan.bank.gov.ua/get-user-certificate/csI5c5-YJKwNd0BRxkG2" TargetMode="External"/><Relationship Id="rId461" Type="http://schemas.openxmlformats.org/officeDocument/2006/relationships/hyperlink" Target="https://talan.bank.gov.ua/get-user-certificate/csI5cDfn2uCWhUYD1saO" TargetMode="External"/><Relationship Id="rId559" Type="http://schemas.openxmlformats.org/officeDocument/2006/relationships/hyperlink" Target="https://talan.bank.gov.ua/get-user-certificate/csI5c8dyII1dBQUEq2pk" TargetMode="External"/><Relationship Id="rId766" Type="http://schemas.openxmlformats.org/officeDocument/2006/relationships/hyperlink" Target="https://talan.bank.gov.ua/get-user-certificate/csI5cvvRqKNW7gP9YTQW" TargetMode="External"/><Relationship Id="rId1189" Type="http://schemas.openxmlformats.org/officeDocument/2006/relationships/hyperlink" Target="https://talan.bank.gov.ua/get-user-certificate/csI5cYSzpV2WA5_gVZ9W" TargetMode="External"/><Relationship Id="rId198" Type="http://schemas.openxmlformats.org/officeDocument/2006/relationships/hyperlink" Target="https://talan.bank.gov.ua/get-user-certificate/csI5cFrcVxcGED40jQc3" TargetMode="External"/><Relationship Id="rId321" Type="http://schemas.openxmlformats.org/officeDocument/2006/relationships/hyperlink" Target="https://talan.bank.gov.ua/get-user-certificate/csI5cV7JgCGn92mCOibA" TargetMode="External"/><Relationship Id="rId419" Type="http://schemas.openxmlformats.org/officeDocument/2006/relationships/hyperlink" Target="https://talan.bank.gov.ua/get-user-certificate/csI5cj2yhD3ws9-6vgCz" TargetMode="External"/><Relationship Id="rId626" Type="http://schemas.openxmlformats.org/officeDocument/2006/relationships/hyperlink" Target="https://talan.bank.gov.ua/get-user-certificate/csI5cKGzt-EngM9UFZnI" TargetMode="External"/><Relationship Id="rId973" Type="http://schemas.openxmlformats.org/officeDocument/2006/relationships/hyperlink" Target="https://talan.bank.gov.ua/get-user-certificate/csI5cs7Q-OKEJ8rUrlmC" TargetMode="External"/><Relationship Id="rId1049" Type="http://schemas.openxmlformats.org/officeDocument/2006/relationships/hyperlink" Target="https://talan.bank.gov.ua/get-user-certificate/csI5cLkKKnFA8mD7Qb_J" TargetMode="External"/><Relationship Id="rId1256" Type="http://schemas.openxmlformats.org/officeDocument/2006/relationships/hyperlink" Target="https://talan.bank.gov.ua/get-user-certificate/csI5c_Wc4nHsXkJNdfBw" TargetMode="External"/><Relationship Id="rId833" Type="http://schemas.openxmlformats.org/officeDocument/2006/relationships/hyperlink" Target="https://talan.bank.gov.ua/get-user-certificate/csI5czfhgn1vjODOmBUw" TargetMode="External"/><Relationship Id="rId1116" Type="http://schemas.openxmlformats.org/officeDocument/2006/relationships/hyperlink" Target="https://talan.bank.gov.ua/get-user-certificate/csI5cvvRWz4qfzKW5iy7" TargetMode="External"/><Relationship Id="rId265" Type="http://schemas.openxmlformats.org/officeDocument/2006/relationships/hyperlink" Target="https://talan.bank.gov.ua/get-user-certificate/csI5cKUumhN_DQNRQtGO" TargetMode="External"/><Relationship Id="rId472" Type="http://schemas.openxmlformats.org/officeDocument/2006/relationships/hyperlink" Target="https://talan.bank.gov.ua/get-user-certificate/csI5c0x9qilysEF8whz-" TargetMode="External"/><Relationship Id="rId900" Type="http://schemas.openxmlformats.org/officeDocument/2006/relationships/hyperlink" Target="https://talan.bank.gov.ua/get-user-certificate/csI5cpiTHKn59Akt38P5" TargetMode="External"/><Relationship Id="rId1323" Type="http://schemas.openxmlformats.org/officeDocument/2006/relationships/hyperlink" Target="https://talan.bank.gov.ua/get-user-certificate/csI5cJ4Y9NgzYA7f3kyE" TargetMode="External"/><Relationship Id="rId125" Type="http://schemas.openxmlformats.org/officeDocument/2006/relationships/hyperlink" Target="https://talan.bank.gov.ua/get-user-certificate/csI5c4-vxeQWuIGLrnbK" TargetMode="External"/><Relationship Id="rId332" Type="http://schemas.openxmlformats.org/officeDocument/2006/relationships/hyperlink" Target="https://talan.bank.gov.ua/get-user-certificate/csI5coxH58RCCkXTaIG6" TargetMode="External"/><Relationship Id="rId777" Type="http://schemas.openxmlformats.org/officeDocument/2006/relationships/hyperlink" Target="https://talan.bank.gov.ua/get-user-certificate/csI5cf-9PTd45HAETj9z" TargetMode="External"/><Relationship Id="rId984" Type="http://schemas.openxmlformats.org/officeDocument/2006/relationships/hyperlink" Target="https://talan.bank.gov.ua/get-user-certificate/csI5ctBA74xer5CN6SsB" TargetMode="External"/><Relationship Id="rId637" Type="http://schemas.openxmlformats.org/officeDocument/2006/relationships/hyperlink" Target="https://talan.bank.gov.ua/get-user-certificate/csI5c76h9QHS4fJLHU4N" TargetMode="External"/><Relationship Id="rId844" Type="http://schemas.openxmlformats.org/officeDocument/2006/relationships/hyperlink" Target="https://talan.bank.gov.ua/get-user-certificate/csI5c0CG4M6Zt04PwLo1" TargetMode="External"/><Relationship Id="rId1267" Type="http://schemas.openxmlformats.org/officeDocument/2006/relationships/hyperlink" Target="https://talan.bank.gov.ua/get-user-certificate/csI5cLVArZnGde2BEI-D" TargetMode="External"/><Relationship Id="rId276" Type="http://schemas.openxmlformats.org/officeDocument/2006/relationships/hyperlink" Target="https://talan.bank.gov.ua/get-user-certificate/csI5ckyqVCbZikbM3uWp" TargetMode="External"/><Relationship Id="rId483" Type="http://schemas.openxmlformats.org/officeDocument/2006/relationships/hyperlink" Target="https://talan.bank.gov.ua/get-user-certificate/csI5cDNW7M2Of7VWn17z" TargetMode="External"/><Relationship Id="rId690" Type="http://schemas.openxmlformats.org/officeDocument/2006/relationships/hyperlink" Target="https://talan.bank.gov.ua/get-user-certificate/csI5c5OTRNhNO6HPCaKS" TargetMode="External"/><Relationship Id="rId704" Type="http://schemas.openxmlformats.org/officeDocument/2006/relationships/hyperlink" Target="https://talan.bank.gov.ua/get-user-certificate/csI5c5ySeRILMbiUzmD3" TargetMode="External"/><Relationship Id="rId911" Type="http://schemas.openxmlformats.org/officeDocument/2006/relationships/hyperlink" Target="https://talan.bank.gov.ua/get-user-certificate/csI5cG42ZaOLHSeznlTQ" TargetMode="External"/><Relationship Id="rId1127" Type="http://schemas.openxmlformats.org/officeDocument/2006/relationships/hyperlink" Target="https://talan.bank.gov.ua/get-user-certificate/csI5cBwwC7rX6cjH97ER" TargetMode="External"/><Relationship Id="rId1334" Type="http://schemas.openxmlformats.org/officeDocument/2006/relationships/hyperlink" Target="https://talan.bank.gov.ua/get-user-certificate/csI5cjChlIEkHUcF5Cpi" TargetMode="External"/><Relationship Id="rId40" Type="http://schemas.openxmlformats.org/officeDocument/2006/relationships/hyperlink" Target="https://talan.bank.gov.ua/get-user-certificate/csI5cwnu12fcjVHtsS_8" TargetMode="External"/><Relationship Id="rId136" Type="http://schemas.openxmlformats.org/officeDocument/2006/relationships/hyperlink" Target="https://talan.bank.gov.ua/get-user-certificate/csI5cGf3ym9QT8qS0_uA" TargetMode="External"/><Relationship Id="rId343" Type="http://schemas.openxmlformats.org/officeDocument/2006/relationships/hyperlink" Target="https://talan.bank.gov.ua/get-user-certificate/csI5cvEiePQquGkUukHx" TargetMode="External"/><Relationship Id="rId550" Type="http://schemas.openxmlformats.org/officeDocument/2006/relationships/hyperlink" Target="https://talan.bank.gov.ua/get-user-certificate/csI5cbj3Jm6hnbBegzg-" TargetMode="External"/><Relationship Id="rId788" Type="http://schemas.openxmlformats.org/officeDocument/2006/relationships/hyperlink" Target="https://talan.bank.gov.ua/get-user-certificate/csI5c9Gv31L8ItpfCn1r" TargetMode="External"/><Relationship Id="rId995" Type="http://schemas.openxmlformats.org/officeDocument/2006/relationships/hyperlink" Target="https://talan.bank.gov.ua/get-user-certificate/csI5c9Uz6JV6tcA5tSlV" TargetMode="External"/><Relationship Id="rId1180" Type="http://schemas.openxmlformats.org/officeDocument/2006/relationships/hyperlink" Target="https://talan.bank.gov.ua/get-user-certificate/csI5cAcsm6tUr5nvg7Ut" TargetMode="External"/><Relationship Id="rId203" Type="http://schemas.openxmlformats.org/officeDocument/2006/relationships/hyperlink" Target="https://talan.bank.gov.ua/get-user-certificate/csI5cNA7s0v-waT7ZAxi" TargetMode="External"/><Relationship Id="rId648" Type="http://schemas.openxmlformats.org/officeDocument/2006/relationships/hyperlink" Target="https://talan.bank.gov.ua/get-user-certificate/csI5ccvuvdfF-W8r-Rfy" TargetMode="External"/><Relationship Id="rId855" Type="http://schemas.openxmlformats.org/officeDocument/2006/relationships/hyperlink" Target="https://talan.bank.gov.ua/get-user-certificate/csI5coOvXW0EaG3rOq_Z" TargetMode="External"/><Relationship Id="rId1040" Type="http://schemas.openxmlformats.org/officeDocument/2006/relationships/hyperlink" Target="https://talan.bank.gov.ua/get-user-certificate/csI5ct5OAAg8EOCJeRFP" TargetMode="External"/><Relationship Id="rId1278" Type="http://schemas.openxmlformats.org/officeDocument/2006/relationships/hyperlink" Target="https://talan.bank.gov.ua/get-user-certificate/csI5cW5lfanBy2IUZSMR" TargetMode="External"/><Relationship Id="rId287" Type="http://schemas.openxmlformats.org/officeDocument/2006/relationships/hyperlink" Target="https://talan.bank.gov.ua/get-user-certificate/csI5cavyYpKJtTgs5dMI" TargetMode="External"/><Relationship Id="rId410" Type="http://schemas.openxmlformats.org/officeDocument/2006/relationships/hyperlink" Target="https://talan.bank.gov.ua/get-user-certificate/csI5ccndiW_BOSf7iSoc" TargetMode="External"/><Relationship Id="rId494" Type="http://schemas.openxmlformats.org/officeDocument/2006/relationships/hyperlink" Target="https://talan.bank.gov.ua/get-user-certificate/csI5cpb4bCfC8ubAcSl2" TargetMode="External"/><Relationship Id="rId508" Type="http://schemas.openxmlformats.org/officeDocument/2006/relationships/hyperlink" Target="https://talan.bank.gov.ua/get-user-certificate/csI5ck9WJP9IulwO7NHv" TargetMode="External"/><Relationship Id="rId715" Type="http://schemas.openxmlformats.org/officeDocument/2006/relationships/hyperlink" Target="https://talan.bank.gov.ua/get-user-certificate/csI5cH5TfvsQ-3G9WRxg" TargetMode="External"/><Relationship Id="rId922" Type="http://schemas.openxmlformats.org/officeDocument/2006/relationships/hyperlink" Target="https://talan.bank.gov.ua/get-user-certificate/csI5cokLjl7_YFl3ca_5" TargetMode="External"/><Relationship Id="rId1138" Type="http://schemas.openxmlformats.org/officeDocument/2006/relationships/hyperlink" Target="https://talan.bank.gov.ua/get-user-certificate/csI5clHHPkqYSETw_PdW" TargetMode="External"/><Relationship Id="rId1345" Type="http://schemas.openxmlformats.org/officeDocument/2006/relationships/hyperlink" Target="https://talan.bank.gov.ua/get-user-certificate/csI5cCdmx8PS7RIhwI3V" TargetMode="External"/><Relationship Id="rId147" Type="http://schemas.openxmlformats.org/officeDocument/2006/relationships/hyperlink" Target="https://talan.bank.gov.ua/get-user-certificate/csI5cqwbuLKm_kxp3bzo" TargetMode="External"/><Relationship Id="rId354" Type="http://schemas.openxmlformats.org/officeDocument/2006/relationships/hyperlink" Target="https://talan.bank.gov.ua/get-user-certificate/csI5cMcfCRGh8bTu6SMz" TargetMode="External"/><Relationship Id="rId799" Type="http://schemas.openxmlformats.org/officeDocument/2006/relationships/hyperlink" Target="https://talan.bank.gov.ua/get-user-certificate/csI5c6grn_hrzu_T8rTN" TargetMode="External"/><Relationship Id="rId1191" Type="http://schemas.openxmlformats.org/officeDocument/2006/relationships/hyperlink" Target="https://talan.bank.gov.ua/get-user-certificate/csI5c4nbCqLx1t2YaENa" TargetMode="External"/><Relationship Id="rId1205" Type="http://schemas.openxmlformats.org/officeDocument/2006/relationships/hyperlink" Target="https://talan.bank.gov.ua/get-user-certificate/csI5cATMPO2laTXdEwPQ" TargetMode="External"/><Relationship Id="rId51" Type="http://schemas.openxmlformats.org/officeDocument/2006/relationships/hyperlink" Target="https://talan.bank.gov.ua/get-user-certificate/csI5c82_6o3Cl2GFez8B" TargetMode="External"/><Relationship Id="rId561" Type="http://schemas.openxmlformats.org/officeDocument/2006/relationships/hyperlink" Target="https://talan.bank.gov.ua/get-user-certificate/csI5c_GD9cypPTsnA7Ie" TargetMode="External"/><Relationship Id="rId659" Type="http://schemas.openxmlformats.org/officeDocument/2006/relationships/hyperlink" Target="https://talan.bank.gov.ua/get-user-certificate/csI5c8nSFaNDgnqm-OeF" TargetMode="External"/><Relationship Id="rId866" Type="http://schemas.openxmlformats.org/officeDocument/2006/relationships/hyperlink" Target="https://talan.bank.gov.ua/get-user-certificate/csI5cgFegj6iCMtXjhbj" TargetMode="External"/><Relationship Id="rId1289" Type="http://schemas.openxmlformats.org/officeDocument/2006/relationships/hyperlink" Target="https://talan.bank.gov.ua/get-user-certificate/csI5c6t9WrMA7yC4eGMC" TargetMode="External"/><Relationship Id="rId214" Type="http://schemas.openxmlformats.org/officeDocument/2006/relationships/hyperlink" Target="https://talan.bank.gov.ua/get-user-certificate/csI5cKz5GGqIZkgY0XzS" TargetMode="External"/><Relationship Id="rId298" Type="http://schemas.openxmlformats.org/officeDocument/2006/relationships/hyperlink" Target="https://talan.bank.gov.ua/get-user-certificate/csI5cnvUk98OrrW6HKi1" TargetMode="External"/><Relationship Id="rId421" Type="http://schemas.openxmlformats.org/officeDocument/2006/relationships/hyperlink" Target="https://talan.bank.gov.ua/get-user-certificate/csI5cnlic6LM9P6IgVCc" TargetMode="External"/><Relationship Id="rId519" Type="http://schemas.openxmlformats.org/officeDocument/2006/relationships/hyperlink" Target="https://talan.bank.gov.ua/get-user-certificate/csI5cbamu4XIq-oPVn8d" TargetMode="External"/><Relationship Id="rId1051" Type="http://schemas.openxmlformats.org/officeDocument/2006/relationships/hyperlink" Target="https://talan.bank.gov.ua/get-user-certificate/csI5cK9B6lmyxtzrnE59" TargetMode="External"/><Relationship Id="rId1149" Type="http://schemas.openxmlformats.org/officeDocument/2006/relationships/hyperlink" Target="https://talan.bank.gov.ua/get-user-certificate/csI5cYUP9gTTi8CZxjv9" TargetMode="External"/><Relationship Id="rId1356" Type="http://schemas.openxmlformats.org/officeDocument/2006/relationships/hyperlink" Target="https://talan.bank.gov.ua/get-user-certificate/csI5c_8kkqZ6HDICOmx8" TargetMode="External"/><Relationship Id="rId158" Type="http://schemas.openxmlformats.org/officeDocument/2006/relationships/hyperlink" Target="https://talan.bank.gov.ua/get-user-certificate/csI5c0UVl4_JP1yhId3J" TargetMode="External"/><Relationship Id="rId726" Type="http://schemas.openxmlformats.org/officeDocument/2006/relationships/hyperlink" Target="https://talan.bank.gov.ua/get-user-certificate/csI5cSEW9NQs-oIccA7S" TargetMode="External"/><Relationship Id="rId933" Type="http://schemas.openxmlformats.org/officeDocument/2006/relationships/hyperlink" Target="https://talan.bank.gov.ua/get-user-certificate/csI5c8aVkaRbfAdNWgYv" TargetMode="External"/><Relationship Id="rId1009" Type="http://schemas.openxmlformats.org/officeDocument/2006/relationships/hyperlink" Target="https://talan.bank.gov.ua/get-user-certificate/csI5cY9y_C0N2AhFOP_V" TargetMode="External"/><Relationship Id="rId62" Type="http://schemas.openxmlformats.org/officeDocument/2006/relationships/hyperlink" Target="https://talan.bank.gov.ua/get-user-certificate/csI5cVAz1cg_00HFU1EO" TargetMode="External"/><Relationship Id="rId365" Type="http://schemas.openxmlformats.org/officeDocument/2006/relationships/hyperlink" Target="https://talan.bank.gov.ua/get-user-certificate/csI5c4NtBbkJxQqi9P14" TargetMode="External"/><Relationship Id="rId572" Type="http://schemas.openxmlformats.org/officeDocument/2006/relationships/hyperlink" Target="https://talan.bank.gov.ua/get-user-certificate/csI5cuJ-GSFrR5HVAjRs" TargetMode="External"/><Relationship Id="rId1216" Type="http://schemas.openxmlformats.org/officeDocument/2006/relationships/hyperlink" Target="https://talan.bank.gov.ua/get-user-certificate/csI5cWkd7j44H6okhyUU" TargetMode="External"/><Relationship Id="rId225" Type="http://schemas.openxmlformats.org/officeDocument/2006/relationships/hyperlink" Target="https://talan.bank.gov.ua/get-user-certificate/csI5cyML76Nfflqd4yAX" TargetMode="External"/><Relationship Id="rId432" Type="http://schemas.openxmlformats.org/officeDocument/2006/relationships/hyperlink" Target="https://talan.bank.gov.ua/get-user-certificate/csI5cNd9ZKdBZRhrJRlh" TargetMode="External"/><Relationship Id="rId877" Type="http://schemas.openxmlformats.org/officeDocument/2006/relationships/hyperlink" Target="https://talan.bank.gov.ua/get-user-certificate/csI5clPckCiAOFe9j_an" TargetMode="External"/><Relationship Id="rId1062" Type="http://schemas.openxmlformats.org/officeDocument/2006/relationships/hyperlink" Target="https://talan.bank.gov.ua/get-user-certificate/csI5c8daebNRDIVeUket" TargetMode="External"/><Relationship Id="rId737" Type="http://schemas.openxmlformats.org/officeDocument/2006/relationships/hyperlink" Target="https://talan.bank.gov.ua/get-user-certificate/csI5cRpuF1sbtf63a43Z" TargetMode="External"/><Relationship Id="rId944" Type="http://schemas.openxmlformats.org/officeDocument/2006/relationships/hyperlink" Target="https://talan.bank.gov.ua/get-user-certificate/csI5c2FM_8zBTGnLdzTk" TargetMode="External"/><Relationship Id="rId73" Type="http://schemas.openxmlformats.org/officeDocument/2006/relationships/hyperlink" Target="https://talan.bank.gov.ua/get-user-certificate/csI5cMSLwEF6AvSbeqO7" TargetMode="External"/><Relationship Id="rId169" Type="http://schemas.openxmlformats.org/officeDocument/2006/relationships/hyperlink" Target="https://talan.bank.gov.ua/get-user-certificate/csI5c-S0cT53iFF8eECh" TargetMode="External"/><Relationship Id="rId376" Type="http://schemas.openxmlformats.org/officeDocument/2006/relationships/hyperlink" Target="https://talan.bank.gov.ua/get-user-certificate/csI5cwNqLpeYLg4IV_gU" TargetMode="External"/><Relationship Id="rId583" Type="http://schemas.openxmlformats.org/officeDocument/2006/relationships/hyperlink" Target="https://talan.bank.gov.ua/get-user-certificate/csI5csK2a5Kw0mbaAhae" TargetMode="External"/><Relationship Id="rId790" Type="http://schemas.openxmlformats.org/officeDocument/2006/relationships/hyperlink" Target="https://talan.bank.gov.ua/get-user-certificate/csI5cQxelgov4a8n19Og" TargetMode="External"/><Relationship Id="rId804" Type="http://schemas.openxmlformats.org/officeDocument/2006/relationships/hyperlink" Target="https://talan.bank.gov.ua/get-user-certificate/csI5cvjII1g2Io6-ytYU" TargetMode="External"/><Relationship Id="rId1227" Type="http://schemas.openxmlformats.org/officeDocument/2006/relationships/hyperlink" Target="https://talan.bank.gov.ua/get-user-certificate/csI5cLy9HKQ9BTLPUr-s" TargetMode="External"/><Relationship Id="rId4" Type="http://schemas.openxmlformats.org/officeDocument/2006/relationships/hyperlink" Target="https://talan.bank.gov.ua/get-user-certificate/csI5ciMIlqDaJgOGKHqS" TargetMode="External"/><Relationship Id="rId236" Type="http://schemas.openxmlformats.org/officeDocument/2006/relationships/hyperlink" Target="https://talan.bank.gov.ua/get-user-certificate/csI5cRJ3NTXf-s6fZKrK" TargetMode="External"/><Relationship Id="rId443" Type="http://schemas.openxmlformats.org/officeDocument/2006/relationships/hyperlink" Target="https://talan.bank.gov.ua/get-user-certificate/csI5cj_CQeHnqTHQ34f-" TargetMode="External"/><Relationship Id="rId650" Type="http://schemas.openxmlformats.org/officeDocument/2006/relationships/hyperlink" Target="https://talan.bank.gov.ua/get-user-certificate/csI5clxFzLRDi_H2SIqF" TargetMode="External"/><Relationship Id="rId888" Type="http://schemas.openxmlformats.org/officeDocument/2006/relationships/hyperlink" Target="https://talan.bank.gov.ua/get-user-certificate/csI5cp5D25weY-Bhfg6s" TargetMode="External"/><Relationship Id="rId1073" Type="http://schemas.openxmlformats.org/officeDocument/2006/relationships/hyperlink" Target="https://talan.bank.gov.ua/get-user-certificate/csI5csyHxij0ZyQsrP9e" TargetMode="External"/><Relationship Id="rId1280" Type="http://schemas.openxmlformats.org/officeDocument/2006/relationships/hyperlink" Target="https://talan.bank.gov.ua/get-user-certificate/csI5c5_HdmhQTUb7uxlM" TargetMode="External"/><Relationship Id="rId303" Type="http://schemas.openxmlformats.org/officeDocument/2006/relationships/hyperlink" Target="https://talan.bank.gov.ua/get-user-certificate/csI5cE8bpCurSIJGyeNG" TargetMode="External"/><Relationship Id="rId748" Type="http://schemas.openxmlformats.org/officeDocument/2006/relationships/hyperlink" Target="https://talan.bank.gov.ua/get-user-certificate/csI5cBSV8sEyyW6h6_Ix" TargetMode="External"/><Relationship Id="rId955" Type="http://schemas.openxmlformats.org/officeDocument/2006/relationships/hyperlink" Target="https://talan.bank.gov.ua/get-user-certificate/csI5c8wc1RzqKI_QB21C" TargetMode="External"/><Relationship Id="rId1140" Type="http://schemas.openxmlformats.org/officeDocument/2006/relationships/hyperlink" Target="https://talan.bank.gov.ua/get-user-certificate/csI5cfXKGwOa76Ax13eb" TargetMode="External"/><Relationship Id="rId84" Type="http://schemas.openxmlformats.org/officeDocument/2006/relationships/hyperlink" Target="https://talan.bank.gov.ua/get-user-certificate/csI5cgxIbJgOorhP5MJN" TargetMode="External"/><Relationship Id="rId387" Type="http://schemas.openxmlformats.org/officeDocument/2006/relationships/hyperlink" Target="https://talan.bank.gov.ua/get-user-certificate/csI5cJ2sNyO_tp8OKtOv" TargetMode="External"/><Relationship Id="rId510" Type="http://schemas.openxmlformats.org/officeDocument/2006/relationships/hyperlink" Target="https://talan.bank.gov.ua/get-user-certificate/csI5c-q6zts9K_Xpsz3B" TargetMode="External"/><Relationship Id="rId594" Type="http://schemas.openxmlformats.org/officeDocument/2006/relationships/hyperlink" Target="https://talan.bank.gov.ua/get-user-certificate/csI5c4ow7w42qcb4qeYc" TargetMode="External"/><Relationship Id="rId608" Type="http://schemas.openxmlformats.org/officeDocument/2006/relationships/hyperlink" Target="https://talan.bank.gov.ua/get-user-certificate/csI5cLsrnsDKexkQoSoa" TargetMode="External"/><Relationship Id="rId815" Type="http://schemas.openxmlformats.org/officeDocument/2006/relationships/hyperlink" Target="https://talan.bank.gov.ua/get-user-certificate/csI5cuVLOGhYSiqWs9qD" TargetMode="External"/><Relationship Id="rId1238" Type="http://schemas.openxmlformats.org/officeDocument/2006/relationships/hyperlink" Target="https://talan.bank.gov.ua/get-user-certificate/csI5cDL4jHHu-LzVWBYP" TargetMode="External"/><Relationship Id="rId247" Type="http://schemas.openxmlformats.org/officeDocument/2006/relationships/hyperlink" Target="https://talan.bank.gov.ua/get-user-certificate/csI5cNT8IyTtR8n7VbEX" TargetMode="External"/><Relationship Id="rId899" Type="http://schemas.openxmlformats.org/officeDocument/2006/relationships/hyperlink" Target="https://talan.bank.gov.ua/get-user-certificate/csI5cmABqaxopNWCQ1cQ" TargetMode="External"/><Relationship Id="rId1000" Type="http://schemas.openxmlformats.org/officeDocument/2006/relationships/hyperlink" Target="https://talan.bank.gov.ua/get-user-certificate/csI5cRpwXSK7iSXBntOF" TargetMode="External"/><Relationship Id="rId1084" Type="http://schemas.openxmlformats.org/officeDocument/2006/relationships/hyperlink" Target="https://talan.bank.gov.ua/get-user-certificate/csI5c-oiSvLYPBQpU8Pl" TargetMode="External"/><Relationship Id="rId1305" Type="http://schemas.openxmlformats.org/officeDocument/2006/relationships/hyperlink" Target="https://talan.bank.gov.ua/get-user-certificate/csI5c40nkr6k14nSBUUX" TargetMode="External"/><Relationship Id="rId107" Type="http://schemas.openxmlformats.org/officeDocument/2006/relationships/hyperlink" Target="https://talan.bank.gov.ua/get-user-certificate/csI5cuoetEBtQsq-JA0X" TargetMode="External"/><Relationship Id="rId454" Type="http://schemas.openxmlformats.org/officeDocument/2006/relationships/hyperlink" Target="https://talan.bank.gov.ua/get-user-certificate/csI5cFxmOqygAuBRSi2v" TargetMode="External"/><Relationship Id="rId661" Type="http://schemas.openxmlformats.org/officeDocument/2006/relationships/hyperlink" Target="https://talan.bank.gov.ua/get-user-certificate/csI5ceGOFTVemWuE9_LL" TargetMode="External"/><Relationship Id="rId759" Type="http://schemas.openxmlformats.org/officeDocument/2006/relationships/hyperlink" Target="https://talan.bank.gov.ua/get-user-certificate/csI5cIaczTvyRQBxl181" TargetMode="External"/><Relationship Id="rId966" Type="http://schemas.openxmlformats.org/officeDocument/2006/relationships/hyperlink" Target="https://talan.bank.gov.ua/get-user-certificate/csI5c0FbhLhma9s4yBGC" TargetMode="External"/><Relationship Id="rId1291" Type="http://schemas.openxmlformats.org/officeDocument/2006/relationships/hyperlink" Target="https://talan.bank.gov.ua/get-user-certificate/csI5c6l48X8O8dtYZ6p0" TargetMode="External"/><Relationship Id="rId11" Type="http://schemas.openxmlformats.org/officeDocument/2006/relationships/hyperlink" Target="https://talan.bank.gov.ua/get-user-certificate/csI5cqJHhBG7XVqZE21F" TargetMode="External"/><Relationship Id="rId314" Type="http://schemas.openxmlformats.org/officeDocument/2006/relationships/hyperlink" Target="https://talan.bank.gov.ua/get-user-certificate/csI5cG6Me0X-qNPISWHn" TargetMode="External"/><Relationship Id="rId398" Type="http://schemas.openxmlformats.org/officeDocument/2006/relationships/hyperlink" Target="https://talan.bank.gov.ua/get-user-certificate/csI5cX44vErKLS31zM6K" TargetMode="External"/><Relationship Id="rId521" Type="http://schemas.openxmlformats.org/officeDocument/2006/relationships/hyperlink" Target="https://talan.bank.gov.ua/get-user-certificate/csI5cpvL06SDrApWfwZI" TargetMode="External"/><Relationship Id="rId619" Type="http://schemas.openxmlformats.org/officeDocument/2006/relationships/hyperlink" Target="https://talan.bank.gov.ua/get-user-certificate/csI5cqohcBcWHarOWZ6a" TargetMode="External"/><Relationship Id="rId1151" Type="http://schemas.openxmlformats.org/officeDocument/2006/relationships/hyperlink" Target="https://talan.bank.gov.ua/get-user-certificate/csI5cJ_aRVvM4OHBTdSS" TargetMode="External"/><Relationship Id="rId1249" Type="http://schemas.openxmlformats.org/officeDocument/2006/relationships/hyperlink" Target="https://talan.bank.gov.ua/get-user-certificate/csI5cpFwP6xmPAInQl9O" TargetMode="External"/><Relationship Id="rId95" Type="http://schemas.openxmlformats.org/officeDocument/2006/relationships/hyperlink" Target="https://talan.bank.gov.ua/get-user-certificate/csI5cR_glqnf_88J8cZq" TargetMode="External"/><Relationship Id="rId160" Type="http://schemas.openxmlformats.org/officeDocument/2006/relationships/hyperlink" Target="https://talan.bank.gov.ua/get-user-certificate/csI5clRi_msmRWNKReEF" TargetMode="External"/><Relationship Id="rId826" Type="http://schemas.openxmlformats.org/officeDocument/2006/relationships/hyperlink" Target="https://talan.bank.gov.ua/get-user-certificate/csI5cYVTNujF_RYqRu69" TargetMode="External"/><Relationship Id="rId1011" Type="http://schemas.openxmlformats.org/officeDocument/2006/relationships/hyperlink" Target="https://talan.bank.gov.ua/get-user-certificate/csI5c1qCSywy6KtuH6vQ" TargetMode="External"/><Relationship Id="rId1109" Type="http://schemas.openxmlformats.org/officeDocument/2006/relationships/hyperlink" Target="https://talan.bank.gov.ua/get-user-certificate/csI5c9D_DSv5qAPsrSHF" TargetMode="External"/><Relationship Id="rId258" Type="http://schemas.openxmlformats.org/officeDocument/2006/relationships/hyperlink" Target="https://talan.bank.gov.ua/get-user-certificate/csI5csKE-wGFhmERCloG" TargetMode="External"/><Relationship Id="rId465" Type="http://schemas.openxmlformats.org/officeDocument/2006/relationships/hyperlink" Target="https://talan.bank.gov.ua/get-user-certificate/csI5cClWHM_7wmr2AudZ" TargetMode="External"/><Relationship Id="rId672" Type="http://schemas.openxmlformats.org/officeDocument/2006/relationships/hyperlink" Target="https://talan.bank.gov.ua/get-user-certificate/csI5c5tTZ7vVJqlncjAn" TargetMode="External"/><Relationship Id="rId1095" Type="http://schemas.openxmlformats.org/officeDocument/2006/relationships/hyperlink" Target="https://talan.bank.gov.ua/get-user-certificate/csI5cmKNn3fVphIhg_LI" TargetMode="External"/><Relationship Id="rId1316" Type="http://schemas.openxmlformats.org/officeDocument/2006/relationships/hyperlink" Target="https://talan.bank.gov.ua/get-user-certificate/csI5cavaKtfdNpas5u12" TargetMode="External"/><Relationship Id="rId22" Type="http://schemas.openxmlformats.org/officeDocument/2006/relationships/hyperlink" Target="https://talan.bank.gov.ua/get-user-certificate/csI5c9rw5Ojm_J2A-ySm" TargetMode="External"/><Relationship Id="rId118" Type="http://schemas.openxmlformats.org/officeDocument/2006/relationships/hyperlink" Target="https://talan.bank.gov.ua/get-user-certificate/csI5cBv-poPHYX-hhLCo" TargetMode="External"/><Relationship Id="rId325" Type="http://schemas.openxmlformats.org/officeDocument/2006/relationships/hyperlink" Target="https://talan.bank.gov.ua/get-user-certificate/csI5ciZGsmYN3bOsgdfn" TargetMode="External"/><Relationship Id="rId532" Type="http://schemas.openxmlformats.org/officeDocument/2006/relationships/hyperlink" Target="https://talan.bank.gov.ua/get-user-certificate/csI5cZMXSiKCgUSHUrCa" TargetMode="External"/><Relationship Id="rId977" Type="http://schemas.openxmlformats.org/officeDocument/2006/relationships/hyperlink" Target="https://talan.bank.gov.ua/get-user-certificate/csI5cWTPgiD8AM-K2UAP" TargetMode="External"/><Relationship Id="rId1162" Type="http://schemas.openxmlformats.org/officeDocument/2006/relationships/hyperlink" Target="https://talan.bank.gov.ua/get-user-certificate/csI5c1lin-Gb-KKTkKow" TargetMode="External"/><Relationship Id="rId171" Type="http://schemas.openxmlformats.org/officeDocument/2006/relationships/hyperlink" Target="https://talan.bank.gov.ua/get-user-certificate/csI5cWG63lkqQ-DmP_2j" TargetMode="External"/><Relationship Id="rId837" Type="http://schemas.openxmlformats.org/officeDocument/2006/relationships/hyperlink" Target="https://talan.bank.gov.ua/get-user-certificate/csI5cnSAJIfi6LN8UjpZ" TargetMode="External"/><Relationship Id="rId1022" Type="http://schemas.openxmlformats.org/officeDocument/2006/relationships/hyperlink" Target="https://talan.bank.gov.ua/get-user-certificate/csI5cFpB81Ub_9UOR7-k" TargetMode="External"/><Relationship Id="rId269" Type="http://schemas.openxmlformats.org/officeDocument/2006/relationships/hyperlink" Target="https://talan.bank.gov.ua/get-user-certificate/csI5cuua_6R1x1YgPayn" TargetMode="External"/><Relationship Id="rId476" Type="http://schemas.openxmlformats.org/officeDocument/2006/relationships/hyperlink" Target="https://talan.bank.gov.ua/get-user-certificate/csI5c_Gk-q47Z1bSfZcS" TargetMode="External"/><Relationship Id="rId683" Type="http://schemas.openxmlformats.org/officeDocument/2006/relationships/hyperlink" Target="https://talan.bank.gov.ua/get-user-certificate/csI5cPxIBawiX0JmsZqo" TargetMode="External"/><Relationship Id="rId890" Type="http://schemas.openxmlformats.org/officeDocument/2006/relationships/hyperlink" Target="https://talan.bank.gov.ua/get-user-certificate/csI5cJS4vDMSQ0i7CZSi" TargetMode="External"/><Relationship Id="rId904" Type="http://schemas.openxmlformats.org/officeDocument/2006/relationships/hyperlink" Target="https://talan.bank.gov.ua/get-user-certificate/csI5cJMReHHq1ipmdhgr" TargetMode="External"/><Relationship Id="rId1327" Type="http://schemas.openxmlformats.org/officeDocument/2006/relationships/hyperlink" Target="https://talan.bank.gov.ua/get-user-certificate/csI5cjCREAX_e7z56uEg" TargetMode="External"/><Relationship Id="rId33" Type="http://schemas.openxmlformats.org/officeDocument/2006/relationships/hyperlink" Target="https://talan.bank.gov.ua/get-user-certificate/csI5cfHpPuWXo_560_qe" TargetMode="External"/><Relationship Id="rId129" Type="http://schemas.openxmlformats.org/officeDocument/2006/relationships/hyperlink" Target="https://talan.bank.gov.ua/get-user-certificate/csI5cwYw_ygFfYLXe0xP" TargetMode="External"/><Relationship Id="rId336" Type="http://schemas.openxmlformats.org/officeDocument/2006/relationships/hyperlink" Target="https://talan.bank.gov.ua/get-user-certificate/csI5cJlaKq-3NbgK1oTH" TargetMode="External"/><Relationship Id="rId543" Type="http://schemas.openxmlformats.org/officeDocument/2006/relationships/hyperlink" Target="https://talan.bank.gov.ua/get-user-certificate/csI5cbHsHWSAiUk-qAoX" TargetMode="External"/><Relationship Id="rId988" Type="http://schemas.openxmlformats.org/officeDocument/2006/relationships/hyperlink" Target="https://talan.bank.gov.ua/get-user-certificate/csI5cuGK5kTO64H1kdAf" TargetMode="External"/><Relationship Id="rId1173" Type="http://schemas.openxmlformats.org/officeDocument/2006/relationships/hyperlink" Target="https://talan.bank.gov.ua/get-user-certificate/csI5cRvTvD2yGPgTQ-2Y" TargetMode="External"/><Relationship Id="rId182" Type="http://schemas.openxmlformats.org/officeDocument/2006/relationships/hyperlink" Target="https://talan.bank.gov.ua/get-user-certificate/csI5cQjQWQ2AFkf1sVkX" TargetMode="External"/><Relationship Id="rId403" Type="http://schemas.openxmlformats.org/officeDocument/2006/relationships/hyperlink" Target="https://talan.bank.gov.ua/get-user-certificate/csI5cuJnYXXZGnr-Znsf" TargetMode="External"/><Relationship Id="rId750" Type="http://schemas.openxmlformats.org/officeDocument/2006/relationships/hyperlink" Target="https://talan.bank.gov.ua/get-user-certificate/csI5c9UCbPfxn-AsbuxN" TargetMode="External"/><Relationship Id="rId848" Type="http://schemas.openxmlformats.org/officeDocument/2006/relationships/hyperlink" Target="https://talan.bank.gov.ua/get-user-certificate/csI5cF2JkGg9u6bCZlVs" TargetMode="External"/><Relationship Id="rId1033" Type="http://schemas.openxmlformats.org/officeDocument/2006/relationships/hyperlink" Target="https://talan.bank.gov.ua/get-user-certificate/csI5ccUUqRl4vWTNxg0S" TargetMode="External"/><Relationship Id="rId487" Type="http://schemas.openxmlformats.org/officeDocument/2006/relationships/hyperlink" Target="https://talan.bank.gov.ua/get-user-certificate/csI5ck8nHawWh-BTqYqh" TargetMode="External"/><Relationship Id="rId610" Type="http://schemas.openxmlformats.org/officeDocument/2006/relationships/hyperlink" Target="https://talan.bank.gov.ua/get-user-certificate/csI5cxFanI5I8MdkGSyQ" TargetMode="External"/><Relationship Id="rId694" Type="http://schemas.openxmlformats.org/officeDocument/2006/relationships/hyperlink" Target="https://talan.bank.gov.ua/get-user-certificate/csI5ceq4cEi45ITeKMFn" TargetMode="External"/><Relationship Id="rId708" Type="http://schemas.openxmlformats.org/officeDocument/2006/relationships/hyperlink" Target="https://talan.bank.gov.ua/get-user-certificate/csI5cgsMHHuOADEvei-P" TargetMode="External"/><Relationship Id="rId915" Type="http://schemas.openxmlformats.org/officeDocument/2006/relationships/hyperlink" Target="https://talan.bank.gov.ua/get-user-certificate/csI5ce_PCI4_LzC-_Miv" TargetMode="External"/><Relationship Id="rId1240" Type="http://schemas.openxmlformats.org/officeDocument/2006/relationships/hyperlink" Target="https://talan.bank.gov.ua/get-user-certificate/csI5cU5ffmFfWkAFMcrM" TargetMode="External"/><Relationship Id="rId1338" Type="http://schemas.openxmlformats.org/officeDocument/2006/relationships/hyperlink" Target="https://talan.bank.gov.ua/get-user-certificate/csI5cSihynhkhRnbpZt3" TargetMode="External"/><Relationship Id="rId347" Type="http://schemas.openxmlformats.org/officeDocument/2006/relationships/hyperlink" Target="https://talan.bank.gov.ua/get-user-certificate/csI5cA89qDs-C3OtkC-U" TargetMode="External"/><Relationship Id="rId999" Type="http://schemas.openxmlformats.org/officeDocument/2006/relationships/hyperlink" Target="https://talan.bank.gov.ua/get-user-certificate/csI5cIYxm6J8g9FR55Jv" TargetMode="External"/><Relationship Id="rId1100" Type="http://schemas.openxmlformats.org/officeDocument/2006/relationships/hyperlink" Target="https://talan.bank.gov.ua/get-user-certificate/csI5csnPv-IEfDv0SgqG" TargetMode="External"/><Relationship Id="rId1184" Type="http://schemas.openxmlformats.org/officeDocument/2006/relationships/hyperlink" Target="https://talan.bank.gov.ua/get-user-certificate/csI5ciIahvCAYYSKPOUS" TargetMode="External"/><Relationship Id="rId44" Type="http://schemas.openxmlformats.org/officeDocument/2006/relationships/hyperlink" Target="https://talan.bank.gov.ua/get-user-certificate/csI5cmpyWRQTJfb0oZIh" TargetMode="External"/><Relationship Id="rId554" Type="http://schemas.openxmlformats.org/officeDocument/2006/relationships/hyperlink" Target="https://talan.bank.gov.ua/get-user-certificate/csI5c8Ewx_vNJlKMtdeA" TargetMode="External"/><Relationship Id="rId761" Type="http://schemas.openxmlformats.org/officeDocument/2006/relationships/hyperlink" Target="https://talan.bank.gov.ua/get-user-certificate/csI5cPPGUekGdDOTjqw9" TargetMode="External"/><Relationship Id="rId859" Type="http://schemas.openxmlformats.org/officeDocument/2006/relationships/hyperlink" Target="https://talan.bank.gov.ua/get-user-certificate/csI5cTsSZPKzuETah2rg" TargetMode="External"/><Relationship Id="rId193" Type="http://schemas.openxmlformats.org/officeDocument/2006/relationships/hyperlink" Target="https://talan.bank.gov.ua/get-user-certificate/csI5c8OtGmAWTJWk6jmG" TargetMode="External"/><Relationship Id="rId207" Type="http://schemas.openxmlformats.org/officeDocument/2006/relationships/hyperlink" Target="https://talan.bank.gov.ua/get-user-certificate/csI5cSsYjF4t_7hDIDKk" TargetMode="External"/><Relationship Id="rId414" Type="http://schemas.openxmlformats.org/officeDocument/2006/relationships/hyperlink" Target="https://talan.bank.gov.ua/get-user-certificate/csI5cmSyQ5GdQ2BKyGSX" TargetMode="External"/><Relationship Id="rId498" Type="http://schemas.openxmlformats.org/officeDocument/2006/relationships/hyperlink" Target="https://talan.bank.gov.ua/get-user-certificate/csI5cMoiYrrWkz8vt_F9" TargetMode="External"/><Relationship Id="rId621" Type="http://schemas.openxmlformats.org/officeDocument/2006/relationships/hyperlink" Target="https://talan.bank.gov.ua/get-user-certificate/csI5cG-IDK0lQ9xpnoZ_" TargetMode="External"/><Relationship Id="rId1044" Type="http://schemas.openxmlformats.org/officeDocument/2006/relationships/hyperlink" Target="https://talan.bank.gov.ua/get-user-certificate/csI5cpsAGaMfXmZ3xmMS" TargetMode="External"/><Relationship Id="rId1251" Type="http://schemas.openxmlformats.org/officeDocument/2006/relationships/hyperlink" Target="https://talan.bank.gov.ua/get-user-certificate/csI5cD93l3q-6zV4LhOQ" TargetMode="External"/><Relationship Id="rId1349" Type="http://schemas.openxmlformats.org/officeDocument/2006/relationships/hyperlink" Target="https://talan.bank.gov.ua/get-user-certificate/csI5c1RgCo3NdAGSfV2g" TargetMode="External"/><Relationship Id="rId260" Type="http://schemas.openxmlformats.org/officeDocument/2006/relationships/hyperlink" Target="https://talan.bank.gov.ua/get-user-certificate/csI5cXr3150sgJq76mon" TargetMode="External"/><Relationship Id="rId719" Type="http://schemas.openxmlformats.org/officeDocument/2006/relationships/hyperlink" Target="https://talan.bank.gov.ua/get-user-certificate/csI5c-qCfwcKMBTOeEgF" TargetMode="External"/><Relationship Id="rId926" Type="http://schemas.openxmlformats.org/officeDocument/2006/relationships/hyperlink" Target="https://talan.bank.gov.ua/get-user-certificate/csI5ckOtPmOQU53dty_R" TargetMode="External"/><Relationship Id="rId1111" Type="http://schemas.openxmlformats.org/officeDocument/2006/relationships/hyperlink" Target="https://talan.bank.gov.ua/get-user-certificate/csI5c58QMYWjM_J2Bk8K" TargetMode="External"/><Relationship Id="rId55" Type="http://schemas.openxmlformats.org/officeDocument/2006/relationships/hyperlink" Target="https://talan.bank.gov.ua/get-user-certificate/csI5cAayzaol3-L78CyU" TargetMode="External"/><Relationship Id="rId120" Type="http://schemas.openxmlformats.org/officeDocument/2006/relationships/hyperlink" Target="https://talan.bank.gov.ua/get-user-certificate/csI5c08Z_b6JH1yki0P2" TargetMode="External"/><Relationship Id="rId358" Type="http://schemas.openxmlformats.org/officeDocument/2006/relationships/hyperlink" Target="https://talan.bank.gov.ua/get-user-certificate/csI5cVPxQvA1EeifNkim" TargetMode="External"/><Relationship Id="rId565" Type="http://schemas.openxmlformats.org/officeDocument/2006/relationships/hyperlink" Target="https://talan.bank.gov.ua/get-user-certificate/csI5cPuArQe-lN0DVmeZ" TargetMode="External"/><Relationship Id="rId772" Type="http://schemas.openxmlformats.org/officeDocument/2006/relationships/hyperlink" Target="https://talan.bank.gov.ua/get-user-certificate/csI5cgdvy3cB7H5DExfc" TargetMode="External"/><Relationship Id="rId1195" Type="http://schemas.openxmlformats.org/officeDocument/2006/relationships/hyperlink" Target="https://talan.bank.gov.ua/get-user-certificate/csI5c6Ez-eJiIDD9pVEW" TargetMode="External"/><Relationship Id="rId1209" Type="http://schemas.openxmlformats.org/officeDocument/2006/relationships/hyperlink" Target="https://talan.bank.gov.ua/get-user-certificate/csI5cWtZ-iPUf7lXKeVg" TargetMode="External"/><Relationship Id="rId218" Type="http://schemas.openxmlformats.org/officeDocument/2006/relationships/hyperlink" Target="https://talan.bank.gov.ua/get-user-certificate/csI5ciMwKhVmHtubmsoe" TargetMode="External"/><Relationship Id="rId425" Type="http://schemas.openxmlformats.org/officeDocument/2006/relationships/hyperlink" Target="https://talan.bank.gov.ua/get-user-certificate/csI5c82WwmHyBatCTEdf" TargetMode="External"/><Relationship Id="rId632" Type="http://schemas.openxmlformats.org/officeDocument/2006/relationships/hyperlink" Target="https://talan.bank.gov.ua/get-user-certificate/csI5cqTsRqBIHsIE41h5" TargetMode="External"/><Relationship Id="rId1055" Type="http://schemas.openxmlformats.org/officeDocument/2006/relationships/hyperlink" Target="https://talan.bank.gov.ua/get-user-certificate/csI5cuxj0MSyW45K8T44" TargetMode="External"/><Relationship Id="rId1262" Type="http://schemas.openxmlformats.org/officeDocument/2006/relationships/hyperlink" Target="https://talan.bank.gov.ua/get-user-certificate/csI5ctAm1LkRUE7wyXYl" TargetMode="External"/><Relationship Id="rId271" Type="http://schemas.openxmlformats.org/officeDocument/2006/relationships/hyperlink" Target="https://talan.bank.gov.ua/get-user-certificate/csI5ck9CiGbJw73poWvN" TargetMode="External"/><Relationship Id="rId937" Type="http://schemas.openxmlformats.org/officeDocument/2006/relationships/hyperlink" Target="https://talan.bank.gov.ua/get-user-certificate/csI5coOOSCGNB2nULauH" TargetMode="External"/><Relationship Id="rId1122" Type="http://schemas.openxmlformats.org/officeDocument/2006/relationships/hyperlink" Target="https://talan.bank.gov.ua/get-user-certificate/csI5cE8HWjcgOyg4hD06" TargetMode="External"/><Relationship Id="rId66" Type="http://schemas.openxmlformats.org/officeDocument/2006/relationships/hyperlink" Target="https://talan.bank.gov.ua/get-user-certificate/csI5cuyPnm-mYJCmRl1Q" TargetMode="External"/><Relationship Id="rId131" Type="http://schemas.openxmlformats.org/officeDocument/2006/relationships/hyperlink" Target="https://talan.bank.gov.ua/get-user-certificate/csI5cqRudhsNIMm9EkfS" TargetMode="External"/><Relationship Id="rId369" Type="http://schemas.openxmlformats.org/officeDocument/2006/relationships/hyperlink" Target="https://talan.bank.gov.ua/get-user-certificate/csI5c01T7iKM5IGCzowK" TargetMode="External"/><Relationship Id="rId576" Type="http://schemas.openxmlformats.org/officeDocument/2006/relationships/hyperlink" Target="https://talan.bank.gov.ua/get-user-certificate/csI5cqA9DdRzUCrHmfTk" TargetMode="External"/><Relationship Id="rId783" Type="http://schemas.openxmlformats.org/officeDocument/2006/relationships/hyperlink" Target="https://talan.bank.gov.ua/get-user-certificate/csI5cJOP0WDqTwDQaqEJ" TargetMode="External"/><Relationship Id="rId990" Type="http://schemas.openxmlformats.org/officeDocument/2006/relationships/hyperlink" Target="https://talan.bank.gov.ua/get-user-certificate/csI5chZWequSzZIfbuMO" TargetMode="External"/><Relationship Id="rId229" Type="http://schemas.openxmlformats.org/officeDocument/2006/relationships/hyperlink" Target="https://talan.bank.gov.ua/get-user-certificate/csI5c82Bhzsa8q40dkgF" TargetMode="External"/><Relationship Id="rId436" Type="http://schemas.openxmlformats.org/officeDocument/2006/relationships/hyperlink" Target="https://talan.bank.gov.ua/get-user-certificate/csI5ckAOamATqowBK3R0" TargetMode="External"/><Relationship Id="rId643" Type="http://schemas.openxmlformats.org/officeDocument/2006/relationships/hyperlink" Target="https://talan.bank.gov.ua/get-user-certificate/csI5cgDrdxp6QSpwxJxR" TargetMode="External"/><Relationship Id="rId1066" Type="http://schemas.openxmlformats.org/officeDocument/2006/relationships/hyperlink" Target="https://talan.bank.gov.ua/get-user-certificate/csI5c1JvqRvDLWh5J2Ub" TargetMode="External"/><Relationship Id="rId1273" Type="http://schemas.openxmlformats.org/officeDocument/2006/relationships/hyperlink" Target="https://talan.bank.gov.ua/get-user-certificate/csI5cN6UitMLDe7Pji1l" TargetMode="External"/><Relationship Id="rId850" Type="http://schemas.openxmlformats.org/officeDocument/2006/relationships/hyperlink" Target="https://talan.bank.gov.ua/get-user-certificate/csI5cyadiJ1qFGj-xmtK" TargetMode="External"/><Relationship Id="rId948" Type="http://schemas.openxmlformats.org/officeDocument/2006/relationships/hyperlink" Target="https://talan.bank.gov.ua/get-user-certificate/csI5cxVm5nTHRYyyrXxC" TargetMode="External"/><Relationship Id="rId1133" Type="http://schemas.openxmlformats.org/officeDocument/2006/relationships/hyperlink" Target="https://talan.bank.gov.ua/get-user-certificate/csI5cCUTdBs0fxdQBT3W" TargetMode="External"/><Relationship Id="rId77" Type="http://schemas.openxmlformats.org/officeDocument/2006/relationships/hyperlink" Target="https://talan.bank.gov.ua/get-user-certificate/csI5c5rjP2ricQOSOmLF" TargetMode="External"/><Relationship Id="rId282" Type="http://schemas.openxmlformats.org/officeDocument/2006/relationships/hyperlink" Target="https://talan.bank.gov.ua/get-user-certificate/csI5cvDMKXNKtCCmN4MZ" TargetMode="External"/><Relationship Id="rId503" Type="http://schemas.openxmlformats.org/officeDocument/2006/relationships/hyperlink" Target="https://talan.bank.gov.ua/get-user-certificate/csI5cWZVB5xwb_MjKjaY" TargetMode="External"/><Relationship Id="rId587" Type="http://schemas.openxmlformats.org/officeDocument/2006/relationships/hyperlink" Target="https://talan.bank.gov.ua/get-user-certificate/csI5cJv3pWQfoowN8myW" TargetMode="External"/><Relationship Id="rId710" Type="http://schemas.openxmlformats.org/officeDocument/2006/relationships/hyperlink" Target="https://talan.bank.gov.ua/get-user-certificate/csI5cOaJflWNuBiRv_qF" TargetMode="External"/><Relationship Id="rId808" Type="http://schemas.openxmlformats.org/officeDocument/2006/relationships/hyperlink" Target="https://talan.bank.gov.ua/get-user-certificate/csI5c4n2gHk7dxVLYSkj" TargetMode="External"/><Relationship Id="rId1340" Type="http://schemas.openxmlformats.org/officeDocument/2006/relationships/hyperlink" Target="https://talan.bank.gov.ua/get-user-certificate/csI5cVKmzwdhE2xUaIoA" TargetMode="External"/><Relationship Id="rId8" Type="http://schemas.openxmlformats.org/officeDocument/2006/relationships/hyperlink" Target="https://talan.bank.gov.ua/get-user-certificate/csI5clATl14btEuGMbq-" TargetMode="External"/><Relationship Id="rId142" Type="http://schemas.openxmlformats.org/officeDocument/2006/relationships/hyperlink" Target="https://talan.bank.gov.ua/get-user-certificate/csI5c9_V1uXAqmY3hWR1" TargetMode="External"/><Relationship Id="rId447" Type="http://schemas.openxmlformats.org/officeDocument/2006/relationships/hyperlink" Target="https://talan.bank.gov.ua/get-user-certificate/csI5cd8wlTr4eTCgOsZC" TargetMode="External"/><Relationship Id="rId794" Type="http://schemas.openxmlformats.org/officeDocument/2006/relationships/hyperlink" Target="https://talan.bank.gov.ua/get-user-certificate/csI5cBeno_vG_fMrlOwq" TargetMode="External"/><Relationship Id="rId1077" Type="http://schemas.openxmlformats.org/officeDocument/2006/relationships/hyperlink" Target="https://talan.bank.gov.ua/get-user-certificate/csI5cd9ru2-_TSRlrAUp" TargetMode="External"/><Relationship Id="rId1200" Type="http://schemas.openxmlformats.org/officeDocument/2006/relationships/hyperlink" Target="https://talan.bank.gov.ua/get-user-certificate/csI5c2ya2X65MfSUwqK-" TargetMode="External"/><Relationship Id="rId654" Type="http://schemas.openxmlformats.org/officeDocument/2006/relationships/hyperlink" Target="https://talan.bank.gov.ua/get-user-certificate/csI5cVoLkhTzWm08zrxz" TargetMode="External"/><Relationship Id="rId861" Type="http://schemas.openxmlformats.org/officeDocument/2006/relationships/hyperlink" Target="https://talan.bank.gov.ua/get-user-certificate/csI5cTe-NFM4eKGzIdXM" TargetMode="External"/><Relationship Id="rId959" Type="http://schemas.openxmlformats.org/officeDocument/2006/relationships/hyperlink" Target="https://talan.bank.gov.ua/get-user-certificate/csI5cv780AsaSROYIpr7" TargetMode="External"/><Relationship Id="rId1284" Type="http://schemas.openxmlformats.org/officeDocument/2006/relationships/hyperlink" Target="https://talan.bank.gov.ua/get-user-certificate/csI5ckYlm2BZl2bXDMaq" TargetMode="External"/><Relationship Id="rId293" Type="http://schemas.openxmlformats.org/officeDocument/2006/relationships/hyperlink" Target="https://talan.bank.gov.ua/get-user-certificate/csI5crB371UwPwAhz98T" TargetMode="External"/><Relationship Id="rId307" Type="http://schemas.openxmlformats.org/officeDocument/2006/relationships/hyperlink" Target="https://talan.bank.gov.ua/get-user-certificate/csI5cIuh02F320vUo4tJ" TargetMode="External"/><Relationship Id="rId514" Type="http://schemas.openxmlformats.org/officeDocument/2006/relationships/hyperlink" Target="https://talan.bank.gov.ua/get-user-certificate/csI5cb39dilJot2RXQwr" TargetMode="External"/><Relationship Id="rId721" Type="http://schemas.openxmlformats.org/officeDocument/2006/relationships/hyperlink" Target="https://talan.bank.gov.ua/get-user-certificate/csI5cTFE3AUNEej0zp0i" TargetMode="External"/><Relationship Id="rId1144" Type="http://schemas.openxmlformats.org/officeDocument/2006/relationships/hyperlink" Target="https://talan.bank.gov.ua/get-user-certificate/csI5cXCgwGuaIONbUIOa" TargetMode="External"/><Relationship Id="rId1351" Type="http://schemas.openxmlformats.org/officeDocument/2006/relationships/hyperlink" Target="https://talan.bank.gov.ua/get-user-certificate/csI5cs7WiFX_vPTX_GfP" TargetMode="External"/><Relationship Id="rId88" Type="http://schemas.openxmlformats.org/officeDocument/2006/relationships/hyperlink" Target="https://talan.bank.gov.ua/get-user-certificate/csI5c6Xflq6Yp0RF7hCF" TargetMode="External"/><Relationship Id="rId153" Type="http://schemas.openxmlformats.org/officeDocument/2006/relationships/hyperlink" Target="https://talan.bank.gov.ua/get-user-certificate/csI5cNMOm_fMW-dulRDc" TargetMode="External"/><Relationship Id="rId360" Type="http://schemas.openxmlformats.org/officeDocument/2006/relationships/hyperlink" Target="https://talan.bank.gov.ua/get-user-certificate/csI5ckL0-I7MXU_RLu60" TargetMode="External"/><Relationship Id="rId598" Type="http://schemas.openxmlformats.org/officeDocument/2006/relationships/hyperlink" Target="https://talan.bank.gov.ua/get-user-certificate/csI5c_JajR4RR1T5qIQ4" TargetMode="External"/><Relationship Id="rId819" Type="http://schemas.openxmlformats.org/officeDocument/2006/relationships/hyperlink" Target="https://talan.bank.gov.ua/get-user-certificate/csI5cu9yEdltrfszcpdf" TargetMode="External"/><Relationship Id="rId1004" Type="http://schemas.openxmlformats.org/officeDocument/2006/relationships/hyperlink" Target="https://talan.bank.gov.ua/get-user-certificate/csI5cPQJFv0HmP-X0o9F" TargetMode="External"/><Relationship Id="rId1211" Type="http://schemas.openxmlformats.org/officeDocument/2006/relationships/hyperlink" Target="https://talan.bank.gov.ua/get-user-certificate/csI5cdyEi_N76-4x7bw2" TargetMode="External"/><Relationship Id="rId220" Type="http://schemas.openxmlformats.org/officeDocument/2006/relationships/hyperlink" Target="https://talan.bank.gov.ua/get-user-certificate/csI5cO4hvxPgHLDwixMs" TargetMode="External"/><Relationship Id="rId458" Type="http://schemas.openxmlformats.org/officeDocument/2006/relationships/hyperlink" Target="https://talan.bank.gov.ua/get-user-certificate/csI5c2GsEk9LJ3qPDLbV" TargetMode="External"/><Relationship Id="rId665" Type="http://schemas.openxmlformats.org/officeDocument/2006/relationships/hyperlink" Target="https://talan.bank.gov.ua/get-user-certificate/csI5ctor4eppnVy2OOa8" TargetMode="External"/><Relationship Id="rId872" Type="http://schemas.openxmlformats.org/officeDocument/2006/relationships/hyperlink" Target="https://talan.bank.gov.ua/get-user-certificate/csI5ceVR7dPLPJh9N0Uy" TargetMode="External"/><Relationship Id="rId1088" Type="http://schemas.openxmlformats.org/officeDocument/2006/relationships/hyperlink" Target="https://talan.bank.gov.ua/get-user-certificate/csI5cPT2kSTDEIygHNL9" TargetMode="External"/><Relationship Id="rId1295" Type="http://schemas.openxmlformats.org/officeDocument/2006/relationships/hyperlink" Target="https://talan.bank.gov.ua/get-user-certificate/csI5cE8XyshdjJRbjL5b" TargetMode="External"/><Relationship Id="rId1309" Type="http://schemas.openxmlformats.org/officeDocument/2006/relationships/hyperlink" Target="https://talan.bank.gov.ua/get-user-certificate/csI5cPKUzLa5ApXS111O" TargetMode="External"/><Relationship Id="rId15" Type="http://schemas.openxmlformats.org/officeDocument/2006/relationships/hyperlink" Target="https://talan.bank.gov.ua/get-user-certificate/csI5cxX-HX_ieKQh1NnW" TargetMode="External"/><Relationship Id="rId318" Type="http://schemas.openxmlformats.org/officeDocument/2006/relationships/hyperlink" Target="https://talan.bank.gov.ua/get-user-certificate/csI5cHr8rZkx-kaYTBD6" TargetMode="External"/><Relationship Id="rId525" Type="http://schemas.openxmlformats.org/officeDocument/2006/relationships/hyperlink" Target="https://talan.bank.gov.ua/get-user-certificate/csI5cAmivN3xNKNNl8xU" TargetMode="External"/><Relationship Id="rId732" Type="http://schemas.openxmlformats.org/officeDocument/2006/relationships/hyperlink" Target="https://talan.bank.gov.ua/get-user-certificate/csI5czBO_6W75bTGevf0" TargetMode="External"/><Relationship Id="rId1155" Type="http://schemas.openxmlformats.org/officeDocument/2006/relationships/hyperlink" Target="https://talan.bank.gov.ua/get-user-certificate/csI5cDU-GVAzP-lKjQvh" TargetMode="External"/><Relationship Id="rId1362" Type="http://schemas.openxmlformats.org/officeDocument/2006/relationships/hyperlink" Target="https://talan.bank.gov.ua/get-user-certificate/csI5cx9uLLtVGsQ5pVxO" TargetMode="External"/><Relationship Id="rId99" Type="http://schemas.openxmlformats.org/officeDocument/2006/relationships/hyperlink" Target="https://talan.bank.gov.ua/get-user-certificate/csI5cL41AeSLYKtJlRuA" TargetMode="External"/><Relationship Id="rId164" Type="http://schemas.openxmlformats.org/officeDocument/2006/relationships/hyperlink" Target="https://talan.bank.gov.ua/get-user-certificate/csI5cwFf_k05DhvyHAj6" TargetMode="External"/><Relationship Id="rId371" Type="http://schemas.openxmlformats.org/officeDocument/2006/relationships/hyperlink" Target="https://talan.bank.gov.ua/get-user-certificate/csI5clucuwnTa0Qv5Obe" TargetMode="External"/><Relationship Id="rId1015" Type="http://schemas.openxmlformats.org/officeDocument/2006/relationships/hyperlink" Target="https://talan.bank.gov.ua/get-user-certificate/csI5cNBWbFbMj5n0QjDD" TargetMode="External"/><Relationship Id="rId1222" Type="http://schemas.openxmlformats.org/officeDocument/2006/relationships/hyperlink" Target="https://talan.bank.gov.ua/get-user-certificate/csI5cj0z9_jmBN9b4jo8" TargetMode="External"/><Relationship Id="rId469" Type="http://schemas.openxmlformats.org/officeDocument/2006/relationships/hyperlink" Target="https://talan.bank.gov.ua/get-user-certificate/csI5cRFwonra3jlPc006" TargetMode="External"/><Relationship Id="rId676" Type="http://schemas.openxmlformats.org/officeDocument/2006/relationships/hyperlink" Target="https://talan.bank.gov.ua/get-user-certificate/csI5cfcTDdeaur701ZNl" TargetMode="External"/><Relationship Id="rId883" Type="http://schemas.openxmlformats.org/officeDocument/2006/relationships/hyperlink" Target="https://talan.bank.gov.ua/get-user-certificate/csI5cAQADqY-TsZiu4u9" TargetMode="External"/><Relationship Id="rId1099" Type="http://schemas.openxmlformats.org/officeDocument/2006/relationships/hyperlink" Target="https://talan.bank.gov.ua/get-user-certificate/csI5cK1HXeNbl_r70tWU" TargetMode="External"/><Relationship Id="rId26" Type="http://schemas.openxmlformats.org/officeDocument/2006/relationships/hyperlink" Target="https://talan.bank.gov.ua/get-user-certificate/csI5cZI1C6EeVU0PoTjR" TargetMode="External"/><Relationship Id="rId231" Type="http://schemas.openxmlformats.org/officeDocument/2006/relationships/hyperlink" Target="https://talan.bank.gov.ua/get-user-certificate/csI5c2vzDuXsLP3KJ2WB" TargetMode="External"/><Relationship Id="rId329" Type="http://schemas.openxmlformats.org/officeDocument/2006/relationships/hyperlink" Target="https://talan.bank.gov.ua/get-user-certificate/csI5caorAYAAJtG-UbmA" TargetMode="External"/><Relationship Id="rId536" Type="http://schemas.openxmlformats.org/officeDocument/2006/relationships/hyperlink" Target="https://talan.bank.gov.ua/get-user-certificate/csI5ckx4y4gTVioA56TH" TargetMode="External"/><Relationship Id="rId1166" Type="http://schemas.openxmlformats.org/officeDocument/2006/relationships/hyperlink" Target="https://talan.bank.gov.ua/get-user-certificate/csI5c9AbULImJ_b3d1Rm" TargetMode="External"/><Relationship Id="rId175" Type="http://schemas.openxmlformats.org/officeDocument/2006/relationships/hyperlink" Target="https://talan.bank.gov.ua/get-user-certificate/csI5cV8TEd6BRSeSWwF0" TargetMode="External"/><Relationship Id="rId743" Type="http://schemas.openxmlformats.org/officeDocument/2006/relationships/hyperlink" Target="https://talan.bank.gov.ua/get-user-certificate/csI5cfe76UTyxjY-JUPS" TargetMode="External"/><Relationship Id="rId950" Type="http://schemas.openxmlformats.org/officeDocument/2006/relationships/hyperlink" Target="https://talan.bank.gov.ua/get-user-certificate/csI5cm-0SoF4An28PhYc" TargetMode="External"/><Relationship Id="rId1026" Type="http://schemas.openxmlformats.org/officeDocument/2006/relationships/hyperlink" Target="https://talan.bank.gov.ua/get-user-certificate/csI5chg649iHSbCpYyb3" TargetMode="External"/><Relationship Id="rId382" Type="http://schemas.openxmlformats.org/officeDocument/2006/relationships/hyperlink" Target="https://talan.bank.gov.ua/get-user-certificate/csI5czdsoU3vLtUkkkPE" TargetMode="External"/><Relationship Id="rId603" Type="http://schemas.openxmlformats.org/officeDocument/2006/relationships/hyperlink" Target="https://talan.bank.gov.ua/get-user-certificate/csI5cjT5qjaJ2tK2yvEi" TargetMode="External"/><Relationship Id="rId687" Type="http://schemas.openxmlformats.org/officeDocument/2006/relationships/hyperlink" Target="https://talan.bank.gov.ua/get-user-certificate/csI5cwrgBjxW9GCAHG8u" TargetMode="External"/><Relationship Id="rId810" Type="http://schemas.openxmlformats.org/officeDocument/2006/relationships/hyperlink" Target="https://talan.bank.gov.ua/get-user-certificate/csI5chDWCZ_U_jnYYRHJ" TargetMode="External"/><Relationship Id="rId908" Type="http://schemas.openxmlformats.org/officeDocument/2006/relationships/hyperlink" Target="https://talan.bank.gov.ua/get-user-certificate/csI5c8wH1APeKtkqX7jl" TargetMode="External"/><Relationship Id="rId1233" Type="http://schemas.openxmlformats.org/officeDocument/2006/relationships/hyperlink" Target="https://talan.bank.gov.ua/get-user-certificate/csI5c8q3XD8IHq4OiP-y" TargetMode="External"/><Relationship Id="rId242" Type="http://schemas.openxmlformats.org/officeDocument/2006/relationships/hyperlink" Target="https://talan.bank.gov.ua/get-user-certificate/csI5cv7cMzcAyNkPTi2i" TargetMode="External"/><Relationship Id="rId894" Type="http://schemas.openxmlformats.org/officeDocument/2006/relationships/hyperlink" Target="https://talan.bank.gov.ua/get-user-certificate/csI5cooXEIjNwzR8lxeK" TargetMode="External"/><Relationship Id="rId1177" Type="http://schemas.openxmlformats.org/officeDocument/2006/relationships/hyperlink" Target="https://talan.bank.gov.ua/get-user-certificate/csI5c50V9PtCjFDFj7vX" TargetMode="External"/><Relationship Id="rId1300" Type="http://schemas.openxmlformats.org/officeDocument/2006/relationships/hyperlink" Target="https://talan.bank.gov.ua/get-user-certificate/csI5cqFI5N_ccembSrIa" TargetMode="External"/><Relationship Id="rId37" Type="http://schemas.openxmlformats.org/officeDocument/2006/relationships/hyperlink" Target="https://talan.bank.gov.ua/get-user-certificate/csI5cvTTgw7CpETb3Nc6" TargetMode="External"/><Relationship Id="rId102" Type="http://schemas.openxmlformats.org/officeDocument/2006/relationships/hyperlink" Target="https://talan.bank.gov.ua/get-user-certificate/csI5cJDTGjWwaa3Inq9t" TargetMode="External"/><Relationship Id="rId547" Type="http://schemas.openxmlformats.org/officeDocument/2006/relationships/hyperlink" Target="https://talan.bank.gov.ua/get-user-certificate/csI5c_PiZbQhsXBAYnzM" TargetMode="External"/><Relationship Id="rId754" Type="http://schemas.openxmlformats.org/officeDocument/2006/relationships/hyperlink" Target="https://talan.bank.gov.ua/get-user-certificate/csI5cgkdkhDG_wnHrVBF" TargetMode="External"/><Relationship Id="rId961" Type="http://schemas.openxmlformats.org/officeDocument/2006/relationships/hyperlink" Target="https://talan.bank.gov.ua/get-user-certificate/csI5cnVgw54B3-Nc8XAj" TargetMode="External"/><Relationship Id="rId90" Type="http://schemas.openxmlformats.org/officeDocument/2006/relationships/hyperlink" Target="https://talan.bank.gov.ua/get-user-certificate/csI5cILgzJpUtrsiIClY" TargetMode="External"/><Relationship Id="rId186" Type="http://schemas.openxmlformats.org/officeDocument/2006/relationships/hyperlink" Target="https://talan.bank.gov.ua/get-user-certificate/csI5cBt1czaZsEMYDH4q" TargetMode="External"/><Relationship Id="rId393" Type="http://schemas.openxmlformats.org/officeDocument/2006/relationships/hyperlink" Target="https://talan.bank.gov.ua/get-user-certificate/csI5cYqDgA9mF6wkGksq" TargetMode="External"/><Relationship Id="rId407" Type="http://schemas.openxmlformats.org/officeDocument/2006/relationships/hyperlink" Target="https://talan.bank.gov.ua/get-user-certificate/csI5cKXolI4S_niAw-4i" TargetMode="External"/><Relationship Id="rId614" Type="http://schemas.openxmlformats.org/officeDocument/2006/relationships/hyperlink" Target="https://talan.bank.gov.ua/get-user-certificate/csI5cYVF2elFXQThUNVI" TargetMode="External"/><Relationship Id="rId821" Type="http://schemas.openxmlformats.org/officeDocument/2006/relationships/hyperlink" Target="https://talan.bank.gov.ua/get-user-certificate/csI5c1yg5HEZtQCEeNbd" TargetMode="External"/><Relationship Id="rId1037" Type="http://schemas.openxmlformats.org/officeDocument/2006/relationships/hyperlink" Target="https://talan.bank.gov.ua/get-user-certificate/csI5chw_LSfxiayzudyH" TargetMode="External"/><Relationship Id="rId1244" Type="http://schemas.openxmlformats.org/officeDocument/2006/relationships/hyperlink" Target="https://talan.bank.gov.ua/get-user-certificate/csI5cMKIlUPiGJwwwxOV" TargetMode="External"/><Relationship Id="rId253" Type="http://schemas.openxmlformats.org/officeDocument/2006/relationships/hyperlink" Target="https://talan.bank.gov.ua/get-user-certificate/csI5c-E3bSC5u62Xiv2t" TargetMode="External"/><Relationship Id="rId460" Type="http://schemas.openxmlformats.org/officeDocument/2006/relationships/hyperlink" Target="https://talan.bank.gov.ua/get-user-certificate/csI5c7Z0bcqh-9G3pG4W" TargetMode="External"/><Relationship Id="rId698" Type="http://schemas.openxmlformats.org/officeDocument/2006/relationships/hyperlink" Target="https://talan.bank.gov.ua/get-user-certificate/csI5cZdrZb-Bvrg8OzJq" TargetMode="External"/><Relationship Id="rId919" Type="http://schemas.openxmlformats.org/officeDocument/2006/relationships/hyperlink" Target="https://talan.bank.gov.ua/get-user-certificate/csI5cQWdBjpVPg30DgD5" TargetMode="External"/><Relationship Id="rId1090" Type="http://schemas.openxmlformats.org/officeDocument/2006/relationships/hyperlink" Target="https://talan.bank.gov.ua/get-user-certificate/csI5cXb5VxOuKnuwC-an" TargetMode="External"/><Relationship Id="rId1104" Type="http://schemas.openxmlformats.org/officeDocument/2006/relationships/hyperlink" Target="https://talan.bank.gov.ua/get-user-certificate/csI5c4-kT47_2PXTVDhX" TargetMode="External"/><Relationship Id="rId1311" Type="http://schemas.openxmlformats.org/officeDocument/2006/relationships/hyperlink" Target="https://talan.bank.gov.ua/get-user-certificate/csI5coSNGZPWRkLcD4bZ" TargetMode="External"/><Relationship Id="rId48" Type="http://schemas.openxmlformats.org/officeDocument/2006/relationships/hyperlink" Target="https://talan.bank.gov.ua/get-user-certificate/csI5cO_QOqttqb1SbmiF" TargetMode="External"/><Relationship Id="rId113" Type="http://schemas.openxmlformats.org/officeDocument/2006/relationships/hyperlink" Target="https://talan.bank.gov.ua/get-user-certificate/csI5cBOjV5OhaaoQRZR-" TargetMode="External"/><Relationship Id="rId320" Type="http://schemas.openxmlformats.org/officeDocument/2006/relationships/hyperlink" Target="https://talan.bank.gov.ua/get-user-certificate/csI5cGHPNSOC5m6X8zG8" TargetMode="External"/><Relationship Id="rId558" Type="http://schemas.openxmlformats.org/officeDocument/2006/relationships/hyperlink" Target="https://talan.bank.gov.ua/get-user-certificate/csI5cSQ4ToZDk8i-TNfV" TargetMode="External"/><Relationship Id="rId765" Type="http://schemas.openxmlformats.org/officeDocument/2006/relationships/hyperlink" Target="https://talan.bank.gov.ua/get-user-certificate/csI5cDs0Vai-GXmL6n57" TargetMode="External"/><Relationship Id="rId972" Type="http://schemas.openxmlformats.org/officeDocument/2006/relationships/hyperlink" Target="https://talan.bank.gov.ua/get-user-certificate/csI5cDrDaNL0mjrJSZJ9" TargetMode="External"/><Relationship Id="rId1188" Type="http://schemas.openxmlformats.org/officeDocument/2006/relationships/hyperlink" Target="https://talan.bank.gov.ua/get-user-certificate/csI5ctmjprsE8qpdR68W" TargetMode="External"/><Relationship Id="rId197" Type="http://schemas.openxmlformats.org/officeDocument/2006/relationships/hyperlink" Target="https://talan.bank.gov.ua/get-user-certificate/csI5ch5ZXLG3aDCZ_uQC" TargetMode="External"/><Relationship Id="rId418" Type="http://schemas.openxmlformats.org/officeDocument/2006/relationships/hyperlink" Target="https://talan.bank.gov.ua/get-user-certificate/csI5cY1z7sW8_ZeIgcZa" TargetMode="External"/><Relationship Id="rId625" Type="http://schemas.openxmlformats.org/officeDocument/2006/relationships/hyperlink" Target="https://talan.bank.gov.ua/get-user-certificate/csI5c8cluAiFlt3No-T1" TargetMode="External"/><Relationship Id="rId832" Type="http://schemas.openxmlformats.org/officeDocument/2006/relationships/hyperlink" Target="https://talan.bank.gov.ua/get-user-certificate/csI5c7Ic2TP94pUoPLTj" TargetMode="External"/><Relationship Id="rId1048" Type="http://schemas.openxmlformats.org/officeDocument/2006/relationships/hyperlink" Target="https://talan.bank.gov.ua/get-user-certificate/csI5cFRe5IqrCFoUho56" TargetMode="External"/><Relationship Id="rId1255" Type="http://schemas.openxmlformats.org/officeDocument/2006/relationships/hyperlink" Target="https://talan.bank.gov.ua/get-user-certificate/csI5c2NmbHc2fqtREB_A" TargetMode="External"/><Relationship Id="rId264" Type="http://schemas.openxmlformats.org/officeDocument/2006/relationships/hyperlink" Target="https://talan.bank.gov.ua/get-user-certificate/csI5cQCkVwKOgts8u1eb" TargetMode="External"/><Relationship Id="rId471" Type="http://schemas.openxmlformats.org/officeDocument/2006/relationships/hyperlink" Target="https://talan.bank.gov.ua/get-user-certificate/csI5cYf0P4ZYV-kdNvAv" TargetMode="External"/><Relationship Id="rId1115" Type="http://schemas.openxmlformats.org/officeDocument/2006/relationships/hyperlink" Target="https://talan.bank.gov.ua/get-user-certificate/csI5c2CNjnhNUGjbPGme" TargetMode="External"/><Relationship Id="rId1322" Type="http://schemas.openxmlformats.org/officeDocument/2006/relationships/hyperlink" Target="https://talan.bank.gov.ua/get-user-certificate/csI5cE1-lucgKIiZqFGA" TargetMode="External"/><Relationship Id="rId59" Type="http://schemas.openxmlformats.org/officeDocument/2006/relationships/hyperlink" Target="https://talan.bank.gov.ua/get-user-certificate/csI5cRgYenH6vOZSRbky" TargetMode="External"/><Relationship Id="rId124" Type="http://schemas.openxmlformats.org/officeDocument/2006/relationships/hyperlink" Target="https://talan.bank.gov.ua/get-user-certificate/csI5cRpSIShfhrxhXPBj" TargetMode="External"/><Relationship Id="rId569" Type="http://schemas.openxmlformats.org/officeDocument/2006/relationships/hyperlink" Target="https://talan.bank.gov.ua/get-user-certificate/csI5cwyGj5Aq3IVpZMuk" TargetMode="External"/><Relationship Id="rId776" Type="http://schemas.openxmlformats.org/officeDocument/2006/relationships/hyperlink" Target="https://talan.bank.gov.ua/get-user-certificate/csI5cRr3KBqe7pRthRtX" TargetMode="External"/><Relationship Id="rId983" Type="http://schemas.openxmlformats.org/officeDocument/2006/relationships/hyperlink" Target="https://talan.bank.gov.ua/get-user-certificate/csI5cqM_K2WyYjQn-RQf" TargetMode="External"/><Relationship Id="rId1199" Type="http://schemas.openxmlformats.org/officeDocument/2006/relationships/hyperlink" Target="https://talan.bank.gov.ua/get-user-certificate/csI5clxrDqqHpwt3S2L6" TargetMode="External"/><Relationship Id="rId331" Type="http://schemas.openxmlformats.org/officeDocument/2006/relationships/hyperlink" Target="https://talan.bank.gov.ua/get-user-certificate/csI5c32IfLJ6DbXSmw91" TargetMode="External"/><Relationship Id="rId429" Type="http://schemas.openxmlformats.org/officeDocument/2006/relationships/hyperlink" Target="https://talan.bank.gov.ua/get-user-certificate/csI5cXRAj4WCuGlyCRVE" TargetMode="External"/><Relationship Id="rId636" Type="http://schemas.openxmlformats.org/officeDocument/2006/relationships/hyperlink" Target="https://talan.bank.gov.ua/get-user-certificate/csI5chctfGDKa_JnvebR" TargetMode="External"/><Relationship Id="rId1059" Type="http://schemas.openxmlformats.org/officeDocument/2006/relationships/hyperlink" Target="https://talan.bank.gov.ua/get-user-certificate/csI5cAq1LoLEhB--qjQN" TargetMode="External"/><Relationship Id="rId1266" Type="http://schemas.openxmlformats.org/officeDocument/2006/relationships/hyperlink" Target="https://talan.bank.gov.ua/get-user-certificate/csI5c56ldtPgtR8-BI4f" TargetMode="External"/><Relationship Id="rId843" Type="http://schemas.openxmlformats.org/officeDocument/2006/relationships/hyperlink" Target="https://talan.bank.gov.ua/get-user-certificate/csI5cGNX4TOJwinpI6AU" TargetMode="External"/><Relationship Id="rId1126" Type="http://schemas.openxmlformats.org/officeDocument/2006/relationships/hyperlink" Target="https://talan.bank.gov.ua/get-user-certificate/csI5cUpsb2asSEYZ7Emt" TargetMode="External"/><Relationship Id="rId275" Type="http://schemas.openxmlformats.org/officeDocument/2006/relationships/hyperlink" Target="https://talan.bank.gov.ua/get-user-certificate/csI5cQING2kxkkiTZ8X6" TargetMode="External"/><Relationship Id="rId482" Type="http://schemas.openxmlformats.org/officeDocument/2006/relationships/hyperlink" Target="https://talan.bank.gov.ua/get-user-certificate/csI5cmjWZcGUKUHYbcrv" TargetMode="External"/><Relationship Id="rId703" Type="http://schemas.openxmlformats.org/officeDocument/2006/relationships/hyperlink" Target="https://talan.bank.gov.ua/get-user-certificate/csI5c74zymVsS0vwixiO" TargetMode="External"/><Relationship Id="rId910" Type="http://schemas.openxmlformats.org/officeDocument/2006/relationships/hyperlink" Target="https://talan.bank.gov.ua/get-user-certificate/csI5cdVVxykNbiLIaAQk" TargetMode="External"/><Relationship Id="rId1333" Type="http://schemas.openxmlformats.org/officeDocument/2006/relationships/hyperlink" Target="https://talan.bank.gov.ua/get-user-certificate/csI5ck8ggsQSzMNbVMTb" TargetMode="External"/><Relationship Id="rId135" Type="http://schemas.openxmlformats.org/officeDocument/2006/relationships/hyperlink" Target="https://talan.bank.gov.ua/get-user-certificate/csI5cODxdKTGylnnQtHq" TargetMode="External"/><Relationship Id="rId342" Type="http://schemas.openxmlformats.org/officeDocument/2006/relationships/hyperlink" Target="https://talan.bank.gov.ua/get-user-certificate/csI5cYvnMZEGPtSsTxKm" TargetMode="External"/><Relationship Id="rId787" Type="http://schemas.openxmlformats.org/officeDocument/2006/relationships/hyperlink" Target="https://talan.bank.gov.ua/get-user-certificate/csI5cedIIAFO1C2hzUmU" TargetMode="External"/><Relationship Id="rId994" Type="http://schemas.openxmlformats.org/officeDocument/2006/relationships/hyperlink" Target="https://talan.bank.gov.ua/get-user-certificate/csI5c8UxRYyVAh2IsM84" TargetMode="External"/><Relationship Id="rId202" Type="http://schemas.openxmlformats.org/officeDocument/2006/relationships/hyperlink" Target="https://talan.bank.gov.ua/get-user-certificate/csI5cRXHw4u79pSUek0Q" TargetMode="External"/><Relationship Id="rId647" Type="http://schemas.openxmlformats.org/officeDocument/2006/relationships/hyperlink" Target="https://talan.bank.gov.ua/get-user-certificate/csI5c7ljsY5cByq1U0lZ" TargetMode="External"/><Relationship Id="rId854" Type="http://schemas.openxmlformats.org/officeDocument/2006/relationships/hyperlink" Target="https://talan.bank.gov.ua/get-user-certificate/csI5c5lBNeU23zF0f2Ba" TargetMode="External"/><Relationship Id="rId1277" Type="http://schemas.openxmlformats.org/officeDocument/2006/relationships/hyperlink" Target="https://talan.bank.gov.ua/get-user-certificate/csI5cYy-Csk5_aAj-cFC" TargetMode="External"/><Relationship Id="rId286" Type="http://schemas.openxmlformats.org/officeDocument/2006/relationships/hyperlink" Target="https://talan.bank.gov.ua/get-user-certificate/csI5c7irJe_IFgrqx_OA" TargetMode="External"/><Relationship Id="rId493" Type="http://schemas.openxmlformats.org/officeDocument/2006/relationships/hyperlink" Target="https://talan.bank.gov.ua/get-user-certificate/csI5c8Dk9_187po9yrLL" TargetMode="External"/><Relationship Id="rId507" Type="http://schemas.openxmlformats.org/officeDocument/2006/relationships/hyperlink" Target="https://talan.bank.gov.ua/get-user-certificate/csI5chtUXhqEQajtycI4" TargetMode="External"/><Relationship Id="rId714" Type="http://schemas.openxmlformats.org/officeDocument/2006/relationships/hyperlink" Target="https://talan.bank.gov.ua/get-user-certificate/csI5chle80ywppK9JmMx" TargetMode="External"/><Relationship Id="rId921" Type="http://schemas.openxmlformats.org/officeDocument/2006/relationships/hyperlink" Target="https://talan.bank.gov.ua/get-user-certificate/csI5cQ1IFoPk5fhtw_BT" TargetMode="External"/><Relationship Id="rId1137" Type="http://schemas.openxmlformats.org/officeDocument/2006/relationships/hyperlink" Target="https://talan.bank.gov.ua/get-user-certificate/csI5ckvg_hg92PJYUwCk" TargetMode="External"/><Relationship Id="rId1344" Type="http://schemas.openxmlformats.org/officeDocument/2006/relationships/hyperlink" Target="https://talan.bank.gov.ua/get-user-certificate/csI5cIbh4ew7mv2jaA0H" TargetMode="External"/><Relationship Id="rId50" Type="http://schemas.openxmlformats.org/officeDocument/2006/relationships/hyperlink" Target="https://talan.bank.gov.ua/get-user-certificate/csI5cEn79Zi97iFpGMNv" TargetMode="External"/><Relationship Id="rId146" Type="http://schemas.openxmlformats.org/officeDocument/2006/relationships/hyperlink" Target="https://talan.bank.gov.ua/get-user-certificate/csI5cpBcdXeFTTrsMvlm" TargetMode="External"/><Relationship Id="rId353" Type="http://schemas.openxmlformats.org/officeDocument/2006/relationships/hyperlink" Target="https://talan.bank.gov.ua/get-user-certificate/csI5cS3YfCwawz_5tN20" TargetMode="External"/><Relationship Id="rId560" Type="http://schemas.openxmlformats.org/officeDocument/2006/relationships/hyperlink" Target="https://talan.bank.gov.ua/get-user-certificate/csI5cHsB1yQx26NQQ11I" TargetMode="External"/><Relationship Id="rId798" Type="http://schemas.openxmlformats.org/officeDocument/2006/relationships/hyperlink" Target="https://talan.bank.gov.ua/get-user-certificate/csI5cVudVXgkq2gwXrwg" TargetMode="External"/><Relationship Id="rId1190" Type="http://schemas.openxmlformats.org/officeDocument/2006/relationships/hyperlink" Target="https://talan.bank.gov.ua/get-user-certificate/csI5cVXLLYvzOaG3inpb" TargetMode="External"/><Relationship Id="rId1204" Type="http://schemas.openxmlformats.org/officeDocument/2006/relationships/hyperlink" Target="https://talan.bank.gov.ua/get-user-certificate/csI5cokqKXF8m79kl_nD" TargetMode="External"/><Relationship Id="rId213" Type="http://schemas.openxmlformats.org/officeDocument/2006/relationships/hyperlink" Target="https://talan.bank.gov.ua/get-user-certificate/csI5cpyo6gGNyhL_55uc" TargetMode="External"/><Relationship Id="rId420" Type="http://schemas.openxmlformats.org/officeDocument/2006/relationships/hyperlink" Target="https://talan.bank.gov.ua/get-user-certificate/csI5cLYM11R5hVGdYJcm" TargetMode="External"/><Relationship Id="rId658" Type="http://schemas.openxmlformats.org/officeDocument/2006/relationships/hyperlink" Target="https://talan.bank.gov.ua/get-user-certificate/csI5c2YN5ZtkCtH8hJgQ" TargetMode="External"/><Relationship Id="rId865" Type="http://schemas.openxmlformats.org/officeDocument/2006/relationships/hyperlink" Target="https://talan.bank.gov.ua/get-user-certificate/csI5cTvLnJ9O4t3gkrTd" TargetMode="External"/><Relationship Id="rId1050" Type="http://schemas.openxmlformats.org/officeDocument/2006/relationships/hyperlink" Target="https://talan.bank.gov.ua/get-user-certificate/csI5c15bFQ71XL-yc2AD" TargetMode="External"/><Relationship Id="rId1288" Type="http://schemas.openxmlformats.org/officeDocument/2006/relationships/hyperlink" Target="https://talan.bank.gov.ua/get-user-certificate/csI5cJqJ6GiR2BazRk6O" TargetMode="External"/><Relationship Id="rId297" Type="http://schemas.openxmlformats.org/officeDocument/2006/relationships/hyperlink" Target="https://talan.bank.gov.ua/get-user-certificate/csI5cmut2A333ZDpPnvd" TargetMode="External"/><Relationship Id="rId518" Type="http://schemas.openxmlformats.org/officeDocument/2006/relationships/hyperlink" Target="https://talan.bank.gov.ua/get-user-certificate/csI5ctPRi1oDUC9nc8Yi" TargetMode="External"/><Relationship Id="rId725" Type="http://schemas.openxmlformats.org/officeDocument/2006/relationships/hyperlink" Target="https://talan.bank.gov.ua/get-user-certificate/csI5cA3Atmnzmph76AVC" TargetMode="External"/><Relationship Id="rId932" Type="http://schemas.openxmlformats.org/officeDocument/2006/relationships/hyperlink" Target="https://talan.bank.gov.ua/get-user-certificate/csI5c0JPnVLX7yQjWSAz" TargetMode="External"/><Relationship Id="rId1148" Type="http://schemas.openxmlformats.org/officeDocument/2006/relationships/hyperlink" Target="https://talan.bank.gov.ua/get-user-certificate/csI5cgBS_gEuZRZegax2" TargetMode="External"/><Relationship Id="rId1355" Type="http://schemas.openxmlformats.org/officeDocument/2006/relationships/hyperlink" Target="https://talan.bank.gov.ua/get-user-certificate/csI5cKmGH49h8Q-CEZ6u" TargetMode="External"/><Relationship Id="rId157" Type="http://schemas.openxmlformats.org/officeDocument/2006/relationships/hyperlink" Target="https://talan.bank.gov.ua/get-user-certificate/csI5c4wFjC7s3lFlW5Kz" TargetMode="External"/><Relationship Id="rId364" Type="http://schemas.openxmlformats.org/officeDocument/2006/relationships/hyperlink" Target="https://talan.bank.gov.ua/get-user-certificate/csI5ci4uS1WdLQBP9qQT" TargetMode="External"/><Relationship Id="rId1008" Type="http://schemas.openxmlformats.org/officeDocument/2006/relationships/hyperlink" Target="https://talan.bank.gov.ua/get-user-certificate/csI5c43S-VaD5Iucqhhv" TargetMode="External"/><Relationship Id="rId1215" Type="http://schemas.openxmlformats.org/officeDocument/2006/relationships/hyperlink" Target="https://talan.bank.gov.ua/get-user-certificate/csI5cz2qFGPQqS0f00NF" TargetMode="External"/><Relationship Id="rId61" Type="http://schemas.openxmlformats.org/officeDocument/2006/relationships/hyperlink" Target="https://talan.bank.gov.ua/get-user-certificate/csI5ccAFH3ba507ZBNUo" TargetMode="External"/><Relationship Id="rId571" Type="http://schemas.openxmlformats.org/officeDocument/2006/relationships/hyperlink" Target="https://talan.bank.gov.ua/get-user-certificate/csI5ckwqf9Qc42QJ9rD1" TargetMode="External"/><Relationship Id="rId669" Type="http://schemas.openxmlformats.org/officeDocument/2006/relationships/hyperlink" Target="https://talan.bank.gov.ua/get-user-certificate/csI5cnG48XREwcCp6EI6" TargetMode="External"/><Relationship Id="rId876" Type="http://schemas.openxmlformats.org/officeDocument/2006/relationships/hyperlink" Target="https://talan.bank.gov.ua/get-user-certificate/csI5c_H4ZQZ0iou5aX_z" TargetMode="External"/><Relationship Id="rId1299" Type="http://schemas.openxmlformats.org/officeDocument/2006/relationships/hyperlink" Target="https://talan.bank.gov.ua/get-user-certificate/csI5cIohaslS_qbSdJgF" TargetMode="External"/><Relationship Id="rId19" Type="http://schemas.openxmlformats.org/officeDocument/2006/relationships/hyperlink" Target="https://talan.bank.gov.ua/get-user-certificate/csI5czxfjeLGnbUHjZoG" TargetMode="External"/><Relationship Id="rId224" Type="http://schemas.openxmlformats.org/officeDocument/2006/relationships/hyperlink" Target="https://talan.bank.gov.ua/get-user-certificate/csI5cyPukL_mUgduri8-" TargetMode="External"/><Relationship Id="rId431" Type="http://schemas.openxmlformats.org/officeDocument/2006/relationships/hyperlink" Target="https://talan.bank.gov.ua/get-user-certificate/csI5cl6_aNkDwv3MHa3H" TargetMode="External"/><Relationship Id="rId529" Type="http://schemas.openxmlformats.org/officeDocument/2006/relationships/hyperlink" Target="https://talan.bank.gov.ua/get-user-certificate/csI5c6O5eR89I4OTLZGy" TargetMode="External"/><Relationship Id="rId736" Type="http://schemas.openxmlformats.org/officeDocument/2006/relationships/hyperlink" Target="https://talan.bank.gov.ua/get-user-certificate/csI5cFfwAYmEkg5SZkdc" TargetMode="External"/><Relationship Id="rId1061" Type="http://schemas.openxmlformats.org/officeDocument/2006/relationships/hyperlink" Target="https://talan.bank.gov.ua/get-user-certificate/csI5cW8jt2ydgTL5XdeU" TargetMode="External"/><Relationship Id="rId1159" Type="http://schemas.openxmlformats.org/officeDocument/2006/relationships/hyperlink" Target="https://talan.bank.gov.ua/get-user-certificate/csI5cA7JH7eHVJ8wNkp0" TargetMode="External"/><Relationship Id="rId168" Type="http://schemas.openxmlformats.org/officeDocument/2006/relationships/hyperlink" Target="https://talan.bank.gov.ua/get-user-certificate/csI5c7IWfe-CbRR9aV4C" TargetMode="External"/><Relationship Id="rId943" Type="http://schemas.openxmlformats.org/officeDocument/2006/relationships/hyperlink" Target="https://talan.bank.gov.ua/get-user-certificate/csI5cUm-W_1LlkC3lf4F" TargetMode="External"/><Relationship Id="rId1019" Type="http://schemas.openxmlformats.org/officeDocument/2006/relationships/hyperlink" Target="https://talan.bank.gov.ua/get-user-certificate/csI5ciBl5niWhRc8bgNz" TargetMode="External"/><Relationship Id="rId72" Type="http://schemas.openxmlformats.org/officeDocument/2006/relationships/hyperlink" Target="https://talan.bank.gov.ua/get-user-certificate/csI5czQWm4Eoqo6uwjsN" TargetMode="External"/><Relationship Id="rId375" Type="http://schemas.openxmlformats.org/officeDocument/2006/relationships/hyperlink" Target="https://talan.bank.gov.ua/get-user-certificate/csI5c1ah8OVjLoQLWjS3" TargetMode="External"/><Relationship Id="rId582" Type="http://schemas.openxmlformats.org/officeDocument/2006/relationships/hyperlink" Target="https://talan.bank.gov.ua/get-user-certificate/csI5cavttuwYCl71kKdO" TargetMode="External"/><Relationship Id="rId803" Type="http://schemas.openxmlformats.org/officeDocument/2006/relationships/hyperlink" Target="https://talan.bank.gov.ua/get-user-certificate/csI5cgN36nFQgTZVMYPj" TargetMode="External"/><Relationship Id="rId1226" Type="http://schemas.openxmlformats.org/officeDocument/2006/relationships/hyperlink" Target="https://talan.bank.gov.ua/get-user-certificate/csI5cNn-PfWVepd2urvT" TargetMode="External"/><Relationship Id="rId3" Type="http://schemas.openxmlformats.org/officeDocument/2006/relationships/hyperlink" Target="https://talan.bank.gov.ua/get-user-certificate/csI5cSQwnPYeWU1ZQk8e" TargetMode="External"/><Relationship Id="rId235" Type="http://schemas.openxmlformats.org/officeDocument/2006/relationships/hyperlink" Target="https://talan.bank.gov.ua/get-user-certificate/csI5cEYy0JSHkU3w_W6N" TargetMode="External"/><Relationship Id="rId442" Type="http://schemas.openxmlformats.org/officeDocument/2006/relationships/hyperlink" Target="https://talan.bank.gov.ua/get-user-certificate/csI5cD9MXPaialoZ5Gl0" TargetMode="External"/><Relationship Id="rId887" Type="http://schemas.openxmlformats.org/officeDocument/2006/relationships/hyperlink" Target="https://talan.bank.gov.ua/get-user-certificate/csI5cQiW-Q0df4NTweg1" TargetMode="External"/><Relationship Id="rId1072" Type="http://schemas.openxmlformats.org/officeDocument/2006/relationships/hyperlink" Target="https://talan.bank.gov.ua/get-user-certificate/csI5cxVSbI3VMDUqM54v" TargetMode="External"/><Relationship Id="rId302" Type="http://schemas.openxmlformats.org/officeDocument/2006/relationships/hyperlink" Target="https://talan.bank.gov.ua/get-user-certificate/csI5cXqm6TuasFTKZBMr" TargetMode="External"/><Relationship Id="rId747" Type="http://schemas.openxmlformats.org/officeDocument/2006/relationships/hyperlink" Target="https://talan.bank.gov.ua/get-user-certificate/csI5cKw1rdJ0Qj-nAVM5" TargetMode="External"/><Relationship Id="rId954" Type="http://schemas.openxmlformats.org/officeDocument/2006/relationships/hyperlink" Target="https://talan.bank.gov.ua/get-user-certificate/csI5cRmlrHJqEhF5XKtB" TargetMode="External"/><Relationship Id="rId83" Type="http://schemas.openxmlformats.org/officeDocument/2006/relationships/hyperlink" Target="https://talan.bank.gov.ua/get-user-certificate/csI5cGNo10YcTERsnieH" TargetMode="External"/><Relationship Id="rId179" Type="http://schemas.openxmlformats.org/officeDocument/2006/relationships/hyperlink" Target="https://talan.bank.gov.ua/get-user-certificate/csI5cbb_XM0CCXGo773P" TargetMode="External"/><Relationship Id="rId386" Type="http://schemas.openxmlformats.org/officeDocument/2006/relationships/hyperlink" Target="https://talan.bank.gov.ua/get-user-certificate/csI5c-lVEPIr4oVrRLVC" TargetMode="External"/><Relationship Id="rId593" Type="http://schemas.openxmlformats.org/officeDocument/2006/relationships/hyperlink" Target="https://talan.bank.gov.ua/get-user-certificate/csI5cKsmucoCWe4O7Hry" TargetMode="External"/><Relationship Id="rId607" Type="http://schemas.openxmlformats.org/officeDocument/2006/relationships/hyperlink" Target="https://talan.bank.gov.ua/get-user-certificate/csI5cqo0VHGBGptOWn0F" TargetMode="External"/><Relationship Id="rId814" Type="http://schemas.openxmlformats.org/officeDocument/2006/relationships/hyperlink" Target="https://talan.bank.gov.ua/get-user-certificate/csI5csXd533GG8q5OOla" TargetMode="External"/><Relationship Id="rId1237" Type="http://schemas.openxmlformats.org/officeDocument/2006/relationships/hyperlink" Target="https://talan.bank.gov.ua/get-user-certificate/csI5cpRlXsuluPF0pHbT" TargetMode="External"/><Relationship Id="rId246" Type="http://schemas.openxmlformats.org/officeDocument/2006/relationships/hyperlink" Target="https://talan.bank.gov.ua/get-user-certificate/csI5cho4mSIfaunyO86-" TargetMode="External"/><Relationship Id="rId453" Type="http://schemas.openxmlformats.org/officeDocument/2006/relationships/hyperlink" Target="https://talan.bank.gov.ua/get-user-certificate/csI5cCqj30UqY7xJFXbs" TargetMode="External"/><Relationship Id="rId660" Type="http://schemas.openxmlformats.org/officeDocument/2006/relationships/hyperlink" Target="https://talan.bank.gov.ua/get-user-certificate/csI5cv2IVZW-ESXFyWFu" TargetMode="External"/><Relationship Id="rId898" Type="http://schemas.openxmlformats.org/officeDocument/2006/relationships/hyperlink" Target="https://talan.bank.gov.ua/get-user-certificate/csI5cyd1FVTXe0tp0gJy" TargetMode="External"/><Relationship Id="rId1083" Type="http://schemas.openxmlformats.org/officeDocument/2006/relationships/hyperlink" Target="https://talan.bank.gov.ua/get-user-certificate/csI5cMiUfimQPtoDfdlN" TargetMode="External"/><Relationship Id="rId1290" Type="http://schemas.openxmlformats.org/officeDocument/2006/relationships/hyperlink" Target="https://talan.bank.gov.ua/get-user-certificate/csI5cArSJuovN57CJeNy" TargetMode="External"/><Relationship Id="rId1304" Type="http://schemas.openxmlformats.org/officeDocument/2006/relationships/hyperlink" Target="https://talan.bank.gov.ua/get-user-certificate/csI5c9IxvQGVz2KlADtp" TargetMode="External"/><Relationship Id="rId106" Type="http://schemas.openxmlformats.org/officeDocument/2006/relationships/hyperlink" Target="https://talan.bank.gov.ua/get-user-certificate/csI5cVjFqQKiwzuP3g4N" TargetMode="External"/><Relationship Id="rId313" Type="http://schemas.openxmlformats.org/officeDocument/2006/relationships/hyperlink" Target="https://talan.bank.gov.ua/get-user-certificate/csI5cjVCHfZSPr6CTMqG" TargetMode="External"/><Relationship Id="rId758" Type="http://schemas.openxmlformats.org/officeDocument/2006/relationships/hyperlink" Target="https://talan.bank.gov.ua/get-user-certificate/csI5cc3dasugHAqO7JBs" TargetMode="External"/><Relationship Id="rId965" Type="http://schemas.openxmlformats.org/officeDocument/2006/relationships/hyperlink" Target="https://talan.bank.gov.ua/get-user-certificate/csI5cL2skg-swVizEt7r" TargetMode="External"/><Relationship Id="rId1150" Type="http://schemas.openxmlformats.org/officeDocument/2006/relationships/hyperlink" Target="https://talan.bank.gov.ua/get-user-certificate/csI5csXEvuS0ZAEhgCDv" TargetMode="External"/><Relationship Id="rId10" Type="http://schemas.openxmlformats.org/officeDocument/2006/relationships/hyperlink" Target="https://talan.bank.gov.ua/get-user-certificate/csI5cdNOSLrPmbpCGyX9" TargetMode="External"/><Relationship Id="rId94" Type="http://schemas.openxmlformats.org/officeDocument/2006/relationships/hyperlink" Target="https://talan.bank.gov.ua/get-user-certificate/csI5cAGaZYyTR7qIAoGt" TargetMode="External"/><Relationship Id="rId397" Type="http://schemas.openxmlformats.org/officeDocument/2006/relationships/hyperlink" Target="https://talan.bank.gov.ua/get-user-certificate/csI5cmjvMCKjTe7F_6A_" TargetMode="External"/><Relationship Id="rId520" Type="http://schemas.openxmlformats.org/officeDocument/2006/relationships/hyperlink" Target="https://talan.bank.gov.ua/get-user-certificate/csI5c317oL-c2Ax14VJy" TargetMode="External"/><Relationship Id="rId618" Type="http://schemas.openxmlformats.org/officeDocument/2006/relationships/hyperlink" Target="https://talan.bank.gov.ua/get-user-certificate/csI5cuARznpxXKZzWbaE" TargetMode="External"/><Relationship Id="rId825" Type="http://schemas.openxmlformats.org/officeDocument/2006/relationships/hyperlink" Target="https://talan.bank.gov.ua/get-user-certificate/csI5chd1Rz_2L_xE39hh" TargetMode="External"/><Relationship Id="rId1248" Type="http://schemas.openxmlformats.org/officeDocument/2006/relationships/hyperlink" Target="https://talan.bank.gov.ua/get-user-certificate/csI5cdc7wAR0hMb25l6n" TargetMode="External"/><Relationship Id="rId257" Type="http://schemas.openxmlformats.org/officeDocument/2006/relationships/hyperlink" Target="https://talan.bank.gov.ua/get-user-certificate/csI5cTAL7zen33hxbxEJ" TargetMode="External"/><Relationship Id="rId464" Type="http://schemas.openxmlformats.org/officeDocument/2006/relationships/hyperlink" Target="https://talan.bank.gov.ua/get-user-certificate/csI5cQy1vngSRgm69L31" TargetMode="External"/><Relationship Id="rId1010" Type="http://schemas.openxmlformats.org/officeDocument/2006/relationships/hyperlink" Target="https://talan.bank.gov.ua/get-user-certificate/csI5cntdj7O5SCwTGKfy" TargetMode="External"/><Relationship Id="rId1094" Type="http://schemas.openxmlformats.org/officeDocument/2006/relationships/hyperlink" Target="https://talan.bank.gov.ua/get-user-certificate/csI5cbEVDLE9c0puTptc" TargetMode="External"/><Relationship Id="rId1108" Type="http://schemas.openxmlformats.org/officeDocument/2006/relationships/hyperlink" Target="https://talan.bank.gov.ua/get-user-certificate/csI5cCmoYCBrk4sTeOq1" TargetMode="External"/><Relationship Id="rId1315" Type="http://schemas.openxmlformats.org/officeDocument/2006/relationships/hyperlink" Target="https://talan.bank.gov.ua/get-user-certificate/csI5c1HV5SyJj_5g1WEp" TargetMode="External"/><Relationship Id="rId117" Type="http://schemas.openxmlformats.org/officeDocument/2006/relationships/hyperlink" Target="https://talan.bank.gov.ua/get-user-certificate/csI5cFCkIATbrStqv-Az" TargetMode="External"/><Relationship Id="rId671" Type="http://schemas.openxmlformats.org/officeDocument/2006/relationships/hyperlink" Target="https://talan.bank.gov.ua/get-user-certificate/csI5cs2PfKDkLvsw28XS" TargetMode="External"/><Relationship Id="rId769" Type="http://schemas.openxmlformats.org/officeDocument/2006/relationships/hyperlink" Target="https://talan.bank.gov.ua/get-user-certificate/csI5cvksfFUxAgMZSWZl" TargetMode="External"/><Relationship Id="rId976" Type="http://schemas.openxmlformats.org/officeDocument/2006/relationships/hyperlink" Target="https://talan.bank.gov.ua/get-user-certificate/csI5ctneq6ILe0F45V_M" TargetMode="External"/><Relationship Id="rId324" Type="http://schemas.openxmlformats.org/officeDocument/2006/relationships/hyperlink" Target="https://talan.bank.gov.ua/get-user-certificate/csI5cJo9binvcpZqaGCl" TargetMode="External"/><Relationship Id="rId531" Type="http://schemas.openxmlformats.org/officeDocument/2006/relationships/hyperlink" Target="https://talan.bank.gov.ua/get-user-certificate/csI5cVaZHYfb8Or0n6vm" TargetMode="External"/><Relationship Id="rId629" Type="http://schemas.openxmlformats.org/officeDocument/2006/relationships/hyperlink" Target="https://talan.bank.gov.ua/get-user-certificate/csI5cEaAIHQk0rxkm5UW" TargetMode="External"/><Relationship Id="rId1161" Type="http://schemas.openxmlformats.org/officeDocument/2006/relationships/hyperlink" Target="https://talan.bank.gov.ua/get-user-certificate/csI5civJPRU1BO5JjA4X" TargetMode="External"/><Relationship Id="rId1259" Type="http://schemas.openxmlformats.org/officeDocument/2006/relationships/hyperlink" Target="https://talan.bank.gov.ua/get-user-certificate/csI5cnH7KB0R_w42Pvk6" TargetMode="External"/><Relationship Id="rId836" Type="http://schemas.openxmlformats.org/officeDocument/2006/relationships/hyperlink" Target="https://talan.bank.gov.ua/get-user-certificate/csI5cbufnnZ4FwnuPXzD" TargetMode="External"/><Relationship Id="rId1021" Type="http://schemas.openxmlformats.org/officeDocument/2006/relationships/hyperlink" Target="https://talan.bank.gov.ua/get-user-certificate/csI5cvn-PPqyoyQAE53L" TargetMode="External"/><Relationship Id="rId1119" Type="http://schemas.openxmlformats.org/officeDocument/2006/relationships/hyperlink" Target="https://talan.bank.gov.ua/get-user-certificate/csI5czYnrXY4ADrhxsrg" TargetMode="External"/><Relationship Id="rId903" Type="http://schemas.openxmlformats.org/officeDocument/2006/relationships/hyperlink" Target="https://talan.bank.gov.ua/get-user-certificate/csI5c0-zNge1zX9LocH4" TargetMode="External"/><Relationship Id="rId1326" Type="http://schemas.openxmlformats.org/officeDocument/2006/relationships/hyperlink" Target="https://talan.bank.gov.ua/get-user-certificate/csI5cexVeK5E4ZWyBlBT" TargetMode="External"/><Relationship Id="rId32" Type="http://schemas.openxmlformats.org/officeDocument/2006/relationships/hyperlink" Target="https://talan.bank.gov.ua/get-user-certificate/csI5cTY26_-yeVstYYCB" TargetMode="External"/><Relationship Id="rId181" Type="http://schemas.openxmlformats.org/officeDocument/2006/relationships/hyperlink" Target="https://talan.bank.gov.ua/get-user-certificate/csI5cAfku9lfI2_-I_np" TargetMode="External"/><Relationship Id="rId279" Type="http://schemas.openxmlformats.org/officeDocument/2006/relationships/hyperlink" Target="https://talan.bank.gov.ua/get-user-certificate/csI5c8i78hFK4eGHCM_G" TargetMode="External"/><Relationship Id="rId486" Type="http://schemas.openxmlformats.org/officeDocument/2006/relationships/hyperlink" Target="https://talan.bank.gov.ua/get-user-certificate/csI5cIOSiUVtANOOfkkl" TargetMode="External"/><Relationship Id="rId693" Type="http://schemas.openxmlformats.org/officeDocument/2006/relationships/hyperlink" Target="https://talan.bank.gov.ua/get-user-certificate/csI5cJcWRGSeI7YdAixb" TargetMode="External"/><Relationship Id="rId139" Type="http://schemas.openxmlformats.org/officeDocument/2006/relationships/hyperlink" Target="https://talan.bank.gov.ua/get-user-certificate/csI5c9gchvS-W5ecAsmt" TargetMode="External"/><Relationship Id="rId346" Type="http://schemas.openxmlformats.org/officeDocument/2006/relationships/hyperlink" Target="https://talan.bank.gov.ua/get-user-certificate/csI5c99-psduj5HiPnP2" TargetMode="External"/><Relationship Id="rId553" Type="http://schemas.openxmlformats.org/officeDocument/2006/relationships/hyperlink" Target="https://talan.bank.gov.ua/get-user-certificate/csI5cXjk-QH-7uKzjLqj" TargetMode="External"/><Relationship Id="rId760" Type="http://schemas.openxmlformats.org/officeDocument/2006/relationships/hyperlink" Target="https://talan.bank.gov.ua/get-user-certificate/csI5cyA19naiclGscq68" TargetMode="External"/><Relationship Id="rId998" Type="http://schemas.openxmlformats.org/officeDocument/2006/relationships/hyperlink" Target="https://talan.bank.gov.ua/get-user-certificate/csI5cd_KF1DGHFNPHtlO" TargetMode="External"/><Relationship Id="rId1183" Type="http://schemas.openxmlformats.org/officeDocument/2006/relationships/hyperlink" Target="https://talan.bank.gov.ua/get-user-certificate/csI5cLZiEp_b4PUEcIbW" TargetMode="External"/><Relationship Id="rId206" Type="http://schemas.openxmlformats.org/officeDocument/2006/relationships/hyperlink" Target="https://talan.bank.gov.ua/get-user-certificate/csI5cAT75PCYE4JJihjM" TargetMode="External"/><Relationship Id="rId413" Type="http://schemas.openxmlformats.org/officeDocument/2006/relationships/hyperlink" Target="https://talan.bank.gov.ua/get-user-certificate/csI5cD6DXzgpAr7UYMSG" TargetMode="External"/><Relationship Id="rId858" Type="http://schemas.openxmlformats.org/officeDocument/2006/relationships/hyperlink" Target="https://talan.bank.gov.ua/get-user-certificate/csI5cYu7wmkE-yc2Vg5_" TargetMode="External"/><Relationship Id="rId1043" Type="http://schemas.openxmlformats.org/officeDocument/2006/relationships/hyperlink" Target="https://talan.bank.gov.ua/get-user-certificate/csI5conZ0qHYz1ZX9uTu" TargetMode="External"/><Relationship Id="rId620" Type="http://schemas.openxmlformats.org/officeDocument/2006/relationships/hyperlink" Target="https://talan.bank.gov.ua/get-user-certificate/csI5cj5OOjDW9CbIuNmB" TargetMode="External"/><Relationship Id="rId718" Type="http://schemas.openxmlformats.org/officeDocument/2006/relationships/hyperlink" Target="https://talan.bank.gov.ua/get-user-certificate/csI5c9dgc9mpRc7e7k3y" TargetMode="External"/><Relationship Id="rId925" Type="http://schemas.openxmlformats.org/officeDocument/2006/relationships/hyperlink" Target="https://talan.bank.gov.ua/get-user-certificate/csI5cq14x4QIToGU6Eb1" TargetMode="External"/><Relationship Id="rId1250" Type="http://schemas.openxmlformats.org/officeDocument/2006/relationships/hyperlink" Target="https://talan.bank.gov.ua/get-user-certificate/csI5cmhfKApfaW4S7bnz" TargetMode="External"/><Relationship Id="rId1348" Type="http://schemas.openxmlformats.org/officeDocument/2006/relationships/hyperlink" Target="https://talan.bank.gov.ua/get-user-certificate/csI5c5KbqJlHiBZNd2qo" TargetMode="External"/><Relationship Id="rId1110" Type="http://schemas.openxmlformats.org/officeDocument/2006/relationships/hyperlink" Target="https://talan.bank.gov.ua/get-user-certificate/csI5cm0S4tdHTGYUjbLI" TargetMode="External"/><Relationship Id="rId1208" Type="http://schemas.openxmlformats.org/officeDocument/2006/relationships/hyperlink" Target="https://talan.bank.gov.ua/get-user-certificate/csI5cTUep_PNhoaZ5TTn" TargetMode="External"/><Relationship Id="rId54" Type="http://schemas.openxmlformats.org/officeDocument/2006/relationships/hyperlink" Target="https://talan.bank.gov.ua/get-user-certificate/csI5csi7D--COrPUAsKZ" TargetMode="External"/><Relationship Id="rId270" Type="http://schemas.openxmlformats.org/officeDocument/2006/relationships/hyperlink" Target="https://talan.bank.gov.ua/get-user-certificate/csI5cBIUzQCK9laANX2e" TargetMode="External"/><Relationship Id="rId130" Type="http://schemas.openxmlformats.org/officeDocument/2006/relationships/hyperlink" Target="https://talan.bank.gov.ua/get-user-certificate/csI5cKq207J2GSb4QhFG" TargetMode="External"/><Relationship Id="rId368" Type="http://schemas.openxmlformats.org/officeDocument/2006/relationships/hyperlink" Target="https://talan.bank.gov.ua/get-user-certificate/csI5cq-D7bVhhsv0eKZ7" TargetMode="External"/><Relationship Id="rId575" Type="http://schemas.openxmlformats.org/officeDocument/2006/relationships/hyperlink" Target="https://talan.bank.gov.ua/get-user-certificate/csI5cP_ULkaMx7mWymcg" TargetMode="External"/><Relationship Id="rId782" Type="http://schemas.openxmlformats.org/officeDocument/2006/relationships/hyperlink" Target="https://talan.bank.gov.ua/get-user-certificate/csI5cebq5t976O8mamS_" TargetMode="External"/><Relationship Id="rId228" Type="http://schemas.openxmlformats.org/officeDocument/2006/relationships/hyperlink" Target="https://talan.bank.gov.ua/get-user-certificate/csI5c8LcZeS_4ysH7sJh" TargetMode="External"/><Relationship Id="rId435" Type="http://schemas.openxmlformats.org/officeDocument/2006/relationships/hyperlink" Target="https://talan.bank.gov.ua/get-user-certificate/csI5cTfUdE1ngw-3Mu4_" TargetMode="External"/><Relationship Id="rId642" Type="http://schemas.openxmlformats.org/officeDocument/2006/relationships/hyperlink" Target="https://talan.bank.gov.ua/get-user-certificate/csI5cJrNbeJTt9XlEU3H" TargetMode="External"/><Relationship Id="rId1065" Type="http://schemas.openxmlformats.org/officeDocument/2006/relationships/hyperlink" Target="https://talan.bank.gov.ua/get-user-certificate/csI5csszo8StKpQqIWia" TargetMode="External"/><Relationship Id="rId1272" Type="http://schemas.openxmlformats.org/officeDocument/2006/relationships/hyperlink" Target="https://talan.bank.gov.ua/get-user-certificate/csI5cNPrAFhQiwDiZ0_3" TargetMode="External"/><Relationship Id="rId502" Type="http://schemas.openxmlformats.org/officeDocument/2006/relationships/hyperlink" Target="https://talan.bank.gov.ua/get-user-certificate/csI5cn7QAB3SdNcbcXSH" TargetMode="External"/><Relationship Id="rId947" Type="http://schemas.openxmlformats.org/officeDocument/2006/relationships/hyperlink" Target="https://talan.bank.gov.ua/get-user-certificate/csI5c7X993xiwmOXERT_" TargetMode="External"/><Relationship Id="rId1132" Type="http://schemas.openxmlformats.org/officeDocument/2006/relationships/hyperlink" Target="https://talan.bank.gov.ua/get-user-certificate/csI5c6C3YocZDlk_NXuW" TargetMode="External"/><Relationship Id="rId76" Type="http://schemas.openxmlformats.org/officeDocument/2006/relationships/hyperlink" Target="https://talan.bank.gov.ua/get-user-certificate/csI5cDLO86IOqSFubl4O" TargetMode="External"/><Relationship Id="rId807" Type="http://schemas.openxmlformats.org/officeDocument/2006/relationships/hyperlink" Target="https://talan.bank.gov.ua/get-user-certificate/csI5cWaVOQeJrHwto9vH" TargetMode="External"/><Relationship Id="rId292" Type="http://schemas.openxmlformats.org/officeDocument/2006/relationships/hyperlink" Target="https://talan.bank.gov.ua/get-user-certificate/csI5cuG5y454tOKmVhXS" TargetMode="External"/><Relationship Id="rId597" Type="http://schemas.openxmlformats.org/officeDocument/2006/relationships/hyperlink" Target="https://talan.bank.gov.ua/get-user-certificate/csI5cS30vfzlj8ZAyVan" TargetMode="External"/><Relationship Id="rId152" Type="http://schemas.openxmlformats.org/officeDocument/2006/relationships/hyperlink" Target="https://talan.bank.gov.ua/get-user-certificate/csI5ct8QJbsWcS37PtY-" TargetMode="External"/><Relationship Id="rId457" Type="http://schemas.openxmlformats.org/officeDocument/2006/relationships/hyperlink" Target="https://talan.bank.gov.ua/get-user-certificate/csI5chOXZOGE4BKdqevY" TargetMode="External"/><Relationship Id="rId1087" Type="http://schemas.openxmlformats.org/officeDocument/2006/relationships/hyperlink" Target="https://talan.bank.gov.ua/get-user-certificate/csI5czKfhZNRBhR3IpgJ" TargetMode="External"/><Relationship Id="rId1294" Type="http://schemas.openxmlformats.org/officeDocument/2006/relationships/hyperlink" Target="https://talan.bank.gov.ua/get-user-certificate/csI5cGk32BplRNVn3eyU" TargetMode="External"/><Relationship Id="rId664" Type="http://schemas.openxmlformats.org/officeDocument/2006/relationships/hyperlink" Target="https://talan.bank.gov.ua/get-user-certificate/csI5cxIB68Vkt9aB9W8y" TargetMode="External"/><Relationship Id="rId871" Type="http://schemas.openxmlformats.org/officeDocument/2006/relationships/hyperlink" Target="https://talan.bank.gov.ua/get-user-certificate/csI5cT9KmMVB8iZbGrcF" TargetMode="External"/><Relationship Id="rId969" Type="http://schemas.openxmlformats.org/officeDocument/2006/relationships/hyperlink" Target="https://talan.bank.gov.ua/get-user-certificate/csI5c0g6_mhD70l3VuD9" TargetMode="External"/><Relationship Id="rId317" Type="http://schemas.openxmlformats.org/officeDocument/2006/relationships/hyperlink" Target="https://talan.bank.gov.ua/get-user-certificate/csI5cfhgXR3IoeUvSdaQ" TargetMode="External"/><Relationship Id="rId524" Type="http://schemas.openxmlformats.org/officeDocument/2006/relationships/hyperlink" Target="https://talan.bank.gov.ua/get-user-certificate/csI5cstTbHUA3h46RC5C" TargetMode="External"/><Relationship Id="rId731" Type="http://schemas.openxmlformats.org/officeDocument/2006/relationships/hyperlink" Target="https://talan.bank.gov.ua/get-user-certificate/csI5cFGahaCJTQNwXlPk" TargetMode="External"/><Relationship Id="rId1154" Type="http://schemas.openxmlformats.org/officeDocument/2006/relationships/hyperlink" Target="https://talan.bank.gov.ua/get-user-certificate/csI5cCCAgJy7gdOQfJ4v" TargetMode="External"/><Relationship Id="rId1361" Type="http://schemas.openxmlformats.org/officeDocument/2006/relationships/hyperlink" Target="https://talan.bank.gov.ua/get-user-certificate/csI5c4HYEnPWT2eUkNYD" TargetMode="External"/><Relationship Id="rId98" Type="http://schemas.openxmlformats.org/officeDocument/2006/relationships/hyperlink" Target="https://talan.bank.gov.ua/get-user-certificate/csI5c9PDXPpAZ99foa9w" TargetMode="External"/><Relationship Id="rId829" Type="http://schemas.openxmlformats.org/officeDocument/2006/relationships/hyperlink" Target="https://talan.bank.gov.ua/get-user-certificate/csI5cHOkqyd4TUT8xqyh" TargetMode="External"/><Relationship Id="rId1014" Type="http://schemas.openxmlformats.org/officeDocument/2006/relationships/hyperlink" Target="https://talan.bank.gov.ua/get-user-certificate/csI5ceL-U85SUd8WP8np" TargetMode="External"/><Relationship Id="rId1221" Type="http://schemas.openxmlformats.org/officeDocument/2006/relationships/hyperlink" Target="https://talan.bank.gov.ua/get-user-certificate/csI5cXi2TTyXoq1QT-S8" TargetMode="External"/><Relationship Id="rId1319" Type="http://schemas.openxmlformats.org/officeDocument/2006/relationships/hyperlink" Target="https://talan.bank.gov.ua/get-user-certificate/csI5ctBMXEqXwNPf989m" TargetMode="External"/><Relationship Id="rId25" Type="http://schemas.openxmlformats.org/officeDocument/2006/relationships/hyperlink" Target="https://talan.bank.gov.ua/get-user-certificate/csI5cAYip144TJLHwszq" TargetMode="External"/><Relationship Id="rId174" Type="http://schemas.openxmlformats.org/officeDocument/2006/relationships/hyperlink" Target="https://talan.bank.gov.ua/get-user-certificate/csI5cpMXS32k6xvrOScn" TargetMode="External"/><Relationship Id="rId381" Type="http://schemas.openxmlformats.org/officeDocument/2006/relationships/hyperlink" Target="https://talan.bank.gov.ua/get-user-certificate/csI5cpw4kpYU5RfMJ4eu" TargetMode="External"/><Relationship Id="rId241" Type="http://schemas.openxmlformats.org/officeDocument/2006/relationships/hyperlink" Target="https://talan.bank.gov.ua/get-user-certificate/csI5ccPvjADK6SiHvbe3" TargetMode="External"/><Relationship Id="rId479" Type="http://schemas.openxmlformats.org/officeDocument/2006/relationships/hyperlink" Target="https://talan.bank.gov.ua/get-user-certificate/csI5cagWGMZOBxii_8ot" TargetMode="External"/><Relationship Id="rId686" Type="http://schemas.openxmlformats.org/officeDocument/2006/relationships/hyperlink" Target="https://talan.bank.gov.ua/get-user-certificate/csI5cRbkNWlRpJADWZjJ" TargetMode="External"/><Relationship Id="rId893" Type="http://schemas.openxmlformats.org/officeDocument/2006/relationships/hyperlink" Target="https://talan.bank.gov.ua/get-user-certificate/csI5ck1BA46_Vj-XPVZR" TargetMode="External"/><Relationship Id="rId339" Type="http://schemas.openxmlformats.org/officeDocument/2006/relationships/hyperlink" Target="https://talan.bank.gov.ua/get-user-certificate/csI5c5MFsumyzIXeyDyv" TargetMode="External"/><Relationship Id="rId546" Type="http://schemas.openxmlformats.org/officeDocument/2006/relationships/hyperlink" Target="https://talan.bank.gov.ua/get-user-certificate/csI5cKKMMNWB_8dIS3sd" TargetMode="External"/><Relationship Id="rId753" Type="http://schemas.openxmlformats.org/officeDocument/2006/relationships/hyperlink" Target="https://talan.bank.gov.ua/get-user-certificate/csI5c4jdZ_l5xP5ROD-K" TargetMode="External"/><Relationship Id="rId1176" Type="http://schemas.openxmlformats.org/officeDocument/2006/relationships/hyperlink" Target="https://talan.bank.gov.ua/get-user-certificate/csI5chWidyURI11cFvPB" TargetMode="External"/><Relationship Id="rId101" Type="http://schemas.openxmlformats.org/officeDocument/2006/relationships/hyperlink" Target="https://talan.bank.gov.ua/get-user-certificate/csI5cHSvq_xQ6x-AvISj" TargetMode="External"/><Relationship Id="rId406" Type="http://schemas.openxmlformats.org/officeDocument/2006/relationships/hyperlink" Target="https://talan.bank.gov.ua/get-user-certificate/csI5cWFOKkg1l7W-u6y5" TargetMode="External"/><Relationship Id="rId960" Type="http://schemas.openxmlformats.org/officeDocument/2006/relationships/hyperlink" Target="https://talan.bank.gov.ua/get-user-certificate/csI5cC0KEfvcbECL5PBs" TargetMode="External"/><Relationship Id="rId1036" Type="http://schemas.openxmlformats.org/officeDocument/2006/relationships/hyperlink" Target="https://talan.bank.gov.ua/get-user-certificate/csI5c41AdAPDi-XrCkyn" TargetMode="External"/><Relationship Id="rId1243" Type="http://schemas.openxmlformats.org/officeDocument/2006/relationships/hyperlink" Target="https://talan.bank.gov.ua/get-user-certificate/csI5c1HesNKQnp3du_zv" TargetMode="External"/><Relationship Id="rId613" Type="http://schemas.openxmlformats.org/officeDocument/2006/relationships/hyperlink" Target="https://talan.bank.gov.ua/get-user-certificate/csI5cEsihp-uk0nDN5mb" TargetMode="External"/><Relationship Id="rId820" Type="http://schemas.openxmlformats.org/officeDocument/2006/relationships/hyperlink" Target="https://talan.bank.gov.ua/get-user-certificate/csI5cPw92JTjhfehvfaQ" TargetMode="External"/><Relationship Id="rId918" Type="http://schemas.openxmlformats.org/officeDocument/2006/relationships/hyperlink" Target="https://talan.bank.gov.ua/get-user-certificate/csI5c5y7dVKtJ9hKtoPU" TargetMode="External"/><Relationship Id="rId1103" Type="http://schemas.openxmlformats.org/officeDocument/2006/relationships/hyperlink" Target="https://talan.bank.gov.ua/get-user-certificate/csI5clr8Du4glmYcfvS6" TargetMode="External"/><Relationship Id="rId1310" Type="http://schemas.openxmlformats.org/officeDocument/2006/relationships/hyperlink" Target="https://talan.bank.gov.ua/get-user-certificate/csI5c6d48c4zlko1KZA4" TargetMode="External"/><Relationship Id="rId47" Type="http://schemas.openxmlformats.org/officeDocument/2006/relationships/hyperlink" Target="https://talan.bank.gov.ua/get-user-certificate/csI5c2PFA5wQjE55UyCN" TargetMode="External"/><Relationship Id="rId196" Type="http://schemas.openxmlformats.org/officeDocument/2006/relationships/hyperlink" Target="https://talan.bank.gov.ua/get-user-certificate/csI5cuAvUw70tcS3yvy1" TargetMode="External"/><Relationship Id="rId263" Type="http://schemas.openxmlformats.org/officeDocument/2006/relationships/hyperlink" Target="https://talan.bank.gov.ua/get-user-certificate/csI5cuDSn4xLDvNSn4yl" TargetMode="External"/><Relationship Id="rId470" Type="http://schemas.openxmlformats.org/officeDocument/2006/relationships/hyperlink" Target="https://talan.bank.gov.ua/get-user-certificate/csI5c29Pp0XaYqKThlD6" TargetMode="External"/><Relationship Id="rId123" Type="http://schemas.openxmlformats.org/officeDocument/2006/relationships/hyperlink" Target="https://talan.bank.gov.ua/get-user-certificate/csI5csx559RODg9zKEF-" TargetMode="External"/><Relationship Id="rId330" Type="http://schemas.openxmlformats.org/officeDocument/2006/relationships/hyperlink" Target="https://talan.bank.gov.ua/get-user-certificate/csI5cXcrSTzvNZTlZBqG" TargetMode="External"/><Relationship Id="rId568" Type="http://schemas.openxmlformats.org/officeDocument/2006/relationships/hyperlink" Target="https://talan.bank.gov.ua/get-user-certificate/csI5c_6KsJRLsrh6wwKM" TargetMode="External"/><Relationship Id="rId775" Type="http://schemas.openxmlformats.org/officeDocument/2006/relationships/hyperlink" Target="https://talan.bank.gov.ua/get-user-certificate/csI5cqkZ5Zn99JGnYWmy" TargetMode="External"/><Relationship Id="rId982" Type="http://schemas.openxmlformats.org/officeDocument/2006/relationships/hyperlink" Target="https://talan.bank.gov.ua/get-user-certificate/csI5cKMyvTP62nedzBUC" TargetMode="External"/><Relationship Id="rId1198" Type="http://schemas.openxmlformats.org/officeDocument/2006/relationships/hyperlink" Target="https://talan.bank.gov.ua/get-user-certificate/csI5c4KYoLP0Sz6kYwCo" TargetMode="External"/><Relationship Id="rId428" Type="http://schemas.openxmlformats.org/officeDocument/2006/relationships/hyperlink" Target="https://talan.bank.gov.ua/get-user-certificate/csI5cnSYqMtwfHGPsz2t" TargetMode="External"/><Relationship Id="rId635" Type="http://schemas.openxmlformats.org/officeDocument/2006/relationships/hyperlink" Target="https://talan.bank.gov.ua/get-user-certificate/csI5c1ryiU8Sick58zYn" TargetMode="External"/><Relationship Id="rId842" Type="http://schemas.openxmlformats.org/officeDocument/2006/relationships/hyperlink" Target="https://talan.bank.gov.ua/get-user-certificate/csI5cG9kRWMkbE63MK79" TargetMode="External"/><Relationship Id="rId1058" Type="http://schemas.openxmlformats.org/officeDocument/2006/relationships/hyperlink" Target="https://talan.bank.gov.ua/get-user-certificate/csI5cz7hQDxaT-knw_Io" TargetMode="External"/><Relationship Id="rId1265" Type="http://schemas.openxmlformats.org/officeDocument/2006/relationships/hyperlink" Target="https://talan.bank.gov.ua/get-user-certificate/csI5c_Sk_mZrM1ivcfAG" TargetMode="External"/><Relationship Id="rId702" Type="http://schemas.openxmlformats.org/officeDocument/2006/relationships/hyperlink" Target="https://talan.bank.gov.ua/get-user-certificate/csI5cpCgfif-kCsjo545" TargetMode="External"/><Relationship Id="rId1125" Type="http://schemas.openxmlformats.org/officeDocument/2006/relationships/hyperlink" Target="https://talan.bank.gov.ua/get-user-certificate/csI5cDXSWyh51LrkCDWh" TargetMode="External"/><Relationship Id="rId1332" Type="http://schemas.openxmlformats.org/officeDocument/2006/relationships/hyperlink" Target="https://talan.bank.gov.ua/get-user-certificate/csI5cdFMwmtRencXrUeE" TargetMode="External"/><Relationship Id="rId69" Type="http://schemas.openxmlformats.org/officeDocument/2006/relationships/hyperlink" Target="https://talan.bank.gov.ua/get-user-certificate/csI5ctEBDcasnoOoQis3" TargetMode="External"/><Relationship Id="rId285" Type="http://schemas.openxmlformats.org/officeDocument/2006/relationships/hyperlink" Target="https://talan.bank.gov.ua/get-user-certificate/csI5cU51xGUJNAM-6fKl" TargetMode="External"/><Relationship Id="rId492" Type="http://schemas.openxmlformats.org/officeDocument/2006/relationships/hyperlink" Target="https://talan.bank.gov.ua/get-user-certificate/csI5ctxvSzvj6Nm99muA" TargetMode="External"/><Relationship Id="rId797" Type="http://schemas.openxmlformats.org/officeDocument/2006/relationships/hyperlink" Target="https://talan.bank.gov.ua/get-user-certificate/csI5c__71nPn8yvKB4PO" TargetMode="External"/><Relationship Id="rId145" Type="http://schemas.openxmlformats.org/officeDocument/2006/relationships/hyperlink" Target="https://talan.bank.gov.ua/get-user-certificate/csI5cQvIVCZ73UiUyYF1" TargetMode="External"/><Relationship Id="rId352" Type="http://schemas.openxmlformats.org/officeDocument/2006/relationships/hyperlink" Target="https://talan.bank.gov.ua/get-user-certificate/csI5cUnZ9niGsEjqf3ey" TargetMode="External"/><Relationship Id="rId1287" Type="http://schemas.openxmlformats.org/officeDocument/2006/relationships/hyperlink" Target="https://talan.bank.gov.ua/get-user-certificate/csI5c-_KQUZjLqY6kmLk" TargetMode="External"/><Relationship Id="rId212" Type="http://schemas.openxmlformats.org/officeDocument/2006/relationships/hyperlink" Target="https://talan.bank.gov.ua/get-user-certificate/csI5cBRkd5mvL2yjB0IJ" TargetMode="External"/><Relationship Id="rId657" Type="http://schemas.openxmlformats.org/officeDocument/2006/relationships/hyperlink" Target="https://talan.bank.gov.ua/get-user-certificate/csI5ctlIPiz-PI1P8Xgw" TargetMode="External"/><Relationship Id="rId864" Type="http://schemas.openxmlformats.org/officeDocument/2006/relationships/hyperlink" Target="https://talan.bank.gov.ua/get-user-certificate/csI5cv6cNlFPRdj5XI-r" TargetMode="External"/><Relationship Id="rId517" Type="http://schemas.openxmlformats.org/officeDocument/2006/relationships/hyperlink" Target="https://talan.bank.gov.ua/get-user-certificate/csI5cr6qi_ZU8Y7tsRbQ" TargetMode="External"/><Relationship Id="rId724" Type="http://schemas.openxmlformats.org/officeDocument/2006/relationships/hyperlink" Target="https://talan.bank.gov.ua/get-user-certificate/csI5cW7ikfkBr3GXdzqt" TargetMode="External"/><Relationship Id="rId931" Type="http://schemas.openxmlformats.org/officeDocument/2006/relationships/hyperlink" Target="https://talan.bank.gov.ua/get-user-certificate/csI5c8AB_QFJKfW7687w" TargetMode="External"/><Relationship Id="rId1147" Type="http://schemas.openxmlformats.org/officeDocument/2006/relationships/hyperlink" Target="https://talan.bank.gov.ua/get-user-certificate/csI5c2ara4IVCDkB4HJb" TargetMode="External"/><Relationship Id="rId1354" Type="http://schemas.openxmlformats.org/officeDocument/2006/relationships/hyperlink" Target="https://talan.bank.gov.ua/get-user-certificate/csI5c0psfBG8So028APw" TargetMode="External"/><Relationship Id="rId60" Type="http://schemas.openxmlformats.org/officeDocument/2006/relationships/hyperlink" Target="https://talan.bank.gov.ua/get-user-certificate/csI5cPl1fEwrnPI_OBTH" TargetMode="External"/><Relationship Id="rId1007" Type="http://schemas.openxmlformats.org/officeDocument/2006/relationships/hyperlink" Target="https://talan.bank.gov.ua/get-user-certificate/csI5c2H8-csUDOXyTtFe" TargetMode="External"/><Relationship Id="rId1214" Type="http://schemas.openxmlformats.org/officeDocument/2006/relationships/hyperlink" Target="https://talan.bank.gov.ua/get-user-certificate/csI5cSUb_1MeoU0rxK1X" TargetMode="External"/><Relationship Id="rId18" Type="http://schemas.openxmlformats.org/officeDocument/2006/relationships/hyperlink" Target="https://talan.bank.gov.ua/get-user-certificate/csI5czqHtLzAevCrxFZ5" TargetMode="External"/><Relationship Id="rId167" Type="http://schemas.openxmlformats.org/officeDocument/2006/relationships/hyperlink" Target="https://talan.bank.gov.ua/get-user-certificate/csI5cvPjbyM-vLFC-TMe" TargetMode="External"/><Relationship Id="rId374" Type="http://schemas.openxmlformats.org/officeDocument/2006/relationships/hyperlink" Target="https://talan.bank.gov.ua/get-user-certificate/csI5c-xvzeRmLTDiQ_Mz" TargetMode="External"/><Relationship Id="rId581" Type="http://schemas.openxmlformats.org/officeDocument/2006/relationships/hyperlink" Target="https://talan.bank.gov.ua/get-user-certificate/csI5cs9XqxoDQEcAaMTp" TargetMode="External"/><Relationship Id="rId234" Type="http://schemas.openxmlformats.org/officeDocument/2006/relationships/hyperlink" Target="https://talan.bank.gov.ua/get-user-certificate/csI5cyL-bMUZ8qpmPRVx" TargetMode="External"/><Relationship Id="rId679" Type="http://schemas.openxmlformats.org/officeDocument/2006/relationships/hyperlink" Target="https://talan.bank.gov.ua/get-user-certificate/csI5cxVmVuWmwqMH1Ddo" TargetMode="External"/><Relationship Id="rId886" Type="http://schemas.openxmlformats.org/officeDocument/2006/relationships/hyperlink" Target="https://talan.bank.gov.ua/get-user-certificate/csI5cJs8S9e5rpac0IL5" TargetMode="External"/><Relationship Id="rId2" Type="http://schemas.openxmlformats.org/officeDocument/2006/relationships/hyperlink" Target="https://talan.bank.gov.ua/get-user-certificate/csI5cajm2n76DIlG8Wt0" TargetMode="External"/><Relationship Id="rId441" Type="http://schemas.openxmlformats.org/officeDocument/2006/relationships/hyperlink" Target="https://talan.bank.gov.ua/get-user-certificate/csI5cUAres7kCKhc3DHr" TargetMode="External"/><Relationship Id="rId539" Type="http://schemas.openxmlformats.org/officeDocument/2006/relationships/hyperlink" Target="https://talan.bank.gov.ua/get-user-certificate/csI5c3roy5z6LEHc1GTg" TargetMode="External"/><Relationship Id="rId746" Type="http://schemas.openxmlformats.org/officeDocument/2006/relationships/hyperlink" Target="https://talan.bank.gov.ua/get-user-certificate/csI5c4g7C6zCMD3bsHv9" TargetMode="External"/><Relationship Id="rId1071" Type="http://schemas.openxmlformats.org/officeDocument/2006/relationships/hyperlink" Target="https://talan.bank.gov.ua/get-user-certificate/csI5c4Xj8U_NUOTaWVuW" TargetMode="External"/><Relationship Id="rId1169" Type="http://schemas.openxmlformats.org/officeDocument/2006/relationships/hyperlink" Target="https://talan.bank.gov.ua/get-user-certificate/csI5ci6FDxLhHcawSWBd" TargetMode="External"/><Relationship Id="rId301" Type="http://schemas.openxmlformats.org/officeDocument/2006/relationships/hyperlink" Target="https://talan.bank.gov.ua/get-user-certificate/csI5c3fwcH1MvMiLaBoj" TargetMode="External"/><Relationship Id="rId953" Type="http://schemas.openxmlformats.org/officeDocument/2006/relationships/hyperlink" Target="https://talan.bank.gov.ua/get-user-certificate/csI5cRKLmayZqQa0sAKa" TargetMode="External"/><Relationship Id="rId1029" Type="http://schemas.openxmlformats.org/officeDocument/2006/relationships/hyperlink" Target="https://talan.bank.gov.ua/get-user-certificate/csI5cIhiV8USliRGwPOr" TargetMode="External"/><Relationship Id="rId1236" Type="http://schemas.openxmlformats.org/officeDocument/2006/relationships/hyperlink" Target="https://talan.bank.gov.ua/get-user-certificate/csI5cXkJUAytmMyTDt_I" TargetMode="External"/><Relationship Id="rId82" Type="http://schemas.openxmlformats.org/officeDocument/2006/relationships/hyperlink" Target="https://talan.bank.gov.ua/get-user-certificate/csI5cnkXh7YroW9CAFae" TargetMode="External"/><Relationship Id="rId606" Type="http://schemas.openxmlformats.org/officeDocument/2006/relationships/hyperlink" Target="https://talan.bank.gov.ua/get-user-certificate/csI5cv4dW0yb5YKvs7UA" TargetMode="External"/><Relationship Id="rId813" Type="http://schemas.openxmlformats.org/officeDocument/2006/relationships/hyperlink" Target="https://talan.bank.gov.ua/get-user-certificate/csI5cqpWpab1KU1jPrWX" TargetMode="External"/><Relationship Id="rId1303" Type="http://schemas.openxmlformats.org/officeDocument/2006/relationships/hyperlink" Target="https://talan.bank.gov.ua/get-user-certificate/csI5cJRa5BQOuNilKSr_" TargetMode="External"/><Relationship Id="rId189" Type="http://schemas.openxmlformats.org/officeDocument/2006/relationships/hyperlink" Target="https://talan.bank.gov.ua/get-user-certificate/csI5ccJWGvmZOA2aoXiZ" TargetMode="External"/><Relationship Id="rId396" Type="http://schemas.openxmlformats.org/officeDocument/2006/relationships/hyperlink" Target="https://talan.bank.gov.ua/get-user-certificate/csI5cab3WaSgoGM3riGx" TargetMode="External"/><Relationship Id="rId256" Type="http://schemas.openxmlformats.org/officeDocument/2006/relationships/hyperlink" Target="https://talan.bank.gov.ua/get-user-certificate/csI5cMB9Dgrp9DBe6wZE" TargetMode="External"/><Relationship Id="rId463" Type="http://schemas.openxmlformats.org/officeDocument/2006/relationships/hyperlink" Target="https://talan.bank.gov.ua/get-user-certificate/csI5c-4iV_gTMULe-dUl" TargetMode="External"/><Relationship Id="rId670" Type="http://schemas.openxmlformats.org/officeDocument/2006/relationships/hyperlink" Target="https://talan.bank.gov.ua/get-user-certificate/csI5c6OYkDGn9-axpy16" TargetMode="External"/><Relationship Id="rId1093" Type="http://schemas.openxmlformats.org/officeDocument/2006/relationships/hyperlink" Target="https://talan.bank.gov.ua/get-user-certificate/csI5cXhiDz_gbYUmlOFu" TargetMode="External"/><Relationship Id="rId116" Type="http://schemas.openxmlformats.org/officeDocument/2006/relationships/hyperlink" Target="https://talan.bank.gov.ua/get-user-certificate/csI5clKLr9r7UOxPiHEb" TargetMode="External"/><Relationship Id="rId323" Type="http://schemas.openxmlformats.org/officeDocument/2006/relationships/hyperlink" Target="https://talan.bank.gov.ua/get-user-certificate/csI5c0C2GoNk7DdLKdT4" TargetMode="External"/><Relationship Id="rId530" Type="http://schemas.openxmlformats.org/officeDocument/2006/relationships/hyperlink" Target="https://talan.bank.gov.ua/get-user-certificate/csI5cFTrhaZsgN_GLO99" TargetMode="External"/><Relationship Id="rId768" Type="http://schemas.openxmlformats.org/officeDocument/2006/relationships/hyperlink" Target="https://talan.bank.gov.ua/get-user-certificate/csI5c0e2LX7_PFou_8n3" TargetMode="External"/><Relationship Id="rId975" Type="http://schemas.openxmlformats.org/officeDocument/2006/relationships/hyperlink" Target="https://talan.bank.gov.ua/get-user-certificate/csI5crkLt1XMk2tURqgX" TargetMode="External"/><Relationship Id="rId1160" Type="http://schemas.openxmlformats.org/officeDocument/2006/relationships/hyperlink" Target="https://talan.bank.gov.ua/get-user-certificate/csI5c2gUbVXwqiVWbts4" TargetMode="External"/><Relationship Id="rId628" Type="http://schemas.openxmlformats.org/officeDocument/2006/relationships/hyperlink" Target="https://talan.bank.gov.ua/get-user-certificate/csI5c4a7u_9hGGnp3hd_" TargetMode="External"/><Relationship Id="rId835" Type="http://schemas.openxmlformats.org/officeDocument/2006/relationships/hyperlink" Target="https://talan.bank.gov.ua/get-user-certificate/csI5cSMMdPC6CoC6LkDs" TargetMode="External"/><Relationship Id="rId1258" Type="http://schemas.openxmlformats.org/officeDocument/2006/relationships/hyperlink" Target="https://talan.bank.gov.ua/get-user-certificate/csI5ckI41eDDNRIH7mvD" TargetMode="External"/><Relationship Id="rId1020" Type="http://schemas.openxmlformats.org/officeDocument/2006/relationships/hyperlink" Target="https://talan.bank.gov.ua/get-user-certificate/csI5cb7v19GU6HKeql20" TargetMode="External"/><Relationship Id="rId1118" Type="http://schemas.openxmlformats.org/officeDocument/2006/relationships/hyperlink" Target="https://talan.bank.gov.ua/get-user-certificate/csI5c2gFhvceZBaspO6-" TargetMode="External"/><Relationship Id="rId1325" Type="http://schemas.openxmlformats.org/officeDocument/2006/relationships/hyperlink" Target="https://talan.bank.gov.ua/get-user-certificate/csI5cvc_mYeB99RPWalq" TargetMode="External"/><Relationship Id="rId902" Type="http://schemas.openxmlformats.org/officeDocument/2006/relationships/hyperlink" Target="https://talan.bank.gov.ua/get-user-certificate/csI5cRrc47EdLps4-U1S" TargetMode="External"/><Relationship Id="rId31" Type="http://schemas.openxmlformats.org/officeDocument/2006/relationships/hyperlink" Target="https://talan.bank.gov.ua/get-user-certificate/csI5coxlHKHXbWDN3rgh" TargetMode="External"/><Relationship Id="rId180" Type="http://schemas.openxmlformats.org/officeDocument/2006/relationships/hyperlink" Target="https://talan.bank.gov.ua/get-user-certificate/csI5c7YPosuFxem_o-7C" TargetMode="External"/><Relationship Id="rId278" Type="http://schemas.openxmlformats.org/officeDocument/2006/relationships/hyperlink" Target="https://talan.bank.gov.ua/get-user-certificate/csI5cJAd6pB5UksISUWp" TargetMode="External"/><Relationship Id="rId485" Type="http://schemas.openxmlformats.org/officeDocument/2006/relationships/hyperlink" Target="https://talan.bank.gov.ua/get-user-certificate/csI5c3xBeoCgjE4CgAwz" TargetMode="External"/><Relationship Id="rId692" Type="http://schemas.openxmlformats.org/officeDocument/2006/relationships/hyperlink" Target="https://talan.bank.gov.ua/get-user-certificate/csI5cADiXGsTjLpJVnHQ" TargetMode="External"/><Relationship Id="rId138" Type="http://schemas.openxmlformats.org/officeDocument/2006/relationships/hyperlink" Target="https://talan.bank.gov.ua/get-user-certificate/csI5cvMw-VXaKMVUdJl-" TargetMode="External"/><Relationship Id="rId345" Type="http://schemas.openxmlformats.org/officeDocument/2006/relationships/hyperlink" Target="https://talan.bank.gov.ua/get-user-certificate/csI5csFJCQaptSdtXql7" TargetMode="External"/><Relationship Id="rId552" Type="http://schemas.openxmlformats.org/officeDocument/2006/relationships/hyperlink" Target="https://talan.bank.gov.ua/get-user-certificate/csI5cG_VEmmml50Yj6fS" TargetMode="External"/><Relationship Id="rId997" Type="http://schemas.openxmlformats.org/officeDocument/2006/relationships/hyperlink" Target="https://talan.bank.gov.ua/get-user-certificate/csI5c1u9KlkV7pidSCX1" TargetMode="External"/><Relationship Id="rId1182" Type="http://schemas.openxmlformats.org/officeDocument/2006/relationships/hyperlink" Target="https://talan.bank.gov.ua/get-user-certificate/csI5c8zbt-8XuBe7d0_5" TargetMode="External"/><Relationship Id="rId205" Type="http://schemas.openxmlformats.org/officeDocument/2006/relationships/hyperlink" Target="https://talan.bank.gov.ua/get-user-certificate/csI5cma1zFedqBhwsAHE" TargetMode="External"/><Relationship Id="rId412" Type="http://schemas.openxmlformats.org/officeDocument/2006/relationships/hyperlink" Target="https://talan.bank.gov.ua/get-user-certificate/csI5cQzDVd9WTdwd_WWA" TargetMode="External"/><Relationship Id="rId857" Type="http://schemas.openxmlformats.org/officeDocument/2006/relationships/hyperlink" Target="https://talan.bank.gov.ua/get-user-certificate/csI5c5KHf-QAePKZWozY" TargetMode="External"/><Relationship Id="rId1042" Type="http://schemas.openxmlformats.org/officeDocument/2006/relationships/hyperlink" Target="https://talan.bank.gov.ua/get-user-certificate/csI5cGQ5CxiOR3ji3p0t" TargetMode="External"/><Relationship Id="rId717" Type="http://schemas.openxmlformats.org/officeDocument/2006/relationships/hyperlink" Target="https://talan.bank.gov.ua/get-user-certificate/csI5cBH8zgxjLcqeuDlo" TargetMode="External"/><Relationship Id="rId924" Type="http://schemas.openxmlformats.org/officeDocument/2006/relationships/hyperlink" Target="https://talan.bank.gov.ua/get-user-certificate/csI5cdQx6WEhdUFonqXj" TargetMode="External"/><Relationship Id="rId1347" Type="http://schemas.openxmlformats.org/officeDocument/2006/relationships/hyperlink" Target="https://talan.bank.gov.ua/get-user-certificate/csI5c94YrVTb-LlAjo4g" TargetMode="External"/><Relationship Id="rId53" Type="http://schemas.openxmlformats.org/officeDocument/2006/relationships/hyperlink" Target="https://talan.bank.gov.ua/get-user-certificate/csI5ctMR4xvYdTtY3GYu" TargetMode="External"/><Relationship Id="rId1207" Type="http://schemas.openxmlformats.org/officeDocument/2006/relationships/hyperlink" Target="https://talan.bank.gov.ua/get-user-certificate/csI5ct0uIhxjbXNyjQ_t" TargetMode="External"/><Relationship Id="rId367" Type="http://schemas.openxmlformats.org/officeDocument/2006/relationships/hyperlink" Target="https://talan.bank.gov.ua/get-user-certificate/csI5cL29SNbY95fdDeuv" TargetMode="External"/><Relationship Id="rId574" Type="http://schemas.openxmlformats.org/officeDocument/2006/relationships/hyperlink" Target="https://talan.bank.gov.ua/get-user-certificate/csI5cR7fCKKQTARFiNDA" TargetMode="External"/><Relationship Id="rId227" Type="http://schemas.openxmlformats.org/officeDocument/2006/relationships/hyperlink" Target="https://talan.bank.gov.ua/get-user-certificate/csI5cz7sihZuW8GJTQhr" TargetMode="External"/><Relationship Id="rId781" Type="http://schemas.openxmlformats.org/officeDocument/2006/relationships/hyperlink" Target="https://talan.bank.gov.ua/get-user-certificate/csI5cBwQWF1iQAYd5lWl" TargetMode="External"/><Relationship Id="rId879" Type="http://schemas.openxmlformats.org/officeDocument/2006/relationships/hyperlink" Target="https://talan.bank.gov.ua/get-user-certificate/csI5cURatreeSXsrln1v" TargetMode="External"/><Relationship Id="rId434" Type="http://schemas.openxmlformats.org/officeDocument/2006/relationships/hyperlink" Target="https://talan.bank.gov.ua/get-user-certificate/csI5cH4eukIH82vEOAck" TargetMode="External"/><Relationship Id="rId641" Type="http://schemas.openxmlformats.org/officeDocument/2006/relationships/hyperlink" Target="https://talan.bank.gov.ua/get-user-certificate/csI5cBMtrtL8hLIqmV9y" TargetMode="External"/><Relationship Id="rId739" Type="http://schemas.openxmlformats.org/officeDocument/2006/relationships/hyperlink" Target="https://talan.bank.gov.ua/get-user-certificate/csI5co5VAZRcK_6bu0px" TargetMode="External"/><Relationship Id="rId1064" Type="http://schemas.openxmlformats.org/officeDocument/2006/relationships/hyperlink" Target="https://talan.bank.gov.ua/get-user-certificate/csI5couWPVWDS5osJlxI" TargetMode="External"/><Relationship Id="rId1271" Type="http://schemas.openxmlformats.org/officeDocument/2006/relationships/hyperlink" Target="https://talan.bank.gov.ua/get-user-certificate/csI5cQWZUfdU6aAlo6PP" TargetMode="External"/><Relationship Id="rId501" Type="http://schemas.openxmlformats.org/officeDocument/2006/relationships/hyperlink" Target="https://talan.bank.gov.ua/get-user-certificate/csI5cZV1YZlip-2hsurK" TargetMode="External"/><Relationship Id="rId946" Type="http://schemas.openxmlformats.org/officeDocument/2006/relationships/hyperlink" Target="https://talan.bank.gov.ua/get-user-certificate/csI5cysFLc4i0w3yfLcb" TargetMode="External"/><Relationship Id="rId1131" Type="http://schemas.openxmlformats.org/officeDocument/2006/relationships/hyperlink" Target="https://talan.bank.gov.ua/get-user-certificate/csI5cGi97X2GQ9gnnCG5" TargetMode="External"/><Relationship Id="rId1229" Type="http://schemas.openxmlformats.org/officeDocument/2006/relationships/hyperlink" Target="https://talan.bank.gov.ua/get-user-certificate/csI5cmK6tkQUn8hK-Y5f" TargetMode="External"/><Relationship Id="rId75" Type="http://schemas.openxmlformats.org/officeDocument/2006/relationships/hyperlink" Target="https://talan.bank.gov.ua/get-user-certificate/csI5coHhZoLC4p1fZX_c" TargetMode="External"/><Relationship Id="rId806" Type="http://schemas.openxmlformats.org/officeDocument/2006/relationships/hyperlink" Target="https://talan.bank.gov.ua/get-user-certificate/csI5cnFVXErgcm2KM8Ev" TargetMode="External"/><Relationship Id="rId291" Type="http://schemas.openxmlformats.org/officeDocument/2006/relationships/hyperlink" Target="https://talan.bank.gov.ua/get-user-certificate/csI5c7_xd-6riNCtIRJU" TargetMode="External"/><Relationship Id="rId151" Type="http://schemas.openxmlformats.org/officeDocument/2006/relationships/hyperlink" Target="https://talan.bank.gov.ua/get-user-certificate/csI5cZXo5LSm8mZssXfB" TargetMode="External"/><Relationship Id="rId389" Type="http://schemas.openxmlformats.org/officeDocument/2006/relationships/hyperlink" Target="https://talan.bank.gov.ua/get-user-certificate/csI5ckGfkoHb41cYHtNx" TargetMode="External"/><Relationship Id="rId596" Type="http://schemas.openxmlformats.org/officeDocument/2006/relationships/hyperlink" Target="https://talan.bank.gov.ua/get-user-certificate/csI5cUWAwn_iUTdB8QAq" TargetMode="External"/><Relationship Id="rId249" Type="http://schemas.openxmlformats.org/officeDocument/2006/relationships/hyperlink" Target="https://talan.bank.gov.ua/get-user-certificate/csI5cbPbDaS_QkMt_sov" TargetMode="External"/><Relationship Id="rId456" Type="http://schemas.openxmlformats.org/officeDocument/2006/relationships/hyperlink" Target="https://talan.bank.gov.ua/get-user-certificate/csI5cCArHiGvNkWXrke3" TargetMode="External"/><Relationship Id="rId663" Type="http://schemas.openxmlformats.org/officeDocument/2006/relationships/hyperlink" Target="https://talan.bank.gov.ua/get-user-certificate/csI5cVowduZlvouvZZbV" TargetMode="External"/><Relationship Id="rId870" Type="http://schemas.openxmlformats.org/officeDocument/2006/relationships/hyperlink" Target="https://talan.bank.gov.ua/get-user-certificate/csI5cWO4ZDMqCOuH_xOX" TargetMode="External"/><Relationship Id="rId1086" Type="http://schemas.openxmlformats.org/officeDocument/2006/relationships/hyperlink" Target="https://talan.bank.gov.ua/get-user-certificate/csI5clwUaQWRhvd7TSHa" TargetMode="External"/><Relationship Id="rId1293" Type="http://schemas.openxmlformats.org/officeDocument/2006/relationships/hyperlink" Target="https://talan.bank.gov.ua/get-user-certificate/csI5cht8F_6KjUJIshIO" TargetMode="External"/><Relationship Id="rId109" Type="http://schemas.openxmlformats.org/officeDocument/2006/relationships/hyperlink" Target="https://talan.bank.gov.ua/get-user-certificate/csI5creZpjghHRkg0jvD" TargetMode="External"/><Relationship Id="rId316" Type="http://schemas.openxmlformats.org/officeDocument/2006/relationships/hyperlink" Target="https://talan.bank.gov.ua/get-user-certificate/csI5cqhXy_uj2CqK5W3K" TargetMode="External"/><Relationship Id="rId523" Type="http://schemas.openxmlformats.org/officeDocument/2006/relationships/hyperlink" Target="https://talan.bank.gov.ua/get-user-certificate/csI5cNVV67i5GQ4l_bk6" TargetMode="External"/><Relationship Id="rId968" Type="http://schemas.openxmlformats.org/officeDocument/2006/relationships/hyperlink" Target="https://talan.bank.gov.ua/get-user-certificate/csI5cHGGGR1d-8fyJ90K" TargetMode="External"/><Relationship Id="rId1153" Type="http://schemas.openxmlformats.org/officeDocument/2006/relationships/hyperlink" Target="https://talan.bank.gov.ua/get-user-certificate/csI5cAeyzq6cucfxgrAo" TargetMode="External"/><Relationship Id="rId97" Type="http://schemas.openxmlformats.org/officeDocument/2006/relationships/hyperlink" Target="https://talan.bank.gov.ua/get-user-certificate/csI5cPEvlnQaBLCdyxz4" TargetMode="External"/><Relationship Id="rId730" Type="http://schemas.openxmlformats.org/officeDocument/2006/relationships/hyperlink" Target="https://talan.bank.gov.ua/get-user-certificate/csI5cwGBdjUWKn9fj8qT" TargetMode="External"/><Relationship Id="rId828" Type="http://schemas.openxmlformats.org/officeDocument/2006/relationships/hyperlink" Target="https://talan.bank.gov.ua/get-user-certificate/csI5cNzOqhDFHaYikeFi" TargetMode="External"/><Relationship Id="rId1013" Type="http://schemas.openxmlformats.org/officeDocument/2006/relationships/hyperlink" Target="https://talan.bank.gov.ua/get-user-certificate/csI5c_K7dUzkppH3b27O" TargetMode="External"/><Relationship Id="rId1360" Type="http://schemas.openxmlformats.org/officeDocument/2006/relationships/hyperlink" Target="https://talan.bank.gov.ua/get-user-certificate/csI5cmvbel3F-hy6yd5Q" TargetMode="External"/><Relationship Id="rId1220" Type="http://schemas.openxmlformats.org/officeDocument/2006/relationships/hyperlink" Target="https://talan.bank.gov.ua/get-user-certificate/csI5cD5JWbKMNd_KTYf6" TargetMode="External"/><Relationship Id="rId1318" Type="http://schemas.openxmlformats.org/officeDocument/2006/relationships/hyperlink" Target="https://talan.bank.gov.ua/get-user-certificate/csI5cMgba1uLAQHkXOlj" TargetMode="External"/><Relationship Id="rId24" Type="http://schemas.openxmlformats.org/officeDocument/2006/relationships/hyperlink" Target="https://talan.bank.gov.ua/get-user-certificate/csI5cut1sslYeqI2mwH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64"/>
  <sheetViews>
    <sheetView tabSelected="1" workbookViewId="0">
      <selection activeCell="F5" sqref="F5"/>
    </sheetView>
  </sheetViews>
  <sheetFormatPr defaultRowHeight="14.4" x14ac:dyDescent="0.3"/>
  <cols>
    <col min="1" max="1" width="31.6640625" customWidth="1"/>
  </cols>
  <sheetData>
    <row r="1" spans="1:2" s="1" customFormat="1" x14ac:dyDescent="0.3">
      <c r="A1" s="1" t="s">
        <v>0</v>
      </c>
      <c r="B1" s="1" t="s">
        <v>1</v>
      </c>
    </row>
    <row r="2" spans="1:2" x14ac:dyDescent="0.3">
      <c r="A2" t="s">
        <v>2</v>
      </c>
      <c r="B2" t="str">
        <f>HYPERLINK("https://talan.bank.gov.ua/get-user-certificate/csI5cQ5vWiOOlrIxZr6K","Завантажити сертифікат")</f>
        <v>Завантажити сертифікат</v>
      </c>
    </row>
    <row r="3" spans="1:2" x14ac:dyDescent="0.3">
      <c r="A3" t="s">
        <v>3</v>
      </c>
      <c r="B3" t="str">
        <f>HYPERLINK("https://talan.bank.gov.ua/get-user-certificate/csI5cajm2n76DIlG8Wt0","Завантажити сертифікат")</f>
        <v>Завантажити сертифікат</v>
      </c>
    </row>
    <row r="4" spans="1:2" x14ac:dyDescent="0.3">
      <c r="A4" t="s">
        <v>4</v>
      </c>
      <c r="B4" t="str">
        <f>HYPERLINK("https://talan.bank.gov.ua/get-user-certificate/csI5cSQwnPYeWU1ZQk8e","Завантажити сертифікат")</f>
        <v>Завантажити сертифікат</v>
      </c>
    </row>
    <row r="5" spans="1:2" x14ac:dyDescent="0.3">
      <c r="A5" t="s">
        <v>5</v>
      </c>
      <c r="B5" t="str">
        <f>HYPERLINK("https://talan.bank.gov.ua/get-user-certificate/csI5ciMIlqDaJgOGKHqS","Завантажити сертифікат")</f>
        <v>Завантажити сертифікат</v>
      </c>
    </row>
    <row r="6" spans="1:2" x14ac:dyDescent="0.3">
      <c r="A6" t="s">
        <v>6</v>
      </c>
      <c r="B6" t="str">
        <f>HYPERLINK("https://talan.bank.gov.ua/get-user-certificate/csI5cD7zVuPRDtdWNCLv","Завантажити сертифікат")</f>
        <v>Завантажити сертифікат</v>
      </c>
    </row>
    <row r="7" spans="1:2" x14ac:dyDescent="0.3">
      <c r="A7" t="s">
        <v>7</v>
      </c>
      <c r="B7" t="str">
        <f>HYPERLINK("https://talan.bank.gov.ua/get-user-certificate/csI5c2bZwoLICsDb3k4F","Завантажити сертифікат")</f>
        <v>Завантажити сертифікат</v>
      </c>
    </row>
    <row r="8" spans="1:2" x14ac:dyDescent="0.3">
      <c r="A8" t="s">
        <v>7</v>
      </c>
      <c r="B8" t="str">
        <f>HYPERLINK("https://talan.bank.gov.ua/get-user-certificate/csI5ceTGTigAnwNt9wi4","Завантажити сертифікат")</f>
        <v>Завантажити сертифікат</v>
      </c>
    </row>
    <row r="9" spans="1:2" x14ac:dyDescent="0.3">
      <c r="A9" t="s">
        <v>8</v>
      </c>
      <c r="B9" t="str">
        <f>HYPERLINK("https://talan.bank.gov.ua/get-user-certificate/csI5clATl14btEuGMbq-","Завантажити сертифікат")</f>
        <v>Завантажити сертифікат</v>
      </c>
    </row>
    <row r="10" spans="1:2" x14ac:dyDescent="0.3">
      <c r="A10" t="s">
        <v>9</v>
      </c>
      <c r="B10" t="str">
        <f>HYPERLINK("https://talan.bank.gov.ua/get-user-certificate/csI5cttD3juRCkrJYqaS","Завантажити сертифікат")</f>
        <v>Завантажити сертифікат</v>
      </c>
    </row>
    <row r="11" spans="1:2" x14ac:dyDescent="0.3">
      <c r="A11" t="s">
        <v>10</v>
      </c>
      <c r="B11" t="str">
        <f>HYPERLINK("https://talan.bank.gov.ua/get-user-certificate/csI5cdNOSLrPmbpCGyX9","Завантажити сертифікат")</f>
        <v>Завантажити сертифікат</v>
      </c>
    </row>
    <row r="12" spans="1:2" x14ac:dyDescent="0.3">
      <c r="A12" t="s">
        <v>11</v>
      </c>
      <c r="B12" t="str">
        <f>HYPERLINK("https://talan.bank.gov.ua/get-user-certificate/csI5cqJHhBG7XVqZE21F","Завантажити сертифікат")</f>
        <v>Завантажити сертифікат</v>
      </c>
    </row>
    <row r="13" spans="1:2" x14ac:dyDescent="0.3">
      <c r="A13" t="s">
        <v>12</v>
      </c>
      <c r="B13" t="str">
        <f>HYPERLINK("https://talan.bank.gov.ua/get-user-certificate/csI5cmhXh-E5KeIp4D_A","Завантажити сертифікат")</f>
        <v>Завантажити сертифікат</v>
      </c>
    </row>
    <row r="14" spans="1:2" x14ac:dyDescent="0.3">
      <c r="A14" t="s">
        <v>13</v>
      </c>
      <c r="B14" t="str">
        <f>HYPERLINK("https://talan.bank.gov.ua/get-user-certificate/csI5cI9fOzaGD8-CJ6OW","Завантажити сертифікат")</f>
        <v>Завантажити сертифікат</v>
      </c>
    </row>
    <row r="15" spans="1:2" x14ac:dyDescent="0.3">
      <c r="A15" t="s">
        <v>14</v>
      </c>
      <c r="B15" t="str">
        <f>HYPERLINK("https://talan.bank.gov.ua/get-user-certificate/csI5cC_4ZHCeYkrJBguN","Завантажити сертифікат")</f>
        <v>Завантажити сертифікат</v>
      </c>
    </row>
    <row r="16" spans="1:2" x14ac:dyDescent="0.3">
      <c r="A16" t="s">
        <v>15</v>
      </c>
      <c r="B16" t="str">
        <f>HYPERLINK("https://talan.bank.gov.ua/get-user-certificate/csI5cxX-HX_ieKQh1NnW","Завантажити сертифікат")</f>
        <v>Завантажити сертифікат</v>
      </c>
    </row>
    <row r="17" spans="1:2" x14ac:dyDescent="0.3">
      <c r="A17" t="s">
        <v>16</v>
      </c>
      <c r="B17" t="str">
        <f>HYPERLINK("https://talan.bank.gov.ua/get-user-certificate/csI5c_EzclHO-jVMNeZr","Завантажити сертифікат")</f>
        <v>Завантажити сертифікат</v>
      </c>
    </row>
    <row r="18" spans="1:2" x14ac:dyDescent="0.3">
      <c r="A18" t="s">
        <v>17</v>
      </c>
      <c r="B18" t="str">
        <f>HYPERLINK("https://talan.bank.gov.ua/get-user-certificate/csI5cgrQ3kM7GzES4feQ","Завантажити сертифікат")</f>
        <v>Завантажити сертифікат</v>
      </c>
    </row>
    <row r="19" spans="1:2" x14ac:dyDescent="0.3">
      <c r="A19" t="s">
        <v>18</v>
      </c>
      <c r="B19" t="str">
        <f>HYPERLINK("https://talan.bank.gov.ua/get-user-certificate/csI5czqHtLzAevCrxFZ5","Завантажити сертифікат")</f>
        <v>Завантажити сертифікат</v>
      </c>
    </row>
    <row r="20" spans="1:2" x14ac:dyDescent="0.3">
      <c r="A20" t="s">
        <v>19</v>
      </c>
      <c r="B20" t="str">
        <f>HYPERLINK("https://talan.bank.gov.ua/get-user-certificate/csI5czxfjeLGnbUHjZoG","Завантажити сертифікат")</f>
        <v>Завантажити сертифікат</v>
      </c>
    </row>
    <row r="21" spans="1:2" x14ac:dyDescent="0.3">
      <c r="A21" t="s">
        <v>20</v>
      </c>
      <c r="B21" t="str">
        <f>HYPERLINK("https://talan.bank.gov.ua/get-user-certificate/csI5cZd6qA9SGND6qJvM","Завантажити сертифікат")</f>
        <v>Завантажити сертифікат</v>
      </c>
    </row>
    <row r="22" spans="1:2" x14ac:dyDescent="0.3">
      <c r="A22" t="s">
        <v>21</v>
      </c>
      <c r="B22" t="str">
        <f>HYPERLINK("https://talan.bank.gov.ua/get-user-certificate/csI5c49471SrFV6jqqIL","Завантажити сертифікат")</f>
        <v>Завантажити сертифікат</v>
      </c>
    </row>
    <row r="23" spans="1:2" x14ac:dyDescent="0.3">
      <c r="A23" t="s">
        <v>22</v>
      </c>
      <c r="B23" t="str">
        <f>HYPERLINK("https://talan.bank.gov.ua/get-user-certificate/csI5c9rw5Ojm_J2A-ySm","Завантажити сертифікат")</f>
        <v>Завантажити сертифікат</v>
      </c>
    </row>
    <row r="24" spans="1:2" x14ac:dyDescent="0.3">
      <c r="A24" t="s">
        <v>23</v>
      </c>
      <c r="B24" t="str">
        <f>HYPERLINK("https://talan.bank.gov.ua/get-user-certificate/csI5cGdqLXVRGgky3z2M","Завантажити сертифікат")</f>
        <v>Завантажити сертифікат</v>
      </c>
    </row>
    <row r="25" spans="1:2" x14ac:dyDescent="0.3">
      <c r="A25" t="s">
        <v>24</v>
      </c>
      <c r="B25" t="str">
        <f>HYPERLINK("https://talan.bank.gov.ua/get-user-certificate/csI5cut1sslYeqI2mwHB","Завантажити сертифікат")</f>
        <v>Завантажити сертифікат</v>
      </c>
    </row>
    <row r="26" spans="1:2" x14ac:dyDescent="0.3">
      <c r="A26" t="s">
        <v>25</v>
      </c>
      <c r="B26" t="str">
        <f>HYPERLINK("https://talan.bank.gov.ua/get-user-certificate/csI5cAYip144TJLHwszq","Завантажити сертифікат")</f>
        <v>Завантажити сертифікат</v>
      </c>
    </row>
    <row r="27" spans="1:2" x14ac:dyDescent="0.3">
      <c r="A27" t="s">
        <v>26</v>
      </c>
      <c r="B27" t="str">
        <f>HYPERLINK("https://talan.bank.gov.ua/get-user-certificate/csI5cZI1C6EeVU0PoTjR","Завантажити сертифікат")</f>
        <v>Завантажити сертифікат</v>
      </c>
    </row>
    <row r="28" spans="1:2" x14ac:dyDescent="0.3">
      <c r="A28" t="s">
        <v>27</v>
      </c>
      <c r="B28" t="str">
        <f>HYPERLINK("https://talan.bank.gov.ua/get-user-certificate/csI5cr3A782OEhRq9uKO","Завантажити сертифікат")</f>
        <v>Завантажити сертифікат</v>
      </c>
    </row>
    <row r="29" spans="1:2" x14ac:dyDescent="0.3">
      <c r="A29" t="s">
        <v>28</v>
      </c>
      <c r="B29" t="str">
        <f>HYPERLINK("https://talan.bank.gov.ua/get-user-certificate/csI5cgsqmGUTERX68hwk","Завантажити сертифікат")</f>
        <v>Завантажити сертифікат</v>
      </c>
    </row>
    <row r="30" spans="1:2" x14ac:dyDescent="0.3">
      <c r="A30" t="s">
        <v>29</v>
      </c>
      <c r="B30" t="str">
        <f>HYPERLINK("https://talan.bank.gov.ua/get-user-certificate/csI5cVY0fDYBrv0-Ax-I","Завантажити сертифікат")</f>
        <v>Завантажити сертифікат</v>
      </c>
    </row>
    <row r="31" spans="1:2" x14ac:dyDescent="0.3">
      <c r="A31" t="s">
        <v>30</v>
      </c>
      <c r="B31" t="str">
        <f>HYPERLINK("https://talan.bank.gov.ua/get-user-certificate/csI5cN4O2VohJEmwTzHR","Завантажити сертифікат")</f>
        <v>Завантажити сертифікат</v>
      </c>
    </row>
    <row r="32" spans="1:2" x14ac:dyDescent="0.3">
      <c r="A32" t="s">
        <v>31</v>
      </c>
      <c r="B32" t="str">
        <f>HYPERLINK("https://talan.bank.gov.ua/get-user-certificate/csI5coxlHKHXbWDN3rgh","Завантажити сертифікат")</f>
        <v>Завантажити сертифікат</v>
      </c>
    </row>
    <row r="33" spans="1:2" x14ac:dyDescent="0.3">
      <c r="A33" t="s">
        <v>32</v>
      </c>
      <c r="B33" t="str">
        <f>HYPERLINK("https://talan.bank.gov.ua/get-user-certificate/csI5cTY26_-yeVstYYCB","Завантажити сертифікат")</f>
        <v>Завантажити сертифікат</v>
      </c>
    </row>
    <row r="34" spans="1:2" x14ac:dyDescent="0.3">
      <c r="A34" t="s">
        <v>33</v>
      </c>
      <c r="B34" t="str">
        <f>HYPERLINK("https://talan.bank.gov.ua/get-user-certificate/csI5cfHpPuWXo_560_qe","Завантажити сертифікат")</f>
        <v>Завантажити сертифікат</v>
      </c>
    </row>
    <row r="35" spans="1:2" x14ac:dyDescent="0.3">
      <c r="A35" t="s">
        <v>34</v>
      </c>
      <c r="B35" t="str">
        <f>HYPERLINK("https://talan.bank.gov.ua/get-user-certificate/csI5coirqkJc7lYxtXpx","Завантажити сертифікат")</f>
        <v>Завантажити сертифікат</v>
      </c>
    </row>
    <row r="36" spans="1:2" x14ac:dyDescent="0.3">
      <c r="A36" t="s">
        <v>35</v>
      </c>
      <c r="B36" t="str">
        <f>HYPERLINK("https://talan.bank.gov.ua/get-user-certificate/csI5cr1d3Er95MDlP00X","Завантажити сертифікат")</f>
        <v>Завантажити сертифікат</v>
      </c>
    </row>
    <row r="37" spans="1:2" x14ac:dyDescent="0.3">
      <c r="A37" t="s">
        <v>36</v>
      </c>
      <c r="B37" t="str">
        <f>HYPERLINK("https://talan.bank.gov.ua/get-user-certificate/csI5cA6_rZzXDJerEwqO","Завантажити сертифікат")</f>
        <v>Завантажити сертифікат</v>
      </c>
    </row>
    <row r="38" spans="1:2" x14ac:dyDescent="0.3">
      <c r="A38" t="s">
        <v>37</v>
      </c>
      <c r="B38" t="str">
        <f>HYPERLINK("https://talan.bank.gov.ua/get-user-certificate/csI5cvTTgw7CpETb3Nc6","Завантажити сертифікат")</f>
        <v>Завантажити сертифікат</v>
      </c>
    </row>
    <row r="39" spans="1:2" x14ac:dyDescent="0.3">
      <c r="A39" t="s">
        <v>38</v>
      </c>
      <c r="B39" t="str">
        <f>HYPERLINK("https://talan.bank.gov.ua/get-user-certificate/csI5ceupSCoPOJFKfdEG","Завантажити сертифікат")</f>
        <v>Завантажити сертифікат</v>
      </c>
    </row>
    <row r="40" spans="1:2" x14ac:dyDescent="0.3">
      <c r="A40" t="s">
        <v>39</v>
      </c>
      <c r="B40" t="str">
        <f>HYPERLINK("https://talan.bank.gov.ua/get-user-certificate/csI5cxb7TBq39xamo6Gb","Завантажити сертифікат")</f>
        <v>Завантажити сертифікат</v>
      </c>
    </row>
    <row r="41" spans="1:2" x14ac:dyDescent="0.3">
      <c r="A41" t="s">
        <v>40</v>
      </c>
      <c r="B41" t="str">
        <f>HYPERLINK("https://talan.bank.gov.ua/get-user-certificate/csI5cwnu12fcjVHtsS_8","Завантажити сертифікат")</f>
        <v>Завантажити сертифікат</v>
      </c>
    </row>
    <row r="42" spans="1:2" x14ac:dyDescent="0.3">
      <c r="A42" t="s">
        <v>41</v>
      </c>
      <c r="B42" t="str">
        <f>HYPERLINK("https://talan.bank.gov.ua/get-user-certificate/csI5ckyYl9ynxuPoChK0","Завантажити сертифікат")</f>
        <v>Завантажити сертифікат</v>
      </c>
    </row>
    <row r="43" spans="1:2" x14ac:dyDescent="0.3">
      <c r="A43" t="s">
        <v>5</v>
      </c>
      <c r="B43" t="str">
        <f>HYPERLINK("https://talan.bank.gov.ua/get-user-certificate/csI5cK0kRwvjyE7tbxUL","Завантажити сертифікат")</f>
        <v>Завантажити сертифікат</v>
      </c>
    </row>
    <row r="44" spans="1:2" x14ac:dyDescent="0.3">
      <c r="A44" t="s">
        <v>42</v>
      </c>
      <c r="B44" t="str">
        <f>HYPERLINK("https://talan.bank.gov.ua/get-user-certificate/csI5ck94YcV4aFhUb9de","Завантажити сертифікат")</f>
        <v>Завантажити сертифікат</v>
      </c>
    </row>
    <row r="45" spans="1:2" x14ac:dyDescent="0.3">
      <c r="A45" t="s">
        <v>43</v>
      </c>
      <c r="B45" t="str">
        <f>HYPERLINK("https://talan.bank.gov.ua/get-user-certificate/csI5cmpyWRQTJfb0oZIh","Завантажити сертифікат")</f>
        <v>Завантажити сертифікат</v>
      </c>
    </row>
    <row r="46" spans="1:2" x14ac:dyDescent="0.3">
      <c r="A46" t="s">
        <v>44</v>
      </c>
      <c r="B46" t="str">
        <f>HYPERLINK("https://talan.bank.gov.ua/get-user-certificate/csI5cV3kZBFcYnzx96FS","Завантажити сертифікат")</f>
        <v>Завантажити сертифікат</v>
      </c>
    </row>
    <row r="47" spans="1:2" x14ac:dyDescent="0.3">
      <c r="A47" t="s">
        <v>45</v>
      </c>
      <c r="B47" t="str">
        <f>HYPERLINK("https://talan.bank.gov.ua/get-user-certificate/csI5crvpa0U056HQSOYk","Завантажити сертифікат")</f>
        <v>Завантажити сертифікат</v>
      </c>
    </row>
    <row r="48" spans="1:2" x14ac:dyDescent="0.3">
      <c r="A48" t="s">
        <v>46</v>
      </c>
      <c r="B48" t="str">
        <f>HYPERLINK("https://talan.bank.gov.ua/get-user-certificate/csI5c2PFA5wQjE55UyCN","Завантажити сертифікат")</f>
        <v>Завантажити сертифікат</v>
      </c>
    </row>
    <row r="49" spans="1:2" x14ac:dyDescent="0.3">
      <c r="A49" t="s">
        <v>47</v>
      </c>
      <c r="B49" t="str">
        <f>HYPERLINK("https://talan.bank.gov.ua/get-user-certificate/csI5cO_QOqttqb1SbmiF","Завантажити сертифікат")</f>
        <v>Завантажити сертифікат</v>
      </c>
    </row>
    <row r="50" spans="1:2" x14ac:dyDescent="0.3">
      <c r="A50" t="s">
        <v>48</v>
      </c>
      <c r="B50" t="str">
        <f>HYPERLINK("https://talan.bank.gov.ua/get-user-certificate/csI5caphSkT_NMH8ITRM","Завантажити сертифікат")</f>
        <v>Завантажити сертифікат</v>
      </c>
    </row>
    <row r="51" spans="1:2" x14ac:dyDescent="0.3">
      <c r="A51" t="s">
        <v>49</v>
      </c>
      <c r="B51" t="str">
        <f>HYPERLINK("https://talan.bank.gov.ua/get-user-certificate/csI5cEn79Zi97iFpGMNv","Завантажити сертифікат")</f>
        <v>Завантажити сертифікат</v>
      </c>
    </row>
    <row r="52" spans="1:2" x14ac:dyDescent="0.3">
      <c r="A52" t="s">
        <v>50</v>
      </c>
      <c r="B52" t="str">
        <f>HYPERLINK("https://talan.bank.gov.ua/get-user-certificate/csI5c82_6o3Cl2GFez8B","Завантажити сертифікат")</f>
        <v>Завантажити сертифікат</v>
      </c>
    </row>
    <row r="53" spans="1:2" x14ac:dyDescent="0.3">
      <c r="A53" t="s">
        <v>51</v>
      </c>
      <c r="B53" t="str">
        <f>HYPERLINK("https://talan.bank.gov.ua/get-user-certificate/csI5cprlXs1_wmDkNJyV","Завантажити сертифікат")</f>
        <v>Завантажити сертифікат</v>
      </c>
    </row>
    <row r="54" spans="1:2" x14ac:dyDescent="0.3">
      <c r="A54" t="s">
        <v>52</v>
      </c>
      <c r="B54" t="str">
        <f>HYPERLINK("https://talan.bank.gov.ua/get-user-certificate/csI5ctMR4xvYdTtY3GYu","Завантажити сертифікат")</f>
        <v>Завантажити сертифікат</v>
      </c>
    </row>
    <row r="55" spans="1:2" x14ac:dyDescent="0.3">
      <c r="A55" t="s">
        <v>53</v>
      </c>
      <c r="B55" t="str">
        <f>HYPERLINK("https://talan.bank.gov.ua/get-user-certificate/csI5csi7D--COrPUAsKZ","Завантажити сертифікат")</f>
        <v>Завантажити сертифікат</v>
      </c>
    </row>
    <row r="56" spans="1:2" x14ac:dyDescent="0.3">
      <c r="A56" t="s">
        <v>54</v>
      </c>
      <c r="B56" t="str">
        <f>HYPERLINK("https://talan.bank.gov.ua/get-user-certificate/csI5cAayzaol3-L78CyU","Завантажити сертифікат")</f>
        <v>Завантажити сертифікат</v>
      </c>
    </row>
    <row r="57" spans="1:2" x14ac:dyDescent="0.3">
      <c r="A57" t="s">
        <v>55</v>
      </c>
      <c r="B57" t="str">
        <f>HYPERLINK("https://talan.bank.gov.ua/get-user-certificate/csI5cG3E806gYKJ1O0t7","Завантажити сертифікат")</f>
        <v>Завантажити сертифікат</v>
      </c>
    </row>
    <row r="58" spans="1:2" x14ac:dyDescent="0.3">
      <c r="A58" t="s">
        <v>56</v>
      </c>
      <c r="B58" t="str">
        <f>HYPERLINK("https://talan.bank.gov.ua/get-user-certificate/csI5cuHQH7fZhRo7-exB","Завантажити сертифікат")</f>
        <v>Завантажити сертифікат</v>
      </c>
    </row>
    <row r="59" spans="1:2" x14ac:dyDescent="0.3">
      <c r="A59" t="s">
        <v>57</v>
      </c>
      <c r="B59" t="str">
        <f>HYPERLINK("https://talan.bank.gov.ua/get-user-certificate/csI5cPtIsjRa0jELcF-u","Завантажити сертифікат")</f>
        <v>Завантажити сертифікат</v>
      </c>
    </row>
    <row r="60" spans="1:2" x14ac:dyDescent="0.3">
      <c r="A60" t="s">
        <v>58</v>
      </c>
      <c r="B60" t="str">
        <f>HYPERLINK("https://talan.bank.gov.ua/get-user-certificate/csI5cRgYenH6vOZSRbky","Завантажити сертифікат")</f>
        <v>Завантажити сертифікат</v>
      </c>
    </row>
    <row r="61" spans="1:2" x14ac:dyDescent="0.3">
      <c r="A61" t="s">
        <v>59</v>
      </c>
      <c r="B61" t="str">
        <f>HYPERLINK("https://talan.bank.gov.ua/get-user-certificate/csI5cPl1fEwrnPI_OBTH","Завантажити сертифікат")</f>
        <v>Завантажити сертифікат</v>
      </c>
    </row>
    <row r="62" spans="1:2" x14ac:dyDescent="0.3">
      <c r="A62" t="s">
        <v>60</v>
      </c>
      <c r="B62" t="str">
        <f>HYPERLINK("https://talan.bank.gov.ua/get-user-certificate/csI5ccAFH3ba507ZBNUo","Завантажити сертифікат")</f>
        <v>Завантажити сертифікат</v>
      </c>
    </row>
    <row r="63" spans="1:2" x14ac:dyDescent="0.3">
      <c r="A63" t="s">
        <v>61</v>
      </c>
      <c r="B63" t="str">
        <f>HYPERLINK("https://talan.bank.gov.ua/get-user-certificate/csI5cVAz1cg_00HFU1EO","Завантажити сертифікат")</f>
        <v>Завантажити сертифікат</v>
      </c>
    </row>
    <row r="64" spans="1:2" x14ac:dyDescent="0.3">
      <c r="A64" t="s">
        <v>62</v>
      </c>
      <c r="B64" t="str">
        <f>HYPERLINK("https://talan.bank.gov.ua/get-user-certificate/csI5cVfdNmiwVM2iOdmR","Завантажити сертифікат")</f>
        <v>Завантажити сертифікат</v>
      </c>
    </row>
    <row r="65" spans="1:2" x14ac:dyDescent="0.3">
      <c r="A65" t="s">
        <v>63</v>
      </c>
      <c r="B65" t="str">
        <f>HYPERLINK("https://talan.bank.gov.ua/get-user-certificate/csI5cm0glcbC00S4VpbK","Завантажити сертифікат")</f>
        <v>Завантажити сертифікат</v>
      </c>
    </row>
    <row r="66" spans="1:2" x14ac:dyDescent="0.3">
      <c r="A66" t="s">
        <v>64</v>
      </c>
      <c r="B66" t="str">
        <f>HYPERLINK("https://talan.bank.gov.ua/get-user-certificate/csI5cbprDuKCd3HZQPW8","Завантажити сертифікат")</f>
        <v>Завантажити сертифікат</v>
      </c>
    </row>
    <row r="67" spans="1:2" x14ac:dyDescent="0.3">
      <c r="A67" t="s">
        <v>65</v>
      </c>
      <c r="B67" t="str">
        <f>HYPERLINK("https://talan.bank.gov.ua/get-user-certificate/csI5cuyPnm-mYJCmRl1Q","Завантажити сертифікат")</f>
        <v>Завантажити сертифікат</v>
      </c>
    </row>
    <row r="68" spans="1:2" x14ac:dyDescent="0.3">
      <c r="A68" t="s">
        <v>66</v>
      </c>
      <c r="B68" t="str">
        <f>HYPERLINK("https://talan.bank.gov.ua/get-user-certificate/csI5cLGp6I0IilW4Oajz","Завантажити сертифікат")</f>
        <v>Завантажити сертифікат</v>
      </c>
    </row>
    <row r="69" spans="1:2" x14ac:dyDescent="0.3">
      <c r="A69" t="s">
        <v>67</v>
      </c>
      <c r="B69" t="str">
        <f>HYPERLINK("https://talan.bank.gov.ua/get-user-certificate/csI5cMG0htq9jlUrK1gb","Завантажити сертифікат")</f>
        <v>Завантажити сертифікат</v>
      </c>
    </row>
    <row r="70" spans="1:2" x14ac:dyDescent="0.3">
      <c r="A70" t="s">
        <v>68</v>
      </c>
      <c r="B70" t="str">
        <f>HYPERLINK("https://talan.bank.gov.ua/get-user-certificate/csI5ctEBDcasnoOoQis3","Завантажити сертифікат")</f>
        <v>Завантажити сертифікат</v>
      </c>
    </row>
    <row r="71" spans="1:2" x14ac:dyDescent="0.3">
      <c r="A71" t="s">
        <v>69</v>
      </c>
      <c r="B71" t="str">
        <f>HYPERLINK("https://talan.bank.gov.ua/get-user-certificate/csI5cBxpBDylUnzhQS2p","Завантажити сертифікат")</f>
        <v>Завантажити сертифікат</v>
      </c>
    </row>
    <row r="72" spans="1:2" x14ac:dyDescent="0.3">
      <c r="A72" t="s">
        <v>70</v>
      </c>
      <c r="B72" t="str">
        <f>HYPERLINK("https://talan.bank.gov.ua/get-user-certificate/csI5cV7jAKX27gE-wX7x","Завантажити сертифікат")</f>
        <v>Завантажити сертифікат</v>
      </c>
    </row>
    <row r="73" spans="1:2" x14ac:dyDescent="0.3">
      <c r="A73" t="s">
        <v>71</v>
      </c>
      <c r="B73" t="str">
        <f>HYPERLINK("https://talan.bank.gov.ua/get-user-certificate/csI5czQWm4Eoqo6uwjsN","Завантажити сертифікат")</f>
        <v>Завантажити сертифікат</v>
      </c>
    </row>
    <row r="74" spans="1:2" x14ac:dyDescent="0.3">
      <c r="A74" t="s">
        <v>72</v>
      </c>
      <c r="B74" t="str">
        <f>HYPERLINK("https://talan.bank.gov.ua/get-user-certificate/csI5cMSLwEF6AvSbeqO7","Завантажити сертифікат")</f>
        <v>Завантажити сертифікат</v>
      </c>
    </row>
    <row r="75" spans="1:2" x14ac:dyDescent="0.3">
      <c r="A75" t="s">
        <v>73</v>
      </c>
      <c r="B75" t="str">
        <f>HYPERLINK("https://talan.bank.gov.ua/get-user-certificate/csI5c5fTsHy9O8LTxc3t","Завантажити сертифікат")</f>
        <v>Завантажити сертифікат</v>
      </c>
    </row>
    <row r="76" spans="1:2" x14ac:dyDescent="0.3">
      <c r="A76" t="s">
        <v>74</v>
      </c>
      <c r="B76" t="str">
        <f>HYPERLINK("https://talan.bank.gov.ua/get-user-certificate/csI5coHhZoLC4p1fZX_c","Завантажити сертифікат")</f>
        <v>Завантажити сертифікат</v>
      </c>
    </row>
    <row r="77" spans="1:2" x14ac:dyDescent="0.3">
      <c r="A77" t="s">
        <v>75</v>
      </c>
      <c r="B77" t="str">
        <f>HYPERLINK("https://talan.bank.gov.ua/get-user-certificate/csI5cDLO86IOqSFubl4O","Завантажити сертифікат")</f>
        <v>Завантажити сертифікат</v>
      </c>
    </row>
    <row r="78" spans="1:2" x14ac:dyDescent="0.3">
      <c r="A78" t="s">
        <v>76</v>
      </c>
      <c r="B78" t="str">
        <f>HYPERLINK("https://talan.bank.gov.ua/get-user-certificate/csI5c5rjP2ricQOSOmLF","Завантажити сертифікат")</f>
        <v>Завантажити сертифікат</v>
      </c>
    </row>
    <row r="79" spans="1:2" x14ac:dyDescent="0.3">
      <c r="A79" t="s">
        <v>77</v>
      </c>
      <c r="B79" t="str">
        <f>HYPERLINK("https://talan.bank.gov.ua/get-user-certificate/csI5cgHyceehdagG4Puh","Завантажити сертифікат")</f>
        <v>Завантажити сертифікат</v>
      </c>
    </row>
    <row r="80" spans="1:2" x14ac:dyDescent="0.3">
      <c r="A80" t="s">
        <v>78</v>
      </c>
      <c r="B80" t="str">
        <f>HYPERLINK("https://talan.bank.gov.ua/get-user-certificate/csI5cmA7X32F2KAVprk4","Завантажити сертифікат")</f>
        <v>Завантажити сертифікат</v>
      </c>
    </row>
    <row r="81" spans="1:2" x14ac:dyDescent="0.3">
      <c r="A81" t="s">
        <v>79</v>
      </c>
      <c r="B81" t="str">
        <f>HYPERLINK("https://talan.bank.gov.ua/get-user-certificate/csI5ctgmY__ZibQBG0gL","Завантажити сертифікат")</f>
        <v>Завантажити сертифікат</v>
      </c>
    </row>
    <row r="82" spans="1:2" x14ac:dyDescent="0.3">
      <c r="A82" t="s">
        <v>80</v>
      </c>
      <c r="B82" t="str">
        <f>HYPERLINK("https://talan.bank.gov.ua/get-user-certificate/csI5cop282RHxMI34n1u","Завантажити сертифікат")</f>
        <v>Завантажити сертифікат</v>
      </c>
    </row>
    <row r="83" spans="1:2" x14ac:dyDescent="0.3">
      <c r="A83" t="s">
        <v>81</v>
      </c>
      <c r="B83" t="str">
        <f>HYPERLINK("https://talan.bank.gov.ua/get-user-certificate/csI5cnkXh7YroW9CAFae","Завантажити сертифікат")</f>
        <v>Завантажити сертифікат</v>
      </c>
    </row>
    <row r="84" spans="1:2" x14ac:dyDescent="0.3">
      <c r="A84" t="s">
        <v>82</v>
      </c>
      <c r="B84" t="str">
        <f>HYPERLINK("https://talan.bank.gov.ua/get-user-certificate/csI5cGNo10YcTERsnieH","Завантажити сертифікат")</f>
        <v>Завантажити сертифікат</v>
      </c>
    </row>
    <row r="85" spans="1:2" x14ac:dyDescent="0.3">
      <c r="A85" t="s">
        <v>83</v>
      </c>
      <c r="B85" t="str">
        <f>HYPERLINK("https://talan.bank.gov.ua/get-user-certificate/csI5cgxIbJgOorhP5MJN","Завантажити сертифікат")</f>
        <v>Завантажити сертифікат</v>
      </c>
    </row>
    <row r="86" spans="1:2" x14ac:dyDescent="0.3">
      <c r="A86" t="s">
        <v>84</v>
      </c>
      <c r="B86" t="str">
        <f>HYPERLINK("https://talan.bank.gov.ua/get-user-certificate/csI5c-BmJ5sWE_UqPVKu","Завантажити сертифікат")</f>
        <v>Завантажити сертифікат</v>
      </c>
    </row>
    <row r="87" spans="1:2" x14ac:dyDescent="0.3">
      <c r="A87" t="s">
        <v>85</v>
      </c>
      <c r="B87" t="str">
        <f>HYPERLINK("https://talan.bank.gov.ua/get-user-certificate/csI5cjR_RuxGQDD24wAm","Завантажити сертифікат")</f>
        <v>Завантажити сертифікат</v>
      </c>
    </row>
    <row r="88" spans="1:2" x14ac:dyDescent="0.3">
      <c r="A88" t="s">
        <v>86</v>
      </c>
      <c r="B88" t="str">
        <f>HYPERLINK("https://talan.bank.gov.ua/get-user-certificate/csI5cLGawPQmlcJB0gFe","Завантажити сертифікат")</f>
        <v>Завантажити сертифікат</v>
      </c>
    </row>
    <row r="89" spans="1:2" x14ac:dyDescent="0.3">
      <c r="A89" t="s">
        <v>87</v>
      </c>
      <c r="B89" t="str">
        <f>HYPERLINK("https://talan.bank.gov.ua/get-user-certificate/csI5c6Xflq6Yp0RF7hCF","Завантажити сертифікат")</f>
        <v>Завантажити сертифікат</v>
      </c>
    </row>
    <row r="90" spans="1:2" x14ac:dyDescent="0.3">
      <c r="A90" t="s">
        <v>88</v>
      </c>
      <c r="B90" t="str">
        <f>HYPERLINK("https://talan.bank.gov.ua/get-user-certificate/csI5cTYptvBTp7rC60p-","Завантажити сертифікат")</f>
        <v>Завантажити сертифікат</v>
      </c>
    </row>
    <row r="91" spans="1:2" x14ac:dyDescent="0.3">
      <c r="A91" t="s">
        <v>89</v>
      </c>
      <c r="B91" t="str">
        <f>HYPERLINK("https://talan.bank.gov.ua/get-user-certificate/csI5cILgzJpUtrsiIClY","Завантажити сертифікат")</f>
        <v>Завантажити сертифікат</v>
      </c>
    </row>
    <row r="92" spans="1:2" x14ac:dyDescent="0.3">
      <c r="A92" t="s">
        <v>90</v>
      </c>
      <c r="B92" t="str">
        <f>HYPERLINK("https://talan.bank.gov.ua/get-user-certificate/csI5c7Acq2vSnkOMcwjK","Завантажити сертифікат")</f>
        <v>Завантажити сертифікат</v>
      </c>
    </row>
    <row r="93" spans="1:2" x14ac:dyDescent="0.3">
      <c r="A93" t="s">
        <v>91</v>
      </c>
      <c r="B93" t="str">
        <f>HYPERLINK("https://talan.bank.gov.ua/get-user-certificate/csI5c29ZxAbOvJkdHOdU","Завантажити сертифікат")</f>
        <v>Завантажити сертифікат</v>
      </c>
    </row>
    <row r="94" spans="1:2" x14ac:dyDescent="0.3">
      <c r="A94" t="s">
        <v>92</v>
      </c>
      <c r="B94" t="str">
        <f>HYPERLINK("https://talan.bank.gov.ua/get-user-certificate/csI5cr1EGyswQBEFx9w5","Завантажити сертифікат")</f>
        <v>Завантажити сертифікат</v>
      </c>
    </row>
    <row r="95" spans="1:2" x14ac:dyDescent="0.3">
      <c r="A95" t="s">
        <v>93</v>
      </c>
      <c r="B95" t="str">
        <f>HYPERLINK("https://talan.bank.gov.ua/get-user-certificate/csI5cAGaZYyTR7qIAoGt","Завантажити сертифікат")</f>
        <v>Завантажити сертифікат</v>
      </c>
    </row>
    <row r="96" spans="1:2" x14ac:dyDescent="0.3">
      <c r="A96" t="s">
        <v>94</v>
      </c>
      <c r="B96" t="str">
        <f>HYPERLINK("https://talan.bank.gov.ua/get-user-certificate/csI5cR_glqnf_88J8cZq","Завантажити сертифікат")</f>
        <v>Завантажити сертифікат</v>
      </c>
    </row>
    <row r="97" spans="1:2" x14ac:dyDescent="0.3">
      <c r="A97" t="s">
        <v>95</v>
      </c>
      <c r="B97" t="str">
        <f>HYPERLINK("https://talan.bank.gov.ua/get-user-certificate/csI5c5YqjXei1nT_K_Dz","Завантажити сертифікат")</f>
        <v>Завантажити сертифікат</v>
      </c>
    </row>
    <row r="98" spans="1:2" x14ac:dyDescent="0.3">
      <c r="A98" t="s">
        <v>96</v>
      </c>
      <c r="B98" t="str">
        <f>HYPERLINK("https://talan.bank.gov.ua/get-user-certificate/csI5cPEvlnQaBLCdyxz4","Завантажити сертифікат")</f>
        <v>Завантажити сертифікат</v>
      </c>
    </row>
    <row r="99" spans="1:2" x14ac:dyDescent="0.3">
      <c r="A99" t="s">
        <v>97</v>
      </c>
      <c r="B99" t="str">
        <f>HYPERLINK("https://talan.bank.gov.ua/get-user-certificate/csI5c9PDXPpAZ99foa9w","Завантажити сертифікат")</f>
        <v>Завантажити сертифікат</v>
      </c>
    </row>
    <row r="100" spans="1:2" x14ac:dyDescent="0.3">
      <c r="A100" t="s">
        <v>98</v>
      </c>
      <c r="B100" t="str">
        <f>HYPERLINK("https://talan.bank.gov.ua/get-user-certificate/csI5cL41AeSLYKtJlRuA","Завантажити сертифікат")</f>
        <v>Завантажити сертифікат</v>
      </c>
    </row>
    <row r="101" spans="1:2" x14ac:dyDescent="0.3">
      <c r="A101" t="s">
        <v>99</v>
      </c>
      <c r="B101" t="str">
        <f>HYPERLINK("https://talan.bank.gov.ua/get-user-certificate/csI5cCYJ4I7itNohzxj_","Завантажити сертифікат")</f>
        <v>Завантажити сертифікат</v>
      </c>
    </row>
    <row r="102" spans="1:2" x14ac:dyDescent="0.3">
      <c r="A102" t="s">
        <v>100</v>
      </c>
      <c r="B102" t="str">
        <f>HYPERLINK("https://talan.bank.gov.ua/get-user-certificate/csI5cHSvq_xQ6x-AvISj","Завантажити сертифікат")</f>
        <v>Завантажити сертифікат</v>
      </c>
    </row>
    <row r="103" spans="1:2" x14ac:dyDescent="0.3">
      <c r="A103" t="s">
        <v>101</v>
      </c>
      <c r="B103" t="str">
        <f>HYPERLINK("https://talan.bank.gov.ua/get-user-certificate/csI5cJDTGjWwaa3Inq9t","Завантажити сертифікат")</f>
        <v>Завантажити сертифікат</v>
      </c>
    </row>
    <row r="104" spans="1:2" x14ac:dyDescent="0.3">
      <c r="A104" t="s">
        <v>102</v>
      </c>
      <c r="B104" t="str">
        <f>HYPERLINK("https://talan.bank.gov.ua/get-user-certificate/csI5cMgSobb4-XxCi1VA","Завантажити сертифікат")</f>
        <v>Завантажити сертифікат</v>
      </c>
    </row>
    <row r="105" spans="1:2" x14ac:dyDescent="0.3">
      <c r="A105" t="s">
        <v>103</v>
      </c>
      <c r="B105" t="str">
        <f>HYPERLINK("https://talan.bank.gov.ua/get-user-certificate/csI5cNGzUY_QOBW60kKC","Завантажити сертифікат")</f>
        <v>Завантажити сертифікат</v>
      </c>
    </row>
    <row r="106" spans="1:2" x14ac:dyDescent="0.3">
      <c r="A106" t="s">
        <v>104</v>
      </c>
      <c r="B106" t="str">
        <f>HYPERLINK("https://talan.bank.gov.ua/get-user-certificate/csI5cwyeVVLTFclbsTaB","Завантажити сертифікат")</f>
        <v>Завантажити сертифікат</v>
      </c>
    </row>
    <row r="107" spans="1:2" x14ac:dyDescent="0.3">
      <c r="A107" t="s">
        <v>105</v>
      </c>
      <c r="B107" t="str">
        <f>HYPERLINK("https://talan.bank.gov.ua/get-user-certificate/csI5cVjFqQKiwzuP3g4N","Завантажити сертифікат")</f>
        <v>Завантажити сертифікат</v>
      </c>
    </row>
    <row r="108" spans="1:2" x14ac:dyDescent="0.3">
      <c r="A108" t="s">
        <v>106</v>
      </c>
      <c r="B108" t="str">
        <f>HYPERLINK("https://talan.bank.gov.ua/get-user-certificate/csI5cuoetEBtQsq-JA0X","Завантажити сертифікат")</f>
        <v>Завантажити сертифікат</v>
      </c>
    </row>
    <row r="109" spans="1:2" x14ac:dyDescent="0.3">
      <c r="A109" t="s">
        <v>107</v>
      </c>
      <c r="B109" t="str">
        <f>HYPERLINK("https://talan.bank.gov.ua/get-user-certificate/csI5cGYQAixrQI2nzcRH","Завантажити сертифікат")</f>
        <v>Завантажити сертифікат</v>
      </c>
    </row>
    <row r="110" spans="1:2" x14ac:dyDescent="0.3">
      <c r="A110" t="s">
        <v>108</v>
      </c>
      <c r="B110" t="str">
        <f>HYPERLINK("https://talan.bank.gov.ua/get-user-certificate/csI5creZpjghHRkg0jvD","Завантажити сертифікат")</f>
        <v>Завантажити сертифікат</v>
      </c>
    </row>
    <row r="111" spans="1:2" x14ac:dyDescent="0.3">
      <c r="A111" t="s">
        <v>109</v>
      </c>
      <c r="B111" t="str">
        <f>HYPERLINK("https://talan.bank.gov.ua/get-user-certificate/csI5cSMS8kBCT-iPTvlv","Завантажити сертифікат")</f>
        <v>Завантажити сертифікат</v>
      </c>
    </row>
    <row r="112" spans="1:2" x14ac:dyDescent="0.3">
      <c r="A112" t="s">
        <v>110</v>
      </c>
      <c r="B112" t="str">
        <f>HYPERLINK("https://talan.bank.gov.ua/get-user-certificate/csI5cLULLV3v5iRZD3ck","Завантажити сертифікат")</f>
        <v>Завантажити сертифікат</v>
      </c>
    </row>
    <row r="113" spans="1:2" x14ac:dyDescent="0.3">
      <c r="A113" t="s">
        <v>111</v>
      </c>
      <c r="B113" t="str">
        <f>HYPERLINK("https://talan.bank.gov.ua/get-user-certificate/csI5cYRS_vTo9ywGQwbh","Завантажити сертифікат")</f>
        <v>Завантажити сертифікат</v>
      </c>
    </row>
    <row r="114" spans="1:2" x14ac:dyDescent="0.3">
      <c r="A114" t="s">
        <v>112</v>
      </c>
      <c r="B114" t="str">
        <f>HYPERLINK("https://talan.bank.gov.ua/get-user-certificate/csI5cBOjV5OhaaoQRZR-","Завантажити сертифікат")</f>
        <v>Завантажити сертифікат</v>
      </c>
    </row>
    <row r="115" spans="1:2" x14ac:dyDescent="0.3">
      <c r="A115" t="s">
        <v>113</v>
      </c>
      <c r="B115" t="str">
        <f>HYPERLINK("https://talan.bank.gov.ua/get-user-certificate/csI5c5-YJKwNd0BRxkG2","Завантажити сертифікат")</f>
        <v>Завантажити сертифікат</v>
      </c>
    </row>
    <row r="116" spans="1:2" x14ac:dyDescent="0.3">
      <c r="A116" t="s">
        <v>114</v>
      </c>
      <c r="B116" t="str">
        <f>HYPERLINK("https://talan.bank.gov.ua/get-user-certificate/csI5cBDeVetX_lP91jEM","Завантажити сертифікат")</f>
        <v>Завантажити сертифікат</v>
      </c>
    </row>
    <row r="117" spans="1:2" x14ac:dyDescent="0.3">
      <c r="A117" t="s">
        <v>115</v>
      </c>
      <c r="B117" t="str">
        <f>HYPERLINK("https://talan.bank.gov.ua/get-user-certificate/csI5clKLr9r7UOxPiHEb","Завантажити сертифікат")</f>
        <v>Завантажити сертифікат</v>
      </c>
    </row>
    <row r="118" spans="1:2" x14ac:dyDescent="0.3">
      <c r="A118" t="s">
        <v>116</v>
      </c>
      <c r="B118" t="str">
        <f>HYPERLINK("https://talan.bank.gov.ua/get-user-certificate/csI5cFCkIATbrStqv-Az","Завантажити сертифікат")</f>
        <v>Завантажити сертифікат</v>
      </c>
    </row>
    <row r="119" spans="1:2" x14ac:dyDescent="0.3">
      <c r="A119" t="s">
        <v>117</v>
      </c>
      <c r="B119" t="str">
        <f>HYPERLINK("https://talan.bank.gov.ua/get-user-certificate/csI5cBv-poPHYX-hhLCo","Завантажити сертифікат")</f>
        <v>Завантажити сертифікат</v>
      </c>
    </row>
    <row r="120" spans="1:2" x14ac:dyDescent="0.3">
      <c r="A120" t="s">
        <v>118</v>
      </c>
      <c r="B120" t="str">
        <f>HYPERLINK("https://talan.bank.gov.ua/get-user-certificate/csI5co9hepa94l2gLBVX","Завантажити сертифікат")</f>
        <v>Завантажити сертифікат</v>
      </c>
    </row>
    <row r="121" spans="1:2" x14ac:dyDescent="0.3">
      <c r="A121" t="s">
        <v>119</v>
      </c>
      <c r="B121" t="str">
        <f>HYPERLINK("https://talan.bank.gov.ua/get-user-certificate/csI5c08Z_b6JH1yki0P2","Завантажити сертифікат")</f>
        <v>Завантажити сертифікат</v>
      </c>
    </row>
    <row r="122" spans="1:2" x14ac:dyDescent="0.3">
      <c r="A122" t="s">
        <v>120</v>
      </c>
      <c r="B122" t="str">
        <f>HYPERLINK("https://talan.bank.gov.ua/get-user-certificate/csI5cH0tcTArtTfNpW9v","Завантажити сертифікат")</f>
        <v>Завантажити сертифікат</v>
      </c>
    </row>
    <row r="123" spans="1:2" x14ac:dyDescent="0.3">
      <c r="A123" t="s">
        <v>121</v>
      </c>
      <c r="B123" t="str">
        <f>HYPERLINK("https://talan.bank.gov.ua/get-user-certificate/csI5cTHzmsZFrstIoL90","Завантажити сертифікат")</f>
        <v>Завантажити сертифікат</v>
      </c>
    </row>
    <row r="124" spans="1:2" x14ac:dyDescent="0.3">
      <c r="A124" t="s">
        <v>122</v>
      </c>
      <c r="B124" t="str">
        <f>HYPERLINK("https://talan.bank.gov.ua/get-user-certificate/csI5csx559RODg9zKEF-","Завантажити сертифікат")</f>
        <v>Завантажити сертифікат</v>
      </c>
    </row>
    <row r="125" spans="1:2" x14ac:dyDescent="0.3">
      <c r="A125" t="s">
        <v>123</v>
      </c>
      <c r="B125" t="str">
        <f>HYPERLINK("https://talan.bank.gov.ua/get-user-certificate/csI5cRpSIShfhrxhXPBj","Завантажити сертифікат")</f>
        <v>Завантажити сертифікат</v>
      </c>
    </row>
    <row r="126" spans="1:2" x14ac:dyDescent="0.3">
      <c r="A126" t="s">
        <v>124</v>
      </c>
      <c r="B126" t="str">
        <f>HYPERLINK("https://talan.bank.gov.ua/get-user-certificate/csI5c4-vxeQWuIGLrnbK","Завантажити сертифікат")</f>
        <v>Завантажити сертифікат</v>
      </c>
    </row>
    <row r="127" spans="1:2" x14ac:dyDescent="0.3">
      <c r="A127" t="s">
        <v>125</v>
      </c>
      <c r="B127" t="str">
        <f>HYPERLINK("https://talan.bank.gov.ua/get-user-certificate/csI5cvPkQ5znK3iCUWKz","Завантажити сертифікат")</f>
        <v>Завантажити сертифікат</v>
      </c>
    </row>
    <row r="128" spans="1:2" x14ac:dyDescent="0.3">
      <c r="A128" t="s">
        <v>126</v>
      </c>
      <c r="B128" t="str">
        <f>HYPERLINK("https://talan.bank.gov.ua/get-user-certificate/csI5cZ1TxWRuWvlZV6V-","Завантажити сертифікат")</f>
        <v>Завантажити сертифікат</v>
      </c>
    </row>
    <row r="129" spans="1:2" x14ac:dyDescent="0.3">
      <c r="A129" t="s">
        <v>127</v>
      </c>
      <c r="B129" t="str">
        <f>HYPERLINK("https://talan.bank.gov.ua/get-user-certificate/csI5c5PZ1fJDTKjCvXy2","Завантажити сертифікат")</f>
        <v>Завантажити сертифікат</v>
      </c>
    </row>
    <row r="130" spans="1:2" x14ac:dyDescent="0.3">
      <c r="A130" t="s">
        <v>128</v>
      </c>
      <c r="B130" t="str">
        <f>HYPERLINK("https://talan.bank.gov.ua/get-user-certificate/csI5cwYw_ygFfYLXe0xP","Завантажити сертифікат")</f>
        <v>Завантажити сертифікат</v>
      </c>
    </row>
    <row r="131" spans="1:2" x14ac:dyDescent="0.3">
      <c r="A131" t="s">
        <v>129</v>
      </c>
      <c r="B131" t="str">
        <f>HYPERLINK("https://talan.bank.gov.ua/get-user-certificate/csI5cKq207J2GSb4QhFG","Завантажити сертифікат")</f>
        <v>Завантажити сертифікат</v>
      </c>
    </row>
    <row r="132" spans="1:2" x14ac:dyDescent="0.3">
      <c r="A132" t="s">
        <v>130</v>
      </c>
      <c r="B132" t="str">
        <f>HYPERLINK("https://talan.bank.gov.ua/get-user-certificate/csI5cqRudhsNIMm9EkfS","Завантажити сертифікат")</f>
        <v>Завантажити сертифікат</v>
      </c>
    </row>
    <row r="133" spans="1:2" x14ac:dyDescent="0.3">
      <c r="A133" t="s">
        <v>131</v>
      </c>
      <c r="B133" t="str">
        <f>HYPERLINK("https://talan.bank.gov.ua/get-user-certificate/csI5cvuPEHtWNl1HUXAA","Завантажити сертифікат")</f>
        <v>Завантажити сертифікат</v>
      </c>
    </row>
    <row r="134" spans="1:2" x14ac:dyDescent="0.3">
      <c r="A134" t="s">
        <v>132</v>
      </c>
      <c r="B134" t="str">
        <f>HYPERLINK("https://talan.bank.gov.ua/get-user-certificate/csI5cGrDaCf7EEVkodcf","Завантажити сертифікат")</f>
        <v>Завантажити сертифікат</v>
      </c>
    </row>
    <row r="135" spans="1:2" x14ac:dyDescent="0.3">
      <c r="A135" t="s">
        <v>133</v>
      </c>
      <c r="B135" t="str">
        <f>HYPERLINK("https://talan.bank.gov.ua/get-user-certificate/csI5cE-GlaLEewtrrijH","Завантажити сертифікат")</f>
        <v>Завантажити сертифікат</v>
      </c>
    </row>
    <row r="136" spans="1:2" x14ac:dyDescent="0.3">
      <c r="A136" t="s">
        <v>134</v>
      </c>
      <c r="B136" t="str">
        <f>HYPERLINK("https://talan.bank.gov.ua/get-user-certificate/csI5cODxdKTGylnnQtHq","Завантажити сертифікат")</f>
        <v>Завантажити сертифікат</v>
      </c>
    </row>
    <row r="137" spans="1:2" x14ac:dyDescent="0.3">
      <c r="A137" t="s">
        <v>135</v>
      </c>
      <c r="B137" t="str">
        <f>HYPERLINK("https://talan.bank.gov.ua/get-user-certificate/csI5cGf3ym9QT8qS0_uA","Завантажити сертифікат")</f>
        <v>Завантажити сертифікат</v>
      </c>
    </row>
    <row r="138" spans="1:2" x14ac:dyDescent="0.3">
      <c r="A138" t="s">
        <v>136</v>
      </c>
      <c r="B138" t="str">
        <f>HYPERLINK("https://talan.bank.gov.ua/get-user-certificate/csI5cRUtk1UwAfLw4pYy","Завантажити сертифікат")</f>
        <v>Завантажити сертифікат</v>
      </c>
    </row>
    <row r="139" spans="1:2" x14ac:dyDescent="0.3">
      <c r="A139" t="s">
        <v>137</v>
      </c>
      <c r="B139" t="str">
        <f>HYPERLINK("https://talan.bank.gov.ua/get-user-certificate/csI5cvMw-VXaKMVUdJl-","Завантажити сертифікат")</f>
        <v>Завантажити сертифікат</v>
      </c>
    </row>
    <row r="140" spans="1:2" x14ac:dyDescent="0.3">
      <c r="A140" t="s">
        <v>138</v>
      </c>
      <c r="B140" t="str">
        <f>HYPERLINK("https://talan.bank.gov.ua/get-user-certificate/csI5c9gchvS-W5ecAsmt","Завантажити сертифікат")</f>
        <v>Завантажити сертифікат</v>
      </c>
    </row>
    <row r="141" spans="1:2" x14ac:dyDescent="0.3">
      <c r="A141" t="s">
        <v>139</v>
      </c>
      <c r="B141" t="str">
        <f>HYPERLINK("https://talan.bank.gov.ua/get-user-certificate/csI5c0mEOZSPnVd0MZfd","Завантажити сертифікат")</f>
        <v>Завантажити сертифікат</v>
      </c>
    </row>
    <row r="142" spans="1:2" x14ac:dyDescent="0.3">
      <c r="A142" t="s">
        <v>140</v>
      </c>
      <c r="B142" t="str">
        <f>HYPERLINK("https://talan.bank.gov.ua/get-user-certificate/csI5cqDjOvo9FKR-Ezdv","Завантажити сертифікат")</f>
        <v>Завантажити сертифікат</v>
      </c>
    </row>
    <row r="143" spans="1:2" x14ac:dyDescent="0.3">
      <c r="A143" t="s">
        <v>141</v>
      </c>
      <c r="B143" t="str">
        <f>HYPERLINK("https://talan.bank.gov.ua/get-user-certificate/csI5c9_V1uXAqmY3hWR1","Завантажити сертифікат")</f>
        <v>Завантажити сертифікат</v>
      </c>
    </row>
    <row r="144" spans="1:2" x14ac:dyDescent="0.3">
      <c r="A144" t="s">
        <v>142</v>
      </c>
      <c r="B144" t="str">
        <f>HYPERLINK("https://talan.bank.gov.ua/get-user-certificate/csI5cGwpp35ZB2rpmX7R","Завантажити сертифікат")</f>
        <v>Завантажити сертифікат</v>
      </c>
    </row>
    <row r="145" spans="1:2" x14ac:dyDescent="0.3">
      <c r="A145" t="s">
        <v>143</v>
      </c>
      <c r="B145" t="str">
        <f>HYPERLINK("https://talan.bank.gov.ua/get-user-certificate/csI5c782bRA6psrBSjzR","Завантажити сертифікат")</f>
        <v>Завантажити сертифікат</v>
      </c>
    </row>
    <row r="146" spans="1:2" x14ac:dyDescent="0.3">
      <c r="A146" t="s">
        <v>144</v>
      </c>
      <c r="B146" t="str">
        <f>HYPERLINK("https://talan.bank.gov.ua/get-user-certificate/csI5cQvIVCZ73UiUyYF1","Завантажити сертифікат")</f>
        <v>Завантажити сертифікат</v>
      </c>
    </row>
    <row r="147" spans="1:2" x14ac:dyDescent="0.3">
      <c r="A147" t="s">
        <v>145</v>
      </c>
      <c r="B147" t="str">
        <f>HYPERLINK("https://talan.bank.gov.ua/get-user-certificate/csI5cpBcdXeFTTrsMvlm","Завантажити сертифікат")</f>
        <v>Завантажити сертифікат</v>
      </c>
    </row>
    <row r="148" spans="1:2" x14ac:dyDescent="0.3">
      <c r="A148" t="s">
        <v>146</v>
      </c>
      <c r="B148" t="str">
        <f>HYPERLINK("https://talan.bank.gov.ua/get-user-certificate/csI5cqwbuLKm_kxp3bzo","Завантажити сертифікат")</f>
        <v>Завантажити сертифікат</v>
      </c>
    </row>
    <row r="149" spans="1:2" x14ac:dyDescent="0.3">
      <c r="A149" t="s">
        <v>147</v>
      </c>
      <c r="B149" t="str">
        <f>HYPERLINK("https://talan.bank.gov.ua/get-user-certificate/csI5cwS6oYBd3XRX8if3","Завантажити сертифікат")</f>
        <v>Завантажити сертифікат</v>
      </c>
    </row>
    <row r="150" spans="1:2" x14ac:dyDescent="0.3">
      <c r="A150" t="s">
        <v>148</v>
      </c>
      <c r="B150" t="str">
        <f>HYPERLINK("https://talan.bank.gov.ua/get-user-certificate/csI5c_aMgtk2oNtQRdJ_","Завантажити сертифікат")</f>
        <v>Завантажити сертифікат</v>
      </c>
    </row>
    <row r="151" spans="1:2" x14ac:dyDescent="0.3">
      <c r="A151" t="s">
        <v>149</v>
      </c>
      <c r="B151" t="str">
        <f>HYPERLINK("https://talan.bank.gov.ua/get-user-certificate/csI5cubfnGA0J6uJnzmK","Завантажити сертифікат")</f>
        <v>Завантажити сертифікат</v>
      </c>
    </row>
    <row r="152" spans="1:2" x14ac:dyDescent="0.3">
      <c r="A152" t="s">
        <v>150</v>
      </c>
      <c r="B152" t="str">
        <f>HYPERLINK("https://talan.bank.gov.ua/get-user-certificate/csI5cZXo5LSm8mZssXfB","Завантажити сертифікат")</f>
        <v>Завантажити сертифікат</v>
      </c>
    </row>
    <row r="153" spans="1:2" x14ac:dyDescent="0.3">
      <c r="A153" t="s">
        <v>151</v>
      </c>
      <c r="B153" t="str">
        <f>HYPERLINK("https://talan.bank.gov.ua/get-user-certificate/csI5ct8QJbsWcS37PtY-","Завантажити сертифікат")</f>
        <v>Завантажити сертифікат</v>
      </c>
    </row>
    <row r="154" spans="1:2" x14ac:dyDescent="0.3">
      <c r="A154" t="s">
        <v>152</v>
      </c>
      <c r="B154" t="str">
        <f>HYPERLINK("https://talan.bank.gov.ua/get-user-certificate/csI5cNMOm_fMW-dulRDc","Завантажити сертифікат")</f>
        <v>Завантажити сертифікат</v>
      </c>
    </row>
    <row r="155" spans="1:2" x14ac:dyDescent="0.3">
      <c r="A155" t="s">
        <v>153</v>
      </c>
      <c r="B155" t="str">
        <f>HYPERLINK("https://talan.bank.gov.ua/get-user-certificate/csI5coRcUBPpgIqAqRw6","Завантажити сертифікат")</f>
        <v>Завантажити сертифікат</v>
      </c>
    </row>
    <row r="156" spans="1:2" x14ac:dyDescent="0.3">
      <c r="A156" t="s">
        <v>154</v>
      </c>
      <c r="B156" t="str">
        <f>HYPERLINK("https://talan.bank.gov.ua/get-user-certificate/csI5cFaUPdgj6fKI0yIz","Завантажити сертифікат")</f>
        <v>Завантажити сертифікат</v>
      </c>
    </row>
    <row r="157" spans="1:2" x14ac:dyDescent="0.3">
      <c r="A157" t="s">
        <v>155</v>
      </c>
      <c r="B157" t="str">
        <f>HYPERLINK("https://talan.bank.gov.ua/get-user-certificate/csI5czjhZfhfpXmQICjz","Завантажити сертифікат")</f>
        <v>Завантажити сертифікат</v>
      </c>
    </row>
    <row r="158" spans="1:2" x14ac:dyDescent="0.3">
      <c r="A158" t="s">
        <v>156</v>
      </c>
      <c r="B158" t="str">
        <f>HYPERLINK("https://talan.bank.gov.ua/get-user-certificate/csI5c4wFjC7s3lFlW5Kz","Завантажити сертифікат")</f>
        <v>Завантажити сертифікат</v>
      </c>
    </row>
    <row r="159" spans="1:2" x14ac:dyDescent="0.3">
      <c r="A159" t="s">
        <v>157</v>
      </c>
      <c r="B159" t="str">
        <f>HYPERLINK("https://talan.bank.gov.ua/get-user-certificate/csI5c0UVl4_JP1yhId3J","Завантажити сертифікат")</f>
        <v>Завантажити сертифікат</v>
      </c>
    </row>
    <row r="160" spans="1:2" x14ac:dyDescent="0.3">
      <c r="A160" t="s">
        <v>158</v>
      </c>
      <c r="B160" t="str">
        <f>HYPERLINK("https://talan.bank.gov.ua/get-user-certificate/csI5c_V1NckoF02cGDwI","Завантажити сертифікат")</f>
        <v>Завантажити сертифікат</v>
      </c>
    </row>
    <row r="161" spans="1:2" x14ac:dyDescent="0.3">
      <c r="A161" t="s">
        <v>159</v>
      </c>
      <c r="B161" t="str">
        <f>HYPERLINK("https://talan.bank.gov.ua/get-user-certificate/csI5clRi_msmRWNKReEF","Завантажити сертифікат")</f>
        <v>Завантажити сертифікат</v>
      </c>
    </row>
    <row r="162" spans="1:2" x14ac:dyDescent="0.3">
      <c r="A162" t="s">
        <v>160</v>
      </c>
      <c r="B162" t="str">
        <f>HYPERLINK("https://talan.bank.gov.ua/get-user-certificate/csI5cZelyHd-EAKvvd9B","Завантажити сертифікат")</f>
        <v>Завантажити сертифікат</v>
      </c>
    </row>
    <row r="163" spans="1:2" x14ac:dyDescent="0.3">
      <c r="A163" t="s">
        <v>161</v>
      </c>
      <c r="B163" t="str">
        <f>HYPERLINK("https://talan.bank.gov.ua/get-user-certificate/csI5ctsIx8uIKzwKoCAF","Завантажити сертифікат")</f>
        <v>Завантажити сертифікат</v>
      </c>
    </row>
    <row r="164" spans="1:2" x14ac:dyDescent="0.3">
      <c r="A164" t="s">
        <v>162</v>
      </c>
      <c r="B164" t="str">
        <f>HYPERLINK("https://talan.bank.gov.ua/get-user-certificate/csI5cw-Me5PL_5H9xtps","Завантажити сертифікат")</f>
        <v>Завантажити сертифікат</v>
      </c>
    </row>
    <row r="165" spans="1:2" x14ac:dyDescent="0.3">
      <c r="A165" t="s">
        <v>163</v>
      </c>
      <c r="B165" t="str">
        <f>HYPERLINK("https://talan.bank.gov.ua/get-user-certificate/csI5cwFf_k05DhvyHAj6","Завантажити сертифікат")</f>
        <v>Завантажити сертифікат</v>
      </c>
    </row>
    <row r="166" spans="1:2" x14ac:dyDescent="0.3">
      <c r="A166" t="s">
        <v>164</v>
      </c>
      <c r="B166" t="str">
        <f>HYPERLINK("https://talan.bank.gov.ua/get-user-certificate/csI5ccH9Kad4m_3ZhT4U","Завантажити сертифікат")</f>
        <v>Завантажити сертифікат</v>
      </c>
    </row>
    <row r="167" spans="1:2" x14ac:dyDescent="0.3">
      <c r="A167" t="s">
        <v>165</v>
      </c>
      <c r="B167" t="str">
        <f>HYPERLINK("https://talan.bank.gov.ua/get-user-certificate/csI5c5gZUW5_-ldyvB65","Завантажити сертифікат")</f>
        <v>Завантажити сертифікат</v>
      </c>
    </row>
    <row r="168" spans="1:2" x14ac:dyDescent="0.3">
      <c r="A168" t="s">
        <v>166</v>
      </c>
      <c r="B168" t="str">
        <f>HYPERLINK("https://talan.bank.gov.ua/get-user-certificate/csI5cvPjbyM-vLFC-TMe","Завантажити сертифікат")</f>
        <v>Завантажити сертифікат</v>
      </c>
    </row>
    <row r="169" spans="1:2" x14ac:dyDescent="0.3">
      <c r="A169" t="s">
        <v>167</v>
      </c>
      <c r="B169" t="str">
        <f>HYPERLINK("https://talan.bank.gov.ua/get-user-certificate/csI5c7IWfe-CbRR9aV4C","Завантажити сертифікат")</f>
        <v>Завантажити сертифікат</v>
      </c>
    </row>
    <row r="170" spans="1:2" x14ac:dyDescent="0.3">
      <c r="A170" t="s">
        <v>168</v>
      </c>
      <c r="B170" t="str">
        <f>HYPERLINK("https://talan.bank.gov.ua/get-user-certificate/csI5c-S0cT53iFF8eECh","Завантажити сертифікат")</f>
        <v>Завантажити сертифікат</v>
      </c>
    </row>
    <row r="171" spans="1:2" x14ac:dyDescent="0.3">
      <c r="A171" t="s">
        <v>169</v>
      </c>
      <c r="B171" t="str">
        <f>HYPERLINK("https://talan.bank.gov.ua/get-user-certificate/csI5czk-UpfT8R3pj4R8","Завантажити сертифікат")</f>
        <v>Завантажити сертифікат</v>
      </c>
    </row>
    <row r="172" spans="1:2" x14ac:dyDescent="0.3">
      <c r="A172" t="s">
        <v>170</v>
      </c>
      <c r="B172" t="str">
        <f>HYPERLINK("https://talan.bank.gov.ua/get-user-certificate/csI5cWG63lkqQ-DmP_2j","Завантажити сертифікат")</f>
        <v>Завантажити сертифікат</v>
      </c>
    </row>
    <row r="173" spans="1:2" x14ac:dyDescent="0.3">
      <c r="A173" t="s">
        <v>171</v>
      </c>
      <c r="B173" t="str">
        <f>HYPERLINK("https://talan.bank.gov.ua/get-user-certificate/csI5cEiYkWmwMvmaoBc9","Завантажити сертифікат")</f>
        <v>Завантажити сертифікат</v>
      </c>
    </row>
    <row r="174" spans="1:2" x14ac:dyDescent="0.3">
      <c r="A174" t="s">
        <v>172</v>
      </c>
      <c r="B174" t="str">
        <f>HYPERLINK("https://talan.bank.gov.ua/get-user-certificate/csI5cXz-uBhFb4exD7wO","Завантажити сертифікат")</f>
        <v>Завантажити сертифікат</v>
      </c>
    </row>
    <row r="175" spans="1:2" x14ac:dyDescent="0.3">
      <c r="A175" t="s">
        <v>173</v>
      </c>
      <c r="B175" t="str">
        <f>HYPERLINK("https://talan.bank.gov.ua/get-user-certificate/csI5cpMXS32k6xvrOScn","Завантажити сертифікат")</f>
        <v>Завантажити сертифікат</v>
      </c>
    </row>
    <row r="176" spans="1:2" x14ac:dyDescent="0.3">
      <c r="A176" t="s">
        <v>174</v>
      </c>
      <c r="B176" t="str">
        <f>HYPERLINK("https://talan.bank.gov.ua/get-user-certificate/csI5cV8TEd6BRSeSWwF0","Завантажити сертифікат")</f>
        <v>Завантажити сертифікат</v>
      </c>
    </row>
    <row r="177" spans="1:2" x14ac:dyDescent="0.3">
      <c r="A177" t="s">
        <v>175</v>
      </c>
      <c r="B177" t="str">
        <f>HYPERLINK("https://talan.bank.gov.ua/get-user-certificate/csI5cD21zsk-yOSPaRC7","Завантажити сертифікат")</f>
        <v>Завантажити сертифікат</v>
      </c>
    </row>
    <row r="178" spans="1:2" x14ac:dyDescent="0.3">
      <c r="A178" t="s">
        <v>176</v>
      </c>
      <c r="B178" t="str">
        <f>HYPERLINK("https://talan.bank.gov.ua/get-user-certificate/csI5cuBcahZJkh5Rcikp","Завантажити сертифікат")</f>
        <v>Завантажити сертифікат</v>
      </c>
    </row>
    <row r="179" spans="1:2" x14ac:dyDescent="0.3">
      <c r="A179" t="s">
        <v>177</v>
      </c>
      <c r="B179" t="str">
        <f>HYPERLINK("https://talan.bank.gov.ua/get-user-certificate/csI5cV_rGEaPisbVImNa","Завантажити сертифікат")</f>
        <v>Завантажити сертифікат</v>
      </c>
    </row>
    <row r="180" spans="1:2" x14ac:dyDescent="0.3">
      <c r="A180" t="s">
        <v>178</v>
      </c>
      <c r="B180" t="str">
        <f>HYPERLINK("https://talan.bank.gov.ua/get-user-certificate/csI5cbb_XM0CCXGo773P","Завантажити сертифікат")</f>
        <v>Завантажити сертифікат</v>
      </c>
    </row>
    <row r="181" spans="1:2" x14ac:dyDescent="0.3">
      <c r="A181" t="s">
        <v>179</v>
      </c>
      <c r="B181" t="str">
        <f>HYPERLINK("https://talan.bank.gov.ua/get-user-certificate/csI5c7YPosuFxem_o-7C","Завантажити сертифікат")</f>
        <v>Завантажити сертифікат</v>
      </c>
    </row>
    <row r="182" spans="1:2" x14ac:dyDescent="0.3">
      <c r="A182" t="s">
        <v>180</v>
      </c>
      <c r="B182" t="str">
        <f>HYPERLINK("https://talan.bank.gov.ua/get-user-certificate/csI5cAfku9lfI2_-I_np","Завантажити сертифікат")</f>
        <v>Завантажити сертифікат</v>
      </c>
    </row>
    <row r="183" spans="1:2" x14ac:dyDescent="0.3">
      <c r="A183" t="s">
        <v>181</v>
      </c>
      <c r="B183" t="str">
        <f>HYPERLINK("https://talan.bank.gov.ua/get-user-certificate/csI5cQjQWQ2AFkf1sVkX","Завантажити сертифікат")</f>
        <v>Завантажити сертифікат</v>
      </c>
    </row>
    <row r="184" spans="1:2" x14ac:dyDescent="0.3">
      <c r="A184" t="s">
        <v>182</v>
      </c>
      <c r="B184" t="str">
        <f>HYPERLINK("https://talan.bank.gov.ua/get-user-certificate/csI5czlDJWrUi4QE-Qrh","Завантажити сертифікат")</f>
        <v>Завантажити сертифікат</v>
      </c>
    </row>
    <row r="185" spans="1:2" x14ac:dyDescent="0.3">
      <c r="A185" t="s">
        <v>183</v>
      </c>
      <c r="B185" t="str">
        <f>HYPERLINK("https://talan.bank.gov.ua/get-user-certificate/csI5cbcKhYTJn9DvTqC6","Завантажити сертифікат")</f>
        <v>Завантажити сертифікат</v>
      </c>
    </row>
    <row r="186" spans="1:2" x14ac:dyDescent="0.3">
      <c r="A186" t="s">
        <v>184</v>
      </c>
      <c r="B186" t="str">
        <f>HYPERLINK("https://talan.bank.gov.ua/get-user-certificate/csI5cIJ9pj452TGB_7KX","Завантажити сертифікат")</f>
        <v>Завантажити сертифікат</v>
      </c>
    </row>
    <row r="187" spans="1:2" x14ac:dyDescent="0.3">
      <c r="A187" t="s">
        <v>185</v>
      </c>
      <c r="B187" t="str">
        <f>HYPERLINK("https://talan.bank.gov.ua/get-user-certificate/csI5cBt1czaZsEMYDH4q","Завантажити сертифікат")</f>
        <v>Завантажити сертифікат</v>
      </c>
    </row>
    <row r="188" spans="1:2" x14ac:dyDescent="0.3">
      <c r="A188" t="s">
        <v>186</v>
      </c>
      <c r="B188" t="str">
        <f>HYPERLINK("https://talan.bank.gov.ua/get-user-certificate/csI5c8GlMg30cL3OkhlT","Завантажити сертифікат")</f>
        <v>Завантажити сертифікат</v>
      </c>
    </row>
    <row r="189" spans="1:2" x14ac:dyDescent="0.3">
      <c r="A189" t="s">
        <v>187</v>
      </c>
      <c r="B189" t="str">
        <f>HYPERLINK("https://talan.bank.gov.ua/get-user-certificate/csI5cOIt1yK0lVdSdqOk","Завантажити сертифікат")</f>
        <v>Завантажити сертифікат</v>
      </c>
    </row>
    <row r="190" spans="1:2" x14ac:dyDescent="0.3">
      <c r="A190" t="s">
        <v>188</v>
      </c>
      <c r="B190" t="str">
        <f>HYPERLINK("https://talan.bank.gov.ua/get-user-certificate/csI5ccJWGvmZOA2aoXiZ","Завантажити сертифікат")</f>
        <v>Завантажити сертифікат</v>
      </c>
    </row>
    <row r="191" spans="1:2" x14ac:dyDescent="0.3">
      <c r="A191" t="s">
        <v>189</v>
      </c>
      <c r="B191" t="str">
        <f>HYPERLINK("https://talan.bank.gov.ua/get-user-certificate/csI5cjZBgGx4ZRIiKLtz","Завантажити сертифікат")</f>
        <v>Завантажити сертифікат</v>
      </c>
    </row>
    <row r="192" spans="1:2" x14ac:dyDescent="0.3">
      <c r="A192" t="s">
        <v>190</v>
      </c>
      <c r="B192" t="str">
        <f>HYPERLINK("https://talan.bank.gov.ua/get-user-certificate/csI5c1niBquezZYvc1oG","Завантажити сертифікат")</f>
        <v>Завантажити сертифікат</v>
      </c>
    </row>
    <row r="193" spans="1:2" x14ac:dyDescent="0.3">
      <c r="A193" t="s">
        <v>191</v>
      </c>
      <c r="B193" t="str">
        <f>HYPERLINK("https://talan.bank.gov.ua/get-user-certificate/csI5cAApWdgXSujO_TuO","Завантажити сертифікат")</f>
        <v>Завантажити сертифікат</v>
      </c>
    </row>
    <row r="194" spans="1:2" x14ac:dyDescent="0.3">
      <c r="A194" t="s">
        <v>192</v>
      </c>
      <c r="B194" t="str">
        <f>HYPERLINK("https://talan.bank.gov.ua/get-user-certificate/csI5c8OtGmAWTJWk6jmG","Завантажити сертифікат")</f>
        <v>Завантажити сертифікат</v>
      </c>
    </row>
    <row r="195" spans="1:2" x14ac:dyDescent="0.3">
      <c r="A195" t="s">
        <v>193</v>
      </c>
      <c r="B195" t="str">
        <f>HYPERLINK("https://talan.bank.gov.ua/get-user-certificate/csI5cMbg6fyCko2QziHa","Завантажити сертифікат")</f>
        <v>Завантажити сертифікат</v>
      </c>
    </row>
    <row r="196" spans="1:2" x14ac:dyDescent="0.3">
      <c r="A196" t="s">
        <v>194</v>
      </c>
      <c r="B196" t="str">
        <f>HYPERLINK("https://talan.bank.gov.ua/get-user-certificate/csI5cIoefiVcS3ARNEv2","Завантажити сертифікат")</f>
        <v>Завантажити сертифікат</v>
      </c>
    </row>
    <row r="197" spans="1:2" x14ac:dyDescent="0.3">
      <c r="A197" t="s">
        <v>195</v>
      </c>
      <c r="B197" t="str">
        <f>HYPERLINK("https://talan.bank.gov.ua/get-user-certificate/csI5cuAvUw70tcS3yvy1","Завантажити сертифікат")</f>
        <v>Завантажити сертифікат</v>
      </c>
    </row>
    <row r="198" spans="1:2" x14ac:dyDescent="0.3">
      <c r="A198" t="s">
        <v>195</v>
      </c>
      <c r="B198" t="str">
        <f>HYPERLINK("https://talan.bank.gov.ua/get-user-certificate/csI5ch5ZXLG3aDCZ_uQC","Завантажити сертифікат")</f>
        <v>Завантажити сертифікат</v>
      </c>
    </row>
    <row r="199" spans="1:2" x14ac:dyDescent="0.3">
      <c r="A199" t="s">
        <v>196</v>
      </c>
      <c r="B199" t="str">
        <f>HYPERLINK("https://talan.bank.gov.ua/get-user-certificate/csI5cFrcVxcGED40jQc3","Завантажити сертифікат")</f>
        <v>Завантажити сертифікат</v>
      </c>
    </row>
    <row r="200" spans="1:2" x14ac:dyDescent="0.3">
      <c r="A200" t="s">
        <v>197</v>
      </c>
      <c r="B200" t="str">
        <f>HYPERLINK("https://talan.bank.gov.ua/get-user-certificate/csI5cpLbL1yrCuwmMIh5","Завантажити сертифікат")</f>
        <v>Завантажити сертифікат</v>
      </c>
    </row>
    <row r="201" spans="1:2" x14ac:dyDescent="0.3">
      <c r="A201" t="s">
        <v>198</v>
      </c>
      <c r="B201" t="str">
        <f>HYPERLINK("https://talan.bank.gov.ua/get-user-certificate/csI5cjQLuGyd_XHHD0Qe","Завантажити сертифікат")</f>
        <v>Завантажити сертифікат</v>
      </c>
    </row>
    <row r="202" spans="1:2" x14ac:dyDescent="0.3">
      <c r="A202" t="s">
        <v>199</v>
      </c>
      <c r="B202" t="str">
        <f>HYPERLINK("https://talan.bank.gov.ua/get-user-certificate/csI5cEFn50YUTZgUcQsH","Завантажити сертифікат")</f>
        <v>Завантажити сертифікат</v>
      </c>
    </row>
    <row r="203" spans="1:2" x14ac:dyDescent="0.3">
      <c r="A203" t="s">
        <v>200</v>
      </c>
      <c r="B203" t="str">
        <f>HYPERLINK("https://talan.bank.gov.ua/get-user-certificate/csI5cRXHw4u79pSUek0Q","Завантажити сертифікат")</f>
        <v>Завантажити сертифікат</v>
      </c>
    </row>
    <row r="204" spans="1:2" x14ac:dyDescent="0.3">
      <c r="A204" t="s">
        <v>201</v>
      </c>
      <c r="B204" t="str">
        <f>HYPERLINK("https://talan.bank.gov.ua/get-user-certificate/csI5cNA7s0v-waT7ZAxi","Завантажити сертифікат")</f>
        <v>Завантажити сертифікат</v>
      </c>
    </row>
    <row r="205" spans="1:2" x14ac:dyDescent="0.3">
      <c r="A205" t="s">
        <v>202</v>
      </c>
      <c r="B205" t="str">
        <f>HYPERLINK("https://talan.bank.gov.ua/get-user-certificate/csI5cryr8pYnaJXv1rN0","Завантажити сертифікат")</f>
        <v>Завантажити сертифікат</v>
      </c>
    </row>
    <row r="206" spans="1:2" x14ac:dyDescent="0.3">
      <c r="A206" t="s">
        <v>203</v>
      </c>
      <c r="B206" t="str">
        <f>HYPERLINK("https://talan.bank.gov.ua/get-user-certificate/csI5cma1zFedqBhwsAHE","Завантажити сертифікат")</f>
        <v>Завантажити сертифікат</v>
      </c>
    </row>
    <row r="207" spans="1:2" x14ac:dyDescent="0.3">
      <c r="A207" t="s">
        <v>204</v>
      </c>
      <c r="B207" t="str">
        <f>HYPERLINK("https://talan.bank.gov.ua/get-user-certificate/csI5cAT75PCYE4JJihjM","Завантажити сертифікат")</f>
        <v>Завантажити сертифікат</v>
      </c>
    </row>
    <row r="208" spans="1:2" x14ac:dyDescent="0.3">
      <c r="A208" t="s">
        <v>205</v>
      </c>
      <c r="B208" t="str">
        <f>HYPERLINK("https://talan.bank.gov.ua/get-user-certificate/csI5cSsYjF4t_7hDIDKk","Завантажити сертифікат")</f>
        <v>Завантажити сертифікат</v>
      </c>
    </row>
    <row r="209" spans="1:2" x14ac:dyDescent="0.3">
      <c r="A209" t="s">
        <v>206</v>
      </c>
      <c r="B209" t="str">
        <f>HYPERLINK("https://talan.bank.gov.ua/get-user-certificate/csI5cPoXmrePl7GMeZhZ","Завантажити сертифікат")</f>
        <v>Завантажити сертифікат</v>
      </c>
    </row>
    <row r="210" spans="1:2" x14ac:dyDescent="0.3">
      <c r="A210" t="s">
        <v>207</v>
      </c>
      <c r="B210" t="str">
        <f>HYPERLINK("https://talan.bank.gov.ua/get-user-certificate/csI5cl9EGTELjALjuC0J","Завантажити сертифікат")</f>
        <v>Завантажити сертифікат</v>
      </c>
    </row>
    <row r="211" spans="1:2" x14ac:dyDescent="0.3">
      <c r="A211" t="s">
        <v>208</v>
      </c>
      <c r="B211" t="str">
        <f>HYPERLINK("https://talan.bank.gov.ua/get-user-certificate/csI5csmx5_Dg4qtb2xjt","Завантажити сертифікат")</f>
        <v>Завантажити сертифікат</v>
      </c>
    </row>
    <row r="212" spans="1:2" x14ac:dyDescent="0.3">
      <c r="A212" t="s">
        <v>209</v>
      </c>
      <c r="B212" t="str">
        <f>HYPERLINK("https://talan.bank.gov.ua/get-user-certificate/csI5cRpw7Mi6scprdHzk","Завантажити сертифікат")</f>
        <v>Завантажити сертифікат</v>
      </c>
    </row>
    <row r="213" spans="1:2" x14ac:dyDescent="0.3">
      <c r="A213" t="s">
        <v>210</v>
      </c>
      <c r="B213" t="str">
        <f>HYPERLINK("https://talan.bank.gov.ua/get-user-certificate/csI5cBRkd5mvL2yjB0IJ","Завантажити сертифікат")</f>
        <v>Завантажити сертифікат</v>
      </c>
    </row>
    <row r="214" spans="1:2" x14ac:dyDescent="0.3">
      <c r="A214" t="s">
        <v>211</v>
      </c>
      <c r="B214" t="str">
        <f>HYPERLINK("https://talan.bank.gov.ua/get-user-certificate/csI5cpyo6gGNyhL_55uc","Завантажити сертифікат")</f>
        <v>Завантажити сертифікат</v>
      </c>
    </row>
    <row r="215" spans="1:2" x14ac:dyDescent="0.3">
      <c r="A215" t="s">
        <v>212</v>
      </c>
      <c r="B215" t="str">
        <f>HYPERLINK("https://talan.bank.gov.ua/get-user-certificate/csI5cKz5GGqIZkgY0XzS","Завантажити сертифікат")</f>
        <v>Завантажити сертифікат</v>
      </c>
    </row>
    <row r="216" spans="1:2" x14ac:dyDescent="0.3">
      <c r="A216" t="s">
        <v>213</v>
      </c>
      <c r="B216" t="str">
        <f>HYPERLINK("https://talan.bank.gov.ua/get-user-certificate/csI5clNF3grGTVM0RxVY","Завантажити сертифікат")</f>
        <v>Завантажити сертифікат</v>
      </c>
    </row>
    <row r="217" spans="1:2" x14ac:dyDescent="0.3">
      <c r="A217" t="s">
        <v>214</v>
      </c>
      <c r="B217" t="str">
        <f>HYPERLINK("https://talan.bank.gov.ua/get-user-certificate/csI5colWbeLjFYPDY8DC","Завантажити сертифікат")</f>
        <v>Завантажити сертифікат</v>
      </c>
    </row>
    <row r="218" spans="1:2" x14ac:dyDescent="0.3">
      <c r="A218" t="s">
        <v>215</v>
      </c>
      <c r="B218" t="str">
        <f>HYPERLINK("https://talan.bank.gov.ua/get-user-certificate/csI5cfjLxDfMCP0w4awf","Завантажити сертифікат")</f>
        <v>Завантажити сертифікат</v>
      </c>
    </row>
    <row r="219" spans="1:2" x14ac:dyDescent="0.3">
      <c r="A219" t="s">
        <v>216</v>
      </c>
      <c r="B219" t="str">
        <f>HYPERLINK("https://talan.bank.gov.ua/get-user-certificate/csI5ciMwKhVmHtubmsoe","Завантажити сертифікат")</f>
        <v>Завантажити сертифікат</v>
      </c>
    </row>
    <row r="220" spans="1:2" x14ac:dyDescent="0.3">
      <c r="A220" t="s">
        <v>217</v>
      </c>
      <c r="B220" t="str">
        <f>HYPERLINK("https://talan.bank.gov.ua/get-user-certificate/csI5czVpseYtZAAwZSkT","Завантажити сертифікат")</f>
        <v>Завантажити сертифікат</v>
      </c>
    </row>
    <row r="221" spans="1:2" x14ac:dyDescent="0.3">
      <c r="A221" t="s">
        <v>218</v>
      </c>
      <c r="B221" t="str">
        <f>HYPERLINK("https://talan.bank.gov.ua/get-user-certificate/csI5cO4hvxPgHLDwixMs","Завантажити сертифікат")</f>
        <v>Завантажити сертифікат</v>
      </c>
    </row>
    <row r="222" spans="1:2" x14ac:dyDescent="0.3">
      <c r="A222" t="s">
        <v>219</v>
      </c>
      <c r="B222" t="str">
        <f>HYPERLINK("https://talan.bank.gov.ua/get-user-certificate/csI5cPWbukQKnVonfxv4","Завантажити сертифікат")</f>
        <v>Завантажити сертифікат</v>
      </c>
    </row>
    <row r="223" spans="1:2" x14ac:dyDescent="0.3">
      <c r="A223" t="s">
        <v>220</v>
      </c>
      <c r="B223" t="str">
        <f>HYPERLINK("https://talan.bank.gov.ua/get-user-certificate/csI5cMO5sgt3GhGMbet8","Завантажити сертифікат")</f>
        <v>Завантажити сертифікат</v>
      </c>
    </row>
    <row r="224" spans="1:2" x14ac:dyDescent="0.3">
      <c r="A224" t="s">
        <v>221</v>
      </c>
      <c r="B224" t="str">
        <f>HYPERLINK("https://talan.bank.gov.ua/get-user-certificate/csI5c0hLZfOATsfhlpkZ","Завантажити сертифікат")</f>
        <v>Завантажити сертифікат</v>
      </c>
    </row>
    <row r="225" spans="1:2" x14ac:dyDescent="0.3">
      <c r="A225" t="s">
        <v>222</v>
      </c>
      <c r="B225" t="str">
        <f>HYPERLINK("https://talan.bank.gov.ua/get-user-certificate/csI5cyPukL_mUgduri8-","Завантажити сертифікат")</f>
        <v>Завантажити сертифікат</v>
      </c>
    </row>
    <row r="226" spans="1:2" x14ac:dyDescent="0.3">
      <c r="A226" t="s">
        <v>223</v>
      </c>
      <c r="B226" t="str">
        <f>HYPERLINK("https://talan.bank.gov.ua/get-user-certificate/csI5cyML76Nfflqd4yAX","Завантажити сертифікат")</f>
        <v>Завантажити сертифікат</v>
      </c>
    </row>
    <row r="227" spans="1:2" x14ac:dyDescent="0.3">
      <c r="A227" t="s">
        <v>224</v>
      </c>
      <c r="B227" t="str">
        <f>HYPERLINK("https://talan.bank.gov.ua/get-user-certificate/csI5cEKQ9Uqss6BtVnVb","Завантажити сертифікат")</f>
        <v>Завантажити сертифікат</v>
      </c>
    </row>
    <row r="228" spans="1:2" x14ac:dyDescent="0.3">
      <c r="A228" t="s">
        <v>225</v>
      </c>
      <c r="B228" t="str">
        <f>HYPERLINK("https://talan.bank.gov.ua/get-user-certificate/csI5cz7sihZuW8GJTQhr","Завантажити сертифікат")</f>
        <v>Завантажити сертифікат</v>
      </c>
    </row>
    <row r="229" spans="1:2" x14ac:dyDescent="0.3">
      <c r="A229" t="s">
        <v>226</v>
      </c>
      <c r="B229" t="str">
        <f>HYPERLINK("https://talan.bank.gov.ua/get-user-certificate/csI5c8LcZeS_4ysH7sJh","Завантажити сертифікат")</f>
        <v>Завантажити сертифікат</v>
      </c>
    </row>
    <row r="230" spans="1:2" x14ac:dyDescent="0.3">
      <c r="A230" t="s">
        <v>227</v>
      </c>
      <c r="B230" t="str">
        <f>HYPERLINK("https://talan.bank.gov.ua/get-user-certificate/csI5c82Bhzsa8q40dkgF","Завантажити сертифікат")</f>
        <v>Завантажити сертифікат</v>
      </c>
    </row>
    <row r="231" spans="1:2" x14ac:dyDescent="0.3">
      <c r="A231" t="s">
        <v>228</v>
      </c>
      <c r="B231" t="str">
        <f>HYPERLINK("https://talan.bank.gov.ua/get-user-certificate/csI5cRF5UecwYmaSh7D1","Завантажити сертифікат")</f>
        <v>Завантажити сертифікат</v>
      </c>
    </row>
    <row r="232" spans="1:2" x14ac:dyDescent="0.3">
      <c r="A232" t="s">
        <v>229</v>
      </c>
      <c r="B232" t="str">
        <f>HYPERLINK("https://talan.bank.gov.ua/get-user-certificate/csI5c2vzDuXsLP3KJ2WB","Завантажити сертифікат")</f>
        <v>Завантажити сертифікат</v>
      </c>
    </row>
    <row r="233" spans="1:2" x14ac:dyDescent="0.3">
      <c r="A233" t="s">
        <v>230</v>
      </c>
      <c r="B233" t="str">
        <f>HYPERLINK("https://talan.bank.gov.ua/get-user-certificate/csI5csG7swsAClcY8Gjc","Завантажити сертифікат")</f>
        <v>Завантажити сертифікат</v>
      </c>
    </row>
    <row r="234" spans="1:2" x14ac:dyDescent="0.3">
      <c r="A234" t="s">
        <v>231</v>
      </c>
      <c r="B234" t="str">
        <f>HYPERLINK("https://talan.bank.gov.ua/get-user-certificate/csI5c7B0aswY00Eb-NrW","Завантажити сертифікат")</f>
        <v>Завантажити сертифікат</v>
      </c>
    </row>
    <row r="235" spans="1:2" x14ac:dyDescent="0.3">
      <c r="A235" t="s">
        <v>232</v>
      </c>
      <c r="B235" t="str">
        <f>HYPERLINK("https://talan.bank.gov.ua/get-user-certificate/csI5cyL-bMUZ8qpmPRVx","Завантажити сертифікат")</f>
        <v>Завантажити сертифікат</v>
      </c>
    </row>
    <row r="236" spans="1:2" x14ac:dyDescent="0.3">
      <c r="A236" t="s">
        <v>233</v>
      </c>
      <c r="B236" t="str">
        <f>HYPERLINK("https://talan.bank.gov.ua/get-user-certificate/csI5cEYy0JSHkU3w_W6N","Завантажити сертифікат")</f>
        <v>Завантажити сертифікат</v>
      </c>
    </row>
    <row r="237" spans="1:2" x14ac:dyDescent="0.3">
      <c r="A237" t="s">
        <v>234</v>
      </c>
      <c r="B237" t="str">
        <f>HYPERLINK("https://talan.bank.gov.ua/get-user-certificate/csI5cRJ3NTXf-s6fZKrK","Завантажити сертифікат")</f>
        <v>Завантажити сертифікат</v>
      </c>
    </row>
    <row r="238" spans="1:2" x14ac:dyDescent="0.3">
      <c r="A238" t="s">
        <v>235</v>
      </c>
      <c r="B238" t="str">
        <f>HYPERLINK("https://talan.bank.gov.ua/get-user-certificate/csI5cJckot-KGe7MaMfc","Завантажити сертифікат")</f>
        <v>Завантажити сертифікат</v>
      </c>
    </row>
    <row r="239" spans="1:2" x14ac:dyDescent="0.3">
      <c r="A239" t="s">
        <v>236</v>
      </c>
      <c r="B239" t="str">
        <f>HYPERLINK("https://talan.bank.gov.ua/get-user-certificate/csI5cJUK4UNFgnx5fJhE","Завантажити сертифікат")</f>
        <v>Завантажити сертифікат</v>
      </c>
    </row>
    <row r="240" spans="1:2" x14ac:dyDescent="0.3">
      <c r="A240" t="s">
        <v>237</v>
      </c>
      <c r="B240" t="str">
        <f>HYPERLINK("https://talan.bank.gov.ua/get-user-certificate/csI5chAom3RorcdeYWda","Завантажити сертифікат")</f>
        <v>Завантажити сертифікат</v>
      </c>
    </row>
    <row r="241" spans="1:2" x14ac:dyDescent="0.3">
      <c r="A241" t="s">
        <v>238</v>
      </c>
      <c r="B241" t="str">
        <f>HYPERLINK("https://talan.bank.gov.ua/get-user-certificate/csI5cXNh2ErjZrR5RzEu","Завантажити сертифікат")</f>
        <v>Завантажити сертифікат</v>
      </c>
    </row>
    <row r="242" spans="1:2" x14ac:dyDescent="0.3">
      <c r="A242" t="s">
        <v>239</v>
      </c>
      <c r="B242" t="str">
        <f>HYPERLINK("https://talan.bank.gov.ua/get-user-certificate/csI5ccPvjADK6SiHvbe3","Завантажити сертифікат")</f>
        <v>Завантажити сертифікат</v>
      </c>
    </row>
    <row r="243" spans="1:2" x14ac:dyDescent="0.3">
      <c r="A243" t="s">
        <v>240</v>
      </c>
      <c r="B243" t="str">
        <f>HYPERLINK("https://talan.bank.gov.ua/get-user-certificate/csI5cv7cMzcAyNkPTi2i","Завантажити сертифікат")</f>
        <v>Завантажити сертифікат</v>
      </c>
    </row>
    <row r="244" spans="1:2" x14ac:dyDescent="0.3">
      <c r="A244" t="s">
        <v>241</v>
      </c>
      <c r="B244" t="str">
        <f>HYPERLINK("https://talan.bank.gov.ua/get-user-certificate/csI5cP4ToMsI1JKN7eCw","Завантажити сертифікат")</f>
        <v>Завантажити сертифікат</v>
      </c>
    </row>
    <row r="245" spans="1:2" x14ac:dyDescent="0.3">
      <c r="A245" t="s">
        <v>242</v>
      </c>
      <c r="B245" t="str">
        <f>HYPERLINK("https://talan.bank.gov.ua/get-user-certificate/csI5cNalyDpAnFC6-9hh","Завантажити сертифікат")</f>
        <v>Завантажити сертифікат</v>
      </c>
    </row>
    <row r="246" spans="1:2" x14ac:dyDescent="0.3">
      <c r="A246" t="s">
        <v>243</v>
      </c>
      <c r="B246" t="str">
        <f>HYPERLINK("https://talan.bank.gov.ua/get-user-certificate/csI5cKY-crRpYzyyT0iw","Завантажити сертифікат")</f>
        <v>Завантажити сертифікат</v>
      </c>
    </row>
    <row r="247" spans="1:2" x14ac:dyDescent="0.3">
      <c r="A247" t="s">
        <v>244</v>
      </c>
      <c r="B247" t="str">
        <f>HYPERLINK("https://talan.bank.gov.ua/get-user-certificate/csI5cho4mSIfaunyO86-","Завантажити сертифікат")</f>
        <v>Завантажити сертифікат</v>
      </c>
    </row>
    <row r="248" spans="1:2" x14ac:dyDescent="0.3">
      <c r="A248" t="s">
        <v>245</v>
      </c>
      <c r="B248" t="str">
        <f>HYPERLINK("https://talan.bank.gov.ua/get-user-certificate/csI5cNT8IyTtR8n7VbEX","Завантажити сертифікат")</f>
        <v>Завантажити сертифікат</v>
      </c>
    </row>
    <row r="249" spans="1:2" x14ac:dyDescent="0.3">
      <c r="A249" t="s">
        <v>246</v>
      </c>
      <c r="B249" t="str">
        <f>HYPERLINK("https://talan.bank.gov.ua/get-user-certificate/csI5cbi8AILQKLh6vSwK","Завантажити сертифікат")</f>
        <v>Завантажити сертифікат</v>
      </c>
    </row>
    <row r="250" spans="1:2" x14ac:dyDescent="0.3">
      <c r="A250" t="s">
        <v>247</v>
      </c>
      <c r="B250" t="str">
        <f>HYPERLINK("https://talan.bank.gov.ua/get-user-certificate/csI5cbPbDaS_QkMt_sov","Завантажити сертифікат")</f>
        <v>Завантажити сертифікат</v>
      </c>
    </row>
    <row r="251" spans="1:2" x14ac:dyDescent="0.3">
      <c r="A251" t="s">
        <v>248</v>
      </c>
      <c r="B251" t="str">
        <f>HYPERLINK("https://talan.bank.gov.ua/get-user-certificate/csI5ctbVgmsHzBQsyNs9","Завантажити сертифікат")</f>
        <v>Завантажити сертифікат</v>
      </c>
    </row>
    <row r="252" spans="1:2" x14ac:dyDescent="0.3">
      <c r="A252" t="s">
        <v>249</v>
      </c>
      <c r="B252" t="str">
        <f>HYPERLINK("https://talan.bank.gov.ua/get-user-certificate/csI5cErJi3sdgnrBbNE6","Завантажити сертифікат")</f>
        <v>Завантажити сертифікат</v>
      </c>
    </row>
    <row r="253" spans="1:2" x14ac:dyDescent="0.3">
      <c r="A253" t="s">
        <v>250</v>
      </c>
      <c r="B253" t="str">
        <f>HYPERLINK("https://talan.bank.gov.ua/get-user-certificate/csI5cUINRp3tEYMPhwhZ","Завантажити сертифікат")</f>
        <v>Завантажити сертифікат</v>
      </c>
    </row>
    <row r="254" spans="1:2" x14ac:dyDescent="0.3">
      <c r="A254" t="s">
        <v>251</v>
      </c>
      <c r="B254" t="str">
        <f>HYPERLINK("https://talan.bank.gov.ua/get-user-certificate/csI5c-E3bSC5u62Xiv2t","Завантажити сертифікат")</f>
        <v>Завантажити сертифікат</v>
      </c>
    </row>
    <row r="255" spans="1:2" x14ac:dyDescent="0.3">
      <c r="A255" t="s">
        <v>252</v>
      </c>
      <c r="B255" t="str">
        <f>HYPERLINK("https://talan.bank.gov.ua/get-user-certificate/csI5cg5GtaMXesEcVURL","Завантажити сертифікат")</f>
        <v>Завантажити сертифікат</v>
      </c>
    </row>
    <row r="256" spans="1:2" x14ac:dyDescent="0.3">
      <c r="A256" t="s">
        <v>253</v>
      </c>
      <c r="B256" t="str">
        <f>HYPERLINK("https://talan.bank.gov.ua/get-user-certificate/csI5cUtDTe2_uQHTr-1A","Завантажити сертифікат")</f>
        <v>Завантажити сертифікат</v>
      </c>
    </row>
    <row r="257" spans="1:2" x14ac:dyDescent="0.3">
      <c r="A257" t="s">
        <v>254</v>
      </c>
      <c r="B257" t="str">
        <f>HYPERLINK("https://talan.bank.gov.ua/get-user-certificate/csI5cMB9Dgrp9DBe6wZE","Завантажити сертифікат")</f>
        <v>Завантажити сертифікат</v>
      </c>
    </row>
    <row r="258" spans="1:2" x14ac:dyDescent="0.3">
      <c r="A258" t="s">
        <v>255</v>
      </c>
      <c r="B258" t="str">
        <f>HYPERLINK("https://talan.bank.gov.ua/get-user-certificate/csI5cTAL7zen33hxbxEJ","Завантажити сертифікат")</f>
        <v>Завантажити сертифікат</v>
      </c>
    </row>
    <row r="259" spans="1:2" x14ac:dyDescent="0.3">
      <c r="A259" t="s">
        <v>256</v>
      </c>
      <c r="B259" t="str">
        <f>HYPERLINK("https://talan.bank.gov.ua/get-user-certificate/csI5csKE-wGFhmERCloG","Завантажити сертифікат")</f>
        <v>Завантажити сертифікат</v>
      </c>
    </row>
    <row r="260" spans="1:2" x14ac:dyDescent="0.3">
      <c r="A260" t="s">
        <v>257</v>
      </c>
      <c r="B260" t="str">
        <f>HYPERLINK("https://talan.bank.gov.ua/get-user-certificate/csI5com4zV6EgMHuswP7","Завантажити сертифікат")</f>
        <v>Завантажити сертифікат</v>
      </c>
    </row>
    <row r="261" spans="1:2" x14ac:dyDescent="0.3">
      <c r="A261" t="s">
        <v>258</v>
      </c>
      <c r="B261" t="str">
        <f>HYPERLINK("https://talan.bank.gov.ua/get-user-certificate/csI5cXr3150sgJq76mon","Завантажити сертифікат")</f>
        <v>Завантажити сертифікат</v>
      </c>
    </row>
    <row r="262" spans="1:2" x14ac:dyDescent="0.3">
      <c r="A262" t="s">
        <v>259</v>
      </c>
      <c r="B262" t="str">
        <f>HYPERLINK("https://talan.bank.gov.ua/get-user-certificate/csI5cbLTVuu04jbM_f9j","Завантажити сертифікат")</f>
        <v>Завантажити сертифікат</v>
      </c>
    </row>
    <row r="263" spans="1:2" x14ac:dyDescent="0.3">
      <c r="A263" t="s">
        <v>260</v>
      </c>
      <c r="B263" t="str">
        <f>HYPERLINK("https://talan.bank.gov.ua/get-user-certificate/csI5cprol7vJDAe0SoHQ","Завантажити сертифікат")</f>
        <v>Завантажити сертифікат</v>
      </c>
    </row>
    <row r="264" spans="1:2" x14ac:dyDescent="0.3">
      <c r="A264" t="s">
        <v>261</v>
      </c>
      <c r="B264" t="str">
        <f>HYPERLINK("https://talan.bank.gov.ua/get-user-certificate/csI5cuDSn4xLDvNSn4yl","Завантажити сертифікат")</f>
        <v>Завантажити сертифікат</v>
      </c>
    </row>
    <row r="265" spans="1:2" x14ac:dyDescent="0.3">
      <c r="A265" t="s">
        <v>262</v>
      </c>
      <c r="B265" t="str">
        <f>HYPERLINK("https://talan.bank.gov.ua/get-user-certificate/csI5cQCkVwKOgts8u1eb","Завантажити сертифікат")</f>
        <v>Завантажити сертифікат</v>
      </c>
    </row>
    <row r="266" spans="1:2" x14ac:dyDescent="0.3">
      <c r="A266" t="s">
        <v>263</v>
      </c>
      <c r="B266" t="str">
        <f>HYPERLINK("https://talan.bank.gov.ua/get-user-certificate/csI5cKUumhN_DQNRQtGO","Завантажити сертифікат")</f>
        <v>Завантажити сертифікат</v>
      </c>
    </row>
    <row r="267" spans="1:2" x14ac:dyDescent="0.3">
      <c r="A267" t="s">
        <v>264</v>
      </c>
      <c r="B267" t="str">
        <f>HYPERLINK("https://talan.bank.gov.ua/get-user-certificate/csI5cF0qPtOkWiL6voWg","Завантажити сертифікат")</f>
        <v>Завантажити сертифікат</v>
      </c>
    </row>
    <row r="268" spans="1:2" x14ac:dyDescent="0.3">
      <c r="A268" t="s">
        <v>265</v>
      </c>
      <c r="B268" t="str">
        <f>HYPERLINK("https://talan.bank.gov.ua/get-user-certificate/csI5c5vBheEWzD-5IDRt","Завантажити сертифікат")</f>
        <v>Завантажити сертифікат</v>
      </c>
    </row>
    <row r="269" spans="1:2" x14ac:dyDescent="0.3">
      <c r="A269" t="s">
        <v>266</v>
      </c>
      <c r="B269" t="str">
        <f>HYPERLINK("https://talan.bank.gov.ua/get-user-certificate/csI5cGCCulfO3xJIrEH6","Завантажити сертифікат")</f>
        <v>Завантажити сертифікат</v>
      </c>
    </row>
    <row r="270" spans="1:2" x14ac:dyDescent="0.3">
      <c r="A270" t="s">
        <v>267</v>
      </c>
      <c r="B270" t="str">
        <f>HYPERLINK("https://talan.bank.gov.ua/get-user-certificate/csI5cuua_6R1x1YgPayn","Завантажити сертифікат")</f>
        <v>Завантажити сертифікат</v>
      </c>
    </row>
    <row r="271" spans="1:2" x14ac:dyDescent="0.3">
      <c r="A271" t="s">
        <v>268</v>
      </c>
      <c r="B271" t="str">
        <f>HYPERLINK("https://talan.bank.gov.ua/get-user-certificate/csI5cBIUzQCK9laANX2e","Завантажити сертифікат")</f>
        <v>Завантажити сертифікат</v>
      </c>
    </row>
    <row r="272" spans="1:2" x14ac:dyDescent="0.3">
      <c r="A272" t="s">
        <v>269</v>
      </c>
      <c r="B272" t="str">
        <f>HYPERLINK("https://talan.bank.gov.ua/get-user-certificate/csI5ck9CiGbJw73poWvN","Завантажити сертифікат")</f>
        <v>Завантажити сертифікат</v>
      </c>
    </row>
    <row r="273" spans="1:2" x14ac:dyDescent="0.3">
      <c r="A273" t="s">
        <v>270</v>
      </c>
      <c r="B273" t="str">
        <f>HYPERLINK("https://talan.bank.gov.ua/get-user-certificate/csI5cf11aF_DijgSF5YE","Завантажити сертифікат")</f>
        <v>Завантажити сертифікат</v>
      </c>
    </row>
    <row r="274" spans="1:2" x14ac:dyDescent="0.3">
      <c r="A274" t="s">
        <v>271</v>
      </c>
      <c r="B274" t="str">
        <f>HYPERLINK("https://talan.bank.gov.ua/get-user-certificate/csI5cC6FBjjW2xeG8KpP","Завантажити сертифікат")</f>
        <v>Завантажити сертифікат</v>
      </c>
    </row>
    <row r="275" spans="1:2" x14ac:dyDescent="0.3">
      <c r="A275" t="s">
        <v>272</v>
      </c>
      <c r="B275" t="str">
        <f>HYPERLINK("https://talan.bank.gov.ua/get-user-certificate/csI5cY1fa7GLFHKz0xC-","Завантажити сертифікат")</f>
        <v>Завантажити сертифікат</v>
      </c>
    </row>
    <row r="276" spans="1:2" x14ac:dyDescent="0.3">
      <c r="A276" t="s">
        <v>273</v>
      </c>
      <c r="B276" t="str">
        <f>HYPERLINK("https://talan.bank.gov.ua/get-user-certificate/csI5cQING2kxkkiTZ8X6","Завантажити сертифікат")</f>
        <v>Завантажити сертифікат</v>
      </c>
    </row>
    <row r="277" spans="1:2" x14ac:dyDescent="0.3">
      <c r="A277" t="s">
        <v>274</v>
      </c>
      <c r="B277" t="str">
        <f>HYPERLINK("https://talan.bank.gov.ua/get-user-certificate/csI5ckyqVCbZikbM3uWp","Завантажити сертифікат")</f>
        <v>Завантажити сертифікат</v>
      </c>
    </row>
    <row r="278" spans="1:2" x14ac:dyDescent="0.3">
      <c r="A278" t="s">
        <v>275</v>
      </c>
      <c r="B278" t="str">
        <f>HYPERLINK("https://talan.bank.gov.ua/get-user-certificate/csI5cB9o8T6MLfyR-Tg8","Завантажити сертифікат")</f>
        <v>Завантажити сертифікат</v>
      </c>
    </row>
    <row r="279" spans="1:2" x14ac:dyDescent="0.3">
      <c r="A279" t="s">
        <v>276</v>
      </c>
      <c r="B279" t="str">
        <f>HYPERLINK("https://talan.bank.gov.ua/get-user-certificate/csI5cJAd6pB5UksISUWp","Завантажити сертифікат")</f>
        <v>Завантажити сертифікат</v>
      </c>
    </row>
    <row r="280" spans="1:2" x14ac:dyDescent="0.3">
      <c r="A280" t="s">
        <v>277</v>
      </c>
      <c r="B280" t="str">
        <f>HYPERLINK("https://talan.bank.gov.ua/get-user-certificate/csI5c8i78hFK4eGHCM_G","Завантажити сертифікат")</f>
        <v>Завантажити сертифікат</v>
      </c>
    </row>
    <row r="281" spans="1:2" x14ac:dyDescent="0.3">
      <c r="A281" t="s">
        <v>278</v>
      </c>
      <c r="B281" t="str">
        <f>HYPERLINK("https://talan.bank.gov.ua/get-user-certificate/csI5cbgK2iu7V41tRJ8P","Завантажити сертифікат")</f>
        <v>Завантажити сертифікат</v>
      </c>
    </row>
    <row r="282" spans="1:2" x14ac:dyDescent="0.3">
      <c r="A282" t="s">
        <v>279</v>
      </c>
      <c r="B282" t="str">
        <f>HYPERLINK("https://talan.bank.gov.ua/get-user-certificate/csI5c-Ta-oLmGFHEn8fR","Завантажити сертифікат")</f>
        <v>Завантажити сертифікат</v>
      </c>
    </row>
    <row r="283" spans="1:2" x14ac:dyDescent="0.3">
      <c r="A283" t="s">
        <v>280</v>
      </c>
      <c r="B283" t="str">
        <f>HYPERLINK("https://talan.bank.gov.ua/get-user-certificate/csI5cvDMKXNKtCCmN4MZ","Завантажити сертифікат")</f>
        <v>Завантажити сертифікат</v>
      </c>
    </row>
    <row r="284" spans="1:2" x14ac:dyDescent="0.3">
      <c r="A284" t="s">
        <v>281</v>
      </c>
      <c r="B284" t="str">
        <f>HYPERLINK("https://talan.bank.gov.ua/get-user-certificate/csI5cpB1l8dp5KNSHD1H","Завантажити сертифікат")</f>
        <v>Завантажити сертифікат</v>
      </c>
    </row>
    <row r="285" spans="1:2" x14ac:dyDescent="0.3">
      <c r="A285" t="s">
        <v>282</v>
      </c>
      <c r="B285" t="str">
        <f>HYPERLINK("https://talan.bank.gov.ua/get-user-certificate/csI5cl7qBFl4xwDXOoMs","Завантажити сертифікат")</f>
        <v>Завантажити сертифікат</v>
      </c>
    </row>
    <row r="286" spans="1:2" x14ac:dyDescent="0.3">
      <c r="A286" t="s">
        <v>283</v>
      </c>
      <c r="B286" t="str">
        <f>HYPERLINK("https://talan.bank.gov.ua/get-user-certificate/csI5cU51xGUJNAM-6fKl","Завантажити сертифікат")</f>
        <v>Завантажити сертифікат</v>
      </c>
    </row>
    <row r="287" spans="1:2" x14ac:dyDescent="0.3">
      <c r="A287" t="s">
        <v>284</v>
      </c>
      <c r="B287" t="str">
        <f>HYPERLINK("https://talan.bank.gov.ua/get-user-certificate/csI5c7irJe_IFgrqx_OA","Завантажити сертифікат")</f>
        <v>Завантажити сертифікат</v>
      </c>
    </row>
    <row r="288" spans="1:2" x14ac:dyDescent="0.3">
      <c r="A288" t="s">
        <v>285</v>
      </c>
      <c r="B288" t="str">
        <f>HYPERLINK("https://talan.bank.gov.ua/get-user-certificate/csI5cavyYpKJtTgs5dMI","Завантажити сертифікат")</f>
        <v>Завантажити сертифікат</v>
      </c>
    </row>
    <row r="289" spans="1:2" x14ac:dyDescent="0.3">
      <c r="A289" t="s">
        <v>286</v>
      </c>
      <c r="B289" t="str">
        <f>HYPERLINK("https://talan.bank.gov.ua/get-user-certificate/csI5cuORgnhlgZMc8kmi","Завантажити сертифікат")</f>
        <v>Завантажити сертифікат</v>
      </c>
    </row>
    <row r="290" spans="1:2" x14ac:dyDescent="0.3">
      <c r="A290" t="s">
        <v>287</v>
      </c>
      <c r="B290" t="str">
        <f>HYPERLINK("https://talan.bank.gov.ua/get-user-certificate/csI5cnAvU8QeiG5-zw_5","Завантажити сертифікат")</f>
        <v>Завантажити сертифікат</v>
      </c>
    </row>
    <row r="291" spans="1:2" x14ac:dyDescent="0.3">
      <c r="A291" t="s">
        <v>288</v>
      </c>
      <c r="B291" t="str">
        <f>HYPERLINK("https://talan.bank.gov.ua/get-user-certificate/csI5cRmXAnAhH7O-BSN7","Завантажити сертифікат")</f>
        <v>Завантажити сертифікат</v>
      </c>
    </row>
    <row r="292" spans="1:2" x14ac:dyDescent="0.3">
      <c r="A292" t="s">
        <v>289</v>
      </c>
      <c r="B292" t="str">
        <f>HYPERLINK("https://talan.bank.gov.ua/get-user-certificate/csI5c7_xd-6riNCtIRJU","Завантажити сертифікат")</f>
        <v>Завантажити сертифікат</v>
      </c>
    </row>
    <row r="293" spans="1:2" x14ac:dyDescent="0.3">
      <c r="A293" t="s">
        <v>290</v>
      </c>
      <c r="B293" t="str">
        <f>HYPERLINK("https://talan.bank.gov.ua/get-user-certificate/csI5cuG5y454tOKmVhXS","Завантажити сертифікат")</f>
        <v>Завантажити сертифікат</v>
      </c>
    </row>
    <row r="294" spans="1:2" x14ac:dyDescent="0.3">
      <c r="A294" t="s">
        <v>291</v>
      </c>
      <c r="B294" t="str">
        <f>HYPERLINK("https://talan.bank.gov.ua/get-user-certificate/csI5crB371UwPwAhz98T","Завантажити сертифікат")</f>
        <v>Завантажити сертифікат</v>
      </c>
    </row>
    <row r="295" spans="1:2" x14ac:dyDescent="0.3">
      <c r="A295" t="s">
        <v>292</v>
      </c>
      <c r="B295" t="str">
        <f>HYPERLINK("https://talan.bank.gov.ua/get-user-certificate/csI5ctEG7h0nesDbmh-p","Завантажити сертифікат")</f>
        <v>Завантажити сертифікат</v>
      </c>
    </row>
    <row r="296" spans="1:2" x14ac:dyDescent="0.3">
      <c r="A296" t="s">
        <v>293</v>
      </c>
      <c r="B296" t="str">
        <f>HYPERLINK("https://talan.bank.gov.ua/get-user-certificate/csI5cEQvUhf1EgfmUeY4","Завантажити сертифікат")</f>
        <v>Завантажити сертифікат</v>
      </c>
    </row>
    <row r="297" spans="1:2" x14ac:dyDescent="0.3">
      <c r="A297" t="s">
        <v>294</v>
      </c>
      <c r="B297" t="str">
        <f>HYPERLINK("https://talan.bank.gov.ua/get-user-certificate/csI5cgWEQHzmBuZxVEjf","Завантажити сертифікат")</f>
        <v>Завантажити сертифікат</v>
      </c>
    </row>
    <row r="298" spans="1:2" x14ac:dyDescent="0.3">
      <c r="A298" t="s">
        <v>295</v>
      </c>
      <c r="B298" t="str">
        <f>HYPERLINK("https://talan.bank.gov.ua/get-user-certificate/csI5cmut2A333ZDpPnvd","Завантажити сертифікат")</f>
        <v>Завантажити сертифікат</v>
      </c>
    </row>
    <row r="299" spans="1:2" x14ac:dyDescent="0.3">
      <c r="A299" t="s">
        <v>296</v>
      </c>
      <c r="B299" t="str">
        <f>HYPERLINK("https://talan.bank.gov.ua/get-user-certificate/csI5cnvUk98OrrW6HKi1","Завантажити сертифікат")</f>
        <v>Завантажити сертифікат</v>
      </c>
    </row>
    <row r="300" spans="1:2" x14ac:dyDescent="0.3">
      <c r="A300" t="s">
        <v>297</v>
      </c>
      <c r="B300" t="str">
        <f>HYPERLINK("https://talan.bank.gov.ua/get-user-certificate/csI5cv0zE2VeCiqbrgiX","Завантажити сертифікат")</f>
        <v>Завантажити сертифікат</v>
      </c>
    </row>
    <row r="301" spans="1:2" x14ac:dyDescent="0.3">
      <c r="A301" t="s">
        <v>298</v>
      </c>
      <c r="B301" t="str">
        <f>HYPERLINK("https://talan.bank.gov.ua/get-user-certificate/csI5cPbMLNptJuVCjJaF","Завантажити сертифікат")</f>
        <v>Завантажити сертифікат</v>
      </c>
    </row>
    <row r="302" spans="1:2" x14ac:dyDescent="0.3">
      <c r="A302" t="s">
        <v>299</v>
      </c>
      <c r="B302" t="str">
        <f>HYPERLINK("https://talan.bank.gov.ua/get-user-certificate/csI5c3fwcH1MvMiLaBoj","Завантажити сертифікат")</f>
        <v>Завантажити сертифікат</v>
      </c>
    </row>
    <row r="303" spans="1:2" x14ac:dyDescent="0.3">
      <c r="A303" t="s">
        <v>300</v>
      </c>
      <c r="B303" t="str">
        <f>HYPERLINK("https://talan.bank.gov.ua/get-user-certificate/csI5cXqm6TuasFTKZBMr","Завантажити сертифікат")</f>
        <v>Завантажити сертифікат</v>
      </c>
    </row>
    <row r="304" spans="1:2" x14ac:dyDescent="0.3">
      <c r="A304" t="s">
        <v>301</v>
      </c>
      <c r="B304" t="str">
        <f>HYPERLINK("https://talan.bank.gov.ua/get-user-certificate/csI5cE8bpCurSIJGyeNG","Завантажити сертифікат")</f>
        <v>Завантажити сертифікат</v>
      </c>
    </row>
    <row r="305" spans="1:2" x14ac:dyDescent="0.3">
      <c r="A305" t="s">
        <v>302</v>
      </c>
      <c r="B305" t="str">
        <f>HYPERLINK("https://talan.bank.gov.ua/get-user-certificate/csI5c9uidrrP72sdcu3V","Завантажити сертифікат")</f>
        <v>Завантажити сертифікат</v>
      </c>
    </row>
    <row r="306" spans="1:2" x14ac:dyDescent="0.3">
      <c r="A306" t="s">
        <v>303</v>
      </c>
      <c r="B306" t="str">
        <f>HYPERLINK("https://talan.bank.gov.ua/get-user-certificate/csI5cxvdGF8v1-X1Jtbr","Завантажити сертифікат")</f>
        <v>Завантажити сертифікат</v>
      </c>
    </row>
    <row r="307" spans="1:2" x14ac:dyDescent="0.3">
      <c r="A307" t="s">
        <v>304</v>
      </c>
      <c r="B307" t="str">
        <f>HYPERLINK("https://talan.bank.gov.ua/get-user-certificate/csI5cAb1U3RqlnFrwcLC","Завантажити сертифікат")</f>
        <v>Завантажити сертифікат</v>
      </c>
    </row>
    <row r="308" spans="1:2" x14ac:dyDescent="0.3">
      <c r="A308" t="s">
        <v>305</v>
      </c>
      <c r="B308" t="str">
        <f>HYPERLINK("https://talan.bank.gov.ua/get-user-certificate/csI5cIuh02F320vUo4tJ","Завантажити сертифікат")</f>
        <v>Завантажити сертифікат</v>
      </c>
    </row>
    <row r="309" spans="1:2" x14ac:dyDescent="0.3">
      <c r="A309" t="s">
        <v>306</v>
      </c>
      <c r="B309" t="str">
        <f>HYPERLINK("https://talan.bank.gov.ua/get-user-certificate/csI5cs8mEO6EcqkD65Ew","Завантажити сертифікат")</f>
        <v>Завантажити сертифікат</v>
      </c>
    </row>
    <row r="310" spans="1:2" x14ac:dyDescent="0.3">
      <c r="A310" t="s">
        <v>307</v>
      </c>
      <c r="B310" t="str">
        <f>HYPERLINK("https://talan.bank.gov.ua/get-user-certificate/csI5cIeMZFxZG1yXbnch","Завантажити сертифікат")</f>
        <v>Завантажити сертифікат</v>
      </c>
    </row>
    <row r="311" spans="1:2" x14ac:dyDescent="0.3">
      <c r="A311" t="s">
        <v>308</v>
      </c>
      <c r="B311" t="str">
        <f>HYPERLINK("https://talan.bank.gov.ua/get-user-certificate/csI5cxPEyIMLaKMTQ9Fg","Завантажити сертифікат")</f>
        <v>Завантажити сертифікат</v>
      </c>
    </row>
    <row r="312" spans="1:2" x14ac:dyDescent="0.3">
      <c r="A312" t="s">
        <v>309</v>
      </c>
      <c r="B312" t="str">
        <f>HYPERLINK("https://talan.bank.gov.ua/get-user-certificate/csI5c2Pv1pheJgGSIq2c","Завантажити сертифікат")</f>
        <v>Завантажити сертифікат</v>
      </c>
    </row>
    <row r="313" spans="1:2" x14ac:dyDescent="0.3">
      <c r="A313" t="s">
        <v>310</v>
      </c>
      <c r="B313" t="str">
        <f>HYPERLINK("https://talan.bank.gov.ua/get-user-certificate/csI5cUNi7wXyjkEL4zGK","Завантажити сертифікат")</f>
        <v>Завантажити сертифікат</v>
      </c>
    </row>
    <row r="314" spans="1:2" x14ac:dyDescent="0.3">
      <c r="A314" t="s">
        <v>311</v>
      </c>
      <c r="B314" t="str">
        <f>HYPERLINK("https://talan.bank.gov.ua/get-user-certificate/csI5cjVCHfZSPr6CTMqG","Завантажити сертифікат")</f>
        <v>Завантажити сертифікат</v>
      </c>
    </row>
    <row r="315" spans="1:2" x14ac:dyDescent="0.3">
      <c r="A315" t="s">
        <v>312</v>
      </c>
      <c r="B315" t="str">
        <f>HYPERLINK("https://talan.bank.gov.ua/get-user-certificate/csI5cG6Me0X-qNPISWHn","Завантажити сертифікат")</f>
        <v>Завантажити сертифікат</v>
      </c>
    </row>
    <row r="316" spans="1:2" x14ac:dyDescent="0.3">
      <c r="A316" t="s">
        <v>313</v>
      </c>
      <c r="B316" t="str">
        <f>HYPERLINK("https://talan.bank.gov.ua/get-user-certificate/csI5cYNHvFwE8xYdF1iz","Завантажити сертифікат")</f>
        <v>Завантажити сертифікат</v>
      </c>
    </row>
    <row r="317" spans="1:2" x14ac:dyDescent="0.3">
      <c r="A317" t="s">
        <v>314</v>
      </c>
      <c r="B317" t="str">
        <f>HYPERLINK("https://talan.bank.gov.ua/get-user-certificate/csI5cqhXy_uj2CqK5W3K","Завантажити сертифікат")</f>
        <v>Завантажити сертифікат</v>
      </c>
    </row>
    <row r="318" spans="1:2" x14ac:dyDescent="0.3">
      <c r="A318" t="s">
        <v>315</v>
      </c>
      <c r="B318" t="str">
        <f>HYPERLINK("https://talan.bank.gov.ua/get-user-certificate/csI5cfhgXR3IoeUvSdaQ","Завантажити сертифікат")</f>
        <v>Завантажити сертифікат</v>
      </c>
    </row>
    <row r="319" spans="1:2" x14ac:dyDescent="0.3">
      <c r="A319" t="s">
        <v>316</v>
      </c>
      <c r="B319" t="str">
        <f>HYPERLINK("https://talan.bank.gov.ua/get-user-certificate/csI5cHr8rZkx-kaYTBD6","Завантажити сертифікат")</f>
        <v>Завантажити сертифікат</v>
      </c>
    </row>
    <row r="320" spans="1:2" x14ac:dyDescent="0.3">
      <c r="A320" t="s">
        <v>317</v>
      </c>
      <c r="B320" t="str">
        <f>HYPERLINK("https://talan.bank.gov.ua/get-user-certificate/csI5cRRbxEhYnUyNaFTQ","Завантажити сертифікат")</f>
        <v>Завантажити сертифікат</v>
      </c>
    </row>
    <row r="321" spans="1:2" x14ac:dyDescent="0.3">
      <c r="A321" t="s">
        <v>318</v>
      </c>
      <c r="B321" t="str">
        <f>HYPERLINK("https://talan.bank.gov.ua/get-user-certificate/csI5cGHPNSOC5m6X8zG8","Завантажити сертифікат")</f>
        <v>Завантажити сертифікат</v>
      </c>
    </row>
    <row r="322" spans="1:2" x14ac:dyDescent="0.3">
      <c r="A322" t="s">
        <v>319</v>
      </c>
      <c r="B322" t="str">
        <f>HYPERLINK("https://talan.bank.gov.ua/get-user-certificate/csI5cV7JgCGn92mCOibA","Завантажити сертифікат")</f>
        <v>Завантажити сертифікат</v>
      </c>
    </row>
    <row r="323" spans="1:2" x14ac:dyDescent="0.3">
      <c r="A323" t="s">
        <v>320</v>
      </c>
      <c r="B323" t="str">
        <f>HYPERLINK("https://talan.bank.gov.ua/get-user-certificate/csI5cHeVn1iaXegxBRhT","Завантажити сертифікат")</f>
        <v>Завантажити сертифікат</v>
      </c>
    </row>
    <row r="324" spans="1:2" x14ac:dyDescent="0.3">
      <c r="A324" t="s">
        <v>321</v>
      </c>
      <c r="B324" t="str">
        <f>HYPERLINK("https://talan.bank.gov.ua/get-user-certificate/csI5c0C2GoNk7DdLKdT4","Завантажити сертифікат")</f>
        <v>Завантажити сертифікат</v>
      </c>
    </row>
    <row r="325" spans="1:2" x14ac:dyDescent="0.3">
      <c r="A325" t="s">
        <v>322</v>
      </c>
      <c r="B325" t="str">
        <f>HYPERLINK("https://talan.bank.gov.ua/get-user-certificate/csI5cJo9binvcpZqaGCl","Завантажити сертифікат")</f>
        <v>Завантажити сертифікат</v>
      </c>
    </row>
    <row r="326" spans="1:2" x14ac:dyDescent="0.3">
      <c r="A326" t="s">
        <v>323</v>
      </c>
      <c r="B326" t="str">
        <f>HYPERLINK("https://talan.bank.gov.ua/get-user-certificate/csI5ciZGsmYN3bOsgdfn","Завантажити сертифікат")</f>
        <v>Завантажити сертифікат</v>
      </c>
    </row>
    <row r="327" spans="1:2" x14ac:dyDescent="0.3">
      <c r="A327" t="s">
        <v>324</v>
      </c>
      <c r="B327" t="str">
        <f>HYPERLINK("https://talan.bank.gov.ua/get-user-certificate/csI5chx-iy5_StNbyO9K","Завантажити сертифікат")</f>
        <v>Завантажити сертифікат</v>
      </c>
    </row>
    <row r="328" spans="1:2" x14ac:dyDescent="0.3">
      <c r="A328" t="s">
        <v>325</v>
      </c>
      <c r="B328" t="str">
        <f>HYPERLINK("https://talan.bank.gov.ua/get-user-certificate/csI5cr6qoDT4yUbELD4W","Завантажити сертифікат")</f>
        <v>Завантажити сертифікат</v>
      </c>
    </row>
    <row r="329" spans="1:2" x14ac:dyDescent="0.3">
      <c r="A329" t="s">
        <v>326</v>
      </c>
      <c r="B329" t="str">
        <f>HYPERLINK("https://talan.bank.gov.ua/get-user-certificate/csI5crDqUuHL3ar4e4AK","Завантажити сертифікат")</f>
        <v>Завантажити сертифікат</v>
      </c>
    </row>
    <row r="330" spans="1:2" x14ac:dyDescent="0.3">
      <c r="A330" t="s">
        <v>327</v>
      </c>
      <c r="B330" t="str">
        <f>HYPERLINK("https://talan.bank.gov.ua/get-user-certificate/csI5caorAYAAJtG-UbmA","Завантажити сертифікат")</f>
        <v>Завантажити сертифікат</v>
      </c>
    </row>
    <row r="331" spans="1:2" x14ac:dyDescent="0.3">
      <c r="A331" t="s">
        <v>328</v>
      </c>
      <c r="B331" t="str">
        <f>HYPERLINK("https://talan.bank.gov.ua/get-user-certificate/csI5cXcrSTzvNZTlZBqG","Завантажити сертифікат")</f>
        <v>Завантажити сертифікат</v>
      </c>
    </row>
    <row r="332" spans="1:2" x14ac:dyDescent="0.3">
      <c r="A332" t="s">
        <v>329</v>
      </c>
      <c r="B332" t="str">
        <f>HYPERLINK("https://talan.bank.gov.ua/get-user-certificate/csI5c32IfLJ6DbXSmw91","Завантажити сертифікат")</f>
        <v>Завантажити сертифікат</v>
      </c>
    </row>
    <row r="333" spans="1:2" x14ac:dyDescent="0.3">
      <c r="A333" t="s">
        <v>330</v>
      </c>
      <c r="B333" t="str">
        <f>HYPERLINK("https://talan.bank.gov.ua/get-user-certificate/csI5coxH58RCCkXTaIG6","Завантажити сертифікат")</f>
        <v>Завантажити сертифікат</v>
      </c>
    </row>
    <row r="334" spans="1:2" x14ac:dyDescent="0.3">
      <c r="A334" t="s">
        <v>331</v>
      </c>
      <c r="B334" t="str">
        <f>HYPERLINK("https://talan.bank.gov.ua/get-user-certificate/csI5cHTMlm34aDHTd5Yz","Завантажити сертифікат")</f>
        <v>Завантажити сертифікат</v>
      </c>
    </row>
    <row r="335" spans="1:2" x14ac:dyDescent="0.3">
      <c r="A335" t="s">
        <v>332</v>
      </c>
      <c r="B335" t="str">
        <f>HYPERLINK("https://talan.bank.gov.ua/get-user-certificate/csI5ccZyk7C6Dp2DGfSu","Завантажити сертифікат")</f>
        <v>Завантажити сертифікат</v>
      </c>
    </row>
    <row r="336" spans="1:2" x14ac:dyDescent="0.3">
      <c r="A336" t="s">
        <v>333</v>
      </c>
      <c r="B336" t="str">
        <f>HYPERLINK("https://talan.bank.gov.ua/get-user-certificate/csI5cTUin1zn3cHDZT8s","Завантажити сертифікат")</f>
        <v>Завантажити сертифікат</v>
      </c>
    </row>
    <row r="337" spans="1:2" x14ac:dyDescent="0.3">
      <c r="A337" t="s">
        <v>334</v>
      </c>
      <c r="B337" t="str">
        <f>HYPERLINK("https://talan.bank.gov.ua/get-user-certificate/csI5cJlaKq-3NbgK1oTH","Завантажити сертифікат")</f>
        <v>Завантажити сертифікат</v>
      </c>
    </row>
    <row r="338" spans="1:2" x14ac:dyDescent="0.3">
      <c r="A338" t="s">
        <v>335</v>
      </c>
      <c r="B338" t="str">
        <f>HYPERLINK("https://talan.bank.gov.ua/get-user-certificate/csI5chECkT8U0nq1zahX","Завантажити сертифікат")</f>
        <v>Завантажити сертифікат</v>
      </c>
    </row>
    <row r="339" spans="1:2" x14ac:dyDescent="0.3">
      <c r="A339" t="s">
        <v>336</v>
      </c>
      <c r="B339" t="str">
        <f>HYPERLINK("https://talan.bank.gov.ua/get-user-certificate/csI5c1Rp_Qyc6Pn066oq","Завантажити сертифікат")</f>
        <v>Завантажити сертифікат</v>
      </c>
    </row>
    <row r="340" spans="1:2" x14ac:dyDescent="0.3">
      <c r="A340" t="s">
        <v>337</v>
      </c>
      <c r="B340" t="str">
        <f>HYPERLINK("https://talan.bank.gov.ua/get-user-certificate/csI5c5MFsumyzIXeyDyv","Завантажити сертифікат")</f>
        <v>Завантажити сертифікат</v>
      </c>
    </row>
    <row r="341" spans="1:2" x14ac:dyDescent="0.3">
      <c r="A341" t="s">
        <v>338</v>
      </c>
      <c r="B341" t="str">
        <f>HYPERLINK("https://talan.bank.gov.ua/get-user-certificate/csI5ca8_80DeAxlmg55s","Завантажити сертифікат")</f>
        <v>Завантажити сертифікат</v>
      </c>
    </row>
    <row r="342" spans="1:2" x14ac:dyDescent="0.3">
      <c r="A342" t="s">
        <v>339</v>
      </c>
      <c r="B342" t="str">
        <f>HYPERLINK("https://talan.bank.gov.ua/get-user-certificate/csI5c3wg_6tPbpKGmBac","Завантажити сертифікат")</f>
        <v>Завантажити сертифікат</v>
      </c>
    </row>
    <row r="343" spans="1:2" x14ac:dyDescent="0.3">
      <c r="A343" t="s">
        <v>340</v>
      </c>
      <c r="B343" t="str">
        <f>HYPERLINK("https://talan.bank.gov.ua/get-user-certificate/csI5cYvnMZEGPtSsTxKm","Завантажити сертифікат")</f>
        <v>Завантажити сертифікат</v>
      </c>
    </row>
    <row r="344" spans="1:2" x14ac:dyDescent="0.3">
      <c r="A344" t="s">
        <v>341</v>
      </c>
      <c r="B344" t="str">
        <f>HYPERLINK("https://talan.bank.gov.ua/get-user-certificate/csI5cvEiePQquGkUukHx","Завантажити сертифікат")</f>
        <v>Завантажити сертифікат</v>
      </c>
    </row>
    <row r="345" spans="1:2" x14ac:dyDescent="0.3">
      <c r="A345" t="s">
        <v>342</v>
      </c>
      <c r="B345" t="str">
        <f>HYPERLINK("https://talan.bank.gov.ua/get-user-certificate/csI5c6nHkjhpJxhdbQ1M","Завантажити сертифікат")</f>
        <v>Завантажити сертифікат</v>
      </c>
    </row>
    <row r="346" spans="1:2" x14ac:dyDescent="0.3">
      <c r="A346" t="s">
        <v>343</v>
      </c>
      <c r="B346" t="str">
        <f>HYPERLINK("https://talan.bank.gov.ua/get-user-certificate/csI5csFJCQaptSdtXql7","Завантажити сертифікат")</f>
        <v>Завантажити сертифікат</v>
      </c>
    </row>
    <row r="347" spans="1:2" x14ac:dyDescent="0.3">
      <c r="A347" t="s">
        <v>344</v>
      </c>
      <c r="B347" t="str">
        <f>HYPERLINK("https://talan.bank.gov.ua/get-user-certificate/csI5c99-psduj5HiPnP2","Завантажити сертифікат")</f>
        <v>Завантажити сертифікат</v>
      </c>
    </row>
    <row r="348" spans="1:2" x14ac:dyDescent="0.3">
      <c r="A348" t="s">
        <v>345</v>
      </c>
      <c r="B348" t="str">
        <f>HYPERLINK("https://talan.bank.gov.ua/get-user-certificate/csI5cA89qDs-C3OtkC-U","Завантажити сертифікат")</f>
        <v>Завантажити сертифікат</v>
      </c>
    </row>
    <row r="349" spans="1:2" x14ac:dyDescent="0.3">
      <c r="A349" t="s">
        <v>346</v>
      </c>
      <c r="B349" t="str">
        <f>HYPERLINK("https://talan.bank.gov.ua/get-user-certificate/csI5c0FGNy7wRo1LB2C1","Завантажити сертифікат")</f>
        <v>Завантажити сертифікат</v>
      </c>
    </row>
    <row r="350" spans="1:2" x14ac:dyDescent="0.3">
      <c r="A350" t="s">
        <v>347</v>
      </c>
      <c r="B350" t="str">
        <f>HYPERLINK("https://talan.bank.gov.ua/get-user-certificate/csI5c7_L5Y7Q2dRXSuAD","Завантажити сертифікат")</f>
        <v>Завантажити сертифікат</v>
      </c>
    </row>
    <row r="351" spans="1:2" x14ac:dyDescent="0.3">
      <c r="A351" t="s">
        <v>348</v>
      </c>
      <c r="B351" t="str">
        <f>HYPERLINK("https://talan.bank.gov.ua/get-user-certificate/csI5cFKqrBmxgBg3d_ry","Завантажити сертифікат")</f>
        <v>Завантажити сертифікат</v>
      </c>
    </row>
    <row r="352" spans="1:2" x14ac:dyDescent="0.3">
      <c r="A352" t="s">
        <v>349</v>
      </c>
      <c r="B352" t="str">
        <f>HYPERLINK("https://talan.bank.gov.ua/get-user-certificate/csI5cEJwbIZHU9mGNrq7","Завантажити сертифікат")</f>
        <v>Завантажити сертифікат</v>
      </c>
    </row>
    <row r="353" spans="1:2" x14ac:dyDescent="0.3">
      <c r="A353" t="s">
        <v>350</v>
      </c>
      <c r="B353" t="str">
        <f>HYPERLINK("https://talan.bank.gov.ua/get-user-certificate/csI5cUnZ9niGsEjqf3ey","Завантажити сертифікат")</f>
        <v>Завантажити сертифікат</v>
      </c>
    </row>
    <row r="354" spans="1:2" x14ac:dyDescent="0.3">
      <c r="A354" t="s">
        <v>351</v>
      </c>
      <c r="B354" t="str">
        <f>HYPERLINK("https://talan.bank.gov.ua/get-user-certificate/csI5cS3YfCwawz_5tN20","Завантажити сертифікат")</f>
        <v>Завантажити сертифікат</v>
      </c>
    </row>
    <row r="355" spans="1:2" x14ac:dyDescent="0.3">
      <c r="A355" t="s">
        <v>352</v>
      </c>
      <c r="B355" t="str">
        <f>HYPERLINK("https://talan.bank.gov.ua/get-user-certificate/csI5cMcfCRGh8bTu6SMz","Завантажити сертифікат")</f>
        <v>Завантажити сертифікат</v>
      </c>
    </row>
    <row r="356" spans="1:2" x14ac:dyDescent="0.3">
      <c r="A356" t="s">
        <v>353</v>
      </c>
      <c r="B356" t="str">
        <f>HYPERLINK("https://talan.bank.gov.ua/get-user-certificate/csI5c06jL53mMcREUl7S","Завантажити сертифікат")</f>
        <v>Завантажити сертифікат</v>
      </c>
    </row>
    <row r="357" spans="1:2" x14ac:dyDescent="0.3">
      <c r="A357" t="s">
        <v>354</v>
      </c>
      <c r="B357" t="str">
        <f>HYPERLINK("https://talan.bank.gov.ua/get-user-certificate/csI5c7oHctdae4mQ-KWO","Завантажити сертифікат")</f>
        <v>Завантажити сертифікат</v>
      </c>
    </row>
    <row r="358" spans="1:2" x14ac:dyDescent="0.3">
      <c r="A358" t="s">
        <v>355</v>
      </c>
      <c r="B358" t="str">
        <f>HYPERLINK("https://talan.bank.gov.ua/get-user-certificate/csI5cHsG2jbzU6cCjWDS","Завантажити сертифікат")</f>
        <v>Завантажити сертифікат</v>
      </c>
    </row>
    <row r="359" spans="1:2" x14ac:dyDescent="0.3">
      <c r="A359" t="s">
        <v>356</v>
      </c>
      <c r="B359" t="str">
        <f>HYPERLINK("https://talan.bank.gov.ua/get-user-certificate/csI5cVPxQvA1EeifNkim","Завантажити сертифікат")</f>
        <v>Завантажити сертифікат</v>
      </c>
    </row>
    <row r="360" spans="1:2" x14ac:dyDescent="0.3">
      <c r="A360" t="s">
        <v>357</v>
      </c>
      <c r="B360" t="str">
        <f>HYPERLINK("https://talan.bank.gov.ua/get-user-certificate/csI5cmQoM5MKwtekAHFb","Завантажити сертифікат")</f>
        <v>Завантажити сертифікат</v>
      </c>
    </row>
    <row r="361" spans="1:2" x14ac:dyDescent="0.3">
      <c r="A361" t="s">
        <v>358</v>
      </c>
      <c r="B361" t="str">
        <f>HYPERLINK("https://talan.bank.gov.ua/get-user-certificate/csI5ckL0-I7MXU_RLu60","Завантажити сертифікат")</f>
        <v>Завантажити сертифікат</v>
      </c>
    </row>
    <row r="362" spans="1:2" x14ac:dyDescent="0.3">
      <c r="A362" t="s">
        <v>359</v>
      </c>
      <c r="B362" t="str">
        <f>HYPERLINK("https://talan.bank.gov.ua/get-user-certificate/csI5cmTzKQTpYqIQh3Df","Завантажити сертифікат")</f>
        <v>Завантажити сертифікат</v>
      </c>
    </row>
    <row r="363" spans="1:2" x14ac:dyDescent="0.3">
      <c r="A363" t="s">
        <v>360</v>
      </c>
      <c r="B363" t="str">
        <f>HYPERLINK("https://talan.bank.gov.ua/get-user-certificate/csI5c-TCicr3Zv3-G9pd","Завантажити сертифікат")</f>
        <v>Завантажити сертифікат</v>
      </c>
    </row>
    <row r="364" spans="1:2" x14ac:dyDescent="0.3">
      <c r="A364" t="s">
        <v>361</v>
      </c>
      <c r="B364" t="str">
        <f>HYPERLINK("https://talan.bank.gov.ua/get-user-certificate/csI5cayPKBkMUOwEymhm","Завантажити сертифікат")</f>
        <v>Завантажити сертифікат</v>
      </c>
    </row>
    <row r="365" spans="1:2" x14ac:dyDescent="0.3">
      <c r="A365" t="s">
        <v>362</v>
      </c>
      <c r="B365" t="str">
        <f>HYPERLINK("https://talan.bank.gov.ua/get-user-certificate/csI5ci4uS1WdLQBP9qQT","Завантажити сертифікат")</f>
        <v>Завантажити сертифікат</v>
      </c>
    </row>
    <row r="366" spans="1:2" x14ac:dyDescent="0.3">
      <c r="A366" t="s">
        <v>363</v>
      </c>
      <c r="B366" t="str">
        <f>HYPERLINK("https://talan.bank.gov.ua/get-user-certificate/csI5c4NtBbkJxQqi9P14","Завантажити сертифікат")</f>
        <v>Завантажити сертифікат</v>
      </c>
    </row>
    <row r="367" spans="1:2" x14ac:dyDescent="0.3">
      <c r="A367" t="s">
        <v>364</v>
      </c>
      <c r="B367" t="str">
        <f>HYPERLINK("https://talan.bank.gov.ua/get-user-certificate/csI5c9AZWEScLQ8Z6PgD","Завантажити сертифікат")</f>
        <v>Завантажити сертифікат</v>
      </c>
    </row>
    <row r="368" spans="1:2" x14ac:dyDescent="0.3">
      <c r="A368" t="s">
        <v>365</v>
      </c>
      <c r="B368" t="str">
        <f>HYPERLINK("https://talan.bank.gov.ua/get-user-certificate/csI5cL29SNbY95fdDeuv","Завантажити сертифікат")</f>
        <v>Завантажити сертифікат</v>
      </c>
    </row>
    <row r="369" spans="1:2" x14ac:dyDescent="0.3">
      <c r="A369" t="s">
        <v>366</v>
      </c>
      <c r="B369" t="str">
        <f>HYPERLINK("https://talan.bank.gov.ua/get-user-certificate/csI5cq-D7bVhhsv0eKZ7","Завантажити сертифікат")</f>
        <v>Завантажити сертифікат</v>
      </c>
    </row>
    <row r="370" spans="1:2" x14ac:dyDescent="0.3">
      <c r="A370" t="s">
        <v>367</v>
      </c>
      <c r="B370" t="str">
        <f>HYPERLINK("https://talan.bank.gov.ua/get-user-certificate/csI5c01T7iKM5IGCzowK","Завантажити сертифікат")</f>
        <v>Завантажити сертифікат</v>
      </c>
    </row>
    <row r="371" spans="1:2" x14ac:dyDescent="0.3">
      <c r="A371" t="s">
        <v>368</v>
      </c>
      <c r="B371" t="str">
        <f>HYPERLINK("https://talan.bank.gov.ua/get-user-certificate/csI5co6IpMjVZG1qU4vv","Завантажити сертифікат")</f>
        <v>Завантажити сертифікат</v>
      </c>
    </row>
    <row r="372" spans="1:2" x14ac:dyDescent="0.3">
      <c r="A372" t="s">
        <v>369</v>
      </c>
      <c r="B372" t="str">
        <f>HYPERLINK("https://talan.bank.gov.ua/get-user-certificate/csI5clucuwnTa0Qv5Obe","Завантажити сертифікат")</f>
        <v>Завантажити сертифікат</v>
      </c>
    </row>
    <row r="373" spans="1:2" x14ac:dyDescent="0.3">
      <c r="A373" t="s">
        <v>370</v>
      </c>
      <c r="B373" t="str">
        <f>HYPERLINK("https://talan.bank.gov.ua/get-user-certificate/csI5cltYFCue37WtFH7s","Завантажити сертифікат")</f>
        <v>Завантажити сертифікат</v>
      </c>
    </row>
    <row r="374" spans="1:2" x14ac:dyDescent="0.3">
      <c r="A374" t="s">
        <v>371</v>
      </c>
      <c r="B374" t="str">
        <f>HYPERLINK("https://talan.bank.gov.ua/get-user-certificate/csI5c9ddv0yGPWk1CM7R","Завантажити сертифікат")</f>
        <v>Завантажити сертифікат</v>
      </c>
    </row>
    <row r="375" spans="1:2" x14ac:dyDescent="0.3">
      <c r="A375" t="s">
        <v>372</v>
      </c>
      <c r="B375" t="str">
        <f>HYPERLINK("https://talan.bank.gov.ua/get-user-certificate/csI5c-xvzeRmLTDiQ_Mz","Завантажити сертифікат")</f>
        <v>Завантажити сертифікат</v>
      </c>
    </row>
    <row r="376" spans="1:2" x14ac:dyDescent="0.3">
      <c r="A376" t="s">
        <v>373</v>
      </c>
      <c r="B376" t="str">
        <f>HYPERLINK("https://talan.bank.gov.ua/get-user-certificate/csI5c1ah8OVjLoQLWjS3","Завантажити сертифікат")</f>
        <v>Завантажити сертифікат</v>
      </c>
    </row>
    <row r="377" spans="1:2" x14ac:dyDescent="0.3">
      <c r="A377" t="s">
        <v>374</v>
      </c>
      <c r="B377" t="str">
        <f>HYPERLINK("https://talan.bank.gov.ua/get-user-certificate/csI5cwNqLpeYLg4IV_gU","Завантажити сертифікат")</f>
        <v>Завантажити сертифікат</v>
      </c>
    </row>
    <row r="378" spans="1:2" x14ac:dyDescent="0.3">
      <c r="A378" t="s">
        <v>375</v>
      </c>
      <c r="B378" t="str">
        <f>HYPERLINK("https://talan.bank.gov.ua/get-user-certificate/csI5cBMwAJP53NEQmQRv","Завантажити сертифікат")</f>
        <v>Завантажити сертифікат</v>
      </c>
    </row>
    <row r="379" spans="1:2" x14ac:dyDescent="0.3">
      <c r="A379" t="s">
        <v>376</v>
      </c>
      <c r="B379" t="str">
        <f>HYPERLINK("https://talan.bank.gov.ua/get-user-certificate/csI5c7FDedJGtaZwihIq","Завантажити сертифікат")</f>
        <v>Завантажити сертифікат</v>
      </c>
    </row>
    <row r="380" spans="1:2" x14ac:dyDescent="0.3">
      <c r="A380" t="s">
        <v>377</v>
      </c>
      <c r="B380" t="str">
        <f>HYPERLINK("https://talan.bank.gov.ua/get-user-certificate/csI5cSdp3rwexwo33qUz","Завантажити сертифікат")</f>
        <v>Завантажити сертифікат</v>
      </c>
    </row>
    <row r="381" spans="1:2" x14ac:dyDescent="0.3">
      <c r="A381" t="s">
        <v>378</v>
      </c>
      <c r="B381" t="str">
        <f>HYPERLINK("https://talan.bank.gov.ua/get-user-certificate/csI5cLMUXcWZ8eZGGG7R","Завантажити сертифікат")</f>
        <v>Завантажити сертифікат</v>
      </c>
    </row>
    <row r="382" spans="1:2" x14ac:dyDescent="0.3">
      <c r="A382" t="s">
        <v>379</v>
      </c>
      <c r="B382" t="str">
        <f>HYPERLINK("https://talan.bank.gov.ua/get-user-certificate/csI5cpw4kpYU5RfMJ4eu","Завантажити сертифікат")</f>
        <v>Завантажити сертифікат</v>
      </c>
    </row>
    <row r="383" spans="1:2" x14ac:dyDescent="0.3">
      <c r="A383" t="s">
        <v>380</v>
      </c>
      <c r="B383" t="str">
        <f>HYPERLINK("https://talan.bank.gov.ua/get-user-certificate/csI5czdsoU3vLtUkkkPE","Завантажити сертифікат")</f>
        <v>Завантажити сертифікат</v>
      </c>
    </row>
    <row r="384" spans="1:2" x14ac:dyDescent="0.3">
      <c r="A384" t="s">
        <v>381</v>
      </c>
      <c r="B384" t="str">
        <f>HYPERLINK("https://talan.bank.gov.ua/get-user-certificate/csI5c8Kj0fcoiCfeBvBw","Завантажити сертифікат")</f>
        <v>Завантажити сертифікат</v>
      </c>
    </row>
    <row r="385" spans="1:2" x14ac:dyDescent="0.3">
      <c r="A385" t="s">
        <v>382</v>
      </c>
      <c r="B385" t="str">
        <f>HYPERLINK("https://talan.bank.gov.ua/get-user-certificate/csI5cmydXHKKWMngXfxl","Завантажити сертифікат")</f>
        <v>Завантажити сертифікат</v>
      </c>
    </row>
    <row r="386" spans="1:2" x14ac:dyDescent="0.3">
      <c r="A386" t="s">
        <v>383</v>
      </c>
      <c r="B386" t="str">
        <f>HYPERLINK("https://talan.bank.gov.ua/get-user-certificate/csI5cQ2nlMM__MvipIS1","Завантажити сертифікат")</f>
        <v>Завантажити сертифікат</v>
      </c>
    </row>
    <row r="387" spans="1:2" x14ac:dyDescent="0.3">
      <c r="A387" t="s">
        <v>384</v>
      </c>
      <c r="B387" t="str">
        <f>HYPERLINK("https://talan.bank.gov.ua/get-user-certificate/csI5c-lVEPIr4oVrRLVC","Завантажити сертифікат")</f>
        <v>Завантажити сертифікат</v>
      </c>
    </row>
    <row r="388" spans="1:2" x14ac:dyDescent="0.3">
      <c r="A388" t="s">
        <v>385</v>
      </c>
      <c r="B388" t="str">
        <f>HYPERLINK("https://talan.bank.gov.ua/get-user-certificate/csI5cJ2sNyO_tp8OKtOv","Завантажити сертифікат")</f>
        <v>Завантажити сертифікат</v>
      </c>
    </row>
    <row r="389" spans="1:2" x14ac:dyDescent="0.3">
      <c r="A389" t="s">
        <v>386</v>
      </c>
      <c r="B389" t="str">
        <f>HYPERLINK("https://talan.bank.gov.ua/get-user-certificate/csI5cJ-4-sKzv9oGEzfx","Завантажити сертифікат")</f>
        <v>Завантажити сертифікат</v>
      </c>
    </row>
    <row r="390" spans="1:2" x14ac:dyDescent="0.3">
      <c r="A390" t="s">
        <v>387</v>
      </c>
      <c r="B390" t="str">
        <f>HYPERLINK("https://talan.bank.gov.ua/get-user-certificate/csI5ckGfkoHb41cYHtNx","Завантажити сертифікат")</f>
        <v>Завантажити сертифікат</v>
      </c>
    </row>
    <row r="391" spans="1:2" x14ac:dyDescent="0.3">
      <c r="A391" t="s">
        <v>388</v>
      </c>
      <c r="B391" t="str">
        <f>HYPERLINK("https://talan.bank.gov.ua/get-user-certificate/csI5cZpNZ5-Hrsz_mTZY","Завантажити сертифікат")</f>
        <v>Завантажити сертифікат</v>
      </c>
    </row>
    <row r="392" spans="1:2" x14ac:dyDescent="0.3">
      <c r="A392" t="s">
        <v>389</v>
      </c>
      <c r="B392" t="str">
        <f>HYPERLINK("https://talan.bank.gov.ua/get-user-certificate/csI5cf6Jd8WHYcKmt-5E","Завантажити сертифікат")</f>
        <v>Завантажити сертифікат</v>
      </c>
    </row>
    <row r="393" spans="1:2" x14ac:dyDescent="0.3">
      <c r="A393" t="s">
        <v>390</v>
      </c>
      <c r="B393" t="str">
        <f>HYPERLINK("https://talan.bank.gov.ua/get-user-certificate/csI5cHM6dclMJE3S4_Qo","Завантажити сертифікат")</f>
        <v>Завантажити сертифікат</v>
      </c>
    </row>
    <row r="394" spans="1:2" x14ac:dyDescent="0.3">
      <c r="A394" t="s">
        <v>391</v>
      </c>
      <c r="B394" t="str">
        <f>HYPERLINK("https://talan.bank.gov.ua/get-user-certificate/csI5cYqDgA9mF6wkGksq","Завантажити сертифікат")</f>
        <v>Завантажити сертифікат</v>
      </c>
    </row>
    <row r="395" spans="1:2" x14ac:dyDescent="0.3">
      <c r="A395" t="s">
        <v>392</v>
      </c>
      <c r="B395" t="str">
        <f>HYPERLINK("https://talan.bank.gov.ua/get-user-certificate/csI5cFipQGx0yChqRpv5","Завантажити сертифікат")</f>
        <v>Завантажити сертифікат</v>
      </c>
    </row>
    <row r="396" spans="1:2" x14ac:dyDescent="0.3">
      <c r="A396" t="s">
        <v>393</v>
      </c>
      <c r="B396" t="str">
        <f>HYPERLINK("https://talan.bank.gov.ua/get-user-certificate/csI5cxFvDhmc28VTkurF","Завантажити сертифікат")</f>
        <v>Завантажити сертифікат</v>
      </c>
    </row>
    <row r="397" spans="1:2" x14ac:dyDescent="0.3">
      <c r="A397" t="s">
        <v>394</v>
      </c>
      <c r="B397" t="str">
        <f>HYPERLINK("https://talan.bank.gov.ua/get-user-certificate/csI5cab3WaSgoGM3riGx","Завантажити сертифікат")</f>
        <v>Завантажити сертифікат</v>
      </c>
    </row>
    <row r="398" spans="1:2" x14ac:dyDescent="0.3">
      <c r="A398" t="s">
        <v>395</v>
      </c>
      <c r="B398" t="str">
        <f>HYPERLINK("https://talan.bank.gov.ua/get-user-certificate/csI5cmjvMCKjTe7F_6A_","Завантажити сертифікат")</f>
        <v>Завантажити сертифікат</v>
      </c>
    </row>
    <row r="399" spans="1:2" x14ac:dyDescent="0.3">
      <c r="A399" t="s">
        <v>396</v>
      </c>
      <c r="B399" t="str">
        <f>HYPERLINK("https://talan.bank.gov.ua/get-user-certificate/csI5cX44vErKLS31zM6K","Завантажити сертифікат")</f>
        <v>Завантажити сертифікат</v>
      </c>
    </row>
    <row r="400" spans="1:2" x14ac:dyDescent="0.3">
      <c r="A400" t="s">
        <v>397</v>
      </c>
      <c r="B400" t="str">
        <f>HYPERLINK("https://talan.bank.gov.ua/get-user-certificate/csI5cqInWDi2miE1dSyW","Завантажити сертифікат")</f>
        <v>Завантажити сертифікат</v>
      </c>
    </row>
    <row r="401" spans="1:2" x14ac:dyDescent="0.3">
      <c r="A401" t="s">
        <v>398</v>
      </c>
      <c r="B401" t="str">
        <f>HYPERLINK("https://talan.bank.gov.ua/get-user-certificate/csI5cJReRjkHt573ITAc","Завантажити сертифікат")</f>
        <v>Завантажити сертифікат</v>
      </c>
    </row>
    <row r="402" spans="1:2" x14ac:dyDescent="0.3">
      <c r="A402" t="s">
        <v>399</v>
      </c>
      <c r="B402" t="str">
        <f>HYPERLINK("https://talan.bank.gov.ua/get-user-certificate/csI5cqtMwAXkSdLkH7nT","Завантажити сертифікат")</f>
        <v>Завантажити сертифікат</v>
      </c>
    </row>
    <row r="403" spans="1:2" x14ac:dyDescent="0.3">
      <c r="A403" t="s">
        <v>400</v>
      </c>
      <c r="B403" t="str">
        <f>HYPERLINK("https://talan.bank.gov.ua/get-user-certificate/csI5ciNgTqvAQSgo8RjD","Завантажити сертифікат")</f>
        <v>Завантажити сертифікат</v>
      </c>
    </row>
    <row r="404" spans="1:2" x14ac:dyDescent="0.3">
      <c r="A404" t="s">
        <v>401</v>
      </c>
      <c r="B404" t="str">
        <f>HYPERLINK("https://talan.bank.gov.ua/get-user-certificate/csI5cuJnYXXZGnr-Znsf","Завантажити сертифікат")</f>
        <v>Завантажити сертифікат</v>
      </c>
    </row>
    <row r="405" spans="1:2" x14ac:dyDescent="0.3">
      <c r="A405" t="s">
        <v>402</v>
      </c>
      <c r="B405" t="str">
        <f>HYPERLINK("https://talan.bank.gov.ua/get-user-certificate/csI5cAttL-d0zfeEXWr8","Завантажити сертифікат")</f>
        <v>Завантажити сертифікат</v>
      </c>
    </row>
    <row r="406" spans="1:2" x14ac:dyDescent="0.3">
      <c r="A406" t="s">
        <v>403</v>
      </c>
      <c r="B406" t="str">
        <f>HYPERLINK("https://talan.bank.gov.ua/get-user-certificate/csI5cerf3yERC1S3l6mc","Завантажити сертифікат")</f>
        <v>Завантажити сертифікат</v>
      </c>
    </row>
    <row r="407" spans="1:2" x14ac:dyDescent="0.3">
      <c r="A407" t="s">
        <v>404</v>
      </c>
      <c r="B407" t="str">
        <f>HYPERLINK("https://talan.bank.gov.ua/get-user-certificate/csI5cWFOKkg1l7W-u6y5","Завантажити сертифікат")</f>
        <v>Завантажити сертифікат</v>
      </c>
    </row>
    <row r="408" spans="1:2" x14ac:dyDescent="0.3">
      <c r="A408" t="s">
        <v>405</v>
      </c>
      <c r="B408" t="str">
        <f>HYPERLINK("https://talan.bank.gov.ua/get-user-certificate/csI5cKXolI4S_niAw-4i","Завантажити сертифікат")</f>
        <v>Завантажити сертифікат</v>
      </c>
    </row>
    <row r="409" spans="1:2" x14ac:dyDescent="0.3">
      <c r="A409" t="s">
        <v>406</v>
      </c>
      <c r="B409" t="str">
        <f>HYPERLINK("https://talan.bank.gov.ua/get-user-certificate/csI5cDaTVhKBOBVnd98Y","Завантажити сертифікат")</f>
        <v>Завантажити сертифікат</v>
      </c>
    </row>
    <row r="410" spans="1:2" x14ac:dyDescent="0.3">
      <c r="A410" t="s">
        <v>407</v>
      </c>
      <c r="B410" t="str">
        <f>HYPERLINK("https://talan.bank.gov.ua/get-user-certificate/csI5cN0H87EZHhF_KGbu","Завантажити сертифікат")</f>
        <v>Завантажити сертифікат</v>
      </c>
    </row>
    <row r="411" spans="1:2" x14ac:dyDescent="0.3">
      <c r="A411" t="s">
        <v>408</v>
      </c>
      <c r="B411" t="str">
        <f>HYPERLINK("https://talan.bank.gov.ua/get-user-certificate/csI5ccndiW_BOSf7iSoc","Завантажити сертифікат")</f>
        <v>Завантажити сертифікат</v>
      </c>
    </row>
    <row r="412" spans="1:2" x14ac:dyDescent="0.3">
      <c r="A412" t="s">
        <v>409</v>
      </c>
      <c r="B412" t="str">
        <f>HYPERLINK("https://talan.bank.gov.ua/get-user-certificate/csI5csVB4-OJ6ES3LRw3","Завантажити сертифікат")</f>
        <v>Завантажити сертифікат</v>
      </c>
    </row>
    <row r="413" spans="1:2" x14ac:dyDescent="0.3">
      <c r="A413" t="s">
        <v>410</v>
      </c>
      <c r="B413" t="str">
        <f>HYPERLINK("https://talan.bank.gov.ua/get-user-certificate/csI5cQzDVd9WTdwd_WWA","Завантажити сертифікат")</f>
        <v>Завантажити сертифікат</v>
      </c>
    </row>
    <row r="414" spans="1:2" x14ac:dyDescent="0.3">
      <c r="A414" t="s">
        <v>411</v>
      </c>
      <c r="B414" t="str">
        <f>HYPERLINK("https://talan.bank.gov.ua/get-user-certificate/csI5cD6DXzgpAr7UYMSG","Завантажити сертифікат")</f>
        <v>Завантажити сертифікат</v>
      </c>
    </row>
    <row r="415" spans="1:2" x14ac:dyDescent="0.3">
      <c r="A415" t="s">
        <v>412</v>
      </c>
      <c r="B415" t="str">
        <f>HYPERLINK("https://talan.bank.gov.ua/get-user-certificate/csI5cmSyQ5GdQ2BKyGSX","Завантажити сертифікат")</f>
        <v>Завантажити сертифікат</v>
      </c>
    </row>
    <row r="416" spans="1:2" x14ac:dyDescent="0.3">
      <c r="A416" t="s">
        <v>413</v>
      </c>
      <c r="B416" t="str">
        <f>HYPERLINK("https://talan.bank.gov.ua/get-user-certificate/csI5cpL8M_oAMscjv3nK","Завантажити сертифікат")</f>
        <v>Завантажити сертифікат</v>
      </c>
    </row>
    <row r="417" spans="1:2" x14ac:dyDescent="0.3">
      <c r="A417" t="s">
        <v>414</v>
      </c>
      <c r="B417" t="str">
        <f>HYPERLINK("https://talan.bank.gov.ua/get-user-certificate/csI5cxPA3HiXLPSB6FTG","Завантажити сертифікат")</f>
        <v>Завантажити сертифікат</v>
      </c>
    </row>
    <row r="418" spans="1:2" x14ac:dyDescent="0.3">
      <c r="A418" t="s">
        <v>415</v>
      </c>
      <c r="B418" t="str">
        <f>HYPERLINK("https://talan.bank.gov.ua/get-user-certificate/csI5cvFxao3a67b3NzDJ","Завантажити сертифікат")</f>
        <v>Завантажити сертифікат</v>
      </c>
    </row>
    <row r="419" spans="1:2" x14ac:dyDescent="0.3">
      <c r="A419" t="s">
        <v>416</v>
      </c>
      <c r="B419" t="str">
        <f>HYPERLINK("https://talan.bank.gov.ua/get-user-certificate/csI5cY1z7sW8_ZeIgcZa","Завантажити сертифікат")</f>
        <v>Завантажити сертифікат</v>
      </c>
    </row>
    <row r="420" spans="1:2" x14ac:dyDescent="0.3">
      <c r="A420" t="s">
        <v>417</v>
      </c>
      <c r="B420" t="str">
        <f>HYPERLINK("https://talan.bank.gov.ua/get-user-certificate/csI5cj2yhD3ws9-6vgCz","Завантажити сертифікат")</f>
        <v>Завантажити сертифікат</v>
      </c>
    </row>
    <row r="421" spans="1:2" x14ac:dyDescent="0.3">
      <c r="A421" t="s">
        <v>418</v>
      </c>
      <c r="B421" t="str">
        <f>HYPERLINK("https://talan.bank.gov.ua/get-user-certificate/csI5cLYM11R5hVGdYJcm","Завантажити сертифікат")</f>
        <v>Завантажити сертифікат</v>
      </c>
    </row>
    <row r="422" spans="1:2" x14ac:dyDescent="0.3">
      <c r="A422" t="s">
        <v>419</v>
      </c>
      <c r="B422" t="str">
        <f>HYPERLINK("https://talan.bank.gov.ua/get-user-certificate/csI5cnlic6LM9P6IgVCc","Завантажити сертифікат")</f>
        <v>Завантажити сертифікат</v>
      </c>
    </row>
    <row r="423" spans="1:2" x14ac:dyDescent="0.3">
      <c r="A423" t="s">
        <v>420</v>
      </c>
      <c r="B423" t="str">
        <f>HYPERLINK("https://talan.bank.gov.ua/get-user-certificate/csI5cY0vg0LG-0SckN_a","Завантажити сертифікат")</f>
        <v>Завантажити сертифікат</v>
      </c>
    </row>
    <row r="424" spans="1:2" x14ac:dyDescent="0.3">
      <c r="A424" t="s">
        <v>421</v>
      </c>
      <c r="B424" t="str">
        <f>HYPERLINK("https://talan.bank.gov.ua/get-user-certificate/csI5cBp9Csvm6tR3QLJB","Завантажити сертифікат")</f>
        <v>Завантажити сертифікат</v>
      </c>
    </row>
    <row r="425" spans="1:2" x14ac:dyDescent="0.3">
      <c r="A425" t="s">
        <v>422</v>
      </c>
      <c r="B425" t="str">
        <f>HYPERLINK("https://talan.bank.gov.ua/get-user-certificate/csI5cPkvT4gbEJLJz2ag","Завантажити сертифікат")</f>
        <v>Завантажити сертифікат</v>
      </c>
    </row>
    <row r="426" spans="1:2" x14ac:dyDescent="0.3">
      <c r="A426" t="s">
        <v>423</v>
      </c>
      <c r="B426" t="str">
        <f>HYPERLINK("https://talan.bank.gov.ua/get-user-certificate/csI5c82WwmHyBatCTEdf","Завантажити сертифікат")</f>
        <v>Завантажити сертифікат</v>
      </c>
    </row>
    <row r="427" spans="1:2" x14ac:dyDescent="0.3">
      <c r="A427" t="s">
        <v>424</v>
      </c>
      <c r="B427" t="str">
        <f>HYPERLINK("https://talan.bank.gov.ua/get-user-certificate/csI5cJAJZq19-LtUpfkK","Завантажити сертифікат")</f>
        <v>Завантажити сертифікат</v>
      </c>
    </row>
    <row r="428" spans="1:2" x14ac:dyDescent="0.3">
      <c r="A428" t="s">
        <v>425</v>
      </c>
      <c r="B428" t="str">
        <f>HYPERLINK("https://talan.bank.gov.ua/get-user-certificate/csI5cJxO-7qk6nfxLvOd","Завантажити сертифікат")</f>
        <v>Завантажити сертифікат</v>
      </c>
    </row>
    <row r="429" spans="1:2" x14ac:dyDescent="0.3">
      <c r="A429" t="s">
        <v>426</v>
      </c>
      <c r="B429" t="str">
        <f>HYPERLINK("https://talan.bank.gov.ua/get-user-certificate/csI5cnSYqMtwfHGPsz2t","Завантажити сертифікат")</f>
        <v>Завантажити сертифікат</v>
      </c>
    </row>
    <row r="430" spans="1:2" x14ac:dyDescent="0.3">
      <c r="A430" t="s">
        <v>427</v>
      </c>
      <c r="B430" t="str">
        <f>HYPERLINK("https://talan.bank.gov.ua/get-user-certificate/csI5cXRAj4WCuGlyCRVE","Завантажити сертифікат")</f>
        <v>Завантажити сертифікат</v>
      </c>
    </row>
    <row r="431" spans="1:2" x14ac:dyDescent="0.3">
      <c r="A431" t="s">
        <v>428</v>
      </c>
      <c r="B431" t="str">
        <f>HYPERLINK("https://talan.bank.gov.ua/get-user-certificate/csI5c0v1bDnBX7Dh85Z8","Завантажити сертифікат")</f>
        <v>Завантажити сертифікат</v>
      </c>
    </row>
    <row r="432" spans="1:2" x14ac:dyDescent="0.3">
      <c r="A432" t="s">
        <v>429</v>
      </c>
      <c r="B432" t="str">
        <f>HYPERLINK("https://talan.bank.gov.ua/get-user-certificate/csI5cl6_aNkDwv3MHa3H","Завантажити сертифікат")</f>
        <v>Завантажити сертифікат</v>
      </c>
    </row>
    <row r="433" spans="1:2" x14ac:dyDescent="0.3">
      <c r="A433" t="s">
        <v>430</v>
      </c>
      <c r="B433" t="str">
        <f>HYPERLINK("https://talan.bank.gov.ua/get-user-certificate/csI5cNd9ZKdBZRhrJRlh","Завантажити сертифікат")</f>
        <v>Завантажити сертифікат</v>
      </c>
    </row>
    <row r="434" spans="1:2" x14ac:dyDescent="0.3">
      <c r="A434" t="s">
        <v>431</v>
      </c>
      <c r="B434" t="str">
        <f>HYPERLINK("https://talan.bank.gov.ua/get-user-certificate/csI5c6LXHmCO9yJCvjUm","Завантажити сертифікат")</f>
        <v>Завантажити сертифікат</v>
      </c>
    </row>
    <row r="435" spans="1:2" x14ac:dyDescent="0.3">
      <c r="A435" t="s">
        <v>432</v>
      </c>
      <c r="B435" t="str">
        <f>HYPERLINK("https://talan.bank.gov.ua/get-user-certificate/csI5cH4eukIH82vEOAck","Завантажити сертифікат")</f>
        <v>Завантажити сертифікат</v>
      </c>
    </row>
    <row r="436" spans="1:2" x14ac:dyDescent="0.3">
      <c r="A436" t="s">
        <v>433</v>
      </c>
      <c r="B436" t="str">
        <f>HYPERLINK("https://talan.bank.gov.ua/get-user-certificate/csI5cTfUdE1ngw-3Mu4_","Завантажити сертифікат")</f>
        <v>Завантажити сертифікат</v>
      </c>
    </row>
    <row r="437" spans="1:2" x14ac:dyDescent="0.3">
      <c r="A437" t="s">
        <v>434</v>
      </c>
      <c r="B437" t="str">
        <f>HYPERLINK("https://talan.bank.gov.ua/get-user-certificate/csI5ckAOamATqowBK3R0","Завантажити сертифікат")</f>
        <v>Завантажити сертифікат</v>
      </c>
    </row>
    <row r="438" spans="1:2" x14ac:dyDescent="0.3">
      <c r="A438" t="s">
        <v>435</v>
      </c>
      <c r="B438" t="str">
        <f>HYPERLINK("https://talan.bank.gov.ua/get-user-certificate/csI5cMJOmLK6i5VU2Cmm","Завантажити сертифікат")</f>
        <v>Завантажити сертифікат</v>
      </c>
    </row>
    <row r="439" spans="1:2" x14ac:dyDescent="0.3">
      <c r="A439" t="s">
        <v>436</v>
      </c>
      <c r="B439" t="str">
        <f>HYPERLINK("https://talan.bank.gov.ua/get-user-certificate/csI5c8y7MPV4stx6V11e","Завантажити сертифікат")</f>
        <v>Завантажити сертифікат</v>
      </c>
    </row>
    <row r="440" spans="1:2" x14ac:dyDescent="0.3">
      <c r="A440" t="s">
        <v>437</v>
      </c>
      <c r="B440" t="str">
        <f>HYPERLINK("https://talan.bank.gov.ua/get-user-certificate/csI5c6HcAx4v5kshrWfx","Завантажити сертифікат")</f>
        <v>Завантажити сертифікат</v>
      </c>
    </row>
    <row r="441" spans="1:2" x14ac:dyDescent="0.3">
      <c r="A441" t="s">
        <v>438</v>
      </c>
      <c r="B441" t="str">
        <f>HYPERLINK("https://talan.bank.gov.ua/get-user-certificate/csI5cIzrs_lYUF_vc_NM","Завантажити сертифікат")</f>
        <v>Завантажити сертифікат</v>
      </c>
    </row>
    <row r="442" spans="1:2" x14ac:dyDescent="0.3">
      <c r="A442" t="s">
        <v>439</v>
      </c>
      <c r="B442" t="str">
        <f>HYPERLINK("https://talan.bank.gov.ua/get-user-certificate/csI5cUAres7kCKhc3DHr","Завантажити сертифікат")</f>
        <v>Завантажити сертифікат</v>
      </c>
    </row>
    <row r="443" spans="1:2" x14ac:dyDescent="0.3">
      <c r="A443" t="s">
        <v>440</v>
      </c>
      <c r="B443" t="str">
        <f>HYPERLINK("https://talan.bank.gov.ua/get-user-certificate/csI5cD9MXPaialoZ5Gl0","Завантажити сертифікат")</f>
        <v>Завантажити сертифікат</v>
      </c>
    </row>
    <row r="444" spans="1:2" x14ac:dyDescent="0.3">
      <c r="A444" t="s">
        <v>441</v>
      </c>
      <c r="B444" t="str">
        <f>HYPERLINK("https://talan.bank.gov.ua/get-user-certificate/csI5cj_CQeHnqTHQ34f-","Завантажити сертифікат")</f>
        <v>Завантажити сертифікат</v>
      </c>
    </row>
    <row r="445" spans="1:2" x14ac:dyDescent="0.3">
      <c r="A445" t="s">
        <v>442</v>
      </c>
      <c r="B445" t="str">
        <f>HYPERLINK("https://talan.bank.gov.ua/get-user-certificate/csI5cx5ANgzXoIguO4fl","Завантажити сертифікат")</f>
        <v>Завантажити сертифікат</v>
      </c>
    </row>
    <row r="446" spans="1:2" x14ac:dyDescent="0.3">
      <c r="A446" t="s">
        <v>443</v>
      </c>
      <c r="B446" t="str">
        <f>HYPERLINK("https://talan.bank.gov.ua/get-user-certificate/csI5c5lCQVNVNjixvTVd","Завантажити сертифікат")</f>
        <v>Завантажити сертифікат</v>
      </c>
    </row>
    <row r="447" spans="1:2" x14ac:dyDescent="0.3">
      <c r="A447" t="s">
        <v>444</v>
      </c>
      <c r="B447" t="str">
        <f>HYPERLINK("https://talan.bank.gov.ua/get-user-certificate/csI5c2m7Ttjgc9CCznM4","Завантажити сертифікат")</f>
        <v>Завантажити сертифікат</v>
      </c>
    </row>
    <row r="448" spans="1:2" x14ac:dyDescent="0.3">
      <c r="A448" t="s">
        <v>445</v>
      </c>
      <c r="B448" t="str">
        <f>HYPERLINK("https://talan.bank.gov.ua/get-user-certificate/csI5cd8wlTr4eTCgOsZC","Завантажити сертифікат")</f>
        <v>Завантажити сертифікат</v>
      </c>
    </row>
    <row r="449" spans="1:2" x14ac:dyDescent="0.3">
      <c r="A449" t="s">
        <v>446</v>
      </c>
      <c r="B449" t="str">
        <f>HYPERLINK("https://talan.bank.gov.ua/get-user-certificate/csI5cy_7llAcHwRVNv79","Завантажити сертифікат")</f>
        <v>Завантажити сертифікат</v>
      </c>
    </row>
    <row r="450" spans="1:2" x14ac:dyDescent="0.3">
      <c r="A450" t="s">
        <v>447</v>
      </c>
      <c r="B450" t="str">
        <f>HYPERLINK("https://talan.bank.gov.ua/get-user-certificate/csI5cHsjCCqtC7fb2MJ9","Завантажити сертифікат")</f>
        <v>Завантажити сертифікат</v>
      </c>
    </row>
    <row r="451" spans="1:2" x14ac:dyDescent="0.3">
      <c r="A451" t="s">
        <v>448</v>
      </c>
      <c r="B451" t="str">
        <f>HYPERLINK("https://talan.bank.gov.ua/get-user-certificate/csI5cJ8c5lIge9MnEcxJ","Завантажити сертифікат")</f>
        <v>Завантажити сертифікат</v>
      </c>
    </row>
    <row r="452" spans="1:2" x14ac:dyDescent="0.3">
      <c r="A452" t="s">
        <v>449</v>
      </c>
      <c r="B452" t="str">
        <f>HYPERLINK("https://talan.bank.gov.ua/get-user-certificate/csI5cAmS9K1Ad51NrDX-","Завантажити сертифікат")</f>
        <v>Завантажити сертифікат</v>
      </c>
    </row>
    <row r="453" spans="1:2" x14ac:dyDescent="0.3">
      <c r="A453" t="s">
        <v>450</v>
      </c>
      <c r="B453" t="str">
        <f>HYPERLINK("https://talan.bank.gov.ua/get-user-certificate/csI5cH7uHpnEds56v-q_","Завантажити сертифікат")</f>
        <v>Завантажити сертифікат</v>
      </c>
    </row>
    <row r="454" spans="1:2" x14ac:dyDescent="0.3">
      <c r="A454" t="s">
        <v>451</v>
      </c>
      <c r="B454" t="str">
        <f>HYPERLINK("https://talan.bank.gov.ua/get-user-certificate/csI5cCqj30UqY7xJFXbs","Завантажити сертифікат")</f>
        <v>Завантажити сертифікат</v>
      </c>
    </row>
    <row r="455" spans="1:2" x14ac:dyDescent="0.3">
      <c r="A455" t="s">
        <v>452</v>
      </c>
      <c r="B455" t="str">
        <f>HYPERLINK("https://talan.bank.gov.ua/get-user-certificate/csI5cFxmOqygAuBRSi2v","Завантажити сертифікат")</f>
        <v>Завантажити сертифікат</v>
      </c>
    </row>
    <row r="456" spans="1:2" x14ac:dyDescent="0.3">
      <c r="A456" t="s">
        <v>453</v>
      </c>
      <c r="B456" t="str">
        <f>HYPERLINK("https://talan.bank.gov.ua/get-user-certificate/csI5c94YTRCr8jW5vRNa","Завантажити сертифікат")</f>
        <v>Завантажити сертифікат</v>
      </c>
    </row>
    <row r="457" spans="1:2" x14ac:dyDescent="0.3">
      <c r="A457" t="s">
        <v>454</v>
      </c>
      <c r="B457" t="str">
        <f>HYPERLINK("https://talan.bank.gov.ua/get-user-certificate/csI5cCArHiGvNkWXrke3","Завантажити сертифікат")</f>
        <v>Завантажити сертифікат</v>
      </c>
    </row>
    <row r="458" spans="1:2" x14ac:dyDescent="0.3">
      <c r="A458" t="s">
        <v>455</v>
      </c>
      <c r="B458" t="str">
        <f>HYPERLINK("https://talan.bank.gov.ua/get-user-certificate/csI5chOXZOGE4BKdqevY","Завантажити сертифікат")</f>
        <v>Завантажити сертифікат</v>
      </c>
    </row>
    <row r="459" spans="1:2" x14ac:dyDescent="0.3">
      <c r="A459" t="s">
        <v>456</v>
      </c>
      <c r="B459" t="str">
        <f>HYPERLINK("https://talan.bank.gov.ua/get-user-certificate/csI5c2GsEk9LJ3qPDLbV","Завантажити сертифікат")</f>
        <v>Завантажити сертифікат</v>
      </c>
    </row>
    <row r="460" spans="1:2" x14ac:dyDescent="0.3">
      <c r="A460" t="s">
        <v>457</v>
      </c>
      <c r="B460" t="str">
        <f>HYPERLINK("https://talan.bank.gov.ua/get-user-certificate/csI5cYALLBoGrdu_owd6","Завантажити сертифікат")</f>
        <v>Завантажити сертифікат</v>
      </c>
    </row>
    <row r="461" spans="1:2" x14ac:dyDescent="0.3">
      <c r="A461" t="s">
        <v>458</v>
      </c>
      <c r="B461" t="str">
        <f>HYPERLINK("https://talan.bank.gov.ua/get-user-certificate/csI5c7Z0bcqh-9G3pG4W","Завантажити сертифікат")</f>
        <v>Завантажити сертифікат</v>
      </c>
    </row>
    <row r="462" spans="1:2" x14ac:dyDescent="0.3">
      <c r="A462" t="s">
        <v>459</v>
      </c>
      <c r="B462" t="str">
        <f>HYPERLINK("https://talan.bank.gov.ua/get-user-certificate/csI5cDfn2uCWhUYD1saO","Завантажити сертифікат")</f>
        <v>Завантажити сертифікат</v>
      </c>
    </row>
    <row r="463" spans="1:2" x14ac:dyDescent="0.3">
      <c r="A463" t="s">
        <v>460</v>
      </c>
      <c r="B463" t="str">
        <f>HYPERLINK("https://talan.bank.gov.ua/get-user-certificate/csI5cRFhY0PkU71x-sQt","Завантажити сертифікат")</f>
        <v>Завантажити сертифікат</v>
      </c>
    </row>
    <row r="464" spans="1:2" x14ac:dyDescent="0.3">
      <c r="A464" t="s">
        <v>461</v>
      </c>
      <c r="B464" t="str">
        <f>HYPERLINK("https://talan.bank.gov.ua/get-user-certificate/csI5c-4iV_gTMULe-dUl","Завантажити сертифікат")</f>
        <v>Завантажити сертифікат</v>
      </c>
    </row>
    <row r="465" spans="1:2" x14ac:dyDescent="0.3">
      <c r="A465" t="s">
        <v>462</v>
      </c>
      <c r="B465" t="str">
        <f>HYPERLINK("https://talan.bank.gov.ua/get-user-certificate/csI5cQy1vngSRgm69L31","Завантажити сертифікат")</f>
        <v>Завантажити сертифікат</v>
      </c>
    </row>
    <row r="466" spans="1:2" x14ac:dyDescent="0.3">
      <c r="A466" t="s">
        <v>463</v>
      </c>
      <c r="B466" t="str">
        <f>HYPERLINK("https://talan.bank.gov.ua/get-user-certificate/csI5cClWHM_7wmr2AudZ","Завантажити сертифікат")</f>
        <v>Завантажити сертифікат</v>
      </c>
    </row>
    <row r="467" spans="1:2" x14ac:dyDescent="0.3">
      <c r="A467" t="s">
        <v>464</v>
      </c>
      <c r="B467" t="str">
        <f>HYPERLINK("https://talan.bank.gov.ua/get-user-certificate/csI5c07E-22ommDSZIqN","Завантажити сертифікат")</f>
        <v>Завантажити сертифікат</v>
      </c>
    </row>
    <row r="468" spans="1:2" x14ac:dyDescent="0.3">
      <c r="A468" t="s">
        <v>465</v>
      </c>
      <c r="B468" t="str">
        <f>HYPERLINK("https://talan.bank.gov.ua/get-user-certificate/csI5chS2t09NN28fwaiD","Завантажити сертифікат")</f>
        <v>Завантажити сертифікат</v>
      </c>
    </row>
    <row r="469" spans="1:2" x14ac:dyDescent="0.3">
      <c r="A469" t="s">
        <v>466</v>
      </c>
      <c r="B469" t="str">
        <f>HYPERLINK("https://talan.bank.gov.ua/get-user-certificate/csI5cgznufl2Y-kSc0wA","Завантажити сертифікат")</f>
        <v>Завантажити сертифікат</v>
      </c>
    </row>
    <row r="470" spans="1:2" x14ac:dyDescent="0.3">
      <c r="A470" t="s">
        <v>467</v>
      </c>
      <c r="B470" t="str">
        <f>HYPERLINK("https://talan.bank.gov.ua/get-user-certificate/csI5cRFwonra3jlPc006","Завантажити сертифікат")</f>
        <v>Завантажити сертифікат</v>
      </c>
    </row>
    <row r="471" spans="1:2" x14ac:dyDescent="0.3">
      <c r="A471" t="s">
        <v>468</v>
      </c>
      <c r="B471" t="str">
        <f>HYPERLINK("https://talan.bank.gov.ua/get-user-certificate/csI5c29Pp0XaYqKThlD6","Завантажити сертифікат")</f>
        <v>Завантажити сертифікат</v>
      </c>
    </row>
    <row r="472" spans="1:2" x14ac:dyDescent="0.3">
      <c r="A472" t="s">
        <v>469</v>
      </c>
      <c r="B472" t="str">
        <f>HYPERLINK("https://talan.bank.gov.ua/get-user-certificate/csI5cYf0P4ZYV-kdNvAv","Завантажити сертифікат")</f>
        <v>Завантажити сертифікат</v>
      </c>
    </row>
    <row r="473" spans="1:2" x14ac:dyDescent="0.3">
      <c r="A473" t="s">
        <v>470</v>
      </c>
      <c r="B473" t="str">
        <f>HYPERLINK("https://talan.bank.gov.ua/get-user-certificate/csI5c0x9qilysEF8whz-","Завантажити сертифікат")</f>
        <v>Завантажити сертифікат</v>
      </c>
    </row>
    <row r="474" spans="1:2" x14ac:dyDescent="0.3">
      <c r="A474" t="s">
        <v>471</v>
      </c>
      <c r="B474" t="str">
        <f>HYPERLINK("https://talan.bank.gov.ua/get-user-certificate/csI5cwRhzCCuo_o-ru5w","Завантажити сертифікат")</f>
        <v>Завантажити сертифікат</v>
      </c>
    </row>
    <row r="475" spans="1:2" x14ac:dyDescent="0.3">
      <c r="A475" t="s">
        <v>472</v>
      </c>
      <c r="B475" t="str">
        <f>HYPERLINK("https://talan.bank.gov.ua/get-user-certificate/csI5cc-_kOmymwuOwWxE","Завантажити сертифікат")</f>
        <v>Завантажити сертифікат</v>
      </c>
    </row>
    <row r="476" spans="1:2" x14ac:dyDescent="0.3">
      <c r="A476" t="s">
        <v>473</v>
      </c>
      <c r="B476" t="str">
        <f>HYPERLINK("https://talan.bank.gov.ua/get-user-certificate/csI5c-B-PIwafKw1_HWb","Завантажити сертифікат")</f>
        <v>Завантажити сертифікат</v>
      </c>
    </row>
    <row r="477" spans="1:2" x14ac:dyDescent="0.3">
      <c r="A477" t="s">
        <v>474</v>
      </c>
      <c r="B477" t="str">
        <f>HYPERLINK("https://talan.bank.gov.ua/get-user-certificate/csI5c_Gk-q47Z1bSfZcS","Завантажити сертифікат")</f>
        <v>Завантажити сертифікат</v>
      </c>
    </row>
    <row r="478" spans="1:2" x14ac:dyDescent="0.3">
      <c r="A478" t="s">
        <v>475</v>
      </c>
      <c r="B478" t="str">
        <f>HYPERLINK("https://talan.bank.gov.ua/get-user-certificate/csI5c5EeKxqjkfgnqowC","Завантажити сертифікат")</f>
        <v>Завантажити сертифікат</v>
      </c>
    </row>
    <row r="479" spans="1:2" x14ac:dyDescent="0.3">
      <c r="A479" t="s">
        <v>476</v>
      </c>
      <c r="B479" t="str">
        <f>HYPERLINK("https://talan.bank.gov.ua/get-user-certificate/csI5cWZeFohRWcXLuaCp","Завантажити сертифікат")</f>
        <v>Завантажити сертифікат</v>
      </c>
    </row>
    <row r="480" spans="1:2" x14ac:dyDescent="0.3">
      <c r="A480" t="s">
        <v>477</v>
      </c>
      <c r="B480" t="str">
        <f>HYPERLINK("https://talan.bank.gov.ua/get-user-certificate/csI5cagWGMZOBxii_8ot","Завантажити сертифікат")</f>
        <v>Завантажити сертифікат</v>
      </c>
    </row>
    <row r="481" spans="1:2" x14ac:dyDescent="0.3">
      <c r="A481" t="s">
        <v>478</v>
      </c>
      <c r="B481" t="str">
        <f>HYPERLINK("https://talan.bank.gov.ua/get-user-certificate/csI5cwSxBp-h9AkbSZlH","Завантажити сертифікат")</f>
        <v>Завантажити сертифікат</v>
      </c>
    </row>
    <row r="482" spans="1:2" x14ac:dyDescent="0.3">
      <c r="A482" t="s">
        <v>479</v>
      </c>
      <c r="B482" t="str">
        <f>HYPERLINK("https://talan.bank.gov.ua/get-user-certificate/csI5ccMA544C5tyhYxoZ","Завантажити сертифікат")</f>
        <v>Завантажити сертифікат</v>
      </c>
    </row>
    <row r="483" spans="1:2" x14ac:dyDescent="0.3">
      <c r="A483" t="s">
        <v>480</v>
      </c>
      <c r="B483" t="str">
        <f>HYPERLINK("https://talan.bank.gov.ua/get-user-certificate/csI5cmjWZcGUKUHYbcrv","Завантажити сертифікат")</f>
        <v>Завантажити сертифікат</v>
      </c>
    </row>
    <row r="484" spans="1:2" x14ac:dyDescent="0.3">
      <c r="A484" t="s">
        <v>481</v>
      </c>
      <c r="B484" t="str">
        <f>HYPERLINK("https://talan.bank.gov.ua/get-user-certificate/csI5cDNW7M2Of7VWn17z","Завантажити сертифікат")</f>
        <v>Завантажити сертифікат</v>
      </c>
    </row>
    <row r="485" spans="1:2" x14ac:dyDescent="0.3">
      <c r="A485" t="s">
        <v>482</v>
      </c>
      <c r="B485" t="str">
        <f>HYPERLINK("https://talan.bank.gov.ua/get-user-certificate/csI5cEoIhzQgNFIEtHIk","Завантажити сертифікат")</f>
        <v>Завантажити сертифікат</v>
      </c>
    </row>
    <row r="486" spans="1:2" x14ac:dyDescent="0.3">
      <c r="A486" t="s">
        <v>483</v>
      </c>
      <c r="B486" t="str">
        <f>HYPERLINK("https://talan.bank.gov.ua/get-user-certificate/csI5c3xBeoCgjE4CgAwz","Завантажити сертифікат")</f>
        <v>Завантажити сертифікат</v>
      </c>
    </row>
    <row r="487" spans="1:2" x14ac:dyDescent="0.3">
      <c r="A487" t="s">
        <v>484</v>
      </c>
      <c r="B487" t="str">
        <f>HYPERLINK("https://talan.bank.gov.ua/get-user-certificate/csI5cIOSiUVtANOOfkkl","Завантажити сертифікат")</f>
        <v>Завантажити сертифікат</v>
      </c>
    </row>
    <row r="488" spans="1:2" x14ac:dyDescent="0.3">
      <c r="A488" t="s">
        <v>485</v>
      </c>
      <c r="B488" t="str">
        <f>HYPERLINK("https://talan.bank.gov.ua/get-user-certificate/csI5ck8nHawWh-BTqYqh","Завантажити сертифікат")</f>
        <v>Завантажити сертифікат</v>
      </c>
    </row>
    <row r="489" spans="1:2" x14ac:dyDescent="0.3">
      <c r="A489" t="s">
        <v>486</v>
      </c>
      <c r="B489" t="str">
        <f>HYPERLINK("https://talan.bank.gov.ua/get-user-certificate/csI5cXNWMJMTZ-FcDFwj","Завантажити сертифікат")</f>
        <v>Завантажити сертифікат</v>
      </c>
    </row>
    <row r="490" spans="1:2" x14ac:dyDescent="0.3">
      <c r="A490" t="s">
        <v>487</v>
      </c>
      <c r="B490" t="str">
        <f>HYPERLINK("https://talan.bank.gov.ua/get-user-certificate/csI5c6R_YTEcbQaNksHY","Завантажити сертифікат")</f>
        <v>Завантажити сертифікат</v>
      </c>
    </row>
    <row r="491" spans="1:2" x14ac:dyDescent="0.3">
      <c r="A491" t="s">
        <v>488</v>
      </c>
      <c r="B491" t="str">
        <f>HYPERLINK("https://talan.bank.gov.ua/get-user-certificate/csI5cM4-608vuuriRZwg","Завантажити сертифікат")</f>
        <v>Завантажити сертифікат</v>
      </c>
    </row>
    <row r="492" spans="1:2" x14ac:dyDescent="0.3">
      <c r="A492" t="s">
        <v>489</v>
      </c>
      <c r="B492" t="str">
        <f>HYPERLINK("https://talan.bank.gov.ua/get-user-certificate/csI5ctMptgiWSnoCtJv8","Завантажити сертифікат")</f>
        <v>Завантажити сертифікат</v>
      </c>
    </row>
    <row r="493" spans="1:2" x14ac:dyDescent="0.3">
      <c r="A493" t="s">
        <v>490</v>
      </c>
      <c r="B493" t="str">
        <f>HYPERLINK("https://talan.bank.gov.ua/get-user-certificate/csI5ctxvSzvj6Nm99muA","Завантажити сертифікат")</f>
        <v>Завантажити сертифікат</v>
      </c>
    </row>
    <row r="494" spans="1:2" x14ac:dyDescent="0.3">
      <c r="A494" t="s">
        <v>491</v>
      </c>
      <c r="B494" t="str">
        <f>HYPERLINK("https://talan.bank.gov.ua/get-user-certificate/csI5c8Dk9_187po9yrLL","Завантажити сертифікат")</f>
        <v>Завантажити сертифікат</v>
      </c>
    </row>
    <row r="495" spans="1:2" x14ac:dyDescent="0.3">
      <c r="A495" t="s">
        <v>492</v>
      </c>
      <c r="B495" t="str">
        <f>HYPERLINK("https://talan.bank.gov.ua/get-user-certificate/csI5cpb4bCfC8ubAcSl2","Завантажити сертифікат")</f>
        <v>Завантажити сертифікат</v>
      </c>
    </row>
    <row r="496" spans="1:2" x14ac:dyDescent="0.3">
      <c r="A496" t="s">
        <v>493</v>
      </c>
      <c r="B496" t="str">
        <f>HYPERLINK("https://talan.bank.gov.ua/get-user-certificate/csI5cVvk5j0mL-_apnx4","Завантажити сертифікат")</f>
        <v>Завантажити сертифікат</v>
      </c>
    </row>
    <row r="497" spans="1:2" x14ac:dyDescent="0.3">
      <c r="A497" t="s">
        <v>494</v>
      </c>
      <c r="B497" t="str">
        <f>HYPERLINK("https://talan.bank.gov.ua/get-user-certificate/csI5cYPDeRlhiB0h9g6R","Завантажити сертифікат")</f>
        <v>Завантажити сертифікат</v>
      </c>
    </row>
    <row r="498" spans="1:2" x14ac:dyDescent="0.3">
      <c r="A498" t="s">
        <v>495</v>
      </c>
      <c r="B498" t="str">
        <f>HYPERLINK("https://talan.bank.gov.ua/get-user-certificate/csI5cK_HOFvpFd6RQxSe","Завантажити сертифікат")</f>
        <v>Завантажити сертифікат</v>
      </c>
    </row>
    <row r="499" spans="1:2" x14ac:dyDescent="0.3">
      <c r="A499" t="s">
        <v>496</v>
      </c>
      <c r="B499" t="str">
        <f>HYPERLINK("https://talan.bank.gov.ua/get-user-certificate/csI5cMoiYrrWkz8vt_F9","Завантажити сертифікат")</f>
        <v>Завантажити сертифікат</v>
      </c>
    </row>
    <row r="500" spans="1:2" x14ac:dyDescent="0.3">
      <c r="A500" t="s">
        <v>497</v>
      </c>
      <c r="B500" t="str">
        <f>HYPERLINK("https://talan.bank.gov.ua/get-user-certificate/csI5cBDqmk8VjRzCUBD3","Завантажити сертифікат")</f>
        <v>Завантажити сертифікат</v>
      </c>
    </row>
    <row r="501" spans="1:2" x14ac:dyDescent="0.3">
      <c r="A501" t="s">
        <v>498</v>
      </c>
      <c r="B501" t="str">
        <f>HYPERLINK("https://talan.bank.gov.ua/get-user-certificate/csI5c776_7VNegNhb-f_","Завантажити сертифікат")</f>
        <v>Завантажити сертифікат</v>
      </c>
    </row>
    <row r="502" spans="1:2" x14ac:dyDescent="0.3">
      <c r="A502" t="s">
        <v>499</v>
      </c>
      <c r="B502" t="str">
        <f>HYPERLINK("https://talan.bank.gov.ua/get-user-certificate/csI5cZV1YZlip-2hsurK","Завантажити сертифікат")</f>
        <v>Завантажити сертифікат</v>
      </c>
    </row>
    <row r="503" spans="1:2" x14ac:dyDescent="0.3">
      <c r="A503" t="s">
        <v>500</v>
      </c>
      <c r="B503" t="str">
        <f>HYPERLINK("https://talan.bank.gov.ua/get-user-certificate/csI5cn7QAB3SdNcbcXSH","Завантажити сертифікат")</f>
        <v>Завантажити сертифікат</v>
      </c>
    </row>
    <row r="504" spans="1:2" x14ac:dyDescent="0.3">
      <c r="A504" t="s">
        <v>501</v>
      </c>
      <c r="B504" t="str">
        <f>HYPERLINK("https://talan.bank.gov.ua/get-user-certificate/csI5cWZVB5xwb_MjKjaY","Завантажити сертифікат")</f>
        <v>Завантажити сертифікат</v>
      </c>
    </row>
    <row r="505" spans="1:2" x14ac:dyDescent="0.3">
      <c r="A505" t="s">
        <v>502</v>
      </c>
      <c r="B505" t="str">
        <f>HYPERLINK("https://talan.bank.gov.ua/get-user-certificate/csI5c4Enkpp4SlLMIiKh","Завантажити сертифікат")</f>
        <v>Завантажити сертифікат</v>
      </c>
    </row>
    <row r="506" spans="1:2" x14ac:dyDescent="0.3">
      <c r="A506" t="s">
        <v>503</v>
      </c>
      <c r="B506" t="str">
        <f>HYPERLINK("https://talan.bank.gov.ua/get-user-certificate/csI5cEtwi0n5eZhUQLZ7","Завантажити сертифікат")</f>
        <v>Завантажити сертифікат</v>
      </c>
    </row>
    <row r="507" spans="1:2" x14ac:dyDescent="0.3">
      <c r="A507" t="s">
        <v>504</v>
      </c>
      <c r="B507" t="str">
        <f>HYPERLINK("https://talan.bank.gov.ua/get-user-certificate/csI5cWTsUae-uXnSlfUe","Завантажити сертифікат")</f>
        <v>Завантажити сертифікат</v>
      </c>
    </row>
    <row r="508" spans="1:2" x14ac:dyDescent="0.3">
      <c r="A508" t="s">
        <v>505</v>
      </c>
      <c r="B508" t="str">
        <f>HYPERLINK("https://talan.bank.gov.ua/get-user-certificate/csI5chtUXhqEQajtycI4","Завантажити сертифікат")</f>
        <v>Завантажити сертифікат</v>
      </c>
    </row>
    <row r="509" spans="1:2" x14ac:dyDescent="0.3">
      <c r="A509" t="s">
        <v>506</v>
      </c>
      <c r="B509" t="str">
        <f>HYPERLINK("https://talan.bank.gov.ua/get-user-certificate/csI5ck9WJP9IulwO7NHv","Завантажити сертифікат")</f>
        <v>Завантажити сертифікат</v>
      </c>
    </row>
    <row r="510" spans="1:2" x14ac:dyDescent="0.3">
      <c r="A510" t="s">
        <v>507</v>
      </c>
      <c r="B510" t="str">
        <f>HYPERLINK("https://talan.bank.gov.ua/get-user-certificate/csI5cn4F6ATGuti7_N55","Завантажити сертифікат")</f>
        <v>Завантажити сертифікат</v>
      </c>
    </row>
    <row r="511" spans="1:2" x14ac:dyDescent="0.3">
      <c r="A511" t="s">
        <v>508</v>
      </c>
      <c r="B511" t="str">
        <f>HYPERLINK("https://talan.bank.gov.ua/get-user-certificate/csI5c-q6zts9K_Xpsz3B","Завантажити сертифікат")</f>
        <v>Завантажити сертифікат</v>
      </c>
    </row>
    <row r="512" spans="1:2" x14ac:dyDescent="0.3">
      <c r="A512" t="s">
        <v>509</v>
      </c>
      <c r="B512" t="str">
        <f>HYPERLINK("https://talan.bank.gov.ua/get-user-certificate/csI5c5ScRVEv2vUBxG6I","Завантажити сертифікат")</f>
        <v>Завантажити сертифікат</v>
      </c>
    </row>
    <row r="513" spans="1:2" x14ac:dyDescent="0.3">
      <c r="A513" t="s">
        <v>510</v>
      </c>
      <c r="B513" t="str">
        <f>HYPERLINK("https://talan.bank.gov.ua/get-user-certificate/csI5cT3qzmQg_2H517CY","Завантажити сертифікат")</f>
        <v>Завантажити сертифікат</v>
      </c>
    </row>
    <row r="514" spans="1:2" x14ac:dyDescent="0.3">
      <c r="A514" t="s">
        <v>511</v>
      </c>
      <c r="B514" t="str">
        <f>HYPERLINK("https://talan.bank.gov.ua/get-user-certificate/csI5cZga9LLwjDXlpxgA","Завантажити сертифікат")</f>
        <v>Завантажити сертифікат</v>
      </c>
    </row>
    <row r="515" spans="1:2" x14ac:dyDescent="0.3">
      <c r="A515" t="s">
        <v>512</v>
      </c>
      <c r="B515" t="str">
        <f>HYPERLINK("https://talan.bank.gov.ua/get-user-certificate/csI5cb39dilJot2RXQwr","Завантажити сертифікат")</f>
        <v>Завантажити сертифікат</v>
      </c>
    </row>
    <row r="516" spans="1:2" x14ac:dyDescent="0.3">
      <c r="A516" t="s">
        <v>513</v>
      </c>
      <c r="B516" t="str">
        <f>HYPERLINK("https://talan.bank.gov.ua/get-user-certificate/csI5c7Gk5OJwu9rPzgQy","Завантажити сертифікат")</f>
        <v>Завантажити сертифікат</v>
      </c>
    </row>
    <row r="517" spans="1:2" x14ac:dyDescent="0.3">
      <c r="A517" t="s">
        <v>514</v>
      </c>
      <c r="B517" t="str">
        <f>HYPERLINK("https://talan.bank.gov.ua/get-user-certificate/csI5caRbz94z-dhpTUf8","Завантажити сертифікат")</f>
        <v>Завантажити сертифікат</v>
      </c>
    </row>
    <row r="518" spans="1:2" x14ac:dyDescent="0.3">
      <c r="A518" t="s">
        <v>515</v>
      </c>
      <c r="B518" t="str">
        <f>HYPERLINK("https://talan.bank.gov.ua/get-user-certificate/csI5cr6qi_ZU8Y7tsRbQ","Завантажити сертифікат")</f>
        <v>Завантажити сертифікат</v>
      </c>
    </row>
    <row r="519" spans="1:2" x14ac:dyDescent="0.3">
      <c r="A519" t="s">
        <v>516</v>
      </c>
      <c r="B519" t="str">
        <f>HYPERLINK("https://talan.bank.gov.ua/get-user-certificate/csI5ctPRi1oDUC9nc8Yi","Завантажити сертифікат")</f>
        <v>Завантажити сертифікат</v>
      </c>
    </row>
    <row r="520" spans="1:2" x14ac:dyDescent="0.3">
      <c r="A520" t="s">
        <v>517</v>
      </c>
      <c r="B520" t="str">
        <f>HYPERLINK("https://talan.bank.gov.ua/get-user-certificate/csI5cbamu4XIq-oPVn8d","Завантажити сертифікат")</f>
        <v>Завантажити сертифікат</v>
      </c>
    </row>
    <row r="521" spans="1:2" x14ac:dyDescent="0.3">
      <c r="A521" t="s">
        <v>518</v>
      </c>
      <c r="B521" t="str">
        <f>HYPERLINK("https://talan.bank.gov.ua/get-user-certificate/csI5c317oL-c2Ax14VJy","Завантажити сертифікат")</f>
        <v>Завантажити сертифікат</v>
      </c>
    </row>
    <row r="522" spans="1:2" x14ac:dyDescent="0.3">
      <c r="A522" t="s">
        <v>519</v>
      </c>
      <c r="B522" t="str">
        <f>HYPERLINK("https://talan.bank.gov.ua/get-user-certificate/csI5cpvL06SDrApWfwZI","Завантажити сертифікат")</f>
        <v>Завантажити сертифікат</v>
      </c>
    </row>
    <row r="523" spans="1:2" x14ac:dyDescent="0.3">
      <c r="A523" t="s">
        <v>520</v>
      </c>
      <c r="B523" t="str">
        <f>HYPERLINK("https://talan.bank.gov.ua/get-user-certificate/csI5cC3WRf31sKzeqyiZ","Завантажити сертифікат")</f>
        <v>Завантажити сертифікат</v>
      </c>
    </row>
    <row r="524" spans="1:2" x14ac:dyDescent="0.3">
      <c r="A524" t="s">
        <v>521</v>
      </c>
      <c r="B524" t="str">
        <f>HYPERLINK("https://talan.bank.gov.ua/get-user-certificate/csI5cNVV67i5GQ4l_bk6","Завантажити сертифікат")</f>
        <v>Завантажити сертифікат</v>
      </c>
    </row>
    <row r="525" spans="1:2" x14ac:dyDescent="0.3">
      <c r="A525" t="s">
        <v>522</v>
      </c>
      <c r="B525" t="str">
        <f>HYPERLINK("https://talan.bank.gov.ua/get-user-certificate/csI5cstTbHUA3h46RC5C","Завантажити сертифікат")</f>
        <v>Завантажити сертифікат</v>
      </c>
    </row>
    <row r="526" spans="1:2" x14ac:dyDescent="0.3">
      <c r="A526" t="s">
        <v>523</v>
      </c>
      <c r="B526" t="str">
        <f>HYPERLINK("https://talan.bank.gov.ua/get-user-certificate/csI5cAmivN3xNKNNl8xU","Завантажити сертифікат")</f>
        <v>Завантажити сертифікат</v>
      </c>
    </row>
    <row r="527" spans="1:2" x14ac:dyDescent="0.3">
      <c r="A527" t="s">
        <v>524</v>
      </c>
      <c r="B527" t="str">
        <f>HYPERLINK("https://talan.bank.gov.ua/get-user-certificate/csI5cBiwOvmmKmc1LrdE","Завантажити сертифікат")</f>
        <v>Завантажити сертифікат</v>
      </c>
    </row>
    <row r="528" spans="1:2" x14ac:dyDescent="0.3">
      <c r="A528" t="s">
        <v>525</v>
      </c>
      <c r="B528" t="str">
        <f>HYPERLINK("https://talan.bank.gov.ua/get-user-certificate/csI5cz2ODHM-P6M7dc3g","Завантажити сертифікат")</f>
        <v>Завантажити сертифікат</v>
      </c>
    </row>
    <row r="529" spans="1:2" x14ac:dyDescent="0.3">
      <c r="A529" t="s">
        <v>526</v>
      </c>
      <c r="B529" t="str">
        <f>HYPERLINK("https://talan.bank.gov.ua/get-user-certificate/csI5c-t1xwtldMNRq7IH","Завантажити сертифікат")</f>
        <v>Завантажити сертифікат</v>
      </c>
    </row>
    <row r="530" spans="1:2" x14ac:dyDescent="0.3">
      <c r="A530" t="s">
        <v>527</v>
      </c>
      <c r="B530" t="str">
        <f>HYPERLINK("https://talan.bank.gov.ua/get-user-certificate/csI5c6O5eR89I4OTLZGy","Завантажити сертифікат")</f>
        <v>Завантажити сертифікат</v>
      </c>
    </row>
    <row r="531" spans="1:2" x14ac:dyDescent="0.3">
      <c r="A531" t="s">
        <v>528</v>
      </c>
      <c r="B531" t="str">
        <f>HYPERLINK("https://talan.bank.gov.ua/get-user-certificate/csI5cFTrhaZsgN_GLO99","Завантажити сертифікат")</f>
        <v>Завантажити сертифікат</v>
      </c>
    </row>
    <row r="532" spans="1:2" x14ac:dyDescent="0.3">
      <c r="A532" t="s">
        <v>529</v>
      </c>
      <c r="B532" t="str">
        <f>HYPERLINK("https://talan.bank.gov.ua/get-user-certificate/csI5cVaZHYfb8Or0n6vm","Завантажити сертифікат")</f>
        <v>Завантажити сертифікат</v>
      </c>
    </row>
    <row r="533" spans="1:2" x14ac:dyDescent="0.3">
      <c r="A533" t="s">
        <v>530</v>
      </c>
      <c r="B533" t="str">
        <f>HYPERLINK("https://talan.bank.gov.ua/get-user-certificate/csI5cZMXSiKCgUSHUrCa","Завантажити сертифікат")</f>
        <v>Завантажити сертифікат</v>
      </c>
    </row>
    <row r="534" spans="1:2" x14ac:dyDescent="0.3">
      <c r="A534" t="s">
        <v>531</v>
      </c>
      <c r="B534" t="str">
        <f>HYPERLINK("https://talan.bank.gov.ua/get-user-certificate/csI5cSrMpNKzr0-RxxNC","Завантажити сертифікат")</f>
        <v>Завантажити сертифікат</v>
      </c>
    </row>
    <row r="535" spans="1:2" x14ac:dyDescent="0.3">
      <c r="A535" t="s">
        <v>532</v>
      </c>
      <c r="B535" t="str">
        <f>HYPERLINK("https://talan.bank.gov.ua/get-user-certificate/csI5c8Bbj3yDBRTfoI_E","Завантажити сертифікат")</f>
        <v>Завантажити сертифікат</v>
      </c>
    </row>
    <row r="536" spans="1:2" x14ac:dyDescent="0.3">
      <c r="A536" t="s">
        <v>533</v>
      </c>
      <c r="B536" t="str">
        <f>HYPERLINK("https://talan.bank.gov.ua/get-user-certificate/csI5cF6_5LdwOcs5rHSG","Завантажити сертифікат")</f>
        <v>Завантажити сертифікат</v>
      </c>
    </row>
    <row r="537" spans="1:2" x14ac:dyDescent="0.3">
      <c r="A537" t="s">
        <v>534</v>
      </c>
      <c r="B537" t="str">
        <f>HYPERLINK("https://talan.bank.gov.ua/get-user-certificate/csI5ckx4y4gTVioA56TH","Завантажити сертифікат")</f>
        <v>Завантажити сертифікат</v>
      </c>
    </row>
    <row r="538" spans="1:2" x14ac:dyDescent="0.3">
      <c r="A538" t="s">
        <v>535</v>
      </c>
      <c r="B538" t="str">
        <f>HYPERLINK("https://talan.bank.gov.ua/get-user-certificate/csI5c0G2s2Zedjwzkph0","Завантажити сертифікат")</f>
        <v>Завантажити сертифікат</v>
      </c>
    </row>
    <row r="539" spans="1:2" x14ac:dyDescent="0.3">
      <c r="A539" t="s">
        <v>536</v>
      </c>
      <c r="B539" t="str">
        <f>HYPERLINK("https://talan.bank.gov.ua/get-user-certificate/csI5cZanO3-t_NQwsyto","Завантажити сертифікат")</f>
        <v>Завантажити сертифікат</v>
      </c>
    </row>
    <row r="540" spans="1:2" x14ac:dyDescent="0.3">
      <c r="A540" t="s">
        <v>537</v>
      </c>
      <c r="B540" t="str">
        <f>HYPERLINK("https://talan.bank.gov.ua/get-user-certificate/csI5c3roy5z6LEHc1GTg","Завантажити сертифікат")</f>
        <v>Завантажити сертифікат</v>
      </c>
    </row>
    <row r="541" spans="1:2" x14ac:dyDescent="0.3">
      <c r="A541" t="s">
        <v>538</v>
      </c>
      <c r="B541" t="str">
        <f>HYPERLINK("https://talan.bank.gov.ua/get-user-certificate/csI5cK9WZeeiJBDs1YDy","Завантажити сертифікат")</f>
        <v>Завантажити сертифікат</v>
      </c>
    </row>
    <row r="542" spans="1:2" x14ac:dyDescent="0.3">
      <c r="A542" t="s">
        <v>539</v>
      </c>
      <c r="B542" t="str">
        <f>HYPERLINK("https://talan.bank.gov.ua/get-user-certificate/csI5c-TZu5xotyQtpGEX","Завантажити сертифікат")</f>
        <v>Завантажити сертифікат</v>
      </c>
    </row>
    <row r="543" spans="1:2" x14ac:dyDescent="0.3">
      <c r="A543" t="s">
        <v>540</v>
      </c>
      <c r="B543" t="str">
        <f>HYPERLINK("https://talan.bank.gov.ua/get-user-certificate/csI5c5qO-fA6Lj596sKt","Завантажити сертифікат")</f>
        <v>Завантажити сертифікат</v>
      </c>
    </row>
    <row r="544" spans="1:2" x14ac:dyDescent="0.3">
      <c r="A544" t="s">
        <v>541</v>
      </c>
      <c r="B544" t="str">
        <f>HYPERLINK("https://talan.bank.gov.ua/get-user-certificate/csI5cbHsHWSAiUk-qAoX","Завантажити сертифікат")</f>
        <v>Завантажити сертифікат</v>
      </c>
    </row>
    <row r="545" spans="1:2" x14ac:dyDescent="0.3">
      <c r="A545" t="s">
        <v>542</v>
      </c>
      <c r="B545" t="str">
        <f>HYPERLINK("https://talan.bank.gov.ua/get-user-certificate/csI5cK4yvOY7w0G88KdY","Завантажити сертифікат")</f>
        <v>Завантажити сертифікат</v>
      </c>
    </row>
    <row r="546" spans="1:2" x14ac:dyDescent="0.3">
      <c r="A546" t="s">
        <v>543</v>
      </c>
      <c r="B546" t="str">
        <f>HYPERLINK("https://talan.bank.gov.ua/get-user-certificate/csI5c_xt9jaqCpgZOi9U","Завантажити сертифікат")</f>
        <v>Завантажити сертифікат</v>
      </c>
    </row>
    <row r="547" spans="1:2" x14ac:dyDescent="0.3">
      <c r="A547" t="s">
        <v>544</v>
      </c>
      <c r="B547" t="str">
        <f>HYPERLINK("https://talan.bank.gov.ua/get-user-certificate/csI5cKKMMNWB_8dIS3sd","Завантажити сертифікат")</f>
        <v>Завантажити сертифікат</v>
      </c>
    </row>
    <row r="548" spans="1:2" x14ac:dyDescent="0.3">
      <c r="A548" t="s">
        <v>545</v>
      </c>
      <c r="B548" t="str">
        <f>HYPERLINK("https://talan.bank.gov.ua/get-user-certificate/csI5c_PiZbQhsXBAYnzM","Завантажити сертифікат")</f>
        <v>Завантажити сертифікат</v>
      </c>
    </row>
    <row r="549" spans="1:2" x14ac:dyDescent="0.3">
      <c r="A549" t="s">
        <v>546</v>
      </c>
      <c r="B549" t="str">
        <f>HYPERLINK("https://talan.bank.gov.ua/get-user-certificate/csI5cl3WkIEwNx-luIjH","Завантажити сертифікат")</f>
        <v>Завантажити сертифікат</v>
      </c>
    </row>
    <row r="550" spans="1:2" x14ac:dyDescent="0.3">
      <c r="A550" t="s">
        <v>547</v>
      </c>
      <c r="B550" t="str">
        <f>HYPERLINK("https://talan.bank.gov.ua/get-user-certificate/csI5cPH43Aa2OUVM6p_A","Завантажити сертифікат")</f>
        <v>Завантажити сертифікат</v>
      </c>
    </row>
    <row r="551" spans="1:2" x14ac:dyDescent="0.3">
      <c r="A551" t="s">
        <v>548</v>
      </c>
      <c r="B551" t="str">
        <f>HYPERLINK("https://talan.bank.gov.ua/get-user-certificate/csI5cbj3Jm6hnbBegzg-","Завантажити сертифікат")</f>
        <v>Завантажити сертифікат</v>
      </c>
    </row>
    <row r="552" spans="1:2" x14ac:dyDescent="0.3">
      <c r="A552" t="s">
        <v>549</v>
      </c>
      <c r="B552" t="str">
        <f>HYPERLINK("https://talan.bank.gov.ua/get-user-certificate/csI5cWuX3iBl5hhy16yE","Завантажити сертифікат")</f>
        <v>Завантажити сертифікат</v>
      </c>
    </row>
    <row r="553" spans="1:2" x14ac:dyDescent="0.3">
      <c r="A553" t="s">
        <v>550</v>
      </c>
      <c r="B553" t="str">
        <f>HYPERLINK("https://talan.bank.gov.ua/get-user-certificate/csI5cG_VEmmml50Yj6fS","Завантажити сертифікат")</f>
        <v>Завантажити сертифікат</v>
      </c>
    </row>
    <row r="554" spans="1:2" x14ac:dyDescent="0.3">
      <c r="A554" t="s">
        <v>551</v>
      </c>
      <c r="B554" t="str">
        <f>HYPERLINK("https://talan.bank.gov.ua/get-user-certificate/csI5cXjk-QH-7uKzjLqj","Завантажити сертифікат")</f>
        <v>Завантажити сертифікат</v>
      </c>
    </row>
    <row r="555" spans="1:2" x14ac:dyDescent="0.3">
      <c r="A555" t="s">
        <v>552</v>
      </c>
      <c r="B555" t="str">
        <f>HYPERLINK("https://talan.bank.gov.ua/get-user-certificate/csI5c8Ewx_vNJlKMtdeA","Завантажити сертифікат")</f>
        <v>Завантажити сертифікат</v>
      </c>
    </row>
    <row r="556" spans="1:2" x14ac:dyDescent="0.3">
      <c r="A556" t="s">
        <v>553</v>
      </c>
      <c r="B556" t="str">
        <f>HYPERLINK("https://talan.bank.gov.ua/get-user-certificate/csI5cjz2xGn9VAw8JrYo","Завантажити сертифікат")</f>
        <v>Завантажити сертифікат</v>
      </c>
    </row>
    <row r="557" spans="1:2" x14ac:dyDescent="0.3">
      <c r="A557" t="s">
        <v>554</v>
      </c>
      <c r="B557" t="str">
        <f>HYPERLINK("https://talan.bank.gov.ua/get-user-certificate/csI5cS_8CMO5MKZUd6fz","Завантажити сертифікат")</f>
        <v>Завантажити сертифікат</v>
      </c>
    </row>
    <row r="558" spans="1:2" x14ac:dyDescent="0.3">
      <c r="A558" t="s">
        <v>555</v>
      </c>
      <c r="B558" t="str">
        <f>HYPERLINK("https://talan.bank.gov.ua/get-user-certificate/csI5cnMFbJNXcnzIR4fo","Завантажити сертифікат")</f>
        <v>Завантажити сертифікат</v>
      </c>
    </row>
    <row r="559" spans="1:2" x14ac:dyDescent="0.3">
      <c r="A559" t="s">
        <v>556</v>
      </c>
      <c r="B559" t="str">
        <f>HYPERLINK("https://talan.bank.gov.ua/get-user-certificate/csI5cSQ4ToZDk8i-TNfV","Завантажити сертифікат")</f>
        <v>Завантажити сертифікат</v>
      </c>
    </row>
    <row r="560" spans="1:2" x14ac:dyDescent="0.3">
      <c r="A560" t="s">
        <v>557</v>
      </c>
      <c r="B560" t="str">
        <f>HYPERLINK("https://talan.bank.gov.ua/get-user-certificate/csI5c8dyII1dBQUEq2pk","Завантажити сертифікат")</f>
        <v>Завантажити сертифікат</v>
      </c>
    </row>
    <row r="561" spans="1:2" x14ac:dyDescent="0.3">
      <c r="A561" t="s">
        <v>558</v>
      </c>
      <c r="B561" t="str">
        <f>HYPERLINK("https://talan.bank.gov.ua/get-user-certificate/csI5cHsB1yQx26NQQ11I","Завантажити сертифікат")</f>
        <v>Завантажити сертифікат</v>
      </c>
    </row>
    <row r="562" spans="1:2" x14ac:dyDescent="0.3">
      <c r="A562" t="s">
        <v>559</v>
      </c>
      <c r="B562" t="str">
        <f>HYPERLINK("https://talan.bank.gov.ua/get-user-certificate/csI5c_GD9cypPTsnA7Ie","Завантажити сертифікат")</f>
        <v>Завантажити сертифікат</v>
      </c>
    </row>
    <row r="563" spans="1:2" x14ac:dyDescent="0.3">
      <c r="A563" t="s">
        <v>560</v>
      </c>
      <c r="B563" t="str">
        <f>HYPERLINK("https://talan.bank.gov.ua/get-user-certificate/csI5cnGMd9EAMDJ0YVae","Завантажити сертифікат")</f>
        <v>Завантажити сертифікат</v>
      </c>
    </row>
    <row r="564" spans="1:2" x14ac:dyDescent="0.3">
      <c r="A564" t="s">
        <v>561</v>
      </c>
      <c r="B564" t="str">
        <f>HYPERLINK("https://talan.bank.gov.ua/get-user-certificate/csI5cNELnbw7D4PdSmBq","Завантажити сертифікат")</f>
        <v>Завантажити сертифікат</v>
      </c>
    </row>
    <row r="565" spans="1:2" x14ac:dyDescent="0.3">
      <c r="A565" t="s">
        <v>562</v>
      </c>
      <c r="B565" t="str">
        <f>HYPERLINK("https://talan.bank.gov.ua/get-user-certificate/csI5c0svSVka07Gt5Dd7","Завантажити сертифікат")</f>
        <v>Завантажити сертифікат</v>
      </c>
    </row>
    <row r="566" spans="1:2" x14ac:dyDescent="0.3">
      <c r="A566" t="s">
        <v>563</v>
      </c>
      <c r="B566" t="str">
        <f>HYPERLINK("https://talan.bank.gov.ua/get-user-certificate/csI5cPuArQe-lN0DVmeZ","Завантажити сертифікат")</f>
        <v>Завантажити сертифікат</v>
      </c>
    </row>
    <row r="567" spans="1:2" x14ac:dyDescent="0.3">
      <c r="A567" t="s">
        <v>564</v>
      </c>
      <c r="B567" t="str">
        <f>HYPERLINK("https://talan.bank.gov.ua/get-user-certificate/csI5cSB0BuKQNGTXMJYq","Завантажити сертифікат")</f>
        <v>Завантажити сертифікат</v>
      </c>
    </row>
    <row r="568" spans="1:2" x14ac:dyDescent="0.3">
      <c r="A568" t="s">
        <v>565</v>
      </c>
      <c r="B568" t="str">
        <f>HYPERLINK("https://talan.bank.gov.ua/get-user-certificate/csI5cI6C-ubtVakzxVLm","Завантажити сертифікат")</f>
        <v>Завантажити сертифікат</v>
      </c>
    </row>
    <row r="569" spans="1:2" x14ac:dyDescent="0.3">
      <c r="A569" t="s">
        <v>566</v>
      </c>
      <c r="B569" t="str">
        <f>HYPERLINK("https://talan.bank.gov.ua/get-user-certificate/csI5c_6KsJRLsrh6wwKM","Завантажити сертифікат")</f>
        <v>Завантажити сертифікат</v>
      </c>
    </row>
    <row r="570" spans="1:2" x14ac:dyDescent="0.3">
      <c r="A570" t="s">
        <v>567</v>
      </c>
      <c r="B570" t="str">
        <f>HYPERLINK("https://talan.bank.gov.ua/get-user-certificate/csI5cwyGj5Aq3IVpZMuk","Завантажити сертифікат")</f>
        <v>Завантажити сертифікат</v>
      </c>
    </row>
    <row r="571" spans="1:2" x14ac:dyDescent="0.3">
      <c r="A571" t="s">
        <v>568</v>
      </c>
      <c r="B571" t="str">
        <f>HYPERLINK("https://talan.bank.gov.ua/get-user-certificate/csI5c_G1W9wWQiMu9tij","Завантажити сертифікат")</f>
        <v>Завантажити сертифікат</v>
      </c>
    </row>
    <row r="572" spans="1:2" x14ac:dyDescent="0.3">
      <c r="A572" t="s">
        <v>569</v>
      </c>
      <c r="B572" t="str">
        <f>HYPERLINK("https://talan.bank.gov.ua/get-user-certificate/csI5ckwqf9Qc42QJ9rD1","Завантажити сертифікат")</f>
        <v>Завантажити сертифікат</v>
      </c>
    </row>
    <row r="573" spans="1:2" x14ac:dyDescent="0.3">
      <c r="A573" t="s">
        <v>570</v>
      </c>
      <c r="B573" t="str">
        <f>HYPERLINK("https://talan.bank.gov.ua/get-user-certificate/csI5cuJ-GSFrR5HVAjRs","Завантажити сертифікат")</f>
        <v>Завантажити сертифікат</v>
      </c>
    </row>
    <row r="574" spans="1:2" x14ac:dyDescent="0.3">
      <c r="A574" t="s">
        <v>571</v>
      </c>
      <c r="B574" t="str">
        <f>HYPERLINK("https://talan.bank.gov.ua/get-user-certificate/csI5c3czPamcFsPNUAhs","Завантажити сертифікат")</f>
        <v>Завантажити сертифікат</v>
      </c>
    </row>
    <row r="575" spans="1:2" x14ac:dyDescent="0.3">
      <c r="A575" t="s">
        <v>572</v>
      </c>
      <c r="B575" t="str">
        <f>HYPERLINK("https://talan.bank.gov.ua/get-user-certificate/csI5cR7fCKKQTARFiNDA","Завантажити сертифікат")</f>
        <v>Завантажити сертифікат</v>
      </c>
    </row>
    <row r="576" spans="1:2" x14ac:dyDescent="0.3">
      <c r="A576" t="s">
        <v>573</v>
      </c>
      <c r="B576" t="str">
        <f>HYPERLINK("https://talan.bank.gov.ua/get-user-certificate/csI5cP_ULkaMx7mWymcg","Завантажити сертифікат")</f>
        <v>Завантажити сертифікат</v>
      </c>
    </row>
    <row r="577" spans="1:2" x14ac:dyDescent="0.3">
      <c r="A577" t="s">
        <v>574</v>
      </c>
      <c r="B577" t="str">
        <f>HYPERLINK("https://talan.bank.gov.ua/get-user-certificate/csI5cqA9DdRzUCrHmfTk","Завантажити сертифікат")</f>
        <v>Завантажити сертифікат</v>
      </c>
    </row>
    <row r="578" spans="1:2" x14ac:dyDescent="0.3">
      <c r="A578" t="s">
        <v>575</v>
      </c>
      <c r="B578" t="str">
        <f>HYPERLINK("https://talan.bank.gov.ua/get-user-certificate/csI5cfhblTKOqpPC3Ptq","Завантажити сертифікат")</f>
        <v>Завантажити сертифікат</v>
      </c>
    </row>
    <row r="579" spans="1:2" x14ac:dyDescent="0.3">
      <c r="A579" t="s">
        <v>576</v>
      </c>
      <c r="B579" t="str">
        <f>HYPERLINK("https://talan.bank.gov.ua/get-user-certificate/csI5cf6s2O2OJtwV37CA","Завантажити сертифікат")</f>
        <v>Завантажити сертифікат</v>
      </c>
    </row>
    <row r="580" spans="1:2" x14ac:dyDescent="0.3">
      <c r="A580" t="s">
        <v>577</v>
      </c>
      <c r="B580" t="str">
        <f>HYPERLINK("https://talan.bank.gov.ua/get-user-certificate/csI5cEkGQKRF1ATK3UMr","Завантажити сертифікат")</f>
        <v>Завантажити сертифікат</v>
      </c>
    </row>
    <row r="581" spans="1:2" x14ac:dyDescent="0.3">
      <c r="A581" t="s">
        <v>578</v>
      </c>
      <c r="B581" t="str">
        <f>HYPERLINK("https://talan.bank.gov.ua/get-user-certificate/csI5cPPwqomDvMS7wY0P","Завантажити сертифікат")</f>
        <v>Завантажити сертифікат</v>
      </c>
    </row>
    <row r="582" spans="1:2" x14ac:dyDescent="0.3">
      <c r="A582" t="s">
        <v>579</v>
      </c>
      <c r="B582" t="str">
        <f>HYPERLINK("https://talan.bank.gov.ua/get-user-certificate/csI5cs9XqxoDQEcAaMTp","Завантажити сертифікат")</f>
        <v>Завантажити сертифікат</v>
      </c>
    </row>
    <row r="583" spans="1:2" x14ac:dyDescent="0.3">
      <c r="A583" t="s">
        <v>580</v>
      </c>
      <c r="B583" t="str">
        <f>HYPERLINK("https://talan.bank.gov.ua/get-user-certificate/csI5cavttuwYCl71kKdO","Завантажити сертифікат")</f>
        <v>Завантажити сертифікат</v>
      </c>
    </row>
    <row r="584" spans="1:2" x14ac:dyDescent="0.3">
      <c r="A584" t="s">
        <v>581</v>
      </c>
      <c r="B584" t="str">
        <f>HYPERLINK("https://talan.bank.gov.ua/get-user-certificate/csI5csK2a5Kw0mbaAhae","Завантажити сертифікат")</f>
        <v>Завантажити сертифікат</v>
      </c>
    </row>
    <row r="585" spans="1:2" x14ac:dyDescent="0.3">
      <c r="A585" t="s">
        <v>582</v>
      </c>
      <c r="B585" t="str">
        <f>HYPERLINK("https://talan.bank.gov.ua/get-user-certificate/csI5cnoUKbNcmwCTQOjA","Завантажити сертифікат")</f>
        <v>Завантажити сертифікат</v>
      </c>
    </row>
    <row r="586" spans="1:2" x14ac:dyDescent="0.3">
      <c r="A586" t="s">
        <v>583</v>
      </c>
      <c r="B586" t="str">
        <f>HYPERLINK("https://talan.bank.gov.ua/get-user-certificate/csI5ccknLFZocyxlJJKn","Завантажити сертифікат")</f>
        <v>Завантажити сертифікат</v>
      </c>
    </row>
    <row r="587" spans="1:2" x14ac:dyDescent="0.3">
      <c r="A587" t="s">
        <v>584</v>
      </c>
      <c r="B587" t="str">
        <f>HYPERLINK("https://talan.bank.gov.ua/get-user-certificate/csI5cTZcV_Nmp0kCEOKY","Завантажити сертифікат")</f>
        <v>Завантажити сертифікат</v>
      </c>
    </row>
    <row r="588" spans="1:2" x14ac:dyDescent="0.3">
      <c r="A588" t="s">
        <v>585</v>
      </c>
      <c r="B588" t="str">
        <f>HYPERLINK("https://talan.bank.gov.ua/get-user-certificate/csI5cJv3pWQfoowN8myW","Завантажити сертифікат")</f>
        <v>Завантажити сертифікат</v>
      </c>
    </row>
    <row r="589" spans="1:2" x14ac:dyDescent="0.3">
      <c r="A589" t="s">
        <v>586</v>
      </c>
      <c r="B589" t="str">
        <f>HYPERLINK("https://talan.bank.gov.ua/get-user-certificate/csI5cAE-6e-Vh_ljT3jY","Завантажити сертифікат")</f>
        <v>Завантажити сертифікат</v>
      </c>
    </row>
    <row r="590" spans="1:2" x14ac:dyDescent="0.3">
      <c r="A590" t="s">
        <v>587</v>
      </c>
      <c r="B590" t="str">
        <f>HYPERLINK("https://talan.bank.gov.ua/get-user-certificate/csI5cBRouQuP4NqaGV4w","Завантажити сертифікат")</f>
        <v>Завантажити сертифікат</v>
      </c>
    </row>
    <row r="591" spans="1:2" x14ac:dyDescent="0.3">
      <c r="A591" t="s">
        <v>588</v>
      </c>
      <c r="B591" t="str">
        <f>HYPERLINK("https://talan.bank.gov.ua/get-user-certificate/csI5cWqzfMRQ05QybcBD","Завантажити сертифікат")</f>
        <v>Завантажити сертифікат</v>
      </c>
    </row>
    <row r="592" spans="1:2" x14ac:dyDescent="0.3">
      <c r="A592" t="s">
        <v>589</v>
      </c>
      <c r="B592" t="str">
        <f>HYPERLINK("https://talan.bank.gov.ua/get-user-certificate/csI5cQEQDCG54XAS1FAt","Завантажити сертифікат")</f>
        <v>Завантажити сертифікат</v>
      </c>
    </row>
    <row r="593" spans="1:2" x14ac:dyDescent="0.3">
      <c r="A593" t="s">
        <v>590</v>
      </c>
      <c r="B593" t="str">
        <f>HYPERLINK("https://talan.bank.gov.ua/get-user-certificate/csI5cR6NcAr2ho1300Hs","Завантажити сертифікат")</f>
        <v>Завантажити сертифікат</v>
      </c>
    </row>
    <row r="594" spans="1:2" x14ac:dyDescent="0.3">
      <c r="A594" t="s">
        <v>591</v>
      </c>
      <c r="B594" t="str">
        <f>HYPERLINK("https://talan.bank.gov.ua/get-user-certificate/csI5cKsmucoCWe4O7Hry","Завантажити сертифікат")</f>
        <v>Завантажити сертифікат</v>
      </c>
    </row>
    <row r="595" spans="1:2" x14ac:dyDescent="0.3">
      <c r="A595" t="s">
        <v>592</v>
      </c>
      <c r="B595" t="str">
        <f>HYPERLINK("https://talan.bank.gov.ua/get-user-certificate/csI5c4ow7w42qcb4qeYc","Завантажити сертифікат")</f>
        <v>Завантажити сертифікат</v>
      </c>
    </row>
    <row r="596" spans="1:2" x14ac:dyDescent="0.3">
      <c r="A596" t="s">
        <v>593</v>
      </c>
      <c r="B596" t="str">
        <f>HYPERLINK("https://talan.bank.gov.ua/get-user-certificate/csI5coClWULzV9tgaqva","Завантажити сертифікат")</f>
        <v>Завантажити сертифікат</v>
      </c>
    </row>
    <row r="597" spans="1:2" x14ac:dyDescent="0.3">
      <c r="A597" t="s">
        <v>594</v>
      </c>
      <c r="B597" t="str">
        <f>HYPERLINK("https://talan.bank.gov.ua/get-user-certificate/csI5cUWAwn_iUTdB8QAq","Завантажити сертифікат")</f>
        <v>Завантажити сертифікат</v>
      </c>
    </row>
    <row r="598" spans="1:2" x14ac:dyDescent="0.3">
      <c r="A598" t="s">
        <v>595</v>
      </c>
      <c r="B598" t="str">
        <f>HYPERLINK("https://talan.bank.gov.ua/get-user-certificate/csI5cS30vfzlj8ZAyVan","Завантажити сертифікат")</f>
        <v>Завантажити сертифікат</v>
      </c>
    </row>
    <row r="599" spans="1:2" x14ac:dyDescent="0.3">
      <c r="A599" t="s">
        <v>596</v>
      </c>
      <c r="B599" t="str">
        <f>HYPERLINK("https://talan.bank.gov.ua/get-user-certificate/csI5c_JajR4RR1T5qIQ4","Завантажити сертифікат")</f>
        <v>Завантажити сертифікат</v>
      </c>
    </row>
    <row r="600" spans="1:2" x14ac:dyDescent="0.3">
      <c r="A600" t="s">
        <v>597</v>
      </c>
      <c r="B600" t="str">
        <f>HYPERLINK("https://talan.bank.gov.ua/get-user-certificate/csI5cbZz8AMyffKRc_81","Завантажити сертифікат")</f>
        <v>Завантажити сертифікат</v>
      </c>
    </row>
    <row r="601" spans="1:2" x14ac:dyDescent="0.3">
      <c r="A601" t="s">
        <v>598</v>
      </c>
      <c r="B601" t="str">
        <f>HYPERLINK("https://talan.bank.gov.ua/get-user-certificate/csI5c6YphRWM2FCl1url","Завантажити сертифікат")</f>
        <v>Завантажити сертифікат</v>
      </c>
    </row>
    <row r="602" spans="1:2" x14ac:dyDescent="0.3">
      <c r="A602" t="s">
        <v>599</v>
      </c>
      <c r="B602" t="str">
        <f>HYPERLINK("https://talan.bank.gov.ua/get-user-certificate/csI5cPlbg8O6e413VxAR","Завантажити сертифікат")</f>
        <v>Завантажити сертифікат</v>
      </c>
    </row>
    <row r="603" spans="1:2" x14ac:dyDescent="0.3">
      <c r="A603" t="s">
        <v>600</v>
      </c>
      <c r="B603" t="str">
        <f>HYPERLINK("https://talan.bank.gov.ua/get-user-certificate/csI5cfXewWIfjM4QzIu3","Завантажити сертифікат")</f>
        <v>Завантажити сертифікат</v>
      </c>
    </row>
    <row r="604" spans="1:2" x14ac:dyDescent="0.3">
      <c r="A604" t="s">
        <v>601</v>
      </c>
      <c r="B604" t="str">
        <f>HYPERLINK("https://talan.bank.gov.ua/get-user-certificate/csI5cjT5qjaJ2tK2yvEi","Завантажити сертифікат")</f>
        <v>Завантажити сертифікат</v>
      </c>
    </row>
    <row r="605" spans="1:2" x14ac:dyDescent="0.3">
      <c r="A605" t="s">
        <v>602</v>
      </c>
      <c r="B605" t="str">
        <f>HYPERLINK("https://talan.bank.gov.ua/get-user-certificate/csI5cmBBK9VZF7cf5USP","Завантажити сертифікат")</f>
        <v>Завантажити сертифікат</v>
      </c>
    </row>
    <row r="606" spans="1:2" x14ac:dyDescent="0.3">
      <c r="A606" t="s">
        <v>603</v>
      </c>
      <c r="B606" t="str">
        <f>HYPERLINK("https://talan.bank.gov.ua/get-user-certificate/csI5cLB-KamypZPuKMif","Завантажити сертифікат")</f>
        <v>Завантажити сертифікат</v>
      </c>
    </row>
    <row r="607" spans="1:2" x14ac:dyDescent="0.3">
      <c r="A607" t="s">
        <v>604</v>
      </c>
      <c r="B607" t="str">
        <f>HYPERLINK("https://talan.bank.gov.ua/get-user-certificate/csI5cv4dW0yb5YKvs7UA","Завантажити сертифікат")</f>
        <v>Завантажити сертифікат</v>
      </c>
    </row>
    <row r="608" spans="1:2" x14ac:dyDescent="0.3">
      <c r="A608" t="s">
        <v>605</v>
      </c>
      <c r="B608" t="str">
        <f>HYPERLINK("https://talan.bank.gov.ua/get-user-certificate/csI5cqo0VHGBGptOWn0F","Завантажити сертифікат")</f>
        <v>Завантажити сертифікат</v>
      </c>
    </row>
    <row r="609" spans="1:2" x14ac:dyDescent="0.3">
      <c r="A609" t="s">
        <v>606</v>
      </c>
      <c r="B609" t="str">
        <f>HYPERLINK("https://talan.bank.gov.ua/get-user-certificate/csI5cLsrnsDKexkQoSoa","Завантажити сертифікат")</f>
        <v>Завантажити сертифікат</v>
      </c>
    </row>
    <row r="610" spans="1:2" x14ac:dyDescent="0.3">
      <c r="A610" t="s">
        <v>607</v>
      </c>
      <c r="B610" t="str">
        <f>HYPERLINK("https://talan.bank.gov.ua/get-user-certificate/csI5cNsDsSTvYjqh6VPz","Завантажити сертифікат")</f>
        <v>Завантажити сертифікат</v>
      </c>
    </row>
    <row r="611" spans="1:2" x14ac:dyDescent="0.3">
      <c r="A611" t="s">
        <v>608</v>
      </c>
      <c r="B611" t="str">
        <f>HYPERLINK("https://talan.bank.gov.ua/get-user-certificate/csI5cxFanI5I8MdkGSyQ","Завантажити сертифікат")</f>
        <v>Завантажити сертифікат</v>
      </c>
    </row>
    <row r="612" spans="1:2" x14ac:dyDescent="0.3">
      <c r="A612" t="s">
        <v>609</v>
      </c>
      <c r="B612" t="str">
        <f>HYPERLINK("https://talan.bank.gov.ua/get-user-certificate/csI5cKQ89h29vkMTehiC","Завантажити сертифікат")</f>
        <v>Завантажити сертифікат</v>
      </c>
    </row>
    <row r="613" spans="1:2" x14ac:dyDescent="0.3">
      <c r="A613" t="s">
        <v>610</v>
      </c>
      <c r="B613" t="str">
        <f>HYPERLINK("https://talan.bank.gov.ua/get-user-certificate/csI5cJkUckG8YG_VkFKL","Завантажити сертифікат")</f>
        <v>Завантажити сертифікат</v>
      </c>
    </row>
    <row r="614" spans="1:2" x14ac:dyDescent="0.3">
      <c r="A614" t="s">
        <v>611</v>
      </c>
      <c r="B614" t="str">
        <f>HYPERLINK("https://talan.bank.gov.ua/get-user-certificate/csI5cEsihp-uk0nDN5mb","Завантажити сертифікат")</f>
        <v>Завантажити сертифікат</v>
      </c>
    </row>
    <row r="615" spans="1:2" x14ac:dyDescent="0.3">
      <c r="A615" t="s">
        <v>612</v>
      </c>
      <c r="B615" t="str">
        <f>HYPERLINK("https://talan.bank.gov.ua/get-user-certificate/csI5cYVF2elFXQThUNVI","Завантажити сертифікат")</f>
        <v>Завантажити сертифікат</v>
      </c>
    </row>
    <row r="616" spans="1:2" x14ac:dyDescent="0.3">
      <c r="A616" t="s">
        <v>613</v>
      </c>
      <c r="B616" t="str">
        <f>HYPERLINK("https://talan.bank.gov.ua/get-user-certificate/csI5c9IL7UWBPS-UpL_G","Завантажити сертифікат")</f>
        <v>Завантажити сертифікат</v>
      </c>
    </row>
    <row r="617" spans="1:2" x14ac:dyDescent="0.3">
      <c r="A617" t="s">
        <v>614</v>
      </c>
      <c r="B617" t="str">
        <f>HYPERLINK("https://talan.bank.gov.ua/get-user-certificate/csI5cLat1l5v-y7Iz1aj","Завантажити сертифікат")</f>
        <v>Завантажити сертифікат</v>
      </c>
    </row>
    <row r="618" spans="1:2" x14ac:dyDescent="0.3">
      <c r="A618" t="s">
        <v>615</v>
      </c>
      <c r="B618" t="str">
        <f>HYPERLINK("https://talan.bank.gov.ua/get-user-certificate/csI5chaFZWcmXkJOQuva","Завантажити сертифікат")</f>
        <v>Завантажити сертифікат</v>
      </c>
    </row>
    <row r="619" spans="1:2" x14ac:dyDescent="0.3">
      <c r="A619" t="s">
        <v>616</v>
      </c>
      <c r="B619" t="str">
        <f>HYPERLINK("https://talan.bank.gov.ua/get-user-certificate/csI5cuARznpxXKZzWbaE","Завантажити сертифікат")</f>
        <v>Завантажити сертифікат</v>
      </c>
    </row>
    <row r="620" spans="1:2" x14ac:dyDescent="0.3">
      <c r="A620" t="s">
        <v>617</v>
      </c>
      <c r="B620" t="str">
        <f>HYPERLINK("https://talan.bank.gov.ua/get-user-certificate/csI5cqohcBcWHarOWZ6a","Завантажити сертифікат")</f>
        <v>Завантажити сертифікат</v>
      </c>
    </row>
    <row r="621" spans="1:2" x14ac:dyDescent="0.3">
      <c r="A621" t="s">
        <v>618</v>
      </c>
      <c r="B621" t="str">
        <f>HYPERLINK("https://talan.bank.gov.ua/get-user-certificate/csI5cj5OOjDW9CbIuNmB","Завантажити сертифікат")</f>
        <v>Завантажити сертифікат</v>
      </c>
    </row>
    <row r="622" spans="1:2" x14ac:dyDescent="0.3">
      <c r="A622" t="s">
        <v>619</v>
      </c>
      <c r="B622" t="str">
        <f>HYPERLINK("https://talan.bank.gov.ua/get-user-certificate/csI5cG-IDK0lQ9xpnoZ_","Завантажити сертифікат")</f>
        <v>Завантажити сертифікат</v>
      </c>
    </row>
    <row r="623" spans="1:2" x14ac:dyDescent="0.3">
      <c r="A623" t="s">
        <v>620</v>
      </c>
      <c r="B623" t="str">
        <f>HYPERLINK("https://talan.bank.gov.ua/get-user-certificate/csI5c9oCjXu6uUkMOIqz","Завантажити сертифікат")</f>
        <v>Завантажити сертифікат</v>
      </c>
    </row>
    <row r="624" spans="1:2" x14ac:dyDescent="0.3">
      <c r="A624" t="s">
        <v>621</v>
      </c>
      <c r="B624" t="str">
        <f>HYPERLINK("https://talan.bank.gov.ua/get-user-certificate/csI5cHw8lG0iKL5R_Na9","Завантажити сертифікат")</f>
        <v>Завантажити сертифікат</v>
      </c>
    </row>
    <row r="625" spans="1:2" x14ac:dyDescent="0.3">
      <c r="A625" t="s">
        <v>622</v>
      </c>
      <c r="B625" t="str">
        <f>HYPERLINK("https://talan.bank.gov.ua/get-user-certificate/csI5clNty2Wri2IxNcNL","Завантажити сертифікат")</f>
        <v>Завантажити сертифікат</v>
      </c>
    </row>
    <row r="626" spans="1:2" x14ac:dyDescent="0.3">
      <c r="A626" t="s">
        <v>623</v>
      </c>
      <c r="B626" t="str">
        <f>HYPERLINK("https://talan.bank.gov.ua/get-user-certificate/csI5c8cluAiFlt3No-T1","Завантажити сертифікат")</f>
        <v>Завантажити сертифікат</v>
      </c>
    </row>
    <row r="627" spans="1:2" x14ac:dyDescent="0.3">
      <c r="A627" t="s">
        <v>624</v>
      </c>
      <c r="B627" t="str">
        <f>HYPERLINK("https://talan.bank.gov.ua/get-user-certificate/csI5cKGzt-EngM9UFZnI","Завантажити сертифікат")</f>
        <v>Завантажити сертифікат</v>
      </c>
    </row>
    <row r="628" spans="1:2" x14ac:dyDescent="0.3">
      <c r="A628" t="s">
        <v>625</v>
      </c>
      <c r="B628" t="str">
        <f>HYPERLINK("https://talan.bank.gov.ua/get-user-certificate/csI5cL_bcKOuQpkHxadP","Завантажити сертифікат")</f>
        <v>Завантажити сертифікат</v>
      </c>
    </row>
    <row r="629" spans="1:2" x14ac:dyDescent="0.3">
      <c r="A629" t="s">
        <v>626</v>
      </c>
      <c r="B629" t="str">
        <f>HYPERLINK("https://talan.bank.gov.ua/get-user-certificate/csI5c4a7u_9hGGnp3hd_","Завантажити сертифікат")</f>
        <v>Завантажити сертифікат</v>
      </c>
    </row>
    <row r="630" spans="1:2" x14ac:dyDescent="0.3">
      <c r="A630" t="s">
        <v>627</v>
      </c>
      <c r="B630" t="str">
        <f>HYPERLINK("https://talan.bank.gov.ua/get-user-certificate/csI5cEaAIHQk0rxkm5UW","Завантажити сертифікат")</f>
        <v>Завантажити сертифікат</v>
      </c>
    </row>
    <row r="631" spans="1:2" x14ac:dyDescent="0.3">
      <c r="A631" t="s">
        <v>628</v>
      </c>
      <c r="B631" t="str">
        <f>HYPERLINK("https://talan.bank.gov.ua/get-user-certificate/csI5cr4oprt3hIYpTQyI","Завантажити сертифікат")</f>
        <v>Завантажити сертифікат</v>
      </c>
    </row>
    <row r="632" spans="1:2" x14ac:dyDescent="0.3">
      <c r="A632" t="s">
        <v>629</v>
      </c>
      <c r="B632" t="str">
        <f>HYPERLINK("https://talan.bank.gov.ua/get-user-certificate/csI5cL26yQB3UDXLHubP","Завантажити сертифікат")</f>
        <v>Завантажити сертифікат</v>
      </c>
    </row>
    <row r="633" spans="1:2" x14ac:dyDescent="0.3">
      <c r="A633" t="s">
        <v>630</v>
      </c>
      <c r="B633" t="str">
        <f>HYPERLINK("https://talan.bank.gov.ua/get-user-certificate/csI5cqTsRqBIHsIE41h5","Завантажити сертифікат")</f>
        <v>Завантажити сертифікат</v>
      </c>
    </row>
    <row r="634" spans="1:2" x14ac:dyDescent="0.3">
      <c r="A634" t="s">
        <v>631</v>
      </c>
      <c r="B634" t="str">
        <f>HYPERLINK("https://talan.bank.gov.ua/get-user-certificate/csI5cNXWWgCIWB07WuqI","Завантажити сертифікат")</f>
        <v>Завантажити сертифікат</v>
      </c>
    </row>
    <row r="635" spans="1:2" x14ac:dyDescent="0.3">
      <c r="A635" t="s">
        <v>632</v>
      </c>
      <c r="B635" t="str">
        <f>HYPERLINK("https://talan.bank.gov.ua/get-user-certificate/csI5coYJZ3_ZpcNUTigF","Завантажити сертифікат")</f>
        <v>Завантажити сертифікат</v>
      </c>
    </row>
    <row r="636" spans="1:2" x14ac:dyDescent="0.3">
      <c r="A636" t="s">
        <v>633</v>
      </c>
      <c r="B636" t="str">
        <f>HYPERLINK("https://talan.bank.gov.ua/get-user-certificate/csI5c1ryiU8Sick58zYn","Завантажити сертифікат")</f>
        <v>Завантажити сертифікат</v>
      </c>
    </row>
    <row r="637" spans="1:2" x14ac:dyDescent="0.3">
      <c r="A637" t="s">
        <v>634</v>
      </c>
      <c r="B637" t="str">
        <f>HYPERLINK("https://talan.bank.gov.ua/get-user-certificate/csI5chctfGDKa_JnvebR","Завантажити сертифікат")</f>
        <v>Завантажити сертифікат</v>
      </c>
    </row>
    <row r="638" spans="1:2" x14ac:dyDescent="0.3">
      <c r="A638" t="s">
        <v>635</v>
      </c>
      <c r="B638" t="str">
        <f>HYPERLINK("https://talan.bank.gov.ua/get-user-certificate/csI5c76h9QHS4fJLHU4N","Завантажити сертифікат")</f>
        <v>Завантажити сертифікат</v>
      </c>
    </row>
    <row r="639" spans="1:2" x14ac:dyDescent="0.3">
      <c r="A639" t="s">
        <v>636</v>
      </c>
      <c r="B639" t="str">
        <f>HYPERLINK("https://talan.bank.gov.ua/get-user-certificate/csI5c7n1DHiZb2P3CUG9","Завантажити сертифікат")</f>
        <v>Завантажити сертифікат</v>
      </c>
    </row>
    <row r="640" spans="1:2" x14ac:dyDescent="0.3">
      <c r="A640" t="s">
        <v>637</v>
      </c>
      <c r="B640" t="str">
        <f>HYPERLINK("https://talan.bank.gov.ua/get-user-certificate/csI5clT4UraNW2osEJFh","Завантажити сертифікат")</f>
        <v>Завантажити сертифікат</v>
      </c>
    </row>
    <row r="641" spans="1:2" x14ac:dyDescent="0.3">
      <c r="A641" t="s">
        <v>638</v>
      </c>
      <c r="B641" t="str">
        <f>HYPERLINK("https://talan.bank.gov.ua/get-user-certificate/csI5cnIYarZICwjR73ae","Завантажити сертифікат")</f>
        <v>Завантажити сертифікат</v>
      </c>
    </row>
    <row r="642" spans="1:2" x14ac:dyDescent="0.3">
      <c r="A642" t="s">
        <v>639</v>
      </c>
      <c r="B642" t="str">
        <f>HYPERLINK("https://talan.bank.gov.ua/get-user-certificate/csI5cBMtrtL8hLIqmV9y","Завантажити сертифікат")</f>
        <v>Завантажити сертифікат</v>
      </c>
    </row>
    <row r="643" spans="1:2" x14ac:dyDescent="0.3">
      <c r="A643" t="s">
        <v>640</v>
      </c>
      <c r="B643" t="str">
        <f>HYPERLINK("https://talan.bank.gov.ua/get-user-certificate/csI5cJrNbeJTt9XlEU3H","Завантажити сертифікат")</f>
        <v>Завантажити сертифікат</v>
      </c>
    </row>
    <row r="644" spans="1:2" x14ac:dyDescent="0.3">
      <c r="A644" t="s">
        <v>641</v>
      </c>
      <c r="B644" t="str">
        <f>HYPERLINK("https://talan.bank.gov.ua/get-user-certificate/csI5cgDrdxp6QSpwxJxR","Завантажити сертифікат")</f>
        <v>Завантажити сертифікат</v>
      </c>
    </row>
    <row r="645" spans="1:2" x14ac:dyDescent="0.3">
      <c r="A645" t="s">
        <v>642</v>
      </c>
      <c r="B645" t="str">
        <f>HYPERLINK("https://talan.bank.gov.ua/get-user-certificate/csI5cTyyo62Mm3OnAe8b","Завантажити сертифікат")</f>
        <v>Завантажити сертифікат</v>
      </c>
    </row>
    <row r="646" spans="1:2" x14ac:dyDescent="0.3">
      <c r="A646" t="s">
        <v>643</v>
      </c>
      <c r="B646" t="str">
        <f>HYPERLINK("https://talan.bank.gov.ua/get-user-certificate/csI5cQz0pk0x-J6oqkR5","Завантажити сертифікат")</f>
        <v>Завантажити сертифікат</v>
      </c>
    </row>
    <row r="647" spans="1:2" x14ac:dyDescent="0.3">
      <c r="A647" t="s">
        <v>644</v>
      </c>
      <c r="B647" t="str">
        <f>HYPERLINK("https://talan.bank.gov.ua/get-user-certificate/csI5ctJe2hAsrhMeGktS","Завантажити сертифікат")</f>
        <v>Завантажити сертифікат</v>
      </c>
    </row>
    <row r="648" spans="1:2" x14ac:dyDescent="0.3">
      <c r="A648" t="s">
        <v>645</v>
      </c>
      <c r="B648" t="str">
        <f>HYPERLINK("https://talan.bank.gov.ua/get-user-certificate/csI5c7ljsY5cByq1U0lZ","Завантажити сертифікат")</f>
        <v>Завантажити сертифікат</v>
      </c>
    </row>
    <row r="649" spans="1:2" x14ac:dyDescent="0.3">
      <c r="A649" t="s">
        <v>646</v>
      </c>
      <c r="B649" t="str">
        <f>HYPERLINK("https://talan.bank.gov.ua/get-user-certificate/csI5ccvuvdfF-W8r-Rfy","Завантажити сертифікат")</f>
        <v>Завантажити сертифікат</v>
      </c>
    </row>
    <row r="650" spans="1:2" x14ac:dyDescent="0.3">
      <c r="A650" t="s">
        <v>647</v>
      </c>
      <c r="B650" t="str">
        <f>HYPERLINK("https://talan.bank.gov.ua/get-user-certificate/csI5cin6xtU4Fsz1AhoL","Завантажити сертифікат")</f>
        <v>Завантажити сертифікат</v>
      </c>
    </row>
    <row r="651" spans="1:2" x14ac:dyDescent="0.3">
      <c r="A651" t="s">
        <v>648</v>
      </c>
      <c r="B651" t="str">
        <f>HYPERLINK("https://talan.bank.gov.ua/get-user-certificate/csI5clxFzLRDi_H2SIqF","Завантажити сертифікат")</f>
        <v>Завантажити сертифікат</v>
      </c>
    </row>
    <row r="652" spans="1:2" x14ac:dyDescent="0.3">
      <c r="A652" t="s">
        <v>649</v>
      </c>
      <c r="B652" t="str">
        <f>HYPERLINK("https://talan.bank.gov.ua/get-user-certificate/csI5cIYCX9j-EjNMxEOc","Завантажити сертифікат")</f>
        <v>Завантажити сертифікат</v>
      </c>
    </row>
    <row r="653" spans="1:2" x14ac:dyDescent="0.3">
      <c r="A653" t="s">
        <v>650</v>
      </c>
      <c r="B653" t="str">
        <f>HYPERLINK("https://talan.bank.gov.ua/get-user-certificate/csI5cp8Kz4ResRen4-ev","Завантажити сертифікат")</f>
        <v>Завантажити сертифікат</v>
      </c>
    </row>
    <row r="654" spans="1:2" x14ac:dyDescent="0.3">
      <c r="A654" t="s">
        <v>651</v>
      </c>
      <c r="B654" t="str">
        <f>HYPERLINK("https://talan.bank.gov.ua/get-user-certificate/csI5ct539j03zhCURYav","Завантажити сертифікат")</f>
        <v>Завантажити сертифікат</v>
      </c>
    </row>
    <row r="655" spans="1:2" x14ac:dyDescent="0.3">
      <c r="A655" t="s">
        <v>652</v>
      </c>
      <c r="B655" t="str">
        <f>HYPERLINK("https://talan.bank.gov.ua/get-user-certificate/csI5cVoLkhTzWm08zrxz","Завантажити сертифікат")</f>
        <v>Завантажити сертифікат</v>
      </c>
    </row>
    <row r="656" spans="1:2" x14ac:dyDescent="0.3">
      <c r="A656" t="s">
        <v>653</v>
      </c>
      <c r="B656" t="str">
        <f>HYPERLINK("https://talan.bank.gov.ua/get-user-certificate/csI5cGZhw95pD9N_uzJO","Завантажити сертифікат")</f>
        <v>Завантажити сертифікат</v>
      </c>
    </row>
    <row r="657" spans="1:2" x14ac:dyDescent="0.3">
      <c r="A657" t="s">
        <v>654</v>
      </c>
      <c r="B657" t="str">
        <f>HYPERLINK("https://talan.bank.gov.ua/get-user-certificate/csI5cfc46lxZeOyYzD0R","Завантажити сертифікат")</f>
        <v>Завантажити сертифікат</v>
      </c>
    </row>
    <row r="658" spans="1:2" x14ac:dyDescent="0.3">
      <c r="A658" t="s">
        <v>655</v>
      </c>
      <c r="B658" t="str">
        <f>HYPERLINK("https://talan.bank.gov.ua/get-user-certificate/csI5ctlIPiz-PI1P8Xgw","Завантажити сертифікат")</f>
        <v>Завантажити сертифікат</v>
      </c>
    </row>
    <row r="659" spans="1:2" x14ac:dyDescent="0.3">
      <c r="A659" t="s">
        <v>656</v>
      </c>
      <c r="B659" t="str">
        <f>HYPERLINK("https://talan.bank.gov.ua/get-user-certificate/csI5c2YN5ZtkCtH8hJgQ","Завантажити сертифікат")</f>
        <v>Завантажити сертифікат</v>
      </c>
    </row>
    <row r="660" spans="1:2" x14ac:dyDescent="0.3">
      <c r="A660" t="s">
        <v>657</v>
      </c>
      <c r="B660" t="str">
        <f>HYPERLINK("https://talan.bank.gov.ua/get-user-certificate/csI5c8nSFaNDgnqm-OeF","Завантажити сертифікат")</f>
        <v>Завантажити сертифікат</v>
      </c>
    </row>
    <row r="661" spans="1:2" x14ac:dyDescent="0.3">
      <c r="A661" t="s">
        <v>658</v>
      </c>
      <c r="B661" t="str">
        <f>HYPERLINK("https://talan.bank.gov.ua/get-user-certificate/csI5cv2IVZW-ESXFyWFu","Завантажити сертифікат")</f>
        <v>Завантажити сертифікат</v>
      </c>
    </row>
    <row r="662" spans="1:2" x14ac:dyDescent="0.3">
      <c r="A662" t="s">
        <v>659</v>
      </c>
      <c r="B662" t="str">
        <f>HYPERLINK("https://talan.bank.gov.ua/get-user-certificate/csI5ceGOFTVemWuE9_LL","Завантажити сертифікат")</f>
        <v>Завантажити сертифікат</v>
      </c>
    </row>
    <row r="663" spans="1:2" x14ac:dyDescent="0.3">
      <c r="A663" t="s">
        <v>660</v>
      </c>
      <c r="B663" t="str">
        <f>HYPERLINK("https://talan.bank.gov.ua/get-user-certificate/csI5c4MirhtfullE-GSX","Завантажити сертифікат")</f>
        <v>Завантажити сертифікат</v>
      </c>
    </row>
    <row r="664" spans="1:2" x14ac:dyDescent="0.3">
      <c r="A664" t="s">
        <v>661</v>
      </c>
      <c r="B664" t="str">
        <f>HYPERLINK("https://talan.bank.gov.ua/get-user-certificate/csI5cVowduZlvouvZZbV","Завантажити сертифікат")</f>
        <v>Завантажити сертифікат</v>
      </c>
    </row>
    <row r="665" spans="1:2" x14ac:dyDescent="0.3">
      <c r="A665" t="s">
        <v>662</v>
      </c>
      <c r="B665" t="str">
        <f>HYPERLINK("https://talan.bank.gov.ua/get-user-certificate/csI5cxIB68Vkt9aB9W8y","Завантажити сертифікат")</f>
        <v>Завантажити сертифікат</v>
      </c>
    </row>
    <row r="666" spans="1:2" x14ac:dyDescent="0.3">
      <c r="A666" t="s">
        <v>663</v>
      </c>
      <c r="B666" t="str">
        <f>HYPERLINK("https://talan.bank.gov.ua/get-user-certificate/csI5ctor4eppnVy2OOa8","Завантажити сертифікат")</f>
        <v>Завантажити сертифікат</v>
      </c>
    </row>
    <row r="667" spans="1:2" x14ac:dyDescent="0.3">
      <c r="A667" t="s">
        <v>664</v>
      </c>
      <c r="B667" t="str">
        <f>HYPERLINK("https://talan.bank.gov.ua/get-user-certificate/csI5cS5RTuJG3OiAax6p","Завантажити сертифікат")</f>
        <v>Завантажити сертифікат</v>
      </c>
    </row>
    <row r="668" spans="1:2" x14ac:dyDescent="0.3">
      <c r="A668" t="s">
        <v>665</v>
      </c>
      <c r="B668" t="str">
        <f>HYPERLINK("https://talan.bank.gov.ua/get-user-certificate/csI5cOLNojl7u7wPUzzS","Завантажити сертифікат")</f>
        <v>Завантажити сертифікат</v>
      </c>
    </row>
    <row r="669" spans="1:2" x14ac:dyDescent="0.3">
      <c r="A669" t="s">
        <v>666</v>
      </c>
      <c r="B669" t="str">
        <f>HYPERLINK("https://talan.bank.gov.ua/get-user-certificate/csI5cS2U_QpjcjEClFFa","Завантажити сертифікат")</f>
        <v>Завантажити сертифікат</v>
      </c>
    </row>
    <row r="670" spans="1:2" x14ac:dyDescent="0.3">
      <c r="A670" t="s">
        <v>667</v>
      </c>
      <c r="B670" t="str">
        <f>HYPERLINK("https://talan.bank.gov.ua/get-user-certificate/csI5cnG48XREwcCp6EI6","Завантажити сертифікат")</f>
        <v>Завантажити сертифікат</v>
      </c>
    </row>
    <row r="671" spans="1:2" x14ac:dyDescent="0.3">
      <c r="A671" t="s">
        <v>668</v>
      </c>
      <c r="B671" t="str">
        <f>HYPERLINK("https://talan.bank.gov.ua/get-user-certificate/csI5c6OYkDGn9-axpy16","Завантажити сертифікат")</f>
        <v>Завантажити сертифікат</v>
      </c>
    </row>
    <row r="672" spans="1:2" x14ac:dyDescent="0.3">
      <c r="A672" t="s">
        <v>669</v>
      </c>
      <c r="B672" t="str">
        <f>HYPERLINK("https://talan.bank.gov.ua/get-user-certificate/csI5cs2PfKDkLvsw28XS","Завантажити сертифікат")</f>
        <v>Завантажити сертифікат</v>
      </c>
    </row>
    <row r="673" spans="1:2" x14ac:dyDescent="0.3">
      <c r="A673" t="s">
        <v>670</v>
      </c>
      <c r="B673" t="str">
        <f>HYPERLINK("https://talan.bank.gov.ua/get-user-certificate/csI5c5tTZ7vVJqlncjAn","Завантажити сертифікат")</f>
        <v>Завантажити сертифікат</v>
      </c>
    </row>
    <row r="674" spans="1:2" x14ac:dyDescent="0.3">
      <c r="A674" t="s">
        <v>671</v>
      </c>
      <c r="B674" t="str">
        <f>HYPERLINK("https://talan.bank.gov.ua/get-user-certificate/csI5c7QnFTdZvCdVOoJf","Завантажити сертифікат")</f>
        <v>Завантажити сертифікат</v>
      </c>
    </row>
    <row r="675" spans="1:2" x14ac:dyDescent="0.3">
      <c r="A675" t="s">
        <v>672</v>
      </c>
      <c r="B675" t="str">
        <f>HYPERLINK("https://talan.bank.gov.ua/get-user-certificate/csI5cwyowaRr1PrQtqwD","Завантажити сертифікат")</f>
        <v>Завантажити сертифікат</v>
      </c>
    </row>
    <row r="676" spans="1:2" x14ac:dyDescent="0.3">
      <c r="A676" t="s">
        <v>673</v>
      </c>
      <c r="B676" t="str">
        <f>HYPERLINK("https://talan.bank.gov.ua/get-user-certificate/csI5cGBtKCkHnax8PZhZ","Завантажити сертифікат")</f>
        <v>Завантажити сертифікат</v>
      </c>
    </row>
    <row r="677" spans="1:2" x14ac:dyDescent="0.3">
      <c r="A677" t="s">
        <v>674</v>
      </c>
      <c r="B677" t="str">
        <f>HYPERLINK("https://talan.bank.gov.ua/get-user-certificate/csI5cfcTDdeaur701ZNl","Завантажити сертифікат")</f>
        <v>Завантажити сертифікат</v>
      </c>
    </row>
    <row r="678" spans="1:2" x14ac:dyDescent="0.3">
      <c r="A678" t="s">
        <v>675</v>
      </c>
      <c r="B678" t="str">
        <f>HYPERLINK("https://talan.bank.gov.ua/get-user-certificate/csI5ceiPkSdNtCzP603d","Завантажити сертифікат")</f>
        <v>Завантажити сертифікат</v>
      </c>
    </row>
    <row r="679" spans="1:2" x14ac:dyDescent="0.3">
      <c r="A679" t="s">
        <v>676</v>
      </c>
      <c r="B679" t="str">
        <f>HYPERLINK("https://talan.bank.gov.ua/get-user-certificate/csI5cVRrspiYOaK8KylX","Завантажити сертифікат")</f>
        <v>Завантажити сертифікат</v>
      </c>
    </row>
    <row r="680" spans="1:2" x14ac:dyDescent="0.3">
      <c r="A680" t="s">
        <v>677</v>
      </c>
      <c r="B680" t="str">
        <f>HYPERLINK("https://talan.bank.gov.ua/get-user-certificate/csI5cxVmVuWmwqMH1Ddo","Завантажити сертифікат")</f>
        <v>Завантажити сертифікат</v>
      </c>
    </row>
    <row r="681" spans="1:2" x14ac:dyDescent="0.3">
      <c r="A681" t="s">
        <v>678</v>
      </c>
      <c r="B681" t="str">
        <f>HYPERLINK("https://talan.bank.gov.ua/get-user-certificate/csI5ccy02evk91dYcL7M","Завантажити сертифікат")</f>
        <v>Завантажити сертифікат</v>
      </c>
    </row>
    <row r="682" spans="1:2" x14ac:dyDescent="0.3">
      <c r="A682" t="s">
        <v>679</v>
      </c>
      <c r="B682" t="str">
        <f>HYPERLINK("https://talan.bank.gov.ua/get-user-certificate/csI5ckwsJNba6sxGPrnz","Завантажити сертифікат")</f>
        <v>Завантажити сертифікат</v>
      </c>
    </row>
    <row r="683" spans="1:2" x14ac:dyDescent="0.3">
      <c r="A683" t="s">
        <v>680</v>
      </c>
      <c r="B683" t="str">
        <f>HYPERLINK("https://talan.bank.gov.ua/get-user-certificate/csI5ctjmjY9cYgtKL5DB","Завантажити сертифікат")</f>
        <v>Завантажити сертифікат</v>
      </c>
    </row>
    <row r="684" spans="1:2" x14ac:dyDescent="0.3">
      <c r="A684" t="s">
        <v>681</v>
      </c>
      <c r="B684" t="str">
        <f>HYPERLINK("https://talan.bank.gov.ua/get-user-certificate/csI5cPxIBawiX0JmsZqo","Завантажити сертифікат")</f>
        <v>Завантажити сертифікат</v>
      </c>
    </row>
    <row r="685" spans="1:2" x14ac:dyDescent="0.3">
      <c r="A685" t="s">
        <v>682</v>
      </c>
      <c r="B685" t="str">
        <f>HYPERLINK("https://talan.bank.gov.ua/get-user-certificate/csI5cCD94IJmpmZ534bf","Завантажити сертифікат")</f>
        <v>Завантажити сертифікат</v>
      </c>
    </row>
    <row r="686" spans="1:2" x14ac:dyDescent="0.3">
      <c r="A686" t="s">
        <v>683</v>
      </c>
      <c r="B686" t="str">
        <f>HYPERLINK("https://talan.bank.gov.ua/get-user-certificate/csI5c-QIoSzH5R2t_qSz","Завантажити сертифікат")</f>
        <v>Завантажити сертифікат</v>
      </c>
    </row>
    <row r="687" spans="1:2" x14ac:dyDescent="0.3">
      <c r="A687" t="s">
        <v>684</v>
      </c>
      <c r="B687" t="str">
        <f>HYPERLINK("https://talan.bank.gov.ua/get-user-certificate/csI5cRbkNWlRpJADWZjJ","Завантажити сертифікат")</f>
        <v>Завантажити сертифікат</v>
      </c>
    </row>
    <row r="688" spans="1:2" x14ac:dyDescent="0.3">
      <c r="A688" t="s">
        <v>685</v>
      </c>
      <c r="B688" t="str">
        <f>HYPERLINK("https://talan.bank.gov.ua/get-user-certificate/csI5cwrgBjxW9GCAHG8u","Завантажити сертифікат")</f>
        <v>Завантажити сертифікат</v>
      </c>
    </row>
    <row r="689" spans="1:2" x14ac:dyDescent="0.3">
      <c r="A689" t="s">
        <v>686</v>
      </c>
      <c r="B689" t="str">
        <f>HYPERLINK("https://talan.bank.gov.ua/get-user-certificate/csI5ck8mOp41KbmY8tQ_","Завантажити сертифікат")</f>
        <v>Завантажити сертифікат</v>
      </c>
    </row>
    <row r="690" spans="1:2" x14ac:dyDescent="0.3">
      <c r="A690" t="s">
        <v>687</v>
      </c>
      <c r="B690" t="str">
        <f>HYPERLINK("https://talan.bank.gov.ua/get-user-certificate/csI5cazRA3KuSGxssded","Завантажити сертифікат")</f>
        <v>Завантажити сертифікат</v>
      </c>
    </row>
    <row r="691" spans="1:2" x14ac:dyDescent="0.3">
      <c r="A691" t="s">
        <v>688</v>
      </c>
      <c r="B691" t="str">
        <f>HYPERLINK("https://talan.bank.gov.ua/get-user-certificate/csI5c5OTRNhNO6HPCaKS","Завантажити сертифікат")</f>
        <v>Завантажити сертифікат</v>
      </c>
    </row>
    <row r="692" spans="1:2" x14ac:dyDescent="0.3">
      <c r="A692" t="s">
        <v>689</v>
      </c>
      <c r="B692" t="str">
        <f>HYPERLINK("https://talan.bank.gov.ua/get-user-certificate/csI5cDuKPRLpD8NLFfNZ","Завантажити сертифікат")</f>
        <v>Завантажити сертифікат</v>
      </c>
    </row>
    <row r="693" spans="1:2" x14ac:dyDescent="0.3">
      <c r="A693" t="s">
        <v>690</v>
      </c>
      <c r="B693" t="str">
        <f>HYPERLINK("https://talan.bank.gov.ua/get-user-certificate/csI5cADiXGsTjLpJVnHQ","Завантажити сертифікат")</f>
        <v>Завантажити сертифікат</v>
      </c>
    </row>
    <row r="694" spans="1:2" x14ac:dyDescent="0.3">
      <c r="A694" t="s">
        <v>691</v>
      </c>
      <c r="B694" t="str">
        <f>HYPERLINK("https://talan.bank.gov.ua/get-user-certificate/csI5cJcWRGSeI7YdAixb","Завантажити сертифікат")</f>
        <v>Завантажити сертифікат</v>
      </c>
    </row>
    <row r="695" spans="1:2" x14ac:dyDescent="0.3">
      <c r="A695" t="s">
        <v>692</v>
      </c>
      <c r="B695" t="str">
        <f>HYPERLINK("https://talan.bank.gov.ua/get-user-certificate/csI5ceq4cEi45ITeKMFn","Завантажити сертифікат")</f>
        <v>Завантажити сертифікат</v>
      </c>
    </row>
    <row r="696" spans="1:2" x14ac:dyDescent="0.3">
      <c r="A696" t="s">
        <v>693</v>
      </c>
      <c r="B696" t="str">
        <f>HYPERLINK("https://talan.bank.gov.ua/get-user-certificate/csI5c_L97AB223ydmN4R","Завантажити сертифікат")</f>
        <v>Завантажити сертифікат</v>
      </c>
    </row>
    <row r="697" spans="1:2" x14ac:dyDescent="0.3">
      <c r="A697" t="s">
        <v>694</v>
      </c>
      <c r="B697" t="str">
        <f>HYPERLINK("https://talan.bank.gov.ua/get-user-certificate/csI5chP5Nve0Js5kSVuM","Завантажити сертифікат")</f>
        <v>Завантажити сертифікат</v>
      </c>
    </row>
    <row r="698" spans="1:2" x14ac:dyDescent="0.3">
      <c r="A698" t="s">
        <v>695</v>
      </c>
      <c r="B698" t="str">
        <f>HYPERLINK("https://talan.bank.gov.ua/get-user-certificate/csI5ctkRSASwLquBs7Ju","Завантажити сертифікат")</f>
        <v>Завантажити сертифікат</v>
      </c>
    </row>
    <row r="699" spans="1:2" x14ac:dyDescent="0.3">
      <c r="A699" t="s">
        <v>696</v>
      </c>
      <c r="B699" t="str">
        <f>HYPERLINK("https://talan.bank.gov.ua/get-user-certificate/csI5cZdrZb-Bvrg8OzJq","Завантажити сертифікат")</f>
        <v>Завантажити сертифікат</v>
      </c>
    </row>
    <row r="700" spans="1:2" x14ac:dyDescent="0.3">
      <c r="A700" t="s">
        <v>697</v>
      </c>
      <c r="B700" t="str">
        <f>HYPERLINK("https://talan.bank.gov.ua/get-user-certificate/csI5c0QEVqpyuvy855QR","Завантажити сертифікат")</f>
        <v>Завантажити сертифікат</v>
      </c>
    </row>
    <row r="701" spans="1:2" x14ac:dyDescent="0.3">
      <c r="A701" t="s">
        <v>698</v>
      </c>
      <c r="B701" t="str">
        <f>HYPERLINK("https://talan.bank.gov.ua/get-user-certificate/csI5cQut2GtsXN4AV11v","Завантажити сертифікат")</f>
        <v>Завантажити сертифікат</v>
      </c>
    </row>
    <row r="702" spans="1:2" x14ac:dyDescent="0.3">
      <c r="A702" t="s">
        <v>699</v>
      </c>
      <c r="B702" t="str">
        <f>HYPERLINK("https://talan.bank.gov.ua/get-user-certificate/csI5cgCos1afxIQI1XlS","Завантажити сертифікат")</f>
        <v>Завантажити сертифікат</v>
      </c>
    </row>
    <row r="703" spans="1:2" x14ac:dyDescent="0.3">
      <c r="A703" t="s">
        <v>700</v>
      </c>
      <c r="B703" t="str">
        <f>HYPERLINK("https://talan.bank.gov.ua/get-user-certificate/csI5cpCgfif-kCsjo545","Завантажити сертифікат")</f>
        <v>Завантажити сертифікат</v>
      </c>
    </row>
    <row r="704" spans="1:2" x14ac:dyDescent="0.3">
      <c r="A704" t="s">
        <v>701</v>
      </c>
      <c r="B704" t="str">
        <f>HYPERLINK("https://talan.bank.gov.ua/get-user-certificate/csI5c74zymVsS0vwixiO","Завантажити сертифікат")</f>
        <v>Завантажити сертифікат</v>
      </c>
    </row>
    <row r="705" spans="1:2" x14ac:dyDescent="0.3">
      <c r="A705" t="s">
        <v>702</v>
      </c>
      <c r="B705" t="str">
        <f>HYPERLINK("https://talan.bank.gov.ua/get-user-certificate/csI5c5ySeRILMbiUzmD3","Завантажити сертифікат")</f>
        <v>Завантажити сертифікат</v>
      </c>
    </row>
    <row r="706" spans="1:2" x14ac:dyDescent="0.3">
      <c r="A706" t="s">
        <v>703</v>
      </c>
      <c r="B706" t="str">
        <f>HYPERLINK("https://talan.bank.gov.ua/get-user-certificate/csI5cYGJABNz6xe5S0Tj","Завантажити сертифікат")</f>
        <v>Завантажити сертифікат</v>
      </c>
    </row>
    <row r="707" spans="1:2" x14ac:dyDescent="0.3">
      <c r="A707" t="s">
        <v>704</v>
      </c>
      <c r="B707" t="str">
        <f>HYPERLINK("https://talan.bank.gov.ua/get-user-certificate/csI5cE3r-XLgZlBRRKYg","Завантажити сертифікат")</f>
        <v>Завантажити сертифікат</v>
      </c>
    </row>
    <row r="708" spans="1:2" x14ac:dyDescent="0.3">
      <c r="A708" t="s">
        <v>705</v>
      </c>
      <c r="B708" t="str">
        <f>HYPERLINK("https://talan.bank.gov.ua/get-user-certificate/csI5cLkRNfCItsnZj_-P","Завантажити сертифікат")</f>
        <v>Завантажити сертифікат</v>
      </c>
    </row>
    <row r="709" spans="1:2" x14ac:dyDescent="0.3">
      <c r="A709" t="s">
        <v>706</v>
      </c>
      <c r="B709" t="str">
        <f>HYPERLINK("https://talan.bank.gov.ua/get-user-certificate/csI5cgsMHHuOADEvei-P","Завантажити сертифікат")</f>
        <v>Завантажити сертифікат</v>
      </c>
    </row>
    <row r="710" spans="1:2" x14ac:dyDescent="0.3">
      <c r="A710" t="s">
        <v>707</v>
      </c>
      <c r="B710" t="str">
        <f>HYPERLINK("https://talan.bank.gov.ua/get-user-certificate/csI5c6Vt9-QfZsOYyoWa","Завантажити сертифікат")</f>
        <v>Завантажити сертифікат</v>
      </c>
    </row>
    <row r="711" spans="1:2" x14ac:dyDescent="0.3">
      <c r="A711" t="s">
        <v>708</v>
      </c>
      <c r="B711" t="str">
        <f>HYPERLINK("https://talan.bank.gov.ua/get-user-certificate/csI5cOaJflWNuBiRv_qF","Завантажити сертифікат")</f>
        <v>Завантажити сертифікат</v>
      </c>
    </row>
    <row r="712" spans="1:2" x14ac:dyDescent="0.3">
      <c r="A712" t="s">
        <v>709</v>
      </c>
      <c r="B712" t="str">
        <f>HYPERLINK("https://talan.bank.gov.ua/get-user-certificate/csI5cENAD71tcbXPDknz","Завантажити сертифікат")</f>
        <v>Завантажити сертифікат</v>
      </c>
    </row>
    <row r="713" spans="1:2" x14ac:dyDescent="0.3">
      <c r="A713" t="s">
        <v>710</v>
      </c>
      <c r="B713" t="str">
        <f>HYPERLINK("https://talan.bank.gov.ua/get-user-certificate/csI5cKmxG6vnbp8ctog3","Завантажити сертифікат")</f>
        <v>Завантажити сертифікат</v>
      </c>
    </row>
    <row r="714" spans="1:2" x14ac:dyDescent="0.3">
      <c r="A714" t="s">
        <v>711</v>
      </c>
      <c r="B714" t="str">
        <f>HYPERLINK("https://talan.bank.gov.ua/get-user-certificate/csI5cni10Oe13nwEzJv0","Завантажити сертифікат")</f>
        <v>Завантажити сертифікат</v>
      </c>
    </row>
    <row r="715" spans="1:2" x14ac:dyDescent="0.3">
      <c r="A715" t="s">
        <v>712</v>
      </c>
      <c r="B715" t="str">
        <f>HYPERLINK("https://talan.bank.gov.ua/get-user-certificate/csI5chle80ywppK9JmMx","Завантажити сертифікат")</f>
        <v>Завантажити сертифікат</v>
      </c>
    </row>
    <row r="716" spans="1:2" x14ac:dyDescent="0.3">
      <c r="A716" t="s">
        <v>713</v>
      </c>
      <c r="B716" t="str">
        <f>HYPERLINK("https://talan.bank.gov.ua/get-user-certificate/csI5cH5TfvsQ-3G9WRxg","Завантажити сертифікат")</f>
        <v>Завантажити сертифікат</v>
      </c>
    </row>
    <row r="717" spans="1:2" x14ac:dyDescent="0.3">
      <c r="A717" t="s">
        <v>714</v>
      </c>
      <c r="B717" t="str">
        <f>HYPERLINK("https://talan.bank.gov.ua/get-user-certificate/csI5cRy8cDZkKu0Nvnc1","Завантажити сертифікат")</f>
        <v>Завантажити сертифікат</v>
      </c>
    </row>
    <row r="718" spans="1:2" x14ac:dyDescent="0.3">
      <c r="A718" t="s">
        <v>715</v>
      </c>
      <c r="B718" t="str">
        <f>HYPERLINK("https://talan.bank.gov.ua/get-user-certificate/csI5cBH8zgxjLcqeuDlo","Завантажити сертифікат")</f>
        <v>Завантажити сертифікат</v>
      </c>
    </row>
    <row r="719" spans="1:2" x14ac:dyDescent="0.3">
      <c r="A719" t="s">
        <v>716</v>
      </c>
      <c r="B719" t="str">
        <f>HYPERLINK("https://talan.bank.gov.ua/get-user-certificate/csI5c9dgc9mpRc7e7k3y","Завантажити сертифікат")</f>
        <v>Завантажити сертифікат</v>
      </c>
    </row>
    <row r="720" spans="1:2" x14ac:dyDescent="0.3">
      <c r="A720" t="s">
        <v>717</v>
      </c>
      <c r="B720" t="str">
        <f>HYPERLINK("https://talan.bank.gov.ua/get-user-certificate/csI5c-qCfwcKMBTOeEgF","Завантажити сертифікат")</f>
        <v>Завантажити сертифікат</v>
      </c>
    </row>
    <row r="721" spans="1:2" x14ac:dyDescent="0.3">
      <c r="A721" t="s">
        <v>718</v>
      </c>
      <c r="B721" t="str">
        <f>HYPERLINK("https://talan.bank.gov.ua/get-user-certificate/csI5czYXddE0Fm6ogWHD","Завантажити сертифікат")</f>
        <v>Завантажити сертифікат</v>
      </c>
    </row>
    <row r="722" spans="1:2" x14ac:dyDescent="0.3">
      <c r="A722" t="s">
        <v>719</v>
      </c>
      <c r="B722" t="str">
        <f>HYPERLINK("https://talan.bank.gov.ua/get-user-certificate/csI5cTFE3AUNEej0zp0i","Завантажити сертифікат")</f>
        <v>Завантажити сертифікат</v>
      </c>
    </row>
    <row r="723" spans="1:2" x14ac:dyDescent="0.3">
      <c r="A723" t="s">
        <v>720</v>
      </c>
      <c r="B723" t="str">
        <f>HYPERLINK("https://talan.bank.gov.ua/get-user-certificate/csI5ccTow6_0mXw7c6B9","Завантажити сертифікат")</f>
        <v>Завантажити сертифікат</v>
      </c>
    </row>
    <row r="724" spans="1:2" x14ac:dyDescent="0.3">
      <c r="A724" t="s">
        <v>721</v>
      </c>
      <c r="B724" t="str">
        <f>HYPERLINK("https://talan.bank.gov.ua/get-user-certificate/csI5cd0Esr_b6Dxty_h6","Завантажити сертифікат")</f>
        <v>Завантажити сертифікат</v>
      </c>
    </row>
    <row r="725" spans="1:2" x14ac:dyDescent="0.3">
      <c r="A725" t="s">
        <v>722</v>
      </c>
      <c r="B725" t="str">
        <f>HYPERLINK("https://talan.bank.gov.ua/get-user-certificate/csI5cW7ikfkBr3GXdzqt","Завантажити сертифікат")</f>
        <v>Завантажити сертифікат</v>
      </c>
    </row>
    <row r="726" spans="1:2" x14ac:dyDescent="0.3">
      <c r="A726" t="s">
        <v>723</v>
      </c>
      <c r="B726" t="str">
        <f>HYPERLINK("https://talan.bank.gov.ua/get-user-certificate/csI5cA3Atmnzmph76AVC","Завантажити сертифікат")</f>
        <v>Завантажити сертифікат</v>
      </c>
    </row>
    <row r="727" spans="1:2" x14ac:dyDescent="0.3">
      <c r="A727" t="s">
        <v>724</v>
      </c>
      <c r="B727" t="str">
        <f>HYPERLINK("https://talan.bank.gov.ua/get-user-certificate/csI5cSEW9NQs-oIccA7S","Завантажити сертифікат")</f>
        <v>Завантажити сертифікат</v>
      </c>
    </row>
    <row r="728" spans="1:2" x14ac:dyDescent="0.3">
      <c r="A728" t="s">
        <v>725</v>
      </c>
      <c r="B728" t="str">
        <f>HYPERLINK("https://talan.bank.gov.ua/get-user-certificate/csI5cS9f3LP7n1AUn95F","Завантажити сертифікат")</f>
        <v>Завантажити сертифікат</v>
      </c>
    </row>
    <row r="729" spans="1:2" x14ac:dyDescent="0.3">
      <c r="A729" t="s">
        <v>726</v>
      </c>
      <c r="B729" t="str">
        <f>HYPERLINK("https://talan.bank.gov.ua/get-user-certificate/csI5cu34vEUoTtkbHx7q","Завантажити сертифікат")</f>
        <v>Завантажити сертифікат</v>
      </c>
    </row>
    <row r="730" spans="1:2" x14ac:dyDescent="0.3">
      <c r="A730" t="s">
        <v>727</v>
      </c>
      <c r="B730" t="str">
        <f>HYPERLINK("https://talan.bank.gov.ua/get-user-certificate/csI5cOd1siX3os-nCmpR","Завантажити сертифікат")</f>
        <v>Завантажити сертифікат</v>
      </c>
    </row>
    <row r="731" spans="1:2" x14ac:dyDescent="0.3">
      <c r="A731" t="s">
        <v>728</v>
      </c>
      <c r="B731" t="str">
        <f>HYPERLINK("https://talan.bank.gov.ua/get-user-certificate/csI5cwGBdjUWKn9fj8qT","Завантажити сертифікат")</f>
        <v>Завантажити сертифікат</v>
      </c>
    </row>
    <row r="732" spans="1:2" x14ac:dyDescent="0.3">
      <c r="A732" t="s">
        <v>729</v>
      </c>
      <c r="B732" t="str">
        <f>HYPERLINK("https://talan.bank.gov.ua/get-user-certificate/csI5cFGahaCJTQNwXlPk","Завантажити сертифікат")</f>
        <v>Завантажити сертифікат</v>
      </c>
    </row>
    <row r="733" spans="1:2" x14ac:dyDescent="0.3">
      <c r="A733" t="s">
        <v>730</v>
      </c>
      <c r="B733" t="str">
        <f>HYPERLINK("https://talan.bank.gov.ua/get-user-certificate/csI5czBO_6W75bTGevf0","Завантажити сертифікат")</f>
        <v>Завантажити сертифікат</v>
      </c>
    </row>
    <row r="734" spans="1:2" x14ac:dyDescent="0.3">
      <c r="A734" t="s">
        <v>731</v>
      </c>
      <c r="B734" t="str">
        <f>HYPERLINK("https://talan.bank.gov.ua/get-user-certificate/csI5cLCSrq9RsdhJ8IFT","Завантажити сертифікат")</f>
        <v>Завантажити сертифікат</v>
      </c>
    </row>
    <row r="735" spans="1:2" x14ac:dyDescent="0.3">
      <c r="A735" t="s">
        <v>732</v>
      </c>
      <c r="B735" t="str">
        <f>HYPERLINK("https://talan.bank.gov.ua/get-user-certificate/csI5cTfPrTH_eAXuCOvX","Завантажити сертифікат")</f>
        <v>Завантажити сертифікат</v>
      </c>
    </row>
    <row r="736" spans="1:2" x14ac:dyDescent="0.3">
      <c r="A736" t="s">
        <v>733</v>
      </c>
      <c r="B736" t="str">
        <f>HYPERLINK("https://talan.bank.gov.ua/get-user-certificate/csI5cWEDn2XgT3-6VXe6","Завантажити сертифікат")</f>
        <v>Завантажити сертифікат</v>
      </c>
    </row>
    <row r="737" spans="1:2" x14ac:dyDescent="0.3">
      <c r="A737" t="s">
        <v>734</v>
      </c>
      <c r="B737" t="str">
        <f>HYPERLINK("https://talan.bank.gov.ua/get-user-certificate/csI5cFfwAYmEkg5SZkdc","Завантажити сертифікат")</f>
        <v>Завантажити сертифікат</v>
      </c>
    </row>
    <row r="738" spans="1:2" x14ac:dyDescent="0.3">
      <c r="A738" t="s">
        <v>735</v>
      </c>
      <c r="B738" t="str">
        <f>HYPERLINK("https://talan.bank.gov.ua/get-user-certificate/csI5cRpuF1sbtf63a43Z","Завантажити сертифікат")</f>
        <v>Завантажити сертифікат</v>
      </c>
    </row>
    <row r="739" spans="1:2" x14ac:dyDescent="0.3">
      <c r="A739" t="s">
        <v>736</v>
      </c>
      <c r="B739" t="str">
        <f>HYPERLINK("https://talan.bank.gov.ua/get-user-certificate/csI5cOme2WXLtQj1L5X5","Завантажити сертифікат")</f>
        <v>Завантажити сертифікат</v>
      </c>
    </row>
    <row r="740" spans="1:2" x14ac:dyDescent="0.3">
      <c r="A740" t="s">
        <v>737</v>
      </c>
      <c r="B740" t="str">
        <f>HYPERLINK("https://talan.bank.gov.ua/get-user-certificate/csI5co5VAZRcK_6bu0px","Завантажити сертифікат")</f>
        <v>Завантажити сертифікат</v>
      </c>
    </row>
    <row r="741" spans="1:2" x14ac:dyDescent="0.3">
      <c r="A741" t="s">
        <v>738</v>
      </c>
      <c r="B741" t="str">
        <f>HYPERLINK("https://talan.bank.gov.ua/get-user-certificate/csI5cFSvIV-vtX-kBGnn","Завантажити сертифікат")</f>
        <v>Завантажити сертифікат</v>
      </c>
    </row>
    <row r="742" spans="1:2" x14ac:dyDescent="0.3">
      <c r="A742" t="s">
        <v>739</v>
      </c>
      <c r="B742" t="str">
        <f>HYPERLINK("https://talan.bank.gov.ua/get-user-certificate/csI5cMTKLUvKDh5kPT-q","Завантажити сертифікат")</f>
        <v>Завантажити сертифікат</v>
      </c>
    </row>
    <row r="743" spans="1:2" x14ac:dyDescent="0.3">
      <c r="A743" t="s">
        <v>740</v>
      </c>
      <c r="B743" t="str">
        <f>HYPERLINK("https://talan.bank.gov.ua/get-user-certificate/csI5cHTmmQ7h5Q8HvXll","Завантажити сертифікат")</f>
        <v>Завантажити сертифікат</v>
      </c>
    </row>
    <row r="744" spans="1:2" x14ac:dyDescent="0.3">
      <c r="A744" t="s">
        <v>741</v>
      </c>
      <c r="B744" t="str">
        <f>HYPERLINK("https://talan.bank.gov.ua/get-user-certificate/csI5cfe76UTyxjY-JUPS","Завантажити сертифікат")</f>
        <v>Завантажити сертифікат</v>
      </c>
    </row>
    <row r="745" spans="1:2" x14ac:dyDescent="0.3">
      <c r="A745" t="s">
        <v>742</v>
      </c>
      <c r="B745" t="str">
        <f>HYPERLINK("https://talan.bank.gov.ua/get-user-certificate/csI5c4mrV7ng9oKASQJJ","Завантажити сертифікат")</f>
        <v>Завантажити сертифікат</v>
      </c>
    </row>
    <row r="746" spans="1:2" x14ac:dyDescent="0.3">
      <c r="A746" t="s">
        <v>743</v>
      </c>
      <c r="B746" t="str">
        <f>HYPERLINK("https://talan.bank.gov.ua/get-user-certificate/csI5cBzy0xKP2RRKN5oC","Завантажити сертифікат")</f>
        <v>Завантажити сертифікат</v>
      </c>
    </row>
    <row r="747" spans="1:2" x14ac:dyDescent="0.3">
      <c r="A747" t="s">
        <v>744</v>
      </c>
      <c r="B747" t="str">
        <f>HYPERLINK("https://talan.bank.gov.ua/get-user-certificate/csI5c4g7C6zCMD3bsHv9","Завантажити сертифікат")</f>
        <v>Завантажити сертифікат</v>
      </c>
    </row>
    <row r="748" spans="1:2" x14ac:dyDescent="0.3">
      <c r="A748" t="s">
        <v>745</v>
      </c>
      <c r="B748" t="str">
        <f>HYPERLINK("https://talan.bank.gov.ua/get-user-certificate/csI5cKw1rdJ0Qj-nAVM5","Завантажити сертифікат")</f>
        <v>Завантажити сертифікат</v>
      </c>
    </row>
    <row r="749" spans="1:2" x14ac:dyDescent="0.3">
      <c r="A749" t="s">
        <v>746</v>
      </c>
      <c r="B749" t="str">
        <f>HYPERLINK("https://talan.bank.gov.ua/get-user-certificate/csI5cBSV8sEyyW6h6_Ix","Завантажити сертифікат")</f>
        <v>Завантажити сертифікат</v>
      </c>
    </row>
    <row r="750" spans="1:2" x14ac:dyDescent="0.3">
      <c r="A750" t="s">
        <v>747</v>
      </c>
      <c r="B750" t="str">
        <f>HYPERLINK("https://talan.bank.gov.ua/get-user-certificate/csI5cGV5ytl_PJf3nmqJ","Завантажити сертифікат")</f>
        <v>Завантажити сертифікат</v>
      </c>
    </row>
    <row r="751" spans="1:2" x14ac:dyDescent="0.3">
      <c r="A751" t="s">
        <v>748</v>
      </c>
      <c r="B751" t="str">
        <f>HYPERLINK("https://talan.bank.gov.ua/get-user-certificate/csI5c9UCbPfxn-AsbuxN","Завантажити сертифікат")</f>
        <v>Завантажити сертифікат</v>
      </c>
    </row>
    <row r="752" spans="1:2" x14ac:dyDescent="0.3">
      <c r="A752" t="s">
        <v>748</v>
      </c>
      <c r="B752" t="str">
        <f>HYPERLINK("https://talan.bank.gov.ua/get-user-certificate/csI5c2by4nVzaKW88Hkl","Завантажити сертифікат")</f>
        <v>Завантажити сертифікат</v>
      </c>
    </row>
    <row r="753" spans="1:2" x14ac:dyDescent="0.3">
      <c r="A753" t="s">
        <v>749</v>
      </c>
      <c r="B753" t="str">
        <f>HYPERLINK("https://talan.bank.gov.ua/get-user-certificate/csI5cGpV8jIvd7tXG4yi","Завантажити сертифікат")</f>
        <v>Завантажити сертифікат</v>
      </c>
    </row>
    <row r="754" spans="1:2" x14ac:dyDescent="0.3">
      <c r="A754" t="s">
        <v>750</v>
      </c>
      <c r="B754" t="str">
        <f>HYPERLINK("https://talan.bank.gov.ua/get-user-certificate/csI5c4jdZ_l5xP5ROD-K","Завантажити сертифікат")</f>
        <v>Завантажити сертифікат</v>
      </c>
    </row>
    <row r="755" spans="1:2" x14ac:dyDescent="0.3">
      <c r="A755" t="s">
        <v>751</v>
      </c>
      <c r="B755" t="str">
        <f>HYPERLINK("https://talan.bank.gov.ua/get-user-certificate/csI5cgkdkhDG_wnHrVBF","Завантажити сертифікат")</f>
        <v>Завантажити сертифікат</v>
      </c>
    </row>
    <row r="756" spans="1:2" x14ac:dyDescent="0.3">
      <c r="A756" t="s">
        <v>752</v>
      </c>
      <c r="B756" t="str">
        <f>HYPERLINK("https://talan.bank.gov.ua/get-user-certificate/csI5cJrykbhfTPoSsrp1","Завантажити сертифікат")</f>
        <v>Завантажити сертифікат</v>
      </c>
    </row>
    <row r="757" spans="1:2" x14ac:dyDescent="0.3">
      <c r="A757" t="s">
        <v>753</v>
      </c>
      <c r="B757" t="str">
        <f>HYPERLINK("https://talan.bank.gov.ua/get-user-certificate/csI5c4Um-_5DvI1dQVbu","Завантажити сертифікат")</f>
        <v>Завантажити сертифікат</v>
      </c>
    </row>
    <row r="758" spans="1:2" x14ac:dyDescent="0.3">
      <c r="A758" t="s">
        <v>754</v>
      </c>
      <c r="B758" t="str">
        <f>HYPERLINK("https://talan.bank.gov.ua/get-user-certificate/csI5cWP_PVTQDVU0g_Vu","Завантажити сертифікат")</f>
        <v>Завантажити сертифікат</v>
      </c>
    </row>
    <row r="759" spans="1:2" x14ac:dyDescent="0.3">
      <c r="A759" t="s">
        <v>755</v>
      </c>
      <c r="B759" t="str">
        <f>HYPERLINK("https://talan.bank.gov.ua/get-user-certificate/csI5cc3dasugHAqO7JBs","Завантажити сертифікат")</f>
        <v>Завантажити сертифікат</v>
      </c>
    </row>
    <row r="760" spans="1:2" x14ac:dyDescent="0.3">
      <c r="A760" t="s">
        <v>756</v>
      </c>
      <c r="B760" t="str">
        <f>HYPERLINK("https://talan.bank.gov.ua/get-user-certificate/csI5cIaczTvyRQBxl181","Завантажити сертифікат")</f>
        <v>Завантажити сертифікат</v>
      </c>
    </row>
    <row r="761" spans="1:2" x14ac:dyDescent="0.3">
      <c r="A761" t="s">
        <v>757</v>
      </c>
      <c r="B761" t="str">
        <f>HYPERLINK("https://talan.bank.gov.ua/get-user-certificate/csI5cyA19naiclGscq68","Завантажити сертифікат")</f>
        <v>Завантажити сертифікат</v>
      </c>
    </row>
    <row r="762" spans="1:2" x14ac:dyDescent="0.3">
      <c r="A762" t="s">
        <v>758</v>
      </c>
      <c r="B762" t="str">
        <f>HYPERLINK("https://talan.bank.gov.ua/get-user-certificate/csI5cPPGUekGdDOTjqw9","Завантажити сертифікат")</f>
        <v>Завантажити сертифікат</v>
      </c>
    </row>
    <row r="763" spans="1:2" x14ac:dyDescent="0.3">
      <c r="A763" t="s">
        <v>759</v>
      </c>
      <c r="B763" t="str">
        <f>HYPERLINK("https://talan.bank.gov.ua/get-user-certificate/csI5cuc0mZ8wzxHMEdyq","Завантажити сертифікат")</f>
        <v>Завантажити сертифікат</v>
      </c>
    </row>
    <row r="764" spans="1:2" x14ac:dyDescent="0.3">
      <c r="A764" t="s">
        <v>760</v>
      </c>
      <c r="B764" t="str">
        <f>HYPERLINK("https://talan.bank.gov.ua/get-user-certificate/csI5czgG1MdyE2FDyXA9","Завантажити сертифікат")</f>
        <v>Завантажити сертифікат</v>
      </c>
    </row>
    <row r="765" spans="1:2" x14ac:dyDescent="0.3">
      <c r="A765" t="s">
        <v>761</v>
      </c>
      <c r="B765" t="str">
        <f>HYPERLINK("https://talan.bank.gov.ua/get-user-certificate/csI5cnbTcIen4SSUrd-J","Завантажити сертифікат")</f>
        <v>Завантажити сертифікат</v>
      </c>
    </row>
    <row r="766" spans="1:2" x14ac:dyDescent="0.3">
      <c r="A766" t="s">
        <v>762</v>
      </c>
      <c r="B766" t="str">
        <f>HYPERLINK("https://talan.bank.gov.ua/get-user-certificate/csI5cDs0Vai-GXmL6n57","Завантажити сертифікат")</f>
        <v>Завантажити сертифікат</v>
      </c>
    </row>
    <row r="767" spans="1:2" x14ac:dyDescent="0.3">
      <c r="A767" t="s">
        <v>763</v>
      </c>
      <c r="B767" t="str">
        <f>HYPERLINK("https://talan.bank.gov.ua/get-user-certificate/csI5cvvRqKNW7gP9YTQW","Завантажити сертифікат")</f>
        <v>Завантажити сертифікат</v>
      </c>
    </row>
    <row r="768" spans="1:2" x14ac:dyDescent="0.3">
      <c r="A768" t="s">
        <v>764</v>
      </c>
      <c r="B768" t="str">
        <f>HYPERLINK("https://talan.bank.gov.ua/get-user-certificate/csI5cmOlAJkXilAz6Hih","Завантажити сертифікат")</f>
        <v>Завантажити сертифікат</v>
      </c>
    </row>
    <row r="769" spans="1:2" x14ac:dyDescent="0.3">
      <c r="A769" t="s">
        <v>765</v>
      </c>
      <c r="B769" t="str">
        <f>HYPERLINK("https://talan.bank.gov.ua/get-user-certificate/csI5c0e2LX7_PFou_8n3","Завантажити сертифікат")</f>
        <v>Завантажити сертифікат</v>
      </c>
    </row>
    <row r="770" spans="1:2" x14ac:dyDescent="0.3">
      <c r="A770" t="s">
        <v>766</v>
      </c>
      <c r="B770" t="str">
        <f>HYPERLINK("https://talan.bank.gov.ua/get-user-certificate/csI5cvksfFUxAgMZSWZl","Завантажити сертифікат")</f>
        <v>Завантажити сертифікат</v>
      </c>
    </row>
    <row r="771" spans="1:2" x14ac:dyDescent="0.3">
      <c r="A771" t="s">
        <v>767</v>
      </c>
      <c r="B771" t="str">
        <f>HYPERLINK("https://talan.bank.gov.ua/get-user-certificate/csI5ckbt_VN1ODqSwCIp","Завантажити сертифікат")</f>
        <v>Завантажити сертифікат</v>
      </c>
    </row>
    <row r="772" spans="1:2" x14ac:dyDescent="0.3">
      <c r="A772" t="s">
        <v>768</v>
      </c>
      <c r="B772" t="str">
        <f>HYPERLINK("https://talan.bank.gov.ua/get-user-certificate/csI5cxmgy4Otgugw8qVd","Завантажити сертифікат")</f>
        <v>Завантажити сертифікат</v>
      </c>
    </row>
    <row r="773" spans="1:2" x14ac:dyDescent="0.3">
      <c r="A773" t="s">
        <v>769</v>
      </c>
      <c r="B773" t="str">
        <f>HYPERLINK("https://talan.bank.gov.ua/get-user-certificate/csI5cgdvy3cB7H5DExfc","Завантажити сертифікат")</f>
        <v>Завантажити сертифікат</v>
      </c>
    </row>
    <row r="774" spans="1:2" x14ac:dyDescent="0.3">
      <c r="A774" t="s">
        <v>770</v>
      </c>
      <c r="B774" t="str">
        <f>HYPERLINK("https://talan.bank.gov.ua/get-user-certificate/csI5cKjyc0u8iFiooX3J","Завантажити сертифікат")</f>
        <v>Завантажити сертифікат</v>
      </c>
    </row>
    <row r="775" spans="1:2" x14ac:dyDescent="0.3">
      <c r="A775" t="s">
        <v>771</v>
      </c>
      <c r="B775" t="str">
        <f>HYPERLINK("https://talan.bank.gov.ua/get-user-certificate/csI5cE8hvghvffWk_ERl","Завантажити сертифікат")</f>
        <v>Завантажити сертифікат</v>
      </c>
    </row>
    <row r="776" spans="1:2" x14ac:dyDescent="0.3">
      <c r="A776" t="s">
        <v>772</v>
      </c>
      <c r="B776" t="str">
        <f>HYPERLINK("https://talan.bank.gov.ua/get-user-certificate/csI5cqkZ5Zn99JGnYWmy","Завантажити сертифікат")</f>
        <v>Завантажити сертифікат</v>
      </c>
    </row>
    <row r="777" spans="1:2" x14ac:dyDescent="0.3">
      <c r="A777" t="s">
        <v>773</v>
      </c>
      <c r="B777" t="str">
        <f>HYPERLINK("https://talan.bank.gov.ua/get-user-certificate/csI5cRr3KBqe7pRthRtX","Завантажити сертифікат")</f>
        <v>Завантажити сертифікат</v>
      </c>
    </row>
    <row r="778" spans="1:2" x14ac:dyDescent="0.3">
      <c r="A778" t="s">
        <v>774</v>
      </c>
      <c r="B778" t="str">
        <f>HYPERLINK("https://talan.bank.gov.ua/get-user-certificate/csI5cf-9PTd45HAETj9z","Завантажити сертифікат")</f>
        <v>Завантажити сертифікат</v>
      </c>
    </row>
    <row r="779" spans="1:2" x14ac:dyDescent="0.3">
      <c r="A779" t="s">
        <v>775</v>
      </c>
      <c r="B779" t="str">
        <f>HYPERLINK("https://talan.bank.gov.ua/get-user-certificate/csI5cnQnTKiK7oNYvTqd","Завантажити сертифікат")</f>
        <v>Завантажити сертифікат</v>
      </c>
    </row>
    <row r="780" spans="1:2" x14ac:dyDescent="0.3">
      <c r="A780" t="s">
        <v>776</v>
      </c>
      <c r="B780" t="str">
        <f>HYPERLINK("https://talan.bank.gov.ua/get-user-certificate/csI5cvAQGCInorQI4pTm","Завантажити сертифікат")</f>
        <v>Завантажити сертифікат</v>
      </c>
    </row>
    <row r="781" spans="1:2" x14ac:dyDescent="0.3">
      <c r="A781" t="s">
        <v>777</v>
      </c>
      <c r="B781" t="str">
        <f>HYPERLINK("https://talan.bank.gov.ua/get-user-certificate/csI5cygY-tKIda2hOoeg","Завантажити сертифікат")</f>
        <v>Завантажити сертифікат</v>
      </c>
    </row>
    <row r="782" spans="1:2" x14ac:dyDescent="0.3">
      <c r="A782" t="s">
        <v>778</v>
      </c>
      <c r="B782" t="str">
        <f>HYPERLINK("https://talan.bank.gov.ua/get-user-certificate/csI5cBwQWF1iQAYd5lWl","Завантажити сертифікат")</f>
        <v>Завантажити сертифікат</v>
      </c>
    </row>
    <row r="783" spans="1:2" x14ac:dyDescent="0.3">
      <c r="A783" t="s">
        <v>779</v>
      </c>
      <c r="B783" t="str">
        <f>HYPERLINK("https://talan.bank.gov.ua/get-user-certificate/csI5cebq5t976O8mamS_","Завантажити сертифікат")</f>
        <v>Завантажити сертифікат</v>
      </c>
    </row>
    <row r="784" spans="1:2" x14ac:dyDescent="0.3">
      <c r="A784" t="s">
        <v>780</v>
      </c>
      <c r="B784" t="str">
        <f>HYPERLINK("https://talan.bank.gov.ua/get-user-certificate/csI5cJOP0WDqTwDQaqEJ","Завантажити сертифікат")</f>
        <v>Завантажити сертифікат</v>
      </c>
    </row>
    <row r="785" spans="1:2" x14ac:dyDescent="0.3">
      <c r="A785" t="s">
        <v>781</v>
      </c>
      <c r="B785" t="str">
        <f>HYPERLINK("https://talan.bank.gov.ua/get-user-certificate/csI5c-KjIoJtL0I0BSPw","Завантажити сертифікат")</f>
        <v>Завантажити сертифікат</v>
      </c>
    </row>
    <row r="786" spans="1:2" x14ac:dyDescent="0.3">
      <c r="A786" t="s">
        <v>782</v>
      </c>
      <c r="B786" t="str">
        <f>HYPERLINK("https://talan.bank.gov.ua/get-user-certificate/csI5c9gK7PsB8oA25FCi","Завантажити сертифікат")</f>
        <v>Завантажити сертифікат</v>
      </c>
    </row>
    <row r="787" spans="1:2" x14ac:dyDescent="0.3">
      <c r="A787" t="s">
        <v>783</v>
      </c>
      <c r="B787" t="str">
        <f>HYPERLINK("https://talan.bank.gov.ua/get-user-certificate/csI5c9Yvc8w0ftfxVJ4l","Завантажити сертифікат")</f>
        <v>Завантажити сертифікат</v>
      </c>
    </row>
    <row r="788" spans="1:2" x14ac:dyDescent="0.3">
      <c r="A788" t="s">
        <v>784</v>
      </c>
      <c r="B788" t="str">
        <f>HYPERLINK("https://talan.bank.gov.ua/get-user-certificate/csI5cedIIAFO1C2hzUmU","Завантажити сертифікат")</f>
        <v>Завантажити сертифікат</v>
      </c>
    </row>
    <row r="789" spans="1:2" x14ac:dyDescent="0.3">
      <c r="A789" t="s">
        <v>785</v>
      </c>
      <c r="B789" t="str">
        <f>HYPERLINK("https://talan.bank.gov.ua/get-user-certificate/csI5c9Gv31L8ItpfCn1r","Завантажити сертифікат")</f>
        <v>Завантажити сертифікат</v>
      </c>
    </row>
    <row r="790" spans="1:2" x14ac:dyDescent="0.3">
      <c r="A790" t="s">
        <v>786</v>
      </c>
      <c r="B790" t="str">
        <f>HYPERLINK("https://talan.bank.gov.ua/get-user-certificate/csI5caAYVIQCQAj9_iui","Завантажити сертифікат")</f>
        <v>Завантажити сертифікат</v>
      </c>
    </row>
    <row r="791" spans="1:2" x14ac:dyDescent="0.3">
      <c r="A791" t="s">
        <v>787</v>
      </c>
      <c r="B791" t="str">
        <f>HYPERLINK("https://talan.bank.gov.ua/get-user-certificate/csI5cQxelgov4a8n19Og","Завантажити сертифікат")</f>
        <v>Завантажити сертифікат</v>
      </c>
    </row>
    <row r="792" spans="1:2" x14ac:dyDescent="0.3">
      <c r="A792" t="s">
        <v>788</v>
      </c>
      <c r="B792" t="str">
        <f>HYPERLINK("https://talan.bank.gov.ua/get-user-certificate/csI5cKeYatXQChaWC8TW","Завантажити сертифікат")</f>
        <v>Завантажити сертифікат</v>
      </c>
    </row>
    <row r="793" spans="1:2" x14ac:dyDescent="0.3">
      <c r="A793" t="s">
        <v>789</v>
      </c>
      <c r="B793" t="str">
        <f>HYPERLINK("https://talan.bank.gov.ua/get-user-certificate/csI5cvkfNGFsY5H4W_rt","Завантажити сертифікат")</f>
        <v>Завантажити сертифікат</v>
      </c>
    </row>
    <row r="794" spans="1:2" x14ac:dyDescent="0.3">
      <c r="A794" t="s">
        <v>790</v>
      </c>
      <c r="B794" t="str">
        <f>HYPERLINK("https://talan.bank.gov.ua/get-user-certificate/csI5cjKl-CsP8HjdfopS","Завантажити сертифікат")</f>
        <v>Завантажити сертифікат</v>
      </c>
    </row>
    <row r="795" spans="1:2" x14ac:dyDescent="0.3">
      <c r="A795" t="s">
        <v>791</v>
      </c>
      <c r="B795" t="str">
        <f>HYPERLINK("https://talan.bank.gov.ua/get-user-certificate/csI5cBeno_vG_fMrlOwq","Завантажити сертифікат")</f>
        <v>Завантажити сертифікат</v>
      </c>
    </row>
    <row r="796" spans="1:2" x14ac:dyDescent="0.3">
      <c r="A796" t="s">
        <v>792</v>
      </c>
      <c r="B796" t="str">
        <f>HYPERLINK("https://talan.bank.gov.ua/get-user-certificate/csI5c61eiaZ0N0qQKeOo","Завантажити сертифікат")</f>
        <v>Завантажити сертифікат</v>
      </c>
    </row>
    <row r="797" spans="1:2" x14ac:dyDescent="0.3">
      <c r="A797" t="s">
        <v>793</v>
      </c>
      <c r="B797" t="str">
        <f>HYPERLINK("https://talan.bank.gov.ua/get-user-certificate/csI5cB7C15xe2Rq4BvMJ","Завантажити сертифікат")</f>
        <v>Завантажити сертифікат</v>
      </c>
    </row>
    <row r="798" spans="1:2" x14ac:dyDescent="0.3">
      <c r="A798" t="s">
        <v>794</v>
      </c>
      <c r="B798" t="str">
        <f>HYPERLINK("https://talan.bank.gov.ua/get-user-certificate/csI5c__71nPn8yvKB4PO","Завантажити сертифікат")</f>
        <v>Завантажити сертифікат</v>
      </c>
    </row>
    <row r="799" spans="1:2" x14ac:dyDescent="0.3">
      <c r="A799" t="s">
        <v>795</v>
      </c>
      <c r="B799" t="str">
        <f>HYPERLINK("https://talan.bank.gov.ua/get-user-certificate/csI5cVudVXgkq2gwXrwg","Завантажити сертифікат")</f>
        <v>Завантажити сертифікат</v>
      </c>
    </row>
    <row r="800" spans="1:2" x14ac:dyDescent="0.3">
      <c r="A800" t="s">
        <v>796</v>
      </c>
      <c r="B800" t="str">
        <f>HYPERLINK("https://talan.bank.gov.ua/get-user-certificate/csI5c6grn_hrzu_T8rTN","Завантажити сертифікат")</f>
        <v>Завантажити сертифікат</v>
      </c>
    </row>
    <row r="801" spans="1:2" x14ac:dyDescent="0.3">
      <c r="A801" t="s">
        <v>797</v>
      </c>
      <c r="B801" t="str">
        <f>HYPERLINK("https://talan.bank.gov.ua/get-user-certificate/csI5cg_5N-vjZZSELXUm","Завантажити сертифікат")</f>
        <v>Завантажити сертифікат</v>
      </c>
    </row>
    <row r="802" spans="1:2" x14ac:dyDescent="0.3">
      <c r="A802" t="s">
        <v>798</v>
      </c>
      <c r="B802" t="str">
        <f>HYPERLINK("https://talan.bank.gov.ua/get-user-certificate/csI5cQeu3_kK1aTvvp3n","Завантажити сертифікат")</f>
        <v>Завантажити сертифікат</v>
      </c>
    </row>
    <row r="803" spans="1:2" x14ac:dyDescent="0.3">
      <c r="A803" t="s">
        <v>799</v>
      </c>
      <c r="B803" t="str">
        <f>HYPERLINK("https://talan.bank.gov.ua/get-user-certificate/csI5cTVPY4QuChw6J5RK","Завантажити сертифікат")</f>
        <v>Завантажити сертифікат</v>
      </c>
    </row>
    <row r="804" spans="1:2" x14ac:dyDescent="0.3">
      <c r="A804" t="s">
        <v>800</v>
      </c>
      <c r="B804" t="str">
        <f>HYPERLINK("https://talan.bank.gov.ua/get-user-certificate/csI5cgN36nFQgTZVMYPj","Завантажити сертифікат")</f>
        <v>Завантажити сертифікат</v>
      </c>
    </row>
    <row r="805" spans="1:2" x14ac:dyDescent="0.3">
      <c r="A805" t="s">
        <v>801</v>
      </c>
      <c r="B805" t="str">
        <f>HYPERLINK("https://talan.bank.gov.ua/get-user-certificate/csI5cvjII1g2Io6-ytYU","Завантажити сертифікат")</f>
        <v>Завантажити сертифікат</v>
      </c>
    </row>
    <row r="806" spans="1:2" x14ac:dyDescent="0.3">
      <c r="A806" t="s">
        <v>802</v>
      </c>
      <c r="B806" t="str">
        <f>HYPERLINK("https://talan.bank.gov.ua/get-user-certificate/csI5cBd1HDiJuNwW9JMU","Завантажити сертифікат")</f>
        <v>Завантажити сертифікат</v>
      </c>
    </row>
    <row r="807" spans="1:2" x14ac:dyDescent="0.3">
      <c r="A807" t="s">
        <v>803</v>
      </c>
      <c r="B807" t="str">
        <f>HYPERLINK("https://talan.bank.gov.ua/get-user-certificate/csI5cnFVXErgcm2KM8Ev","Завантажити сертифікат")</f>
        <v>Завантажити сертифікат</v>
      </c>
    </row>
    <row r="808" spans="1:2" x14ac:dyDescent="0.3">
      <c r="A808" t="s">
        <v>804</v>
      </c>
      <c r="B808" t="str">
        <f>HYPERLINK("https://talan.bank.gov.ua/get-user-certificate/csI5cWaVOQeJrHwto9vH","Завантажити сертифікат")</f>
        <v>Завантажити сертифікат</v>
      </c>
    </row>
    <row r="809" spans="1:2" x14ac:dyDescent="0.3">
      <c r="A809" t="s">
        <v>805</v>
      </c>
      <c r="B809" t="str">
        <f>HYPERLINK("https://talan.bank.gov.ua/get-user-certificate/csI5c4n2gHk7dxVLYSkj","Завантажити сертифікат")</f>
        <v>Завантажити сертифікат</v>
      </c>
    </row>
    <row r="810" spans="1:2" x14ac:dyDescent="0.3">
      <c r="A810" t="s">
        <v>806</v>
      </c>
      <c r="B810" t="str">
        <f>HYPERLINK("https://talan.bank.gov.ua/get-user-certificate/csI5c0QT8F1yBe37m6rD","Завантажити сертифікат")</f>
        <v>Завантажити сертифікат</v>
      </c>
    </row>
    <row r="811" spans="1:2" x14ac:dyDescent="0.3">
      <c r="A811" t="s">
        <v>807</v>
      </c>
      <c r="B811" t="str">
        <f>HYPERLINK("https://talan.bank.gov.ua/get-user-certificate/csI5chDWCZ_U_jnYYRHJ","Завантажити сертифікат")</f>
        <v>Завантажити сертифікат</v>
      </c>
    </row>
    <row r="812" spans="1:2" x14ac:dyDescent="0.3">
      <c r="A812" t="s">
        <v>808</v>
      </c>
      <c r="B812" t="str">
        <f>HYPERLINK("https://talan.bank.gov.ua/get-user-certificate/csI5cdWQ28eCD8QnBq7r","Завантажити сертифікат")</f>
        <v>Завантажити сертифікат</v>
      </c>
    </row>
    <row r="813" spans="1:2" x14ac:dyDescent="0.3">
      <c r="A813" t="s">
        <v>809</v>
      </c>
      <c r="B813" t="str">
        <f>HYPERLINK("https://talan.bank.gov.ua/get-user-certificate/csI5ctAZXEaAvOecQ1xS","Завантажити сертифікат")</f>
        <v>Завантажити сертифікат</v>
      </c>
    </row>
    <row r="814" spans="1:2" x14ac:dyDescent="0.3">
      <c r="A814" t="s">
        <v>810</v>
      </c>
      <c r="B814" t="str">
        <f>HYPERLINK("https://talan.bank.gov.ua/get-user-certificate/csI5cqpWpab1KU1jPrWX","Завантажити сертифікат")</f>
        <v>Завантажити сертифікат</v>
      </c>
    </row>
    <row r="815" spans="1:2" x14ac:dyDescent="0.3">
      <c r="A815" t="s">
        <v>811</v>
      </c>
      <c r="B815" t="str">
        <f>HYPERLINK("https://talan.bank.gov.ua/get-user-certificate/csI5csXd533GG8q5OOla","Завантажити сертифікат")</f>
        <v>Завантажити сертифікат</v>
      </c>
    </row>
    <row r="816" spans="1:2" x14ac:dyDescent="0.3">
      <c r="A816" t="s">
        <v>812</v>
      </c>
      <c r="B816" t="str">
        <f>HYPERLINK("https://talan.bank.gov.ua/get-user-certificate/csI5cuVLOGhYSiqWs9qD","Завантажити сертифікат")</f>
        <v>Завантажити сертифікат</v>
      </c>
    </row>
    <row r="817" spans="1:2" x14ac:dyDescent="0.3">
      <c r="A817" t="s">
        <v>813</v>
      </c>
      <c r="B817" t="str">
        <f>HYPERLINK("https://talan.bank.gov.ua/get-user-certificate/csI5cT6tcPsUPdlKU4K3","Завантажити сертифікат")</f>
        <v>Завантажити сертифікат</v>
      </c>
    </row>
    <row r="818" spans="1:2" x14ac:dyDescent="0.3">
      <c r="A818" t="s">
        <v>814</v>
      </c>
      <c r="B818" t="str">
        <f>HYPERLINK("https://talan.bank.gov.ua/get-user-certificate/csI5cf6Mh8NDRVbqQ5bg","Завантажити сертифікат")</f>
        <v>Завантажити сертифікат</v>
      </c>
    </row>
    <row r="819" spans="1:2" x14ac:dyDescent="0.3">
      <c r="A819" t="s">
        <v>815</v>
      </c>
      <c r="B819" t="str">
        <f>HYPERLINK("https://talan.bank.gov.ua/get-user-certificate/csI5c9a0382bEot8gs5B","Завантажити сертифікат")</f>
        <v>Завантажити сертифікат</v>
      </c>
    </row>
    <row r="820" spans="1:2" x14ac:dyDescent="0.3">
      <c r="A820" t="s">
        <v>816</v>
      </c>
      <c r="B820" t="str">
        <f>HYPERLINK("https://talan.bank.gov.ua/get-user-certificate/csI5cu9yEdltrfszcpdf","Завантажити сертифікат")</f>
        <v>Завантажити сертифікат</v>
      </c>
    </row>
    <row r="821" spans="1:2" x14ac:dyDescent="0.3">
      <c r="A821" t="s">
        <v>817</v>
      </c>
      <c r="B821" t="str">
        <f>HYPERLINK("https://talan.bank.gov.ua/get-user-certificate/csI5cPw92JTjhfehvfaQ","Завантажити сертифікат")</f>
        <v>Завантажити сертифікат</v>
      </c>
    </row>
    <row r="822" spans="1:2" x14ac:dyDescent="0.3">
      <c r="A822" t="s">
        <v>818</v>
      </c>
      <c r="B822" t="str">
        <f>HYPERLINK("https://talan.bank.gov.ua/get-user-certificate/csI5c1yg5HEZtQCEeNbd","Завантажити сертифікат")</f>
        <v>Завантажити сертифікат</v>
      </c>
    </row>
    <row r="823" spans="1:2" x14ac:dyDescent="0.3">
      <c r="A823" t="s">
        <v>819</v>
      </c>
      <c r="B823" t="str">
        <f>HYPERLINK("https://talan.bank.gov.ua/get-user-certificate/csI5cDmFrh01JYko0lv-","Завантажити сертифікат")</f>
        <v>Завантажити сертифікат</v>
      </c>
    </row>
    <row r="824" spans="1:2" x14ac:dyDescent="0.3">
      <c r="A824" t="s">
        <v>820</v>
      </c>
      <c r="B824" t="str">
        <f>HYPERLINK("https://talan.bank.gov.ua/get-user-certificate/csI5cFEtuobafchCRhRN","Завантажити сертифікат")</f>
        <v>Завантажити сертифікат</v>
      </c>
    </row>
    <row r="825" spans="1:2" x14ac:dyDescent="0.3">
      <c r="A825" t="s">
        <v>821</v>
      </c>
      <c r="B825" t="str">
        <f>HYPERLINK("https://talan.bank.gov.ua/get-user-certificate/csI5caRoAERzf_Enjugd","Завантажити сертифікат")</f>
        <v>Завантажити сертифікат</v>
      </c>
    </row>
    <row r="826" spans="1:2" x14ac:dyDescent="0.3">
      <c r="A826" t="s">
        <v>822</v>
      </c>
      <c r="B826" t="str">
        <f>HYPERLINK("https://talan.bank.gov.ua/get-user-certificate/csI5chd1Rz_2L_xE39hh","Завантажити сертифікат")</f>
        <v>Завантажити сертифікат</v>
      </c>
    </row>
    <row r="827" spans="1:2" x14ac:dyDescent="0.3">
      <c r="A827" t="s">
        <v>823</v>
      </c>
      <c r="B827" t="str">
        <f>HYPERLINK("https://talan.bank.gov.ua/get-user-certificate/csI5cYVTNujF_RYqRu69","Завантажити сертифікат")</f>
        <v>Завантажити сертифікат</v>
      </c>
    </row>
    <row r="828" spans="1:2" x14ac:dyDescent="0.3">
      <c r="A828" t="s">
        <v>824</v>
      </c>
      <c r="B828" t="str">
        <f>HYPERLINK("https://talan.bank.gov.ua/get-user-certificate/csI5c5l6A-mKReG0uy6X","Завантажити сертифікат")</f>
        <v>Завантажити сертифікат</v>
      </c>
    </row>
    <row r="829" spans="1:2" x14ac:dyDescent="0.3">
      <c r="A829" t="s">
        <v>825</v>
      </c>
      <c r="B829" t="str">
        <f>HYPERLINK("https://talan.bank.gov.ua/get-user-certificate/csI5cNzOqhDFHaYikeFi","Завантажити сертифікат")</f>
        <v>Завантажити сертифікат</v>
      </c>
    </row>
    <row r="830" spans="1:2" x14ac:dyDescent="0.3">
      <c r="A830" t="s">
        <v>826</v>
      </c>
      <c r="B830" t="str">
        <f>HYPERLINK("https://talan.bank.gov.ua/get-user-certificate/csI5cHOkqyd4TUT8xqyh","Завантажити сертифікат")</f>
        <v>Завантажити сертифікат</v>
      </c>
    </row>
    <row r="831" spans="1:2" x14ac:dyDescent="0.3">
      <c r="A831" t="s">
        <v>827</v>
      </c>
      <c r="B831" t="str">
        <f>HYPERLINK("https://talan.bank.gov.ua/get-user-certificate/csI5cXTJtckYJzTaQRDx","Завантажити сертифікат")</f>
        <v>Завантажити сертифікат</v>
      </c>
    </row>
    <row r="832" spans="1:2" x14ac:dyDescent="0.3">
      <c r="A832" t="s">
        <v>828</v>
      </c>
      <c r="B832" t="str">
        <f>HYPERLINK("https://talan.bank.gov.ua/get-user-certificate/csI5cHQg9bKuUAuR3yFz","Завантажити сертифікат")</f>
        <v>Завантажити сертифікат</v>
      </c>
    </row>
    <row r="833" spans="1:2" x14ac:dyDescent="0.3">
      <c r="A833" t="s">
        <v>829</v>
      </c>
      <c r="B833" t="str">
        <f>HYPERLINK("https://talan.bank.gov.ua/get-user-certificate/csI5c7Ic2TP94pUoPLTj","Завантажити сертифікат")</f>
        <v>Завантажити сертифікат</v>
      </c>
    </row>
    <row r="834" spans="1:2" x14ac:dyDescent="0.3">
      <c r="A834" t="s">
        <v>830</v>
      </c>
      <c r="B834" t="str">
        <f>HYPERLINK("https://talan.bank.gov.ua/get-user-certificate/csI5czfhgn1vjODOmBUw","Завантажити сертифікат")</f>
        <v>Завантажити сертифікат</v>
      </c>
    </row>
    <row r="835" spans="1:2" x14ac:dyDescent="0.3">
      <c r="A835" t="s">
        <v>831</v>
      </c>
      <c r="B835" t="str">
        <f>HYPERLINK("https://talan.bank.gov.ua/get-user-certificate/csI5cbafsVeAJmFKy5Ho","Завантажити сертифікат")</f>
        <v>Завантажити сертифікат</v>
      </c>
    </row>
    <row r="836" spans="1:2" x14ac:dyDescent="0.3">
      <c r="A836" t="s">
        <v>832</v>
      </c>
      <c r="B836" t="str">
        <f>HYPERLINK("https://talan.bank.gov.ua/get-user-certificate/csI5cSMMdPC6CoC6LkDs","Завантажити сертифікат")</f>
        <v>Завантажити сертифікат</v>
      </c>
    </row>
    <row r="837" spans="1:2" x14ac:dyDescent="0.3">
      <c r="A837" t="s">
        <v>833</v>
      </c>
      <c r="B837" t="str">
        <f>HYPERLINK("https://talan.bank.gov.ua/get-user-certificate/csI5cbufnnZ4FwnuPXzD","Завантажити сертифікат")</f>
        <v>Завантажити сертифікат</v>
      </c>
    </row>
    <row r="838" spans="1:2" x14ac:dyDescent="0.3">
      <c r="A838" t="s">
        <v>834</v>
      </c>
      <c r="B838" t="str">
        <f>HYPERLINK("https://talan.bank.gov.ua/get-user-certificate/csI5cnSAJIfi6LN8UjpZ","Завантажити сертифікат")</f>
        <v>Завантажити сертифікат</v>
      </c>
    </row>
    <row r="839" spans="1:2" x14ac:dyDescent="0.3">
      <c r="A839" t="s">
        <v>835</v>
      </c>
      <c r="B839" t="str">
        <f>HYPERLINK("https://talan.bank.gov.ua/get-user-certificate/csI5cXIF7APH_EnvEyGf","Завантажити сертифікат")</f>
        <v>Завантажити сертифікат</v>
      </c>
    </row>
    <row r="840" spans="1:2" x14ac:dyDescent="0.3">
      <c r="A840" t="s">
        <v>836</v>
      </c>
      <c r="B840" t="str">
        <f>HYPERLINK("https://talan.bank.gov.ua/get-user-certificate/csI5c6z7KFsz2kiFx1J6","Завантажити сертифікат")</f>
        <v>Завантажити сертифікат</v>
      </c>
    </row>
    <row r="841" spans="1:2" x14ac:dyDescent="0.3">
      <c r="A841" t="s">
        <v>837</v>
      </c>
      <c r="B841" t="str">
        <f>HYPERLINK("https://talan.bank.gov.ua/get-user-certificate/csI5c62ytWqb_hs90WuK","Завантажити сертифікат")</f>
        <v>Завантажити сертифікат</v>
      </c>
    </row>
    <row r="842" spans="1:2" x14ac:dyDescent="0.3">
      <c r="A842" t="s">
        <v>838</v>
      </c>
      <c r="B842" t="str">
        <f>HYPERLINK("https://talan.bank.gov.ua/get-user-certificate/csI5c8E_CWj8YCX1D8wH","Завантажити сертифікат")</f>
        <v>Завантажити сертифікат</v>
      </c>
    </row>
    <row r="843" spans="1:2" x14ac:dyDescent="0.3">
      <c r="A843" t="s">
        <v>839</v>
      </c>
      <c r="B843" t="str">
        <f>HYPERLINK("https://talan.bank.gov.ua/get-user-certificate/csI5cG9kRWMkbE63MK79","Завантажити сертифікат")</f>
        <v>Завантажити сертифікат</v>
      </c>
    </row>
    <row r="844" spans="1:2" x14ac:dyDescent="0.3">
      <c r="A844" t="s">
        <v>840</v>
      </c>
      <c r="B844" t="str">
        <f>HYPERLINK("https://talan.bank.gov.ua/get-user-certificate/csI5cGNX4TOJwinpI6AU","Завантажити сертифікат")</f>
        <v>Завантажити сертифікат</v>
      </c>
    </row>
    <row r="845" spans="1:2" x14ac:dyDescent="0.3">
      <c r="A845" t="s">
        <v>841</v>
      </c>
      <c r="B845" t="str">
        <f>HYPERLINK("https://talan.bank.gov.ua/get-user-certificate/csI5c0CG4M6Zt04PwLo1","Завантажити сертифікат")</f>
        <v>Завантажити сертифікат</v>
      </c>
    </row>
    <row r="846" spans="1:2" x14ac:dyDescent="0.3">
      <c r="A846" t="s">
        <v>842</v>
      </c>
      <c r="B846" t="str">
        <f>HYPERLINK("https://talan.bank.gov.ua/get-user-certificate/csI5ctvfjYRvig0-NoDX","Завантажити сертифікат")</f>
        <v>Завантажити сертифікат</v>
      </c>
    </row>
    <row r="847" spans="1:2" x14ac:dyDescent="0.3">
      <c r="A847" t="s">
        <v>843</v>
      </c>
      <c r="B847" t="str">
        <f>HYPERLINK("https://talan.bank.gov.ua/get-user-certificate/csI5cdxGjGDcBKYeuv4k","Завантажити сертифікат")</f>
        <v>Завантажити сертифікат</v>
      </c>
    </row>
    <row r="848" spans="1:2" x14ac:dyDescent="0.3">
      <c r="A848" t="s">
        <v>844</v>
      </c>
      <c r="B848" t="str">
        <f>HYPERLINK("https://talan.bank.gov.ua/get-user-certificate/csI5csq8k2R-oBdB6iTb","Завантажити сертифікат")</f>
        <v>Завантажити сертифікат</v>
      </c>
    </row>
    <row r="849" spans="1:2" x14ac:dyDescent="0.3">
      <c r="A849" t="s">
        <v>845</v>
      </c>
      <c r="B849" t="str">
        <f>HYPERLINK("https://talan.bank.gov.ua/get-user-certificate/csI5cF2JkGg9u6bCZlVs","Завантажити сертифікат")</f>
        <v>Завантажити сертифікат</v>
      </c>
    </row>
    <row r="850" spans="1:2" x14ac:dyDescent="0.3">
      <c r="A850" t="s">
        <v>846</v>
      </c>
      <c r="B850" t="str">
        <f>HYPERLINK("https://talan.bank.gov.ua/get-user-certificate/csI5cpAkakHT8zrhfMT0","Завантажити сертифікат")</f>
        <v>Завантажити сертифікат</v>
      </c>
    </row>
    <row r="851" spans="1:2" x14ac:dyDescent="0.3">
      <c r="A851" t="s">
        <v>847</v>
      </c>
      <c r="B851" t="str">
        <f>HYPERLINK("https://talan.bank.gov.ua/get-user-certificate/csI5cyadiJ1qFGj-xmtK","Завантажити сертифікат")</f>
        <v>Завантажити сертифікат</v>
      </c>
    </row>
    <row r="852" spans="1:2" x14ac:dyDescent="0.3">
      <c r="A852" t="s">
        <v>848</v>
      </c>
      <c r="B852" t="str">
        <f>HYPERLINK("https://talan.bank.gov.ua/get-user-certificate/csI5ci3l5wsSOo6nBfQD","Завантажити сертифікат")</f>
        <v>Завантажити сертифікат</v>
      </c>
    </row>
    <row r="853" spans="1:2" x14ac:dyDescent="0.3">
      <c r="A853" t="s">
        <v>849</v>
      </c>
      <c r="B853" t="str">
        <f>HYPERLINK("https://talan.bank.gov.ua/get-user-certificate/csI5ciOfSbVK9gum5YWi","Завантажити сертифікат")</f>
        <v>Завантажити сертифікат</v>
      </c>
    </row>
    <row r="854" spans="1:2" x14ac:dyDescent="0.3">
      <c r="A854" t="s">
        <v>850</v>
      </c>
      <c r="B854" t="str">
        <f>HYPERLINK("https://talan.bank.gov.ua/get-user-certificate/csI5cFpbmG3lnPf4PM9T","Завантажити сертифікат")</f>
        <v>Завантажити сертифікат</v>
      </c>
    </row>
    <row r="855" spans="1:2" x14ac:dyDescent="0.3">
      <c r="A855" t="s">
        <v>851</v>
      </c>
      <c r="B855" t="str">
        <f>HYPERLINK("https://talan.bank.gov.ua/get-user-certificate/csI5c5lBNeU23zF0f2Ba","Завантажити сертифікат")</f>
        <v>Завантажити сертифікат</v>
      </c>
    </row>
    <row r="856" spans="1:2" x14ac:dyDescent="0.3">
      <c r="A856" t="s">
        <v>852</v>
      </c>
      <c r="B856" t="str">
        <f>HYPERLINK("https://talan.bank.gov.ua/get-user-certificate/csI5coOvXW0EaG3rOq_Z","Завантажити сертифікат")</f>
        <v>Завантажити сертифікат</v>
      </c>
    </row>
    <row r="857" spans="1:2" x14ac:dyDescent="0.3">
      <c r="A857" t="s">
        <v>853</v>
      </c>
      <c r="B857" t="str">
        <f>HYPERLINK("https://talan.bank.gov.ua/get-user-certificate/csI5cMjxVaAS1WeGSd7f","Завантажити сертифікат")</f>
        <v>Завантажити сертифікат</v>
      </c>
    </row>
    <row r="858" spans="1:2" x14ac:dyDescent="0.3">
      <c r="A858" t="s">
        <v>854</v>
      </c>
      <c r="B858" t="str">
        <f>HYPERLINK("https://talan.bank.gov.ua/get-user-certificate/csI5c5KHf-QAePKZWozY","Завантажити сертифікат")</f>
        <v>Завантажити сертифікат</v>
      </c>
    </row>
    <row r="859" spans="1:2" x14ac:dyDescent="0.3">
      <c r="A859" t="s">
        <v>855</v>
      </c>
      <c r="B859" t="str">
        <f>HYPERLINK("https://talan.bank.gov.ua/get-user-certificate/csI5cYu7wmkE-yc2Vg5_","Завантажити сертифікат")</f>
        <v>Завантажити сертифікат</v>
      </c>
    </row>
    <row r="860" spans="1:2" x14ac:dyDescent="0.3">
      <c r="A860" t="s">
        <v>856</v>
      </c>
      <c r="B860" t="str">
        <f>HYPERLINK("https://talan.bank.gov.ua/get-user-certificate/csI5cTsSZPKzuETah2rg","Завантажити сертифікат")</f>
        <v>Завантажити сертифікат</v>
      </c>
    </row>
    <row r="861" spans="1:2" x14ac:dyDescent="0.3">
      <c r="A861" t="s">
        <v>857</v>
      </c>
      <c r="B861" t="str">
        <f>HYPERLINK("https://talan.bank.gov.ua/get-user-certificate/csI5cqidP9c4fDuAWYf1","Завантажити сертифікат")</f>
        <v>Завантажити сертифікат</v>
      </c>
    </row>
    <row r="862" spans="1:2" x14ac:dyDescent="0.3">
      <c r="A862" t="s">
        <v>858</v>
      </c>
      <c r="B862" t="str">
        <f>HYPERLINK("https://talan.bank.gov.ua/get-user-certificate/csI5cTe-NFM4eKGzIdXM","Завантажити сертифікат")</f>
        <v>Завантажити сертифікат</v>
      </c>
    </row>
    <row r="863" spans="1:2" x14ac:dyDescent="0.3">
      <c r="A863" t="s">
        <v>859</v>
      </c>
      <c r="B863" t="str">
        <f>HYPERLINK("https://talan.bank.gov.ua/get-user-certificate/csI5cyUXDMrCzPxIncsK","Завантажити сертифікат")</f>
        <v>Завантажити сертифікат</v>
      </c>
    </row>
    <row r="864" spans="1:2" x14ac:dyDescent="0.3">
      <c r="A864" t="s">
        <v>860</v>
      </c>
      <c r="B864" t="str">
        <f>HYPERLINK("https://talan.bank.gov.ua/get-user-certificate/csI5cKQzpfzpgIGzGoBe","Завантажити сертифікат")</f>
        <v>Завантажити сертифікат</v>
      </c>
    </row>
    <row r="865" spans="1:2" x14ac:dyDescent="0.3">
      <c r="A865" t="s">
        <v>861</v>
      </c>
      <c r="B865" t="str">
        <f>HYPERLINK("https://talan.bank.gov.ua/get-user-certificate/csI5cv6cNlFPRdj5XI-r","Завантажити сертифікат")</f>
        <v>Завантажити сертифікат</v>
      </c>
    </row>
    <row r="866" spans="1:2" x14ac:dyDescent="0.3">
      <c r="A866" t="s">
        <v>862</v>
      </c>
      <c r="B866" t="str">
        <f>HYPERLINK("https://talan.bank.gov.ua/get-user-certificate/csI5cTvLnJ9O4t3gkrTd","Завантажити сертифікат")</f>
        <v>Завантажити сертифікат</v>
      </c>
    </row>
    <row r="867" spans="1:2" x14ac:dyDescent="0.3">
      <c r="A867" t="s">
        <v>863</v>
      </c>
      <c r="B867" t="str">
        <f>HYPERLINK("https://talan.bank.gov.ua/get-user-certificate/csI5cgFegj6iCMtXjhbj","Завантажити сертифікат")</f>
        <v>Завантажити сертифікат</v>
      </c>
    </row>
    <row r="868" spans="1:2" x14ac:dyDescent="0.3">
      <c r="A868" t="s">
        <v>864</v>
      </c>
      <c r="B868" t="str">
        <f>HYPERLINK("https://talan.bank.gov.ua/get-user-certificate/csI5cyw7KSZohfPg3Rcx","Завантажити сертифікат")</f>
        <v>Завантажити сертифікат</v>
      </c>
    </row>
    <row r="869" spans="1:2" x14ac:dyDescent="0.3">
      <c r="A869" t="s">
        <v>865</v>
      </c>
      <c r="B869" t="str">
        <f>HYPERLINK("https://talan.bank.gov.ua/get-user-certificate/csI5cLnwXSkozG3E-xI8","Завантажити сертифікат")</f>
        <v>Завантажити сертифікат</v>
      </c>
    </row>
    <row r="870" spans="1:2" x14ac:dyDescent="0.3">
      <c r="A870" t="s">
        <v>866</v>
      </c>
      <c r="B870" t="str">
        <f>HYPERLINK("https://talan.bank.gov.ua/get-user-certificate/csI5cFNhB364LDOiF7DK","Завантажити сертифікат")</f>
        <v>Завантажити сертифікат</v>
      </c>
    </row>
    <row r="871" spans="1:2" x14ac:dyDescent="0.3">
      <c r="A871" t="s">
        <v>867</v>
      </c>
      <c r="B871" t="str">
        <f>HYPERLINK("https://talan.bank.gov.ua/get-user-certificate/csI5cWO4ZDMqCOuH_xOX","Завантажити сертифікат")</f>
        <v>Завантажити сертифікат</v>
      </c>
    </row>
    <row r="872" spans="1:2" x14ac:dyDescent="0.3">
      <c r="A872" t="s">
        <v>868</v>
      </c>
      <c r="B872" t="str">
        <f>HYPERLINK("https://talan.bank.gov.ua/get-user-certificate/csI5cT9KmMVB8iZbGrcF","Завантажити сертифікат")</f>
        <v>Завантажити сертифікат</v>
      </c>
    </row>
    <row r="873" spans="1:2" x14ac:dyDescent="0.3">
      <c r="A873" t="s">
        <v>869</v>
      </c>
      <c r="B873" t="str">
        <f>HYPERLINK("https://talan.bank.gov.ua/get-user-certificate/csI5ceVR7dPLPJh9N0Uy","Завантажити сертифікат")</f>
        <v>Завантажити сертифікат</v>
      </c>
    </row>
    <row r="874" spans="1:2" x14ac:dyDescent="0.3">
      <c r="A874" t="s">
        <v>870</v>
      </c>
      <c r="B874" t="str">
        <f>HYPERLINK("https://talan.bank.gov.ua/get-user-certificate/csI5cW92t0VZ21baddyz","Завантажити сертифікат")</f>
        <v>Завантажити сертифікат</v>
      </c>
    </row>
    <row r="875" spans="1:2" x14ac:dyDescent="0.3">
      <c r="A875" t="s">
        <v>871</v>
      </c>
      <c r="B875" t="str">
        <f>HYPERLINK("https://talan.bank.gov.ua/get-user-certificate/csI5cwMhAmP1oH-z3Ikx","Завантажити сертифікат")</f>
        <v>Завантажити сертифікат</v>
      </c>
    </row>
    <row r="876" spans="1:2" x14ac:dyDescent="0.3">
      <c r="A876" t="s">
        <v>872</v>
      </c>
      <c r="B876" t="str">
        <f>HYPERLINK("https://talan.bank.gov.ua/get-user-certificate/csI5cFHu-1S35w8qaWhQ","Завантажити сертифікат")</f>
        <v>Завантажити сертифікат</v>
      </c>
    </row>
    <row r="877" spans="1:2" x14ac:dyDescent="0.3">
      <c r="A877" t="s">
        <v>873</v>
      </c>
      <c r="B877" t="str">
        <f>HYPERLINK("https://talan.bank.gov.ua/get-user-certificate/csI5c_H4ZQZ0iou5aX_z","Завантажити сертифікат")</f>
        <v>Завантажити сертифікат</v>
      </c>
    </row>
    <row r="878" spans="1:2" x14ac:dyDescent="0.3">
      <c r="A878" t="s">
        <v>874</v>
      </c>
      <c r="B878" t="str">
        <f>HYPERLINK("https://talan.bank.gov.ua/get-user-certificate/csI5clPckCiAOFe9j_an","Завантажити сертифікат")</f>
        <v>Завантажити сертифікат</v>
      </c>
    </row>
    <row r="879" spans="1:2" x14ac:dyDescent="0.3">
      <c r="A879" t="s">
        <v>875</v>
      </c>
      <c r="B879" t="str">
        <f>HYPERLINK("https://talan.bank.gov.ua/get-user-certificate/csI5cGLpPzvlVjXXpSNh","Завантажити сертифікат")</f>
        <v>Завантажити сертифікат</v>
      </c>
    </row>
    <row r="880" spans="1:2" x14ac:dyDescent="0.3">
      <c r="A880" t="s">
        <v>876</v>
      </c>
      <c r="B880" t="str">
        <f>HYPERLINK("https://talan.bank.gov.ua/get-user-certificate/csI5cURatreeSXsrln1v","Завантажити сертифікат")</f>
        <v>Завантажити сертифікат</v>
      </c>
    </row>
    <row r="881" spans="1:2" x14ac:dyDescent="0.3">
      <c r="A881" t="s">
        <v>877</v>
      </c>
      <c r="B881" t="str">
        <f>HYPERLINK("https://talan.bank.gov.ua/get-user-certificate/csI5cHycmeqWgcBnHxxS","Завантажити сертифікат")</f>
        <v>Завантажити сертифікат</v>
      </c>
    </row>
    <row r="882" spans="1:2" x14ac:dyDescent="0.3">
      <c r="A882" t="s">
        <v>878</v>
      </c>
      <c r="B882" t="str">
        <f>HYPERLINK("https://talan.bank.gov.ua/get-user-certificate/csI5cXw2sETJlDCg29AY","Завантажити сертифікат")</f>
        <v>Завантажити сертифікат</v>
      </c>
    </row>
    <row r="883" spans="1:2" x14ac:dyDescent="0.3">
      <c r="A883" t="s">
        <v>879</v>
      </c>
      <c r="B883" t="str">
        <f>HYPERLINK("https://talan.bank.gov.ua/get-user-certificate/csI5cIFUO3XtHN20JfKo","Завантажити сертифікат")</f>
        <v>Завантажити сертифікат</v>
      </c>
    </row>
    <row r="884" spans="1:2" x14ac:dyDescent="0.3">
      <c r="A884" t="s">
        <v>880</v>
      </c>
      <c r="B884" t="str">
        <f>HYPERLINK("https://talan.bank.gov.ua/get-user-certificate/csI5cAQADqY-TsZiu4u9","Завантажити сертифікат")</f>
        <v>Завантажити сертифікат</v>
      </c>
    </row>
    <row r="885" spans="1:2" x14ac:dyDescent="0.3">
      <c r="A885" t="s">
        <v>881</v>
      </c>
      <c r="B885" t="str">
        <f>HYPERLINK("https://talan.bank.gov.ua/get-user-certificate/csI5cF5JTuklfa_YV6bo","Завантажити сертифікат")</f>
        <v>Завантажити сертифікат</v>
      </c>
    </row>
    <row r="886" spans="1:2" x14ac:dyDescent="0.3">
      <c r="A886" t="s">
        <v>882</v>
      </c>
      <c r="B886" t="str">
        <f>HYPERLINK("https://talan.bank.gov.ua/get-user-certificate/csI5c-gWZqyrDarC1FQG","Завантажити сертифікат")</f>
        <v>Завантажити сертифікат</v>
      </c>
    </row>
    <row r="887" spans="1:2" x14ac:dyDescent="0.3">
      <c r="A887" t="s">
        <v>883</v>
      </c>
      <c r="B887" t="str">
        <f>HYPERLINK("https://talan.bank.gov.ua/get-user-certificate/csI5cJs8S9e5rpac0IL5","Завантажити сертифікат")</f>
        <v>Завантажити сертифікат</v>
      </c>
    </row>
    <row r="888" spans="1:2" x14ac:dyDescent="0.3">
      <c r="A888" t="s">
        <v>884</v>
      </c>
      <c r="B888" t="str">
        <f>HYPERLINK("https://talan.bank.gov.ua/get-user-certificate/csI5cQiW-Q0df4NTweg1","Завантажити сертифікат")</f>
        <v>Завантажити сертифікат</v>
      </c>
    </row>
    <row r="889" spans="1:2" x14ac:dyDescent="0.3">
      <c r="A889" t="s">
        <v>885</v>
      </c>
      <c r="B889" t="str">
        <f>HYPERLINK("https://talan.bank.gov.ua/get-user-certificate/csI5cp5D25weY-Bhfg6s","Завантажити сертифікат")</f>
        <v>Завантажити сертифікат</v>
      </c>
    </row>
    <row r="890" spans="1:2" x14ac:dyDescent="0.3">
      <c r="A890" t="s">
        <v>886</v>
      </c>
      <c r="B890" t="str">
        <f>HYPERLINK("https://talan.bank.gov.ua/get-user-certificate/csI5cPhfAi0nMDUUBJ8m","Завантажити сертифікат")</f>
        <v>Завантажити сертифікат</v>
      </c>
    </row>
    <row r="891" spans="1:2" x14ac:dyDescent="0.3">
      <c r="A891" t="s">
        <v>887</v>
      </c>
      <c r="B891" t="str">
        <f>HYPERLINK("https://talan.bank.gov.ua/get-user-certificate/csI5cJS4vDMSQ0i7CZSi","Завантажити сертифікат")</f>
        <v>Завантажити сертифікат</v>
      </c>
    </row>
    <row r="892" spans="1:2" x14ac:dyDescent="0.3">
      <c r="A892" t="s">
        <v>888</v>
      </c>
      <c r="B892" t="str">
        <f>HYPERLINK("https://talan.bank.gov.ua/get-user-certificate/csI5cDuLi7sCXBEJbfHw","Завантажити сертифікат")</f>
        <v>Завантажити сертифікат</v>
      </c>
    </row>
    <row r="893" spans="1:2" x14ac:dyDescent="0.3">
      <c r="A893" t="s">
        <v>889</v>
      </c>
      <c r="B893" t="str">
        <f>HYPERLINK("https://talan.bank.gov.ua/get-user-certificate/csI5cCKDhyMEdQwbofL-","Завантажити сертифікат")</f>
        <v>Завантажити сертифікат</v>
      </c>
    </row>
    <row r="894" spans="1:2" x14ac:dyDescent="0.3">
      <c r="A894" t="s">
        <v>890</v>
      </c>
      <c r="B894" t="str">
        <f>HYPERLINK("https://talan.bank.gov.ua/get-user-certificate/csI5ck1BA46_Vj-XPVZR","Завантажити сертифікат")</f>
        <v>Завантажити сертифікат</v>
      </c>
    </row>
    <row r="895" spans="1:2" x14ac:dyDescent="0.3">
      <c r="A895" t="s">
        <v>891</v>
      </c>
      <c r="B895" t="str">
        <f>HYPERLINK("https://talan.bank.gov.ua/get-user-certificate/csI5cooXEIjNwzR8lxeK","Завантажити сертифікат")</f>
        <v>Завантажити сертифікат</v>
      </c>
    </row>
    <row r="896" spans="1:2" x14ac:dyDescent="0.3">
      <c r="A896" t="s">
        <v>892</v>
      </c>
      <c r="B896" t="str">
        <f>HYPERLINK("https://talan.bank.gov.ua/get-user-certificate/csI5cE-nuouqznCcxfmp","Завантажити сертифікат")</f>
        <v>Завантажити сертифікат</v>
      </c>
    </row>
    <row r="897" spans="1:2" x14ac:dyDescent="0.3">
      <c r="A897" t="s">
        <v>893</v>
      </c>
      <c r="B897" t="str">
        <f>HYPERLINK("https://talan.bank.gov.ua/get-user-certificate/csI5cROQr8YCEp5W_MDf","Завантажити сертифікат")</f>
        <v>Завантажити сертифікат</v>
      </c>
    </row>
    <row r="898" spans="1:2" x14ac:dyDescent="0.3">
      <c r="A898" t="s">
        <v>894</v>
      </c>
      <c r="B898" t="str">
        <f>HYPERLINK("https://talan.bank.gov.ua/get-user-certificate/csI5chcTiop_yE4fB_63","Завантажити сертифікат")</f>
        <v>Завантажити сертифікат</v>
      </c>
    </row>
    <row r="899" spans="1:2" x14ac:dyDescent="0.3">
      <c r="A899" t="s">
        <v>895</v>
      </c>
      <c r="B899" t="str">
        <f>HYPERLINK("https://talan.bank.gov.ua/get-user-certificate/csI5cyd1FVTXe0tp0gJy","Завантажити сертифікат")</f>
        <v>Завантажити сертифікат</v>
      </c>
    </row>
    <row r="900" spans="1:2" x14ac:dyDescent="0.3">
      <c r="A900" t="s">
        <v>896</v>
      </c>
      <c r="B900" t="str">
        <f>HYPERLINK("https://talan.bank.gov.ua/get-user-certificate/csI5cmABqaxopNWCQ1cQ","Завантажити сертифікат")</f>
        <v>Завантажити сертифікат</v>
      </c>
    </row>
    <row r="901" spans="1:2" x14ac:dyDescent="0.3">
      <c r="A901" t="s">
        <v>897</v>
      </c>
      <c r="B901" t="str">
        <f>HYPERLINK("https://talan.bank.gov.ua/get-user-certificate/csI5cpiTHKn59Akt38P5","Завантажити сертифікат")</f>
        <v>Завантажити сертифікат</v>
      </c>
    </row>
    <row r="902" spans="1:2" x14ac:dyDescent="0.3">
      <c r="A902" t="s">
        <v>898</v>
      </c>
      <c r="B902" t="str">
        <f>HYPERLINK("https://talan.bank.gov.ua/get-user-certificate/csI5cC7zp5FVHAJIUCmg","Завантажити сертифікат")</f>
        <v>Завантажити сертифікат</v>
      </c>
    </row>
    <row r="903" spans="1:2" x14ac:dyDescent="0.3">
      <c r="A903" t="s">
        <v>899</v>
      </c>
      <c r="B903" t="str">
        <f>HYPERLINK("https://talan.bank.gov.ua/get-user-certificate/csI5cRrc47EdLps4-U1S","Завантажити сертифікат")</f>
        <v>Завантажити сертифікат</v>
      </c>
    </row>
    <row r="904" spans="1:2" x14ac:dyDescent="0.3">
      <c r="A904" t="s">
        <v>900</v>
      </c>
      <c r="B904" t="str">
        <f>HYPERLINK("https://talan.bank.gov.ua/get-user-certificate/csI5c0-zNge1zX9LocH4","Завантажити сертифікат")</f>
        <v>Завантажити сертифікат</v>
      </c>
    </row>
    <row r="905" spans="1:2" x14ac:dyDescent="0.3">
      <c r="A905" t="s">
        <v>901</v>
      </c>
      <c r="B905" t="str">
        <f>HYPERLINK("https://talan.bank.gov.ua/get-user-certificate/csI5cJMReHHq1ipmdhgr","Завантажити сертифікат")</f>
        <v>Завантажити сертифікат</v>
      </c>
    </row>
    <row r="906" spans="1:2" x14ac:dyDescent="0.3">
      <c r="A906" t="s">
        <v>902</v>
      </c>
      <c r="B906" t="str">
        <f>HYPERLINK("https://talan.bank.gov.ua/get-user-certificate/csI5cJXAWcG7Ml6dylmc","Завантажити сертифікат")</f>
        <v>Завантажити сертифікат</v>
      </c>
    </row>
    <row r="907" spans="1:2" x14ac:dyDescent="0.3">
      <c r="A907" t="s">
        <v>903</v>
      </c>
      <c r="B907" t="str">
        <f>HYPERLINK("https://talan.bank.gov.ua/get-user-certificate/csI5cwO89WKnSKbjMfHU","Завантажити сертифікат")</f>
        <v>Завантажити сертифікат</v>
      </c>
    </row>
    <row r="908" spans="1:2" x14ac:dyDescent="0.3">
      <c r="A908" t="s">
        <v>904</v>
      </c>
      <c r="B908" t="str">
        <f>HYPERLINK("https://talan.bank.gov.ua/get-user-certificate/csI5cAsYsIuYJb4g0LSI","Завантажити сертифікат")</f>
        <v>Завантажити сертифікат</v>
      </c>
    </row>
    <row r="909" spans="1:2" x14ac:dyDescent="0.3">
      <c r="A909" t="s">
        <v>905</v>
      </c>
      <c r="B909" t="str">
        <f>HYPERLINK("https://talan.bank.gov.ua/get-user-certificate/csI5c8wH1APeKtkqX7jl","Завантажити сертифікат")</f>
        <v>Завантажити сертифікат</v>
      </c>
    </row>
    <row r="910" spans="1:2" x14ac:dyDescent="0.3">
      <c r="A910" t="s">
        <v>906</v>
      </c>
      <c r="B910" t="str">
        <f>HYPERLINK("https://talan.bank.gov.ua/get-user-certificate/csI5c8klF98m1NDYUfvm","Завантажити сертифікат")</f>
        <v>Завантажити сертифікат</v>
      </c>
    </row>
    <row r="911" spans="1:2" x14ac:dyDescent="0.3">
      <c r="A911" t="s">
        <v>907</v>
      </c>
      <c r="B911" t="str">
        <f>HYPERLINK("https://talan.bank.gov.ua/get-user-certificate/csI5cdVVxykNbiLIaAQk","Завантажити сертифікат")</f>
        <v>Завантажити сертифікат</v>
      </c>
    </row>
    <row r="912" spans="1:2" x14ac:dyDescent="0.3">
      <c r="A912" t="s">
        <v>908</v>
      </c>
      <c r="B912" t="str">
        <f>HYPERLINK("https://talan.bank.gov.ua/get-user-certificate/csI5cG42ZaOLHSeznlTQ","Завантажити сертифікат")</f>
        <v>Завантажити сертифікат</v>
      </c>
    </row>
    <row r="913" spans="1:2" x14ac:dyDescent="0.3">
      <c r="A913" t="s">
        <v>909</v>
      </c>
      <c r="B913" t="str">
        <f>HYPERLINK("https://talan.bank.gov.ua/get-user-certificate/csI5ckRpcvhJMUhrRh6E","Завантажити сертифікат")</f>
        <v>Завантажити сертифікат</v>
      </c>
    </row>
    <row r="914" spans="1:2" x14ac:dyDescent="0.3">
      <c r="A914" t="s">
        <v>910</v>
      </c>
      <c r="B914" t="str">
        <f>HYPERLINK("https://talan.bank.gov.ua/get-user-certificate/csI5cZPttaqs6nBf1-O0","Завантажити сертифікат")</f>
        <v>Завантажити сертифікат</v>
      </c>
    </row>
    <row r="915" spans="1:2" x14ac:dyDescent="0.3">
      <c r="A915" t="s">
        <v>911</v>
      </c>
      <c r="B915" t="str">
        <f>HYPERLINK("https://talan.bank.gov.ua/get-user-certificate/csI5c1UyvSWc2du4XlWD","Завантажити сертифікат")</f>
        <v>Завантажити сертифікат</v>
      </c>
    </row>
    <row r="916" spans="1:2" x14ac:dyDescent="0.3">
      <c r="A916" t="s">
        <v>912</v>
      </c>
      <c r="B916" t="str">
        <f>HYPERLINK("https://talan.bank.gov.ua/get-user-certificate/csI5ce_PCI4_LzC-_Miv","Завантажити сертифікат")</f>
        <v>Завантажити сертифікат</v>
      </c>
    </row>
    <row r="917" spans="1:2" x14ac:dyDescent="0.3">
      <c r="A917" t="s">
        <v>913</v>
      </c>
      <c r="B917" t="str">
        <f>HYPERLINK("https://talan.bank.gov.ua/get-user-certificate/csI5c0yMvU2OgtJxfX39","Завантажити сертифікат")</f>
        <v>Завантажити сертифікат</v>
      </c>
    </row>
    <row r="918" spans="1:2" x14ac:dyDescent="0.3">
      <c r="A918" t="s">
        <v>914</v>
      </c>
      <c r="B918" t="str">
        <f>HYPERLINK("https://talan.bank.gov.ua/get-user-certificate/csI5cmQNmK4toe7y4pqW","Завантажити сертифікат")</f>
        <v>Завантажити сертифікат</v>
      </c>
    </row>
    <row r="919" spans="1:2" x14ac:dyDescent="0.3">
      <c r="A919" t="s">
        <v>915</v>
      </c>
      <c r="B919" t="str">
        <f>HYPERLINK("https://talan.bank.gov.ua/get-user-certificate/csI5c5y7dVKtJ9hKtoPU","Завантажити сертифікат")</f>
        <v>Завантажити сертифікат</v>
      </c>
    </row>
    <row r="920" spans="1:2" x14ac:dyDescent="0.3">
      <c r="A920" t="s">
        <v>916</v>
      </c>
      <c r="B920" t="str">
        <f>HYPERLINK("https://talan.bank.gov.ua/get-user-certificate/csI5cQWdBjpVPg30DgD5","Завантажити сертифікат")</f>
        <v>Завантажити сертифікат</v>
      </c>
    </row>
    <row r="921" spans="1:2" x14ac:dyDescent="0.3">
      <c r="A921" t="s">
        <v>917</v>
      </c>
      <c r="B921" t="str">
        <f>HYPERLINK("https://talan.bank.gov.ua/get-user-certificate/csI5csZpZgtvEs3wXKpo","Завантажити сертифікат")</f>
        <v>Завантажити сертифікат</v>
      </c>
    </row>
    <row r="922" spans="1:2" x14ac:dyDescent="0.3">
      <c r="A922" t="s">
        <v>918</v>
      </c>
      <c r="B922" t="str">
        <f>HYPERLINK("https://talan.bank.gov.ua/get-user-certificate/csI5cQ1IFoPk5fhtw_BT","Завантажити сертифікат")</f>
        <v>Завантажити сертифікат</v>
      </c>
    </row>
    <row r="923" spans="1:2" x14ac:dyDescent="0.3">
      <c r="A923" t="s">
        <v>919</v>
      </c>
      <c r="B923" t="str">
        <f>HYPERLINK("https://talan.bank.gov.ua/get-user-certificate/csI5cokLjl7_YFl3ca_5","Завантажити сертифікат")</f>
        <v>Завантажити сертифікат</v>
      </c>
    </row>
    <row r="924" spans="1:2" x14ac:dyDescent="0.3">
      <c r="A924" t="s">
        <v>920</v>
      </c>
      <c r="B924" t="str">
        <f>HYPERLINK("https://talan.bank.gov.ua/get-user-certificate/csI5crsKaRio4oSgjDzN","Завантажити сертифікат")</f>
        <v>Завантажити сертифікат</v>
      </c>
    </row>
    <row r="925" spans="1:2" x14ac:dyDescent="0.3">
      <c r="A925" t="s">
        <v>921</v>
      </c>
      <c r="B925" t="str">
        <f>HYPERLINK("https://talan.bank.gov.ua/get-user-certificate/csI5cdQx6WEhdUFonqXj","Завантажити сертифікат")</f>
        <v>Завантажити сертифікат</v>
      </c>
    </row>
    <row r="926" spans="1:2" x14ac:dyDescent="0.3">
      <c r="A926" t="s">
        <v>922</v>
      </c>
      <c r="B926" t="str">
        <f>HYPERLINK("https://talan.bank.gov.ua/get-user-certificate/csI5cq14x4QIToGU6Eb1","Завантажити сертифікат")</f>
        <v>Завантажити сертифікат</v>
      </c>
    </row>
    <row r="927" spans="1:2" x14ac:dyDescent="0.3">
      <c r="A927" t="s">
        <v>923</v>
      </c>
      <c r="B927" t="str">
        <f>HYPERLINK("https://talan.bank.gov.ua/get-user-certificate/csI5ckOtPmOQU53dty_R","Завантажити сертифікат")</f>
        <v>Завантажити сертифікат</v>
      </c>
    </row>
    <row r="928" spans="1:2" x14ac:dyDescent="0.3">
      <c r="A928" t="s">
        <v>924</v>
      </c>
      <c r="B928" t="str">
        <f>HYPERLINK("https://talan.bank.gov.ua/get-user-certificate/csI5c0Vew9263MX6XjET","Завантажити сертифікат")</f>
        <v>Завантажити сертифікат</v>
      </c>
    </row>
    <row r="929" spans="1:2" x14ac:dyDescent="0.3">
      <c r="A929" t="s">
        <v>925</v>
      </c>
      <c r="B929" t="str">
        <f>HYPERLINK("https://talan.bank.gov.ua/get-user-certificate/csI5cAR7G6scfDZMghA9","Завантажити сертифікат")</f>
        <v>Завантажити сертифікат</v>
      </c>
    </row>
    <row r="930" spans="1:2" x14ac:dyDescent="0.3">
      <c r="A930" t="s">
        <v>926</v>
      </c>
      <c r="B930" t="str">
        <f>HYPERLINK("https://talan.bank.gov.ua/get-user-certificate/csI5cQeHGV9gCuzYuXPx","Завантажити сертифікат")</f>
        <v>Завантажити сертифікат</v>
      </c>
    </row>
    <row r="931" spans="1:2" x14ac:dyDescent="0.3">
      <c r="A931" t="s">
        <v>927</v>
      </c>
      <c r="B931" t="str">
        <f>HYPERLINK("https://talan.bank.gov.ua/get-user-certificate/csI5c6wlY_OWey90_92S","Завантажити сертифікат")</f>
        <v>Завантажити сертифікат</v>
      </c>
    </row>
    <row r="932" spans="1:2" x14ac:dyDescent="0.3">
      <c r="A932" t="s">
        <v>928</v>
      </c>
      <c r="B932" t="str">
        <f>HYPERLINK("https://talan.bank.gov.ua/get-user-certificate/csI5c8AB_QFJKfW7687w","Завантажити сертифікат")</f>
        <v>Завантажити сертифікат</v>
      </c>
    </row>
    <row r="933" spans="1:2" x14ac:dyDescent="0.3">
      <c r="A933" t="s">
        <v>929</v>
      </c>
      <c r="B933" t="str">
        <f>HYPERLINK("https://talan.bank.gov.ua/get-user-certificate/csI5c0JPnVLX7yQjWSAz","Завантажити сертифікат")</f>
        <v>Завантажити сертифікат</v>
      </c>
    </row>
    <row r="934" spans="1:2" x14ac:dyDescent="0.3">
      <c r="A934" t="s">
        <v>930</v>
      </c>
      <c r="B934" t="str">
        <f>HYPERLINK("https://talan.bank.gov.ua/get-user-certificate/csI5c8aVkaRbfAdNWgYv","Завантажити сертифікат")</f>
        <v>Завантажити сертифікат</v>
      </c>
    </row>
    <row r="935" spans="1:2" x14ac:dyDescent="0.3">
      <c r="A935" t="s">
        <v>931</v>
      </c>
      <c r="B935" t="str">
        <f>HYPERLINK("https://talan.bank.gov.ua/get-user-certificate/csI5c4p0B8lsW1nJY8hh","Завантажити сертифікат")</f>
        <v>Завантажити сертифікат</v>
      </c>
    </row>
    <row r="936" spans="1:2" x14ac:dyDescent="0.3">
      <c r="A936" t="s">
        <v>932</v>
      </c>
      <c r="B936" t="str">
        <f>HYPERLINK("https://talan.bank.gov.ua/get-user-certificate/csI5c5AEXYiSZySn6cq8","Завантажити сертифікат")</f>
        <v>Завантажити сертифікат</v>
      </c>
    </row>
    <row r="937" spans="1:2" x14ac:dyDescent="0.3">
      <c r="A937" t="s">
        <v>933</v>
      </c>
      <c r="B937" t="str">
        <f>HYPERLINK("https://talan.bank.gov.ua/get-user-certificate/csI5cugCA6n3y8B3ep_A","Завантажити сертифікат")</f>
        <v>Завантажити сертифікат</v>
      </c>
    </row>
    <row r="938" spans="1:2" x14ac:dyDescent="0.3">
      <c r="A938" t="s">
        <v>934</v>
      </c>
      <c r="B938" t="str">
        <f>HYPERLINK("https://talan.bank.gov.ua/get-user-certificate/csI5coOOSCGNB2nULauH","Завантажити сертифікат")</f>
        <v>Завантажити сертифікат</v>
      </c>
    </row>
    <row r="939" spans="1:2" x14ac:dyDescent="0.3">
      <c r="A939" t="s">
        <v>935</v>
      </c>
      <c r="B939" t="str">
        <f>HYPERLINK("https://talan.bank.gov.ua/get-user-certificate/csI5cz2HAWr9XoFw0oI0","Завантажити сертифікат")</f>
        <v>Завантажити сертифікат</v>
      </c>
    </row>
    <row r="940" spans="1:2" x14ac:dyDescent="0.3">
      <c r="A940" t="s">
        <v>936</v>
      </c>
      <c r="B940" t="str">
        <f>HYPERLINK("https://talan.bank.gov.ua/get-user-certificate/csI5cclZkCfTFwgM81Sr","Завантажити сертифікат")</f>
        <v>Завантажити сертифікат</v>
      </c>
    </row>
    <row r="941" spans="1:2" x14ac:dyDescent="0.3">
      <c r="A941" t="s">
        <v>937</v>
      </c>
      <c r="B941" t="str">
        <f>HYPERLINK("https://talan.bank.gov.ua/get-user-certificate/csI5cPbDnqfaDseDNGQa","Завантажити сертифікат")</f>
        <v>Завантажити сертифікат</v>
      </c>
    </row>
    <row r="942" spans="1:2" x14ac:dyDescent="0.3">
      <c r="A942" t="s">
        <v>938</v>
      </c>
      <c r="B942" t="str">
        <f>HYPERLINK("https://talan.bank.gov.ua/get-user-certificate/csI5cpB5qPB5kEPfAR2s","Завантажити сертифікат")</f>
        <v>Завантажити сертифікат</v>
      </c>
    </row>
    <row r="943" spans="1:2" x14ac:dyDescent="0.3">
      <c r="A943" t="s">
        <v>939</v>
      </c>
      <c r="B943" t="str">
        <f>HYPERLINK("https://talan.bank.gov.ua/get-user-certificate/csI5cn50atE4gd-PK9dr","Завантажити сертифікат")</f>
        <v>Завантажити сертифікат</v>
      </c>
    </row>
    <row r="944" spans="1:2" x14ac:dyDescent="0.3">
      <c r="A944" t="s">
        <v>940</v>
      </c>
      <c r="B944" t="str">
        <f>HYPERLINK("https://talan.bank.gov.ua/get-user-certificate/csI5cUm-W_1LlkC3lf4F","Завантажити сертифікат")</f>
        <v>Завантажити сертифікат</v>
      </c>
    </row>
    <row r="945" spans="1:2" x14ac:dyDescent="0.3">
      <c r="A945" t="s">
        <v>941</v>
      </c>
      <c r="B945" t="str">
        <f>HYPERLINK("https://talan.bank.gov.ua/get-user-certificate/csI5c2FM_8zBTGnLdzTk","Завантажити сертифікат")</f>
        <v>Завантажити сертифікат</v>
      </c>
    </row>
    <row r="946" spans="1:2" x14ac:dyDescent="0.3">
      <c r="A946" t="s">
        <v>942</v>
      </c>
      <c r="B946" t="str">
        <f>HYPERLINK("https://talan.bank.gov.ua/get-user-certificate/csI5ccVLllyquo5jzI2u","Завантажити сертифікат")</f>
        <v>Завантажити сертифікат</v>
      </c>
    </row>
    <row r="947" spans="1:2" x14ac:dyDescent="0.3">
      <c r="A947" t="s">
        <v>943</v>
      </c>
      <c r="B947" t="str">
        <f>HYPERLINK("https://talan.bank.gov.ua/get-user-certificate/csI5cysFLc4i0w3yfLcb","Завантажити сертифікат")</f>
        <v>Завантажити сертифікат</v>
      </c>
    </row>
    <row r="948" spans="1:2" x14ac:dyDescent="0.3">
      <c r="A948" t="s">
        <v>944</v>
      </c>
      <c r="B948" t="str">
        <f>HYPERLINK("https://talan.bank.gov.ua/get-user-certificate/csI5c7X993xiwmOXERT_","Завантажити сертифікат")</f>
        <v>Завантажити сертифікат</v>
      </c>
    </row>
    <row r="949" spans="1:2" x14ac:dyDescent="0.3">
      <c r="A949" t="s">
        <v>945</v>
      </c>
      <c r="B949" t="str">
        <f>HYPERLINK("https://talan.bank.gov.ua/get-user-certificate/csI5cxVm5nTHRYyyrXxC","Завантажити сертифікат")</f>
        <v>Завантажити сертифікат</v>
      </c>
    </row>
    <row r="950" spans="1:2" x14ac:dyDescent="0.3">
      <c r="A950" t="s">
        <v>946</v>
      </c>
      <c r="B950" t="str">
        <f>HYPERLINK("https://talan.bank.gov.ua/get-user-certificate/csI5cD7GlW8k6QHsfObV","Завантажити сертифікат")</f>
        <v>Завантажити сертифікат</v>
      </c>
    </row>
    <row r="951" spans="1:2" x14ac:dyDescent="0.3">
      <c r="A951" t="s">
        <v>947</v>
      </c>
      <c r="B951" t="str">
        <f>HYPERLINK("https://talan.bank.gov.ua/get-user-certificate/csI5cm-0SoF4An28PhYc","Завантажити сертифікат")</f>
        <v>Завантажити сертифікат</v>
      </c>
    </row>
    <row r="952" spans="1:2" x14ac:dyDescent="0.3">
      <c r="A952" t="s">
        <v>948</v>
      </c>
      <c r="B952" t="str">
        <f>HYPERLINK("https://talan.bank.gov.ua/get-user-certificate/csI5cHHJA3H4nRzpGQFk","Завантажити сертифікат")</f>
        <v>Завантажити сертифікат</v>
      </c>
    </row>
    <row r="953" spans="1:2" x14ac:dyDescent="0.3">
      <c r="A953" t="s">
        <v>949</v>
      </c>
      <c r="B953" t="str">
        <f>HYPERLINK("https://talan.bank.gov.ua/get-user-certificate/csI5cJmkVaYDD1G8cLzc","Завантажити сертифікат")</f>
        <v>Завантажити сертифікат</v>
      </c>
    </row>
    <row r="954" spans="1:2" x14ac:dyDescent="0.3">
      <c r="A954" t="s">
        <v>950</v>
      </c>
      <c r="B954" t="str">
        <f>HYPERLINK("https://talan.bank.gov.ua/get-user-certificate/csI5cRKLmayZqQa0sAKa","Завантажити сертифікат")</f>
        <v>Завантажити сертифікат</v>
      </c>
    </row>
    <row r="955" spans="1:2" x14ac:dyDescent="0.3">
      <c r="A955" t="s">
        <v>951</v>
      </c>
      <c r="B955" t="str">
        <f>HYPERLINK("https://talan.bank.gov.ua/get-user-certificate/csI5cRmlrHJqEhF5XKtB","Завантажити сертифікат")</f>
        <v>Завантажити сертифікат</v>
      </c>
    </row>
    <row r="956" spans="1:2" x14ac:dyDescent="0.3">
      <c r="A956" t="s">
        <v>952</v>
      </c>
      <c r="B956" t="str">
        <f>HYPERLINK("https://talan.bank.gov.ua/get-user-certificate/csI5c8wc1RzqKI_QB21C","Завантажити сертифікат")</f>
        <v>Завантажити сертифікат</v>
      </c>
    </row>
    <row r="957" spans="1:2" x14ac:dyDescent="0.3">
      <c r="A957" t="s">
        <v>953</v>
      </c>
      <c r="B957" t="str">
        <f>HYPERLINK("https://talan.bank.gov.ua/get-user-certificate/csI5cukW2JKswxb2I_wr","Завантажити сертифікат")</f>
        <v>Завантажити сертифікат</v>
      </c>
    </row>
    <row r="958" spans="1:2" x14ac:dyDescent="0.3">
      <c r="A958" t="s">
        <v>954</v>
      </c>
      <c r="B958" t="str">
        <f>HYPERLINK("https://talan.bank.gov.ua/get-user-certificate/csI5cnYQOgumGLY0_kvX","Завантажити сертифікат")</f>
        <v>Завантажити сертифікат</v>
      </c>
    </row>
    <row r="959" spans="1:2" x14ac:dyDescent="0.3">
      <c r="A959" t="s">
        <v>955</v>
      </c>
      <c r="B959" t="str">
        <f>HYPERLINK("https://talan.bank.gov.ua/get-user-certificate/csI5cSsQrHJQEhREfzG1","Завантажити сертифікат")</f>
        <v>Завантажити сертифікат</v>
      </c>
    </row>
    <row r="960" spans="1:2" x14ac:dyDescent="0.3">
      <c r="A960" t="s">
        <v>956</v>
      </c>
      <c r="B960" t="str">
        <f>HYPERLINK("https://talan.bank.gov.ua/get-user-certificate/csI5cv780AsaSROYIpr7","Завантажити сертифікат")</f>
        <v>Завантажити сертифікат</v>
      </c>
    </row>
    <row r="961" spans="1:2" x14ac:dyDescent="0.3">
      <c r="A961" t="s">
        <v>957</v>
      </c>
      <c r="B961" t="str">
        <f>HYPERLINK("https://talan.bank.gov.ua/get-user-certificate/csI5cC0KEfvcbECL5PBs","Завантажити сертифікат")</f>
        <v>Завантажити сертифікат</v>
      </c>
    </row>
    <row r="962" spans="1:2" x14ac:dyDescent="0.3">
      <c r="A962" t="s">
        <v>958</v>
      </c>
      <c r="B962" t="str">
        <f>HYPERLINK("https://talan.bank.gov.ua/get-user-certificate/csI5cnVgw54B3-Nc8XAj","Завантажити сертифікат")</f>
        <v>Завантажити сертифікат</v>
      </c>
    </row>
    <row r="963" spans="1:2" x14ac:dyDescent="0.3">
      <c r="A963" t="s">
        <v>959</v>
      </c>
      <c r="B963" t="str">
        <f>HYPERLINK("https://talan.bank.gov.ua/get-user-certificate/csI5cISuf-aabnibvFZV","Завантажити сертифікат")</f>
        <v>Завантажити сертифікат</v>
      </c>
    </row>
    <row r="964" spans="1:2" x14ac:dyDescent="0.3">
      <c r="A964" t="s">
        <v>960</v>
      </c>
      <c r="B964" t="str">
        <f>HYPERLINK("https://talan.bank.gov.ua/get-user-certificate/csI5cTOcsRgMG_h5uqey","Завантажити сертифікат")</f>
        <v>Завантажити сертифікат</v>
      </c>
    </row>
    <row r="965" spans="1:2" x14ac:dyDescent="0.3">
      <c r="A965" t="s">
        <v>961</v>
      </c>
      <c r="B965" t="str">
        <f>HYPERLINK("https://talan.bank.gov.ua/get-user-certificate/csI5ci3__4qd7BSelT9W","Завантажити сертифікат")</f>
        <v>Завантажити сертифікат</v>
      </c>
    </row>
    <row r="966" spans="1:2" x14ac:dyDescent="0.3">
      <c r="A966" t="s">
        <v>962</v>
      </c>
      <c r="B966" t="str">
        <f>HYPERLINK("https://talan.bank.gov.ua/get-user-certificate/csI5cL2skg-swVizEt7r","Завантажити сертифікат")</f>
        <v>Завантажити сертифікат</v>
      </c>
    </row>
    <row r="967" spans="1:2" x14ac:dyDescent="0.3">
      <c r="A967" t="s">
        <v>963</v>
      </c>
      <c r="B967" t="str">
        <f>HYPERLINK("https://talan.bank.gov.ua/get-user-certificate/csI5c0FbhLhma9s4yBGC","Завантажити сертифікат")</f>
        <v>Завантажити сертифікат</v>
      </c>
    </row>
    <row r="968" spans="1:2" x14ac:dyDescent="0.3">
      <c r="A968" t="s">
        <v>964</v>
      </c>
      <c r="B968" t="str">
        <f>HYPERLINK("https://talan.bank.gov.ua/get-user-certificate/csI5cmQCawQOAd2Bjs8b","Завантажити сертифікат")</f>
        <v>Завантажити сертифікат</v>
      </c>
    </row>
    <row r="969" spans="1:2" x14ac:dyDescent="0.3">
      <c r="A969" t="s">
        <v>965</v>
      </c>
      <c r="B969" t="str">
        <f>HYPERLINK("https://talan.bank.gov.ua/get-user-certificate/csI5cHGGGR1d-8fyJ90K","Завантажити сертифікат")</f>
        <v>Завантажити сертифікат</v>
      </c>
    </row>
    <row r="970" spans="1:2" x14ac:dyDescent="0.3">
      <c r="A970" t="s">
        <v>966</v>
      </c>
      <c r="B970" t="str">
        <f>HYPERLINK("https://talan.bank.gov.ua/get-user-certificate/csI5c0g6_mhD70l3VuD9","Завантажити сертифікат")</f>
        <v>Завантажити сертифікат</v>
      </c>
    </row>
    <row r="971" spans="1:2" x14ac:dyDescent="0.3">
      <c r="A971" t="s">
        <v>967</v>
      </c>
      <c r="B971" t="str">
        <f>HYPERLINK("https://talan.bank.gov.ua/get-user-certificate/csI5cDyo-OSoQj6vfNcw","Завантажити сертифікат")</f>
        <v>Завантажити сертифікат</v>
      </c>
    </row>
    <row r="972" spans="1:2" x14ac:dyDescent="0.3">
      <c r="A972" t="s">
        <v>968</v>
      </c>
      <c r="B972" t="str">
        <f>HYPERLINK("https://talan.bank.gov.ua/get-user-certificate/csI5c4-KQX6TitVmV_32","Завантажити сертифікат")</f>
        <v>Завантажити сертифікат</v>
      </c>
    </row>
    <row r="973" spans="1:2" x14ac:dyDescent="0.3">
      <c r="A973" t="s">
        <v>969</v>
      </c>
      <c r="B973" t="str">
        <f>HYPERLINK("https://talan.bank.gov.ua/get-user-certificate/csI5cDrDaNL0mjrJSZJ9","Завантажити сертифікат")</f>
        <v>Завантажити сертифікат</v>
      </c>
    </row>
    <row r="974" spans="1:2" x14ac:dyDescent="0.3">
      <c r="A974" t="s">
        <v>970</v>
      </c>
      <c r="B974" t="str">
        <f>HYPERLINK("https://talan.bank.gov.ua/get-user-certificate/csI5cs7Q-OKEJ8rUrlmC","Завантажити сертифікат")</f>
        <v>Завантажити сертифікат</v>
      </c>
    </row>
    <row r="975" spans="1:2" x14ac:dyDescent="0.3">
      <c r="A975" t="s">
        <v>971</v>
      </c>
      <c r="B975" t="str">
        <f>HYPERLINK("https://talan.bank.gov.ua/get-user-certificate/csI5cXgqvHRA-sKGdV0a","Завантажити сертифікат")</f>
        <v>Завантажити сертифікат</v>
      </c>
    </row>
    <row r="976" spans="1:2" x14ac:dyDescent="0.3">
      <c r="A976" t="s">
        <v>972</v>
      </c>
      <c r="B976" t="str">
        <f>HYPERLINK("https://talan.bank.gov.ua/get-user-certificate/csI5crkLt1XMk2tURqgX","Завантажити сертифікат")</f>
        <v>Завантажити сертифікат</v>
      </c>
    </row>
    <row r="977" spans="1:2" x14ac:dyDescent="0.3">
      <c r="A977" t="s">
        <v>973</v>
      </c>
      <c r="B977" t="str">
        <f>HYPERLINK("https://talan.bank.gov.ua/get-user-certificate/csI5ctneq6ILe0F45V_M","Завантажити сертифікат")</f>
        <v>Завантажити сертифікат</v>
      </c>
    </row>
    <row r="978" spans="1:2" x14ac:dyDescent="0.3">
      <c r="A978" t="s">
        <v>974</v>
      </c>
      <c r="B978" t="str">
        <f>HYPERLINK("https://talan.bank.gov.ua/get-user-certificate/csI5cWTPgiD8AM-K2UAP","Завантажити сертифікат")</f>
        <v>Завантажити сертифікат</v>
      </c>
    </row>
    <row r="979" spans="1:2" x14ac:dyDescent="0.3">
      <c r="A979" t="s">
        <v>975</v>
      </c>
      <c r="B979" t="str">
        <f>HYPERLINK("https://talan.bank.gov.ua/get-user-certificate/csI5cAQWlzvbCkNX1TRf","Завантажити сертифікат")</f>
        <v>Завантажити сертифікат</v>
      </c>
    </row>
    <row r="980" spans="1:2" x14ac:dyDescent="0.3">
      <c r="A980" t="s">
        <v>976</v>
      </c>
      <c r="B980" t="str">
        <f>HYPERLINK("https://talan.bank.gov.ua/get-user-certificate/csI5cO-m4dS7pZnVxaes","Завантажити сертифікат")</f>
        <v>Завантажити сертифікат</v>
      </c>
    </row>
    <row r="981" spans="1:2" x14ac:dyDescent="0.3">
      <c r="A981" t="s">
        <v>977</v>
      </c>
      <c r="B981" t="str">
        <f>HYPERLINK("https://talan.bank.gov.ua/get-user-certificate/csI5c9rBoIu6XM3KW6Ln","Завантажити сертифікат")</f>
        <v>Завантажити сертифікат</v>
      </c>
    </row>
    <row r="982" spans="1:2" x14ac:dyDescent="0.3">
      <c r="A982" t="s">
        <v>978</v>
      </c>
      <c r="B982" t="str">
        <f>HYPERLINK("https://talan.bank.gov.ua/get-user-certificate/csI5cpLEufNAKyGG-aQp","Завантажити сертифікат")</f>
        <v>Завантажити сертифікат</v>
      </c>
    </row>
    <row r="983" spans="1:2" x14ac:dyDescent="0.3">
      <c r="A983" t="s">
        <v>979</v>
      </c>
      <c r="B983" t="str">
        <f>HYPERLINK("https://talan.bank.gov.ua/get-user-certificate/csI5cKMyvTP62nedzBUC","Завантажити сертифікат")</f>
        <v>Завантажити сертифікат</v>
      </c>
    </row>
    <row r="984" spans="1:2" x14ac:dyDescent="0.3">
      <c r="A984" t="s">
        <v>980</v>
      </c>
      <c r="B984" t="str">
        <f>HYPERLINK("https://talan.bank.gov.ua/get-user-certificate/csI5cqM_K2WyYjQn-RQf","Завантажити сертифікат")</f>
        <v>Завантажити сертифікат</v>
      </c>
    </row>
    <row r="985" spans="1:2" x14ac:dyDescent="0.3">
      <c r="A985" t="s">
        <v>981</v>
      </c>
      <c r="B985" t="str">
        <f>HYPERLINK("https://talan.bank.gov.ua/get-user-certificate/csI5ctBA74xer5CN6SsB","Завантажити сертифікат")</f>
        <v>Завантажити сертифікат</v>
      </c>
    </row>
    <row r="986" spans="1:2" x14ac:dyDescent="0.3">
      <c r="A986" t="s">
        <v>982</v>
      </c>
      <c r="B986" t="str">
        <f>HYPERLINK("https://talan.bank.gov.ua/get-user-certificate/csI5cJdnZ58cEOzKgxdV","Завантажити сертифікат")</f>
        <v>Завантажити сертифікат</v>
      </c>
    </row>
    <row r="987" spans="1:2" x14ac:dyDescent="0.3">
      <c r="A987" t="s">
        <v>983</v>
      </c>
      <c r="B987" t="str">
        <f>HYPERLINK("https://talan.bank.gov.ua/get-user-certificate/csI5cuxI3BDIhA2rEISG","Завантажити сертифікат")</f>
        <v>Завантажити сертифікат</v>
      </c>
    </row>
    <row r="988" spans="1:2" x14ac:dyDescent="0.3">
      <c r="A988" t="s">
        <v>984</v>
      </c>
      <c r="B988" t="str">
        <f>HYPERLINK("https://talan.bank.gov.ua/get-user-certificate/csI5cqYjODJcdvG4ycS1","Завантажити сертифікат")</f>
        <v>Завантажити сертифікат</v>
      </c>
    </row>
    <row r="989" spans="1:2" x14ac:dyDescent="0.3">
      <c r="A989" t="s">
        <v>985</v>
      </c>
      <c r="B989" t="str">
        <f>HYPERLINK("https://talan.bank.gov.ua/get-user-certificate/csI5cuGK5kTO64H1kdAf","Завантажити сертифікат")</f>
        <v>Завантажити сертифікат</v>
      </c>
    </row>
    <row r="990" spans="1:2" x14ac:dyDescent="0.3">
      <c r="A990" t="s">
        <v>986</v>
      </c>
      <c r="B990" t="str">
        <f>HYPERLINK("https://talan.bank.gov.ua/get-user-certificate/csI5c3SSujlQSRAFeleP","Завантажити сертифікат")</f>
        <v>Завантажити сертифікат</v>
      </c>
    </row>
    <row r="991" spans="1:2" x14ac:dyDescent="0.3">
      <c r="A991" t="s">
        <v>987</v>
      </c>
      <c r="B991" t="str">
        <f>HYPERLINK("https://talan.bank.gov.ua/get-user-certificate/csI5chZWequSzZIfbuMO","Завантажити сертифікат")</f>
        <v>Завантажити сертифікат</v>
      </c>
    </row>
    <row r="992" spans="1:2" x14ac:dyDescent="0.3">
      <c r="A992" t="s">
        <v>988</v>
      </c>
      <c r="B992" t="str">
        <f>HYPERLINK("https://talan.bank.gov.ua/get-user-certificate/csI5c_VTlodA4-i_z1RA","Завантажити сертифікат")</f>
        <v>Завантажити сертифікат</v>
      </c>
    </row>
    <row r="993" spans="1:2" x14ac:dyDescent="0.3">
      <c r="A993" t="s">
        <v>989</v>
      </c>
      <c r="B993" t="str">
        <f>HYPERLINK("https://talan.bank.gov.ua/get-user-certificate/csI5cx5SkPjjePOeopfm","Завантажити сертифікат")</f>
        <v>Завантажити сертифікат</v>
      </c>
    </row>
    <row r="994" spans="1:2" x14ac:dyDescent="0.3">
      <c r="A994" t="s">
        <v>990</v>
      </c>
      <c r="B994" t="str">
        <f>HYPERLINK("https://talan.bank.gov.ua/get-user-certificate/csI5c4HKBCZ2HqOcyoIh","Завантажити сертифікат")</f>
        <v>Завантажити сертифікат</v>
      </c>
    </row>
    <row r="995" spans="1:2" x14ac:dyDescent="0.3">
      <c r="A995" t="s">
        <v>991</v>
      </c>
      <c r="B995" t="str">
        <f>HYPERLINK("https://talan.bank.gov.ua/get-user-certificate/csI5c8UxRYyVAh2IsM84","Завантажити сертифікат")</f>
        <v>Завантажити сертифікат</v>
      </c>
    </row>
    <row r="996" spans="1:2" x14ac:dyDescent="0.3">
      <c r="A996" t="s">
        <v>992</v>
      </c>
      <c r="B996" t="str">
        <f>HYPERLINK("https://talan.bank.gov.ua/get-user-certificate/csI5c9Uz6JV6tcA5tSlV","Завантажити сертифікат")</f>
        <v>Завантажити сертифікат</v>
      </c>
    </row>
    <row r="997" spans="1:2" x14ac:dyDescent="0.3">
      <c r="A997" t="s">
        <v>993</v>
      </c>
      <c r="B997" t="str">
        <f>HYPERLINK("https://talan.bank.gov.ua/get-user-certificate/csI5cOf9RZAO4mSr3DKz","Завантажити сертифікат")</f>
        <v>Завантажити сертифікат</v>
      </c>
    </row>
    <row r="998" spans="1:2" x14ac:dyDescent="0.3">
      <c r="A998" t="s">
        <v>994</v>
      </c>
      <c r="B998" t="str">
        <f>HYPERLINK("https://talan.bank.gov.ua/get-user-certificate/csI5c1u9KlkV7pidSCX1","Завантажити сертифікат")</f>
        <v>Завантажити сертифікат</v>
      </c>
    </row>
    <row r="999" spans="1:2" x14ac:dyDescent="0.3">
      <c r="A999" t="s">
        <v>995</v>
      </c>
      <c r="B999" t="str">
        <f>HYPERLINK("https://talan.bank.gov.ua/get-user-certificate/csI5cd_KF1DGHFNPHtlO","Завантажити сертифікат")</f>
        <v>Завантажити сертифікат</v>
      </c>
    </row>
    <row r="1000" spans="1:2" x14ac:dyDescent="0.3">
      <c r="A1000" t="s">
        <v>996</v>
      </c>
      <c r="B1000" t="str">
        <f>HYPERLINK("https://talan.bank.gov.ua/get-user-certificate/csI5cIYxm6J8g9FR55Jv","Завантажити сертифікат")</f>
        <v>Завантажити сертифікат</v>
      </c>
    </row>
    <row r="1001" spans="1:2" x14ac:dyDescent="0.3">
      <c r="A1001" t="s">
        <v>997</v>
      </c>
      <c r="B1001" t="str">
        <f>HYPERLINK("https://talan.bank.gov.ua/get-user-certificate/csI5cRpwXSK7iSXBntOF","Завантажити сертифікат")</f>
        <v>Завантажити сертифікат</v>
      </c>
    </row>
    <row r="1002" spans="1:2" x14ac:dyDescent="0.3">
      <c r="A1002" t="s">
        <v>998</v>
      </c>
      <c r="B1002" t="str">
        <f>HYPERLINK("https://talan.bank.gov.ua/get-user-certificate/csI5cXNyZBkSmG9_JBhr","Завантажити сертифікат")</f>
        <v>Завантажити сертифікат</v>
      </c>
    </row>
    <row r="1003" spans="1:2" x14ac:dyDescent="0.3">
      <c r="A1003" t="s">
        <v>999</v>
      </c>
      <c r="B1003" t="str">
        <f>HYPERLINK("https://talan.bank.gov.ua/get-user-certificate/csI5cLKLov1iDeKTLAmR","Завантажити сертифікат")</f>
        <v>Завантажити сертифікат</v>
      </c>
    </row>
    <row r="1004" spans="1:2" x14ac:dyDescent="0.3">
      <c r="A1004" t="s">
        <v>1000</v>
      </c>
      <c r="B1004" t="str">
        <f>HYPERLINK("https://talan.bank.gov.ua/get-user-certificate/csI5c8Pa78d2vWwFoBUc","Завантажити сертифікат")</f>
        <v>Завантажити сертифікат</v>
      </c>
    </row>
    <row r="1005" spans="1:2" x14ac:dyDescent="0.3">
      <c r="A1005" t="s">
        <v>1001</v>
      </c>
      <c r="B1005" t="str">
        <f>HYPERLINK("https://talan.bank.gov.ua/get-user-certificate/csI5cPQJFv0HmP-X0o9F","Завантажити сертифікат")</f>
        <v>Завантажити сертифікат</v>
      </c>
    </row>
    <row r="1006" spans="1:2" x14ac:dyDescent="0.3">
      <c r="A1006" t="s">
        <v>1002</v>
      </c>
      <c r="B1006" t="str">
        <f>HYPERLINK("https://talan.bank.gov.ua/get-user-certificate/csI5cXG5REs0Q5tzMAa5","Завантажити сертифікат")</f>
        <v>Завантажити сертифікат</v>
      </c>
    </row>
    <row r="1007" spans="1:2" x14ac:dyDescent="0.3">
      <c r="A1007" t="s">
        <v>1003</v>
      </c>
      <c r="B1007" t="str">
        <f>HYPERLINK("https://talan.bank.gov.ua/get-user-certificate/csI5cQS1gzAbzDPKtiAS","Завантажити сертифікат")</f>
        <v>Завантажити сертифікат</v>
      </c>
    </row>
    <row r="1008" spans="1:2" x14ac:dyDescent="0.3">
      <c r="A1008" t="s">
        <v>1004</v>
      </c>
      <c r="B1008" t="str">
        <f>HYPERLINK("https://talan.bank.gov.ua/get-user-certificate/csI5c2H8-csUDOXyTtFe","Завантажити сертифікат")</f>
        <v>Завантажити сертифікат</v>
      </c>
    </row>
    <row r="1009" spans="1:2" x14ac:dyDescent="0.3">
      <c r="A1009" t="s">
        <v>1005</v>
      </c>
      <c r="B1009" t="str">
        <f>HYPERLINK("https://talan.bank.gov.ua/get-user-certificate/csI5c43S-VaD5Iucqhhv","Завантажити сертифікат")</f>
        <v>Завантажити сертифікат</v>
      </c>
    </row>
    <row r="1010" spans="1:2" x14ac:dyDescent="0.3">
      <c r="A1010" t="s">
        <v>1006</v>
      </c>
      <c r="B1010" t="str">
        <f>HYPERLINK("https://talan.bank.gov.ua/get-user-certificate/csI5cY9y_C0N2AhFOP_V","Завантажити сертифікат")</f>
        <v>Завантажити сертифікат</v>
      </c>
    </row>
    <row r="1011" spans="1:2" x14ac:dyDescent="0.3">
      <c r="A1011" t="s">
        <v>1007</v>
      </c>
      <c r="B1011" t="str">
        <f>HYPERLINK("https://talan.bank.gov.ua/get-user-certificate/csI5cntdj7O5SCwTGKfy","Завантажити сертифікат")</f>
        <v>Завантажити сертифікат</v>
      </c>
    </row>
    <row r="1012" spans="1:2" x14ac:dyDescent="0.3">
      <c r="A1012" t="s">
        <v>1008</v>
      </c>
      <c r="B1012" t="str">
        <f>HYPERLINK("https://talan.bank.gov.ua/get-user-certificate/csI5c1qCSywy6KtuH6vQ","Завантажити сертифікат")</f>
        <v>Завантажити сертифікат</v>
      </c>
    </row>
    <row r="1013" spans="1:2" x14ac:dyDescent="0.3">
      <c r="A1013" t="s">
        <v>1009</v>
      </c>
      <c r="B1013" t="str">
        <f>HYPERLINK("https://talan.bank.gov.ua/get-user-certificate/csI5cmvdewRKYTmd5wv_","Завантажити сертифікат")</f>
        <v>Завантажити сертифікат</v>
      </c>
    </row>
    <row r="1014" spans="1:2" x14ac:dyDescent="0.3">
      <c r="A1014" t="s">
        <v>1010</v>
      </c>
      <c r="B1014" t="str">
        <f>HYPERLINK("https://talan.bank.gov.ua/get-user-certificate/csI5c_K7dUzkppH3b27O","Завантажити сертифікат")</f>
        <v>Завантажити сертифікат</v>
      </c>
    </row>
    <row r="1015" spans="1:2" x14ac:dyDescent="0.3">
      <c r="A1015" t="s">
        <v>1011</v>
      </c>
      <c r="B1015" t="str">
        <f>HYPERLINK("https://talan.bank.gov.ua/get-user-certificate/csI5ceL-U85SUd8WP8np","Завантажити сертифікат")</f>
        <v>Завантажити сертифікат</v>
      </c>
    </row>
    <row r="1016" spans="1:2" x14ac:dyDescent="0.3">
      <c r="A1016" t="s">
        <v>1012</v>
      </c>
      <c r="B1016" t="str">
        <f>HYPERLINK("https://talan.bank.gov.ua/get-user-certificate/csI5cNBWbFbMj5n0QjDD","Завантажити сертифікат")</f>
        <v>Завантажити сертифікат</v>
      </c>
    </row>
    <row r="1017" spans="1:2" x14ac:dyDescent="0.3">
      <c r="A1017" t="s">
        <v>1013</v>
      </c>
      <c r="B1017" t="str">
        <f>HYPERLINK("https://talan.bank.gov.ua/get-user-certificate/csI5cJVfxFkOPWjMckWw","Завантажити сертифікат")</f>
        <v>Завантажити сертифікат</v>
      </c>
    </row>
    <row r="1018" spans="1:2" x14ac:dyDescent="0.3">
      <c r="A1018" t="s">
        <v>1014</v>
      </c>
      <c r="B1018" t="str">
        <f>HYPERLINK("https://talan.bank.gov.ua/get-user-certificate/csI5c4Ig6j_6SeYgYhCk","Завантажити сертифікат")</f>
        <v>Завантажити сертифікат</v>
      </c>
    </row>
    <row r="1019" spans="1:2" x14ac:dyDescent="0.3">
      <c r="A1019" t="s">
        <v>1015</v>
      </c>
      <c r="B1019" t="str">
        <f>HYPERLINK("https://talan.bank.gov.ua/get-user-certificate/csI5cjJ5_yIjsXSGLr71","Завантажити сертифікат")</f>
        <v>Завантажити сертифікат</v>
      </c>
    </row>
    <row r="1020" spans="1:2" x14ac:dyDescent="0.3">
      <c r="A1020" t="s">
        <v>1016</v>
      </c>
      <c r="B1020" t="str">
        <f>HYPERLINK("https://talan.bank.gov.ua/get-user-certificate/csI5ciBl5niWhRc8bgNz","Завантажити сертифікат")</f>
        <v>Завантажити сертифікат</v>
      </c>
    </row>
    <row r="1021" spans="1:2" x14ac:dyDescent="0.3">
      <c r="A1021" t="s">
        <v>1017</v>
      </c>
      <c r="B1021" t="str">
        <f>HYPERLINK("https://talan.bank.gov.ua/get-user-certificate/csI5cb7v19GU6HKeql20","Завантажити сертифікат")</f>
        <v>Завантажити сертифікат</v>
      </c>
    </row>
    <row r="1022" spans="1:2" x14ac:dyDescent="0.3">
      <c r="A1022" t="s">
        <v>1018</v>
      </c>
      <c r="B1022" t="str">
        <f>HYPERLINK("https://talan.bank.gov.ua/get-user-certificate/csI5cvn-PPqyoyQAE53L","Завантажити сертифікат")</f>
        <v>Завантажити сертифікат</v>
      </c>
    </row>
    <row r="1023" spans="1:2" x14ac:dyDescent="0.3">
      <c r="A1023" t="s">
        <v>1019</v>
      </c>
      <c r="B1023" t="str">
        <f>HYPERLINK("https://talan.bank.gov.ua/get-user-certificate/csI5cFpB81Ub_9UOR7-k","Завантажити сертифікат")</f>
        <v>Завантажити сертифікат</v>
      </c>
    </row>
    <row r="1024" spans="1:2" x14ac:dyDescent="0.3">
      <c r="A1024" t="s">
        <v>1020</v>
      </c>
      <c r="B1024" t="str">
        <f>HYPERLINK("https://talan.bank.gov.ua/get-user-certificate/csI5cxBzvB_fzvHLK7oK","Завантажити сертифікат")</f>
        <v>Завантажити сертифікат</v>
      </c>
    </row>
    <row r="1025" spans="1:2" x14ac:dyDescent="0.3">
      <c r="A1025" t="s">
        <v>1021</v>
      </c>
      <c r="B1025" t="str">
        <f>HYPERLINK("https://talan.bank.gov.ua/get-user-certificate/csI5cGpJ5G0EPsuulxkT","Завантажити сертифікат")</f>
        <v>Завантажити сертифікат</v>
      </c>
    </row>
    <row r="1026" spans="1:2" x14ac:dyDescent="0.3">
      <c r="A1026" t="s">
        <v>1022</v>
      </c>
      <c r="B1026" t="str">
        <f>HYPERLINK("https://talan.bank.gov.ua/get-user-certificate/csI5ckO2KSpAAgsEy0PQ","Завантажити сертифікат")</f>
        <v>Завантажити сертифікат</v>
      </c>
    </row>
    <row r="1027" spans="1:2" x14ac:dyDescent="0.3">
      <c r="A1027" t="s">
        <v>1023</v>
      </c>
      <c r="B1027" t="str">
        <f>HYPERLINK("https://talan.bank.gov.ua/get-user-certificate/csI5chg649iHSbCpYyb3","Завантажити сертифікат")</f>
        <v>Завантажити сертифікат</v>
      </c>
    </row>
    <row r="1028" spans="1:2" x14ac:dyDescent="0.3">
      <c r="A1028" t="s">
        <v>1024</v>
      </c>
      <c r="B1028" t="str">
        <f>HYPERLINK("https://talan.bank.gov.ua/get-user-certificate/csI5c_ieIyFmoufwbDdh","Завантажити сертифікат")</f>
        <v>Завантажити сертифікат</v>
      </c>
    </row>
    <row r="1029" spans="1:2" x14ac:dyDescent="0.3">
      <c r="A1029" t="s">
        <v>1025</v>
      </c>
      <c r="B1029" t="str">
        <f>HYPERLINK("https://talan.bank.gov.ua/get-user-certificate/csI5cVjR4-TvZTaU8XEf","Завантажити сертифікат")</f>
        <v>Завантажити сертифікат</v>
      </c>
    </row>
    <row r="1030" spans="1:2" x14ac:dyDescent="0.3">
      <c r="A1030" t="s">
        <v>1026</v>
      </c>
      <c r="B1030" t="str">
        <f>HYPERLINK("https://talan.bank.gov.ua/get-user-certificate/csI5cIhiV8USliRGwPOr","Завантажити сертифікат")</f>
        <v>Завантажити сертифікат</v>
      </c>
    </row>
    <row r="1031" spans="1:2" x14ac:dyDescent="0.3">
      <c r="A1031" t="s">
        <v>1027</v>
      </c>
      <c r="B1031" t="str">
        <f>HYPERLINK("https://talan.bank.gov.ua/get-user-certificate/csI5cXCalOd0a0iumaxg","Завантажити сертифікат")</f>
        <v>Завантажити сертифікат</v>
      </c>
    </row>
    <row r="1032" spans="1:2" x14ac:dyDescent="0.3">
      <c r="A1032" t="s">
        <v>1028</v>
      </c>
      <c r="B1032" t="str">
        <f>HYPERLINK("https://talan.bank.gov.ua/get-user-certificate/csI5cqozJdy-KWaX9oaQ","Завантажити сертифікат")</f>
        <v>Завантажити сертифікат</v>
      </c>
    </row>
    <row r="1033" spans="1:2" x14ac:dyDescent="0.3">
      <c r="A1033" t="s">
        <v>1029</v>
      </c>
      <c r="B1033" t="str">
        <f>HYPERLINK("https://talan.bank.gov.ua/get-user-certificate/csI5c0o6BYlK7nO7frC1","Завантажити сертифікат")</f>
        <v>Завантажити сертифікат</v>
      </c>
    </row>
    <row r="1034" spans="1:2" x14ac:dyDescent="0.3">
      <c r="A1034" t="s">
        <v>1030</v>
      </c>
      <c r="B1034" t="str">
        <f>HYPERLINK("https://talan.bank.gov.ua/get-user-certificate/csI5ccUUqRl4vWTNxg0S","Завантажити сертифікат")</f>
        <v>Завантажити сертифікат</v>
      </c>
    </row>
    <row r="1035" spans="1:2" x14ac:dyDescent="0.3">
      <c r="A1035" t="s">
        <v>1031</v>
      </c>
      <c r="B1035" t="str">
        <f>HYPERLINK("https://talan.bank.gov.ua/get-user-certificate/csI5cXZenbcYt6jrrV4O","Завантажити сертифікат")</f>
        <v>Завантажити сертифікат</v>
      </c>
    </row>
    <row r="1036" spans="1:2" x14ac:dyDescent="0.3">
      <c r="A1036" t="s">
        <v>1032</v>
      </c>
      <c r="B1036" t="str">
        <f>HYPERLINK("https://talan.bank.gov.ua/get-user-certificate/csI5cioP0HFG7cDzA-12","Завантажити сертифікат")</f>
        <v>Завантажити сертифікат</v>
      </c>
    </row>
    <row r="1037" spans="1:2" x14ac:dyDescent="0.3">
      <c r="A1037" t="s">
        <v>1033</v>
      </c>
      <c r="B1037" t="str">
        <f>HYPERLINK("https://talan.bank.gov.ua/get-user-certificate/csI5c41AdAPDi-XrCkyn","Завантажити сертифікат")</f>
        <v>Завантажити сертифікат</v>
      </c>
    </row>
    <row r="1038" spans="1:2" x14ac:dyDescent="0.3">
      <c r="A1038" t="s">
        <v>1034</v>
      </c>
      <c r="B1038" t="str">
        <f>HYPERLINK("https://talan.bank.gov.ua/get-user-certificate/csI5chw_LSfxiayzudyH","Завантажити сертифікат")</f>
        <v>Завантажити сертифікат</v>
      </c>
    </row>
    <row r="1039" spans="1:2" x14ac:dyDescent="0.3">
      <c r="A1039" t="s">
        <v>1035</v>
      </c>
      <c r="B1039" t="str">
        <f>HYPERLINK("https://talan.bank.gov.ua/get-user-certificate/csI5c4K0W6l2TX93JGWn","Завантажити сертифікат")</f>
        <v>Завантажити сертифікат</v>
      </c>
    </row>
    <row r="1040" spans="1:2" x14ac:dyDescent="0.3">
      <c r="A1040" t="s">
        <v>1036</v>
      </c>
      <c r="B1040" t="str">
        <f>HYPERLINK("https://talan.bank.gov.ua/get-user-certificate/csI5cuchfMevQPX2R-Dp","Завантажити сертифікат")</f>
        <v>Завантажити сертифікат</v>
      </c>
    </row>
    <row r="1041" spans="1:2" x14ac:dyDescent="0.3">
      <c r="A1041" t="s">
        <v>1037</v>
      </c>
      <c r="B1041" t="str">
        <f>HYPERLINK("https://talan.bank.gov.ua/get-user-certificate/csI5ct5OAAg8EOCJeRFP","Завантажити сертифікат")</f>
        <v>Завантажити сертифікат</v>
      </c>
    </row>
    <row r="1042" spans="1:2" x14ac:dyDescent="0.3">
      <c r="A1042" t="s">
        <v>1038</v>
      </c>
      <c r="B1042" t="str">
        <f>HYPERLINK("https://talan.bank.gov.ua/get-user-certificate/csI5c1gJqt4OdyV1kwZs","Завантажити сертифікат")</f>
        <v>Завантажити сертифікат</v>
      </c>
    </row>
    <row r="1043" spans="1:2" x14ac:dyDescent="0.3">
      <c r="A1043" t="s">
        <v>1039</v>
      </c>
      <c r="B1043" t="str">
        <f>HYPERLINK("https://talan.bank.gov.ua/get-user-certificate/csI5cGQ5CxiOR3ji3p0t","Завантажити сертифікат")</f>
        <v>Завантажити сертифікат</v>
      </c>
    </row>
    <row r="1044" spans="1:2" x14ac:dyDescent="0.3">
      <c r="A1044" t="s">
        <v>1040</v>
      </c>
      <c r="B1044" t="str">
        <f>HYPERLINK("https://talan.bank.gov.ua/get-user-certificate/csI5conZ0qHYz1ZX9uTu","Завантажити сертифікат")</f>
        <v>Завантажити сертифікат</v>
      </c>
    </row>
    <row r="1045" spans="1:2" x14ac:dyDescent="0.3">
      <c r="A1045" t="s">
        <v>1041</v>
      </c>
      <c r="B1045" t="str">
        <f>HYPERLINK("https://talan.bank.gov.ua/get-user-certificate/csI5cpsAGaMfXmZ3xmMS","Завантажити сертифікат")</f>
        <v>Завантажити сертифікат</v>
      </c>
    </row>
    <row r="1046" spans="1:2" x14ac:dyDescent="0.3">
      <c r="A1046" t="s">
        <v>1042</v>
      </c>
      <c r="B1046" t="str">
        <f>HYPERLINK("https://talan.bank.gov.ua/get-user-certificate/csI5chZHzDKn5Yoa7K7x","Завантажити сертифікат")</f>
        <v>Завантажити сертифікат</v>
      </c>
    </row>
    <row r="1047" spans="1:2" x14ac:dyDescent="0.3">
      <c r="A1047" t="s">
        <v>1043</v>
      </c>
      <c r="B1047" t="str">
        <f>HYPERLINK("https://talan.bank.gov.ua/get-user-certificate/csI5c1h0nVMCg7kvFaId","Завантажити сертифікат")</f>
        <v>Завантажити сертифікат</v>
      </c>
    </row>
    <row r="1048" spans="1:2" x14ac:dyDescent="0.3">
      <c r="A1048" t="s">
        <v>1044</v>
      </c>
      <c r="B1048" t="str">
        <f>HYPERLINK("https://talan.bank.gov.ua/get-user-certificate/csI5cNraG211IrrxCfJb","Завантажити сертифікат")</f>
        <v>Завантажити сертифікат</v>
      </c>
    </row>
    <row r="1049" spans="1:2" x14ac:dyDescent="0.3">
      <c r="A1049" t="s">
        <v>1045</v>
      </c>
      <c r="B1049" t="str">
        <f>HYPERLINK("https://talan.bank.gov.ua/get-user-certificate/csI5cFRe5IqrCFoUho56","Завантажити сертифікат")</f>
        <v>Завантажити сертифікат</v>
      </c>
    </row>
    <row r="1050" spans="1:2" x14ac:dyDescent="0.3">
      <c r="A1050" t="s">
        <v>1046</v>
      </c>
      <c r="B1050" t="str">
        <f>HYPERLINK("https://talan.bank.gov.ua/get-user-certificate/csI5cLkKKnFA8mD7Qb_J","Завантажити сертифікат")</f>
        <v>Завантажити сертифікат</v>
      </c>
    </row>
    <row r="1051" spans="1:2" x14ac:dyDescent="0.3">
      <c r="A1051" t="s">
        <v>1047</v>
      </c>
      <c r="B1051" t="str">
        <f>HYPERLINK("https://talan.bank.gov.ua/get-user-certificate/csI5c15bFQ71XL-yc2AD","Завантажити сертифікат")</f>
        <v>Завантажити сертифікат</v>
      </c>
    </row>
    <row r="1052" spans="1:2" x14ac:dyDescent="0.3">
      <c r="A1052" t="s">
        <v>1048</v>
      </c>
      <c r="B1052" t="str">
        <f>HYPERLINK("https://talan.bank.gov.ua/get-user-certificate/csI5cK9B6lmyxtzrnE59","Завантажити сертифікат")</f>
        <v>Завантажити сертифікат</v>
      </c>
    </row>
    <row r="1053" spans="1:2" x14ac:dyDescent="0.3">
      <c r="A1053" t="s">
        <v>1049</v>
      </c>
      <c r="B1053" t="str">
        <f>HYPERLINK("https://talan.bank.gov.ua/get-user-certificate/csI5cOodpIExUpQioN0P","Завантажити сертифікат")</f>
        <v>Завантажити сертифікат</v>
      </c>
    </row>
    <row r="1054" spans="1:2" x14ac:dyDescent="0.3">
      <c r="A1054" t="s">
        <v>1050</v>
      </c>
      <c r="B1054" t="str">
        <f>HYPERLINK("https://talan.bank.gov.ua/get-user-certificate/csI5cjrj_Fdm6tzKCwZq","Завантажити сертифікат")</f>
        <v>Завантажити сертифікат</v>
      </c>
    </row>
    <row r="1055" spans="1:2" x14ac:dyDescent="0.3">
      <c r="A1055" t="s">
        <v>1051</v>
      </c>
      <c r="B1055" t="str">
        <f>HYPERLINK("https://talan.bank.gov.ua/get-user-certificate/csI5cI6Em_3Tfi5Ft7k6","Завантажити сертифікат")</f>
        <v>Завантажити сертифікат</v>
      </c>
    </row>
    <row r="1056" spans="1:2" x14ac:dyDescent="0.3">
      <c r="A1056" t="s">
        <v>1052</v>
      </c>
      <c r="B1056" t="str">
        <f>HYPERLINK("https://talan.bank.gov.ua/get-user-certificate/csI5cuxj0MSyW45K8T44","Завантажити сертифікат")</f>
        <v>Завантажити сертифікат</v>
      </c>
    </row>
    <row r="1057" spans="1:2" x14ac:dyDescent="0.3">
      <c r="A1057" t="s">
        <v>1053</v>
      </c>
      <c r="B1057" t="str">
        <f>HYPERLINK("https://talan.bank.gov.ua/get-user-certificate/csI5cZzYFKLFPQSLyzWU","Завантажити сертифікат")</f>
        <v>Завантажити сертифікат</v>
      </c>
    </row>
    <row r="1058" spans="1:2" x14ac:dyDescent="0.3">
      <c r="A1058" t="s">
        <v>1054</v>
      </c>
      <c r="B1058" t="str">
        <f>HYPERLINK("https://talan.bank.gov.ua/get-user-certificate/csI5cSbDEfjPjDSsL2Pm","Завантажити сертифікат")</f>
        <v>Завантажити сертифікат</v>
      </c>
    </row>
    <row r="1059" spans="1:2" x14ac:dyDescent="0.3">
      <c r="A1059" t="s">
        <v>1055</v>
      </c>
      <c r="B1059" t="str">
        <f>HYPERLINK("https://talan.bank.gov.ua/get-user-certificate/csI5cz7hQDxaT-knw_Io","Завантажити сертифікат")</f>
        <v>Завантажити сертифікат</v>
      </c>
    </row>
    <row r="1060" spans="1:2" x14ac:dyDescent="0.3">
      <c r="A1060" t="s">
        <v>1056</v>
      </c>
      <c r="B1060" t="str">
        <f>HYPERLINK("https://talan.bank.gov.ua/get-user-certificate/csI5cAq1LoLEhB--qjQN","Завантажити сертифікат")</f>
        <v>Завантажити сертифікат</v>
      </c>
    </row>
    <row r="1061" spans="1:2" x14ac:dyDescent="0.3">
      <c r="A1061" t="s">
        <v>1057</v>
      </c>
      <c r="B1061" t="str">
        <f>HYPERLINK("https://talan.bank.gov.ua/get-user-certificate/csI5cOQCClt71IlRhhgg","Завантажити сертифікат")</f>
        <v>Завантажити сертифікат</v>
      </c>
    </row>
    <row r="1062" spans="1:2" x14ac:dyDescent="0.3">
      <c r="A1062" t="s">
        <v>1058</v>
      </c>
      <c r="B1062" t="str">
        <f>HYPERLINK("https://talan.bank.gov.ua/get-user-certificate/csI5cW8jt2ydgTL5XdeU","Завантажити сертифікат")</f>
        <v>Завантажити сертифікат</v>
      </c>
    </row>
    <row r="1063" spans="1:2" x14ac:dyDescent="0.3">
      <c r="A1063" t="s">
        <v>1059</v>
      </c>
      <c r="B1063" t="str">
        <f>HYPERLINK("https://talan.bank.gov.ua/get-user-certificate/csI5c8daebNRDIVeUket","Завантажити сертифікат")</f>
        <v>Завантажити сертифікат</v>
      </c>
    </row>
    <row r="1064" spans="1:2" x14ac:dyDescent="0.3">
      <c r="A1064" t="s">
        <v>1060</v>
      </c>
      <c r="B1064" t="str">
        <f>HYPERLINK("https://talan.bank.gov.ua/get-user-certificate/csI5c9VBx5V1ExhrwaQf","Завантажити сертифікат")</f>
        <v>Завантажити сертифікат</v>
      </c>
    </row>
    <row r="1065" spans="1:2" x14ac:dyDescent="0.3">
      <c r="A1065" t="s">
        <v>1061</v>
      </c>
      <c r="B1065" t="str">
        <f>HYPERLINK("https://talan.bank.gov.ua/get-user-certificate/csI5couWPVWDS5osJlxI","Завантажити сертифікат")</f>
        <v>Завантажити сертифікат</v>
      </c>
    </row>
    <row r="1066" spans="1:2" x14ac:dyDescent="0.3">
      <c r="A1066" t="s">
        <v>1062</v>
      </c>
      <c r="B1066" t="str">
        <f>HYPERLINK("https://talan.bank.gov.ua/get-user-certificate/csI5csszo8StKpQqIWia","Завантажити сертифікат")</f>
        <v>Завантажити сертифікат</v>
      </c>
    </row>
    <row r="1067" spans="1:2" x14ac:dyDescent="0.3">
      <c r="A1067" t="s">
        <v>1063</v>
      </c>
      <c r="B1067" t="str">
        <f>HYPERLINK("https://talan.bank.gov.ua/get-user-certificate/csI5c1JvqRvDLWh5J2Ub","Завантажити сертифікат")</f>
        <v>Завантажити сертифікат</v>
      </c>
    </row>
    <row r="1068" spans="1:2" x14ac:dyDescent="0.3">
      <c r="A1068" t="s">
        <v>1064</v>
      </c>
      <c r="B1068" t="str">
        <f>HYPERLINK("https://talan.bank.gov.ua/get-user-certificate/csI5c8sXwl0Fi5-KLqp6","Завантажити сертифікат")</f>
        <v>Завантажити сертифікат</v>
      </c>
    </row>
    <row r="1069" spans="1:2" x14ac:dyDescent="0.3">
      <c r="A1069" t="s">
        <v>1065</v>
      </c>
      <c r="B1069" t="str">
        <f>HYPERLINK("https://talan.bank.gov.ua/get-user-certificate/csI5cx36kuxT9hPQUQ1L","Завантажити сертифікат")</f>
        <v>Завантажити сертифікат</v>
      </c>
    </row>
    <row r="1070" spans="1:2" x14ac:dyDescent="0.3">
      <c r="A1070" t="s">
        <v>1066</v>
      </c>
      <c r="B1070" t="str">
        <f>HYPERLINK("https://talan.bank.gov.ua/get-user-certificate/csI5cCjVQFgVRacTKBQ8","Завантажити сертифікат")</f>
        <v>Завантажити сертифікат</v>
      </c>
    </row>
    <row r="1071" spans="1:2" x14ac:dyDescent="0.3">
      <c r="A1071" t="s">
        <v>1067</v>
      </c>
      <c r="B1071" t="str">
        <f>HYPERLINK("https://talan.bank.gov.ua/get-user-certificate/csI5cuyW1PC9l-u4SH0b","Завантажити сертифікат")</f>
        <v>Завантажити сертифікат</v>
      </c>
    </row>
    <row r="1072" spans="1:2" x14ac:dyDescent="0.3">
      <c r="A1072" t="s">
        <v>1068</v>
      </c>
      <c r="B1072" t="str">
        <f>HYPERLINK("https://talan.bank.gov.ua/get-user-certificate/csI5c4Xj8U_NUOTaWVuW","Завантажити сертифікат")</f>
        <v>Завантажити сертифікат</v>
      </c>
    </row>
    <row r="1073" spans="1:2" x14ac:dyDescent="0.3">
      <c r="A1073" t="s">
        <v>1069</v>
      </c>
      <c r="B1073" t="str">
        <f>HYPERLINK("https://talan.bank.gov.ua/get-user-certificate/csI5cxVSbI3VMDUqM54v","Завантажити сертифікат")</f>
        <v>Завантажити сертифікат</v>
      </c>
    </row>
    <row r="1074" spans="1:2" x14ac:dyDescent="0.3">
      <c r="A1074" t="s">
        <v>1070</v>
      </c>
      <c r="B1074" t="str">
        <f>HYPERLINK("https://talan.bank.gov.ua/get-user-certificate/csI5csyHxij0ZyQsrP9e","Завантажити сертифікат")</f>
        <v>Завантажити сертифікат</v>
      </c>
    </row>
    <row r="1075" spans="1:2" x14ac:dyDescent="0.3">
      <c r="A1075" t="s">
        <v>1071</v>
      </c>
      <c r="B1075" t="str">
        <f>HYPERLINK("https://talan.bank.gov.ua/get-user-certificate/csI5cxVEd-G3QykaC50d","Завантажити сертифікат")</f>
        <v>Завантажити сертифікат</v>
      </c>
    </row>
    <row r="1076" spans="1:2" x14ac:dyDescent="0.3">
      <c r="A1076" t="s">
        <v>1072</v>
      </c>
      <c r="B1076" t="str">
        <f>HYPERLINK("https://talan.bank.gov.ua/get-user-certificate/csI5cO8ufIE79BZwvETR","Завантажити сертифікат")</f>
        <v>Завантажити сертифікат</v>
      </c>
    </row>
    <row r="1077" spans="1:2" x14ac:dyDescent="0.3">
      <c r="A1077" t="s">
        <v>1073</v>
      </c>
      <c r="B1077" t="str">
        <f>HYPERLINK("https://talan.bank.gov.ua/get-user-certificate/csI5c0aiMustOTvrqqvb","Завантажити сертифікат")</f>
        <v>Завантажити сертифікат</v>
      </c>
    </row>
    <row r="1078" spans="1:2" x14ac:dyDescent="0.3">
      <c r="A1078" t="s">
        <v>1074</v>
      </c>
      <c r="B1078" t="str">
        <f>HYPERLINK("https://talan.bank.gov.ua/get-user-certificate/csI5cd9ru2-_TSRlrAUp","Завантажити сертифікат")</f>
        <v>Завантажити сертифікат</v>
      </c>
    </row>
    <row r="1079" spans="1:2" x14ac:dyDescent="0.3">
      <c r="A1079" t="s">
        <v>1075</v>
      </c>
      <c r="B1079" t="str">
        <f>HYPERLINK("https://talan.bank.gov.ua/get-user-certificate/csI5c6XM3PUdN5_z_Ggn","Завантажити сертифікат")</f>
        <v>Завантажити сертифікат</v>
      </c>
    </row>
    <row r="1080" spans="1:2" x14ac:dyDescent="0.3">
      <c r="A1080" t="s">
        <v>1076</v>
      </c>
      <c r="B1080" t="str">
        <f>HYPERLINK("https://talan.bank.gov.ua/get-user-certificate/csI5c8rrjnSTC27PYE5I","Завантажити сертифікат")</f>
        <v>Завантажити сертифікат</v>
      </c>
    </row>
    <row r="1081" spans="1:2" x14ac:dyDescent="0.3">
      <c r="A1081" t="s">
        <v>1077</v>
      </c>
      <c r="B1081" t="str">
        <f>HYPERLINK("https://talan.bank.gov.ua/get-user-certificate/csI5cbxCrXAy02gMPVM7","Завантажити сертифікат")</f>
        <v>Завантажити сертифікат</v>
      </c>
    </row>
    <row r="1082" spans="1:2" x14ac:dyDescent="0.3">
      <c r="A1082" t="s">
        <v>1078</v>
      </c>
      <c r="B1082" t="str">
        <f>HYPERLINK("https://talan.bank.gov.ua/get-user-certificate/csI5c7cSqMeYTMFylr7K","Завантажити сертифікат")</f>
        <v>Завантажити сертифікат</v>
      </c>
    </row>
    <row r="1083" spans="1:2" x14ac:dyDescent="0.3">
      <c r="A1083" t="s">
        <v>1079</v>
      </c>
      <c r="B1083" t="str">
        <f>HYPERLINK("https://talan.bank.gov.ua/get-user-certificate/csI5cPSNTAJQdKAO9dOk","Завантажити сертифікат")</f>
        <v>Завантажити сертифікат</v>
      </c>
    </row>
    <row r="1084" spans="1:2" x14ac:dyDescent="0.3">
      <c r="A1084" t="s">
        <v>1080</v>
      </c>
      <c r="B1084" t="str">
        <f>HYPERLINK("https://talan.bank.gov.ua/get-user-certificate/csI5cMiUfimQPtoDfdlN","Завантажити сертифікат")</f>
        <v>Завантажити сертифікат</v>
      </c>
    </row>
    <row r="1085" spans="1:2" x14ac:dyDescent="0.3">
      <c r="A1085" t="s">
        <v>1081</v>
      </c>
      <c r="B1085" t="str">
        <f>HYPERLINK("https://talan.bank.gov.ua/get-user-certificate/csI5c-oiSvLYPBQpU8Pl","Завантажити сертифікат")</f>
        <v>Завантажити сертифікат</v>
      </c>
    </row>
    <row r="1086" spans="1:2" x14ac:dyDescent="0.3">
      <c r="A1086" t="s">
        <v>1082</v>
      </c>
      <c r="B1086" t="str">
        <f>HYPERLINK("https://talan.bank.gov.ua/get-user-certificate/csI5c2frqkfrPkhu0QNU","Завантажити сертифікат")</f>
        <v>Завантажити сертифікат</v>
      </c>
    </row>
    <row r="1087" spans="1:2" x14ac:dyDescent="0.3">
      <c r="A1087" t="s">
        <v>1083</v>
      </c>
      <c r="B1087" t="str">
        <f>HYPERLINK("https://talan.bank.gov.ua/get-user-certificate/csI5clwUaQWRhvd7TSHa","Завантажити сертифікат")</f>
        <v>Завантажити сертифікат</v>
      </c>
    </row>
    <row r="1088" spans="1:2" x14ac:dyDescent="0.3">
      <c r="A1088" t="s">
        <v>1084</v>
      </c>
      <c r="B1088" t="str">
        <f>HYPERLINK("https://talan.bank.gov.ua/get-user-certificate/csI5czKfhZNRBhR3IpgJ","Завантажити сертифікат")</f>
        <v>Завантажити сертифікат</v>
      </c>
    </row>
    <row r="1089" spans="1:2" x14ac:dyDescent="0.3">
      <c r="A1089" t="s">
        <v>1085</v>
      </c>
      <c r="B1089" t="str">
        <f>HYPERLINK("https://talan.bank.gov.ua/get-user-certificate/csI5cPT2kSTDEIygHNL9","Завантажити сертифікат")</f>
        <v>Завантажити сертифікат</v>
      </c>
    </row>
    <row r="1090" spans="1:2" x14ac:dyDescent="0.3">
      <c r="A1090" t="s">
        <v>1086</v>
      </c>
      <c r="B1090" t="str">
        <f>HYPERLINK("https://talan.bank.gov.ua/get-user-certificate/csI5cwEgI4yLz2kyTs7c","Завантажити сертифікат")</f>
        <v>Завантажити сертифікат</v>
      </c>
    </row>
    <row r="1091" spans="1:2" x14ac:dyDescent="0.3">
      <c r="A1091" t="s">
        <v>1087</v>
      </c>
      <c r="B1091" t="str">
        <f>HYPERLINK("https://talan.bank.gov.ua/get-user-certificate/csI5cXb5VxOuKnuwC-an","Завантажити сертифікат")</f>
        <v>Завантажити сертифікат</v>
      </c>
    </row>
    <row r="1092" spans="1:2" x14ac:dyDescent="0.3">
      <c r="A1092" t="s">
        <v>1088</v>
      </c>
      <c r="B1092" t="str">
        <f>HYPERLINK("https://talan.bank.gov.ua/get-user-certificate/csI5cfX6HtaeQkNnTz3w","Завантажити сертифікат")</f>
        <v>Завантажити сертифікат</v>
      </c>
    </row>
    <row r="1093" spans="1:2" x14ac:dyDescent="0.3">
      <c r="A1093" t="s">
        <v>1089</v>
      </c>
      <c r="B1093" t="str">
        <f>HYPERLINK("https://talan.bank.gov.ua/get-user-certificate/csI5ceXwFjQKEbgLN3V5","Завантажити сертифікат")</f>
        <v>Завантажити сертифікат</v>
      </c>
    </row>
    <row r="1094" spans="1:2" x14ac:dyDescent="0.3">
      <c r="A1094" t="s">
        <v>1090</v>
      </c>
      <c r="B1094" t="str">
        <f>HYPERLINK("https://talan.bank.gov.ua/get-user-certificate/csI5cXhiDz_gbYUmlOFu","Завантажити сертифікат")</f>
        <v>Завантажити сертифікат</v>
      </c>
    </row>
    <row r="1095" spans="1:2" x14ac:dyDescent="0.3">
      <c r="A1095" t="s">
        <v>1091</v>
      </c>
      <c r="B1095" t="str">
        <f>HYPERLINK("https://talan.bank.gov.ua/get-user-certificate/csI5cbEVDLE9c0puTptc","Завантажити сертифікат")</f>
        <v>Завантажити сертифікат</v>
      </c>
    </row>
    <row r="1096" spans="1:2" x14ac:dyDescent="0.3">
      <c r="A1096" t="s">
        <v>1092</v>
      </c>
      <c r="B1096" t="str">
        <f>HYPERLINK("https://talan.bank.gov.ua/get-user-certificate/csI5cmKNn3fVphIhg_LI","Завантажити сертифікат")</f>
        <v>Завантажити сертифікат</v>
      </c>
    </row>
    <row r="1097" spans="1:2" x14ac:dyDescent="0.3">
      <c r="A1097" t="s">
        <v>1093</v>
      </c>
      <c r="B1097" t="str">
        <f>HYPERLINK("https://talan.bank.gov.ua/get-user-certificate/csI5cMw0mNXI295LR7Hp","Завантажити сертифікат")</f>
        <v>Завантажити сертифікат</v>
      </c>
    </row>
    <row r="1098" spans="1:2" x14ac:dyDescent="0.3">
      <c r="A1098" t="s">
        <v>1094</v>
      </c>
      <c r="B1098" t="str">
        <f>HYPERLINK("https://talan.bank.gov.ua/get-user-certificate/csI5cV8u2RYJQsx93Koz","Завантажити сертифікат")</f>
        <v>Завантажити сертифікат</v>
      </c>
    </row>
    <row r="1099" spans="1:2" x14ac:dyDescent="0.3">
      <c r="A1099" t="s">
        <v>1095</v>
      </c>
      <c r="B1099" t="str">
        <f>HYPERLINK("https://talan.bank.gov.ua/get-user-certificate/csI5cTYyb-o99gXXfwC4","Завантажити сертифікат")</f>
        <v>Завантажити сертифікат</v>
      </c>
    </row>
    <row r="1100" spans="1:2" x14ac:dyDescent="0.3">
      <c r="A1100" t="s">
        <v>1096</v>
      </c>
      <c r="B1100" t="str">
        <f>HYPERLINK("https://talan.bank.gov.ua/get-user-certificate/csI5cK1HXeNbl_r70tWU","Завантажити сертифікат")</f>
        <v>Завантажити сертифікат</v>
      </c>
    </row>
    <row r="1101" spans="1:2" x14ac:dyDescent="0.3">
      <c r="A1101" t="s">
        <v>1097</v>
      </c>
      <c r="B1101" t="str">
        <f>HYPERLINK("https://talan.bank.gov.ua/get-user-certificate/csI5csnPv-IEfDv0SgqG","Завантажити сертифікат")</f>
        <v>Завантажити сертифікат</v>
      </c>
    </row>
    <row r="1102" spans="1:2" x14ac:dyDescent="0.3">
      <c r="A1102" t="s">
        <v>1098</v>
      </c>
      <c r="B1102" t="str">
        <f>HYPERLINK("https://talan.bank.gov.ua/get-user-certificate/csI5cdqC3uTUJi-xQlFj","Завантажити сертифікат")</f>
        <v>Завантажити сертифікат</v>
      </c>
    </row>
    <row r="1103" spans="1:2" x14ac:dyDescent="0.3">
      <c r="A1103" t="s">
        <v>1099</v>
      </c>
      <c r="B1103" t="str">
        <f>HYPERLINK("https://talan.bank.gov.ua/get-user-certificate/csI5cz5TKcgdEZi5ab_3","Завантажити сертифікат")</f>
        <v>Завантажити сертифікат</v>
      </c>
    </row>
    <row r="1104" spans="1:2" x14ac:dyDescent="0.3">
      <c r="A1104" t="s">
        <v>1100</v>
      </c>
      <c r="B1104" t="str">
        <f>HYPERLINK("https://talan.bank.gov.ua/get-user-certificate/csI5clr8Du4glmYcfvS6","Завантажити сертифікат")</f>
        <v>Завантажити сертифікат</v>
      </c>
    </row>
    <row r="1105" spans="1:2" x14ac:dyDescent="0.3">
      <c r="A1105" t="s">
        <v>1101</v>
      </c>
      <c r="B1105" t="str">
        <f>HYPERLINK("https://talan.bank.gov.ua/get-user-certificate/csI5c4-kT47_2PXTVDhX","Завантажити сертифікат")</f>
        <v>Завантажити сертифікат</v>
      </c>
    </row>
    <row r="1106" spans="1:2" x14ac:dyDescent="0.3">
      <c r="A1106" t="s">
        <v>1102</v>
      </c>
      <c r="B1106" t="str">
        <f>HYPERLINK("https://talan.bank.gov.ua/get-user-certificate/csI5c1ZTSDzB9C-5qKVf","Завантажити сертифікат")</f>
        <v>Завантажити сертифікат</v>
      </c>
    </row>
    <row r="1107" spans="1:2" x14ac:dyDescent="0.3">
      <c r="A1107" t="s">
        <v>1103</v>
      </c>
      <c r="B1107" t="str">
        <f>HYPERLINK("https://talan.bank.gov.ua/get-user-certificate/csI5cB-DEhzPKoTb1afH","Завантажити сертифікат")</f>
        <v>Завантажити сертифікат</v>
      </c>
    </row>
    <row r="1108" spans="1:2" x14ac:dyDescent="0.3">
      <c r="A1108" t="s">
        <v>1104</v>
      </c>
      <c r="B1108" t="str">
        <f>HYPERLINK("https://talan.bank.gov.ua/get-user-certificate/csI5ctcslSxrw5tiWDit","Завантажити сертифікат")</f>
        <v>Завантажити сертифікат</v>
      </c>
    </row>
    <row r="1109" spans="1:2" x14ac:dyDescent="0.3">
      <c r="A1109" t="s">
        <v>1105</v>
      </c>
      <c r="B1109" t="str">
        <f>HYPERLINK("https://talan.bank.gov.ua/get-user-certificate/csI5cCmoYCBrk4sTeOq1","Завантажити сертифікат")</f>
        <v>Завантажити сертифікат</v>
      </c>
    </row>
    <row r="1110" spans="1:2" x14ac:dyDescent="0.3">
      <c r="A1110" t="s">
        <v>1106</v>
      </c>
      <c r="B1110" t="str">
        <f>HYPERLINK("https://talan.bank.gov.ua/get-user-certificate/csI5c9D_DSv5qAPsrSHF","Завантажити сертифікат")</f>
        <v>Завантажити сертифікат</v>
      </c>
    </row>
    <row r="1111" spans="1:2" x14ac:dyDescent="0.3">
      <c r="A1111" t="s">
        <v>1107</v>
      </c>
      <c r="B1111" t="str">
        <f>HYPERLINK("https://talan.bank.gov.ua/get-user-certificate/csI5cm0S4tdHTGYUjbLI","Завантажити сертифікат")</f>
        <v>Завантажити сертифікат</v>
      </c>
    </row>
    <row r="1112" spans="1:2" x14ac:dyDescent="0.3">
      <c r="A1112" t="s">
        <v>1108</v>
      </c>
      <c r="B1112" t="str">
        <f>HYPERLINK("https://talan.bank.gov.ua/get-user-certificate/csI5c58QMYWjM_J2Bk8K","Завантажити сертифікат")</f>
        <v>Завантажити сертифікат</v>
      </c>
    </row>
    <row r="1113" spans="1:2" x14ac:dyDescent="0.3">
      <c r="A1113" t="s">
        <v>1109</v>
      </c>
      <c r="B1113" t="str">
        <f>HYPERLINK("https://talan.bank.gov.ua/get-user-certificate/csI5cMcgOkEuVl4JY1xO","Завантажити сертифікат")</f>
        <v>Завантажити сертифікат</v>
      </c>
    </row>
    <row r="1114" spans="1:2" x14ac:dyDescent="0.3">
      <c r="A1114" t="s">
        <v>1110</v>
      </c>
      <c r="B1114" t="str">
        <f>HYPERLINK("https://talan.bank.gov.ua/get-user-certificate/csI5c-w4ObF4gOE6hKpX","Завантажити сертифікат")</f>
        <v>Завантажити сертифікат</v>
      </c>
    </row>
    <row r="1115" spans="1:2" x14ac:dyDescent="0.3">
      <c r="A1115" t="s">
        <v>1111</v>
      </c>
      <c r="B1115" t="str">
        <f>HYPERLINK("https://talan.bank.gov.ua/get-user-certificate/csI5cZMhI8yvMeEMnvTu","Завантажити сертифікат")</f>
        <v>Завантажити сертифікат</v>
      </c>
    </row>
    <row r="1116" spans="1:2" x14ac:dyDescent="0.3">
      <c r="A1116" t="s">
        <v>1112</v>
      </c>
      <c r="B1116" t="str">
        <f>HYPERLINK("https://talan.bank.gov.ua/get-user-certificate/csI5c2CNjnhNUGjbPGme","Завантажити сертифікат")</f>
        <v>Завантажити сертифікат</v>
      </c>
    </row>
    <row r="1117" spans="1:2" x14ac:dyDescent="0.3">
      <c r="A1117" t="s">
        <v>1113</v>
      </c>
      <c r="B1117" t="str">
        <f>HYPERLINK("https://talan.bank.gov.ua/get-user-certificate/csI5cvvRWz4qfzKW5iy7","Завантажити сертифікат")</f>
        <v>Завантажити сертифікат</v>
      </c>
    </row>
    <row r="1118" spans="1:2" x14ac:dyDescent="0.3">
      <c r="A1118" t="s">
        <v>1114</v>
      </c>
      <c r="B1118" t="str">
        <f>HYPERLINK("https://talan.bank.gov.ua/get-user-certificate/csI5c4-3jtu-la20eB5_","Завантажити сертифікат")</f>
        <v>Завантажити сертифікат</v>
      </c>
    </row>
    <row r="1119" spans="1:2" x14ac:dyDescent="0.3">
      <c r="A1119" t="s">
        <v>1115</v>
      </c>
      <c r="B1119" t="str">
        <f>HYPERLINK("https://talan.bank.gov.ua/get-user-certificate/csI5c2gFhvceZBaspO6-","Завантажити сертифікат")</f>
        <v>Завантажити сертифікат</v>
      </c>
    </row>
    <row r="1120" spans="1:2" x14ac:dyDescent="0.3">
      <c r="A1120" t="s">
        <v>1116</v>
      </c>
      <c r="B1120" t="str">
        <f>HYPERLINK("https://talan.bank.gov.ua/get-user-certificate/csI5czYnrXY4ADrhxsrg","Завантажити сертифікат")</f>
        <v>Завантажити сертифікат</v>
      </c>
    </row>
    <row r="1121" spans="1:2" x14ac:dyDescent="0.3">
      <c r="A1121" t="s">
        <v>1117</v>
      </c>
      <c r="B1121" t="str">
        <f>HYPERLINK("https://talan.bank.gov.ua/get-user-certificate/csI5c1kHVaw3_6QB3oEV","Завантажити сертифікат")</f>
        <v>Завантажити сертифікат</v>
      </c>
    </row>
    <row r="1122" spans="1:2" x14ac:dyDescent="0.3">
      <c r="A1122" t="s">
        <v>1118</v>
      </c>
      <c r="B1122" t="str">
        <f>HYPERLINK("https://talan.bank.gov.ua/get-user-certificate/csI5czh1h0gtd2FJhzm3","Завантажити сертифікат")</f>
        <v>Завантажити сертифікат</v>
      </c>
    </row>
    <row r="1123" spans="1:2" x14ac:dyDescent="0.3">
      <c r="A1123" t="s">
        <v>1119</v>
      </c>
      <c r="B1123" t="str">
        <f>HYPERLINK("https://talan.bank.gov.ua/get-user-certificate/csI5cE8HWjcgOyg4hD06","Завантажити сертифікат")</f>
        <v>Завантажити сертифікат</v>
      </c>
    </row>
    <row r="1124" spans="1:2" x14ac:dyDescent="0.3">
      <c r="A1124" t="s">
        <v>1120</v>
      </c>
      <c r="B1124" t="str">
        <f>HYPERLINK("https://talan.bank.gov.ua/get-user-certificate/csI5cMQOB_bQ3uY49DD7","Завантажити сертифікат")</f>
        <v>Завантажити сертифікат</v>
      </c>
    </row>
    <row r="1125" spans="1:2" x14ac:dyDescent="0.3">
      <c r="A1125" t="s">
        <v>1121</v>
      </c>
      <c r="B1125" t="str">
        <f>HYPERLINK("https://talan.bank.gov.ua/get-user-certificate/csI5cvZgszVagso05AJb","Завантажити сертифікат")</f>
        <v>Завантажити сертифікат</v>
      </c>
    </row>
    <row r="1126" spans="1:2" x14ac:dyDescent="0.3">
      <c r="A1126" t="s">
        <v>1122</v>
      </c>
      <c r="B1126" t="str">
        <f>HYPERLINK("https://talan.bank.gov.ua/get-user-certificate/csI5cDXSWyh51LrkCDWh","Завантажити сертифікат")</f>
        <v>Завантажити сертифікат</v>
      </c>
    </row>
    <row r="1127" spans="1:2" x14ac:dyDescent="0.3">
      <c r="A1127" t="s">
        <v>1123</v>
      </c>
      <c r="B1127" t="str">
        <f>HYPERLINK("https://talan.bank.gov.ua/get-user-certificate/csI5cUpsb2asSEYZ7Emt","Завантажити сертифікат")</f>
        <v>Завантажити сертифікат</v>
      </c>
    </row>
    <row r="1128" spans="1:2" x14ac:dyDescent="0.3">
      <c r="A1128" t="s">
        <v>1124</v>
      </c>
      <c r="B1128" t="str">
        <f>HYPERLINK("https://talan.bank.gov.ua/get-user-certificate/csI5cBwwC7rX6cjH97ER","Завантажити сертифікат")</f>
        <v>Завантажити сертифікат</v>
      </c>
    </row>
    <row r="1129" spans="1:2" x14ac:dyDescent="0.3">
      <c r="A1129" t="s">
        <v>1125</v>
      </c>
      <c r="B1129" t="str">
        <f>HYPERLINK("https://talan.bank.gov.ua/get-user-certificate/csI5cvJ9fvlH9woBeaZz","Завантажити сертифікат")</f>
        <v>Завантажити сертифікат</v>
      </c>
    </row>
    <row r="1130" spans="1:2" x14ac:dyDescent="0.3">
      <c r="A1130" t="s">
        <v>1126</v>
      </c>
      <c r="B1130" t="str">
        <f>HYPERLINK("https://talan.bank.gov.ua/get-user-certificate/csI5cUBO1BIAvq6bBXbd","Завантажити сертифікат")</f>
        <v>Завантажити сертифікат</v>
      </c>
    </row>
    <row r="1131" spans="1:2" x14ac:dyDescent="0.3">
      <c r="A1131" t="s">
        <v>1127</v>
      </c>
      <c r="B1131" t="str">
        <f>HYPERLINK("https://talan.bank.gov.ua/get-user-certificate/csI5cKfhEhfKK_EyY07s","Завантажити сертифікат")</f>
        <v>Завантажити сертифікат</v>
      </c>
    </row>
    <row r="1132" spans="1:2" x14ac:dyDescent="0.3">
      <c r="A1132" t="s">
        <v>1128</v>
      </c>
      <c r="B1132" t="str">
        <f>HYPERLINK("https://talan.bank.gov.ua/get-user-certificate/csI5cGi97X2GQ9gnnCG5","Завантажити сертифікат")</f>
        <v>Завантажити сертифікат</v>
      </c>
    </row>
    <row r="1133" spans="1:2" x14ac:dyDescent="0.3">
      <c r="A1133" t="s">
        <v>1129</v>
      </c>
      <c r="B1133" t="str">
        <f>HYPERLINK("https://talan.bank.gov.ua/get-user-certificate/csI5c6C3YocZDlk_NXuW","Завантажити сертифікат")</f>
        <v>Завантажити сертифікат</v>
      </c>
    </row>
    <row r="1134" spans="1:2" x14ac:dyDescent="0.3">
      <c r="A1134" t="s">
        <v>1130</v>
      </c>
      <c r="B1134" t="str">
        <f>HYPERLINK("https://talan.bank.gov.ua/get-user-certificate/csI5cCUTdBs0fxdQBT3W","Завантажити сертифікат")</f>
        <v>Завантажити сертифікат</v>
      </c>
    </row>
    <row r="1135" spans="1:2" x14ac:dyDescent="0.3">
      <c r="A1135" t="s">
        <v>1131</v>
      </c>
      <c r="B1135" t="str">
        <f>HYPERLINK("https://talan.bank.gov.ua/get-user-certificate/csI5cRDtWr11JD_B9nB3","Завантажити сертифікат")</f>
        <v>Завантажити сертифікат</v>
      </c>
    </row>
    <row r="1136" spans="1:2" x14ac:dyDescent="0.3">
      <c r="A1136" t="s">
        <v>1132</v>
      </c>
      <c r="B1136" t="str">
        <f>HYPERLINK("https://talan.bank.gov.ua/get-user-certificate/csI5c5hfM_-RI_z109kG","Завантажити сертифікат")</f>
        <v>Завантажити сертифікат</v>
      </c>
    </row>
    <row r="1137" spans="1:2" x14ac:dyDescent="0.3">
      <c r="A1137" t="s">
        <v>1133</v>
      </c>
      <c r="B1137" t="str">
        <f>HYPERLINK("https://talan.bank.gov.ua/get-user-certificate/csI5c8B3pLVqUuR9XyEa","Завантажити сертифікат")</f>
        <v>Завантажити сертифікат</v>
      </c>
    </row>
    <row r="1138" spans="1:2" x14ac:dyDescent="0.3">
      <c r="A1138" t="s">
        <v>1134</v>
      </c>
      <c r="B1138" t="str">
        <f>HYPERLINK("https://talan.bank.gov.ua/get-user-certificate/csI5ckvg_hg92PJYUwCk","Завантажити сертифікат")</f>
        <v>Завантажити сертифікат</v>
      </c>
    </row>
    <row r="1139" spans="1:2" x14ac:dyDescent="0.3">
      <c r="A1139" t="s">
        <v>1135</v>
      </c>
      <c r="B1139" t="str">
        <f>HYPERLINK("https://talan.bank.gov.ua/get-user-certificate/csI5clHHPkqYSETw_PdW","Завантажити сертифікат")</f>
        <v>Завантажити сертифікат</v>
      </c>
    </row>
    <row r="1140" spans="1:2" x14ac:dyDescent="0.3">
      <c r="A1140" t="s">
        <v>1136</v>
      </c>
      <c r="B1140" t="str">
        <f>HYPERLINK("https://talan.bank.gov.ua/get-user-certificate/csI5cgis7DL4koJEiJ0s","Завантажити сертифікат")</f>
        <v>Завантажити сертифікат</v>
      </c>
    </row>
    <row r="1141" spans="1:2" x14ac:dyDescent="0.3">
      <c r="A1141" t="s">
        <v>1137</v>
      </c>
      <c r="B1141" t="str">
        <f>HYPERLINK("https://talan.bank.gov.ua/get-user-certificate/csI5cfXKGwOa76Ax13eb","Завантажити сертифікат")</f>
        <v>Завантажити сертифікат</v>
      </c>
    </row>
    <row r="1142" spans="1:2" x14ac:dyDescent="0.3">
      <c r="A1142" t="s">
        <v>1138</v>
      </c>
      <c r="B1142" t="str">
        <f>HYPERLINK("https://talan.bank.gov.ua/get-user-certificate/csI5cv928qLndSm-kpi9","Завантажити сертифікат")</f>
        <v>Завантажити сертифікат</v>
      </c>
    </row>
    <row r="1143" spans="1:2" x14ac:dyDescent="0.3">
      <c r="A1143" t="s">
        <v>1139</v>
      </c>
      <c r="B1143" t="str">
        <f>HYPERLINK("https://talan.bank.gov.ua/get-user-certificate/csI5c4LEh4YOfS3pRFgK","Завантажити сертифікат")</f>
        <v>Завантажити сертифікат</v>
      </c>
    </row>
    <row r="1144" spans="1:2" x14ac:dyDescent="0.3">
      <c r="A1144" t="s">
        <v>1140</v>
      </c>
      <c r="B1144" t="str">
        <f>HYPERLINK("https://talan.bank.gov.ua/get-user-certificate/csI5cSCTh9V9sxs7zBAb","Завантажити сертифікат")</f>
        <v>Завантажити сертифікат</v>
      </c>
    </row>
    <row r="1145" spans="1:2" x14ac:dyDescent="0.3">
      <c r="A1145" t="s">
        <v>1141</v>
      </c>
      <c r="B1145" t="str">
        <f>HYPERLINK("https://talan.bank.gov.ua/get-user-certificate/csI5cXCgwGuaIONbUIOa","Завантажити сертифікат")</f>
        <v>Завантажити сертифікат</v>
      </c>
    </row>
    <row r="1146" spans="1:2" x14ac:dyDescent="0.3">
      <c r="A1146" t="s">
        <v>1142</v>
      </c>
      <c r="B1146" t="str">
        <f>HYPERLINK("https://talan.bank.gov.ua/get-user-certificate/csI5ctJAXBB6kG54ZSTS","Завантажити сертифікат")</f>
        <v>Завантажити сертифікат</v>
      </c>
    </row>
    <row r="1147" spans="1:2" x14ac:dyDescent="0.3">
      <c r="A1147" t="s">
        <v>1143</v>
      </c>
      <c r="B1147" t="str">
        <f>HYPERLINK("https://talan.bank.gov.ua/get-user-certificate/csI5cZjIQFiNHvQUcJ0I","Завантажити сертифікат")</f>
        <v>Завантажити сертифікат</v>
      </c>
    </row>
    <row r="1148" spans="1:2" x14ac:dyDescent="0.3">
      <c r="A1148" t="s">
        <v>1144</v>
      </c>
      <c r="B1148" t="str">
        <f>HYPERLINK("https://talan.bank.gov.ua/get-user-certificate/csI5c2ara4IVCDkB4HJb","Завантажити сертифікат")</f>
        <v>Завантажити сертифікат</v>
      </c>
    </row>
    <row r="1149" spans="1:2" x14ac:dyDescent="0.3">
      <c r="A1149" t="s">
        <v>1145</v>
      </c>
      <c r="B1149" t="str">
        <f>HYPERLINK("https://talan.bank.gov.ua/get-user-certificate/csI5cgBS_gEuZRZegax2","Завантажити сертифікат")</f>
        <v>Завантажити сертифікат</v>
      </c>
    </row>
    <row r="1150" spans="1:2" x14ac:dyDescent="0.3">
      <c r="A1150" t="s">
        <v>1146</v>
      </c>
      <c r="B1150" t="str">
        <f>HYPERLINK("https://talan.bank.gov.ua/get-user-certificate/csI5cYUP9gTTi8CZxjv9","Завантажити сертифікат")</f>
        <v>Завантажити сертифікат</v>
      </c>
    </row>
    <row r="1151" spans="1:2" x14ac:dyDescent="0.3">
      <c r="A1151" t="s">
        <v>1146</v>
      </c>
      <c r="B1151" t="str">
        <f>HYPERLINK("https://talan.bank.gov.ua/get-user-certificate/csI5csXEvuS0ZAEhgCDv","Завантажити сертифікат")</f>
        <v>Завантажити сертифікат</v>
      </c>
    </row>
    <row r="1152" spans="1:2" x14ac:dyDescent="0.3">
      <c r="A1152" t="s">
        <v>1147</v>
      </c>
      <c r="B1152" t="str">
        <f>HYPERLINK("https://talan.bank.gov.ua/get-user-certificate/csI5cJ_aRVvM4OHBTdSS","Завантажити сертифікат")</f>
        <v>Завантажити сертифікат</v>
      </c>
    </row>
    <row r="1153" spans="1:2" x14ac:dyDescent="0.3">
      <c r="A1153" t="s">
        <v>1148</v>
      </c>
      <c r="B1153" t="str">
        <f>HYPERLINK("https://talan.bank.gov.ua/get-user-certificate/csI5cSP5e2bhAq-qAOct","Завантажити сертифікат")</f>
        <v>Завантажити сертифікат</v>
      </c>
    </row>
    <row r="1154" spans="1:2" x14ac:dyDescent="0.3">
      <c r="A1154" t="s">
        <v>1149</v>
      </c>
      <c r="B1154" t="str">
        <f>HYPERLINK("https://talan.bank.gov.ua/get-user-certificate/csI5cAeyzq6cucfxgrAo","Завантажити сертифікат")</f>
        <v>Завантажити сертифікат</v>
      </c>
    </row>
    <row r="1155" spans="1:2" x14ac:dyDescent="0.3">
      <c r="A1155" t="s">
        <v>1150</v>
      </c>
      <c r="B1155" t="str">
        <f>HYPERLINK("https://talan.bank.gov.ua/get-user-certificate/csI5cCCAgJy7gdOQfJ4v","Завантажити сертифікат")</f>
        <v>Завантажити сертифікат</v>
      </c>
    </row>
    <row r="1156" spans="1:2" x14ac:dyDescent="0.3">
      <c r="A1156" t="s">
        <v>1151</v>
      </c>
      <c r="B1156" t="str">
        <f>HYPERLINK("https://talan.bank.gov.ua/get-user-certificate/csI5cDU-GVAzP-lKjQvh","Завантажити сертифікат")</f>
        <v>Завантажити сертифікат</v>
      </c>
    </row>
    <row r="1157" spans="1:2" x14ac:dyDescent="0.3">
      <c r="A1157" t="s">
        <v>1152</v>
      </c>
      <c r="B1157" t="str">
        <f>HYPERLINK("https://talan.bank.gov.ua/get-user-certificate/csI5cEaq_jrDUzd0hZTV","Завантажити сертифікат")</f>
        <v>Завантажити сертифікат</v>
      </c>
    </row>
    <row r="1158" spans="1:2" x14ac:dyDescent="0.3">
      <c r="A1158" t="s">
        <v>1153</v>
      </c>
      <c r="B1158" t="str">
        <f>HYPERLINK("https://talan.bank.gov.ua/get-user-certificate/csI5cLA5KNLt-pwaLT6g","Завантажити сертифікат")</f>
        <v>Завантажити сертифікат</v>
      </c>
    </row>
    <row r="1159" spans="1:2" x14ac:dyDescent="0.3">
      <c r="A1159" t="s">
        <v>1154</v>
      </c>
      <c r="B1159" t="str">
        <f>HYPERLINK("https://talan.bank.gov.ua/get-user-certificate/csI5cUTcyQJ7SH_9ENVH","Завантажити сертифікат")</f>
        <v>Завантажити сертифікат</v>
      </c>
    </row>
    <row r="1160" spans="1:2" x14ac:dyDescent="0.3">
      <c r="A1160" t="s">
        <v>1155</v>
      </c>
      <c r="B1160" t="str">
        <f>HYPERLINK("https://talan.bank.gov.ua/get-user-certificate/csI5cA7JH7eHVJ8wNkp0","Завантажити сертифікат")</f>
        <v>Завантажити сертифікат</v>
      </c>
    </row>
    <row r="1161" spans="1:2" x14ac:dyDescent="0.3">
      <c r="A1161" t="s">
        <v>1156</v>
      </c>
      <c r="B1161" t="str">
        <f>HYPERLINK("https://talan.bank.gov.ua/get-user-certificate/csI5c2gUbVXwqiVWbts4","Завантажити сертифікат")</f>
        <v>Завантажити сертифікат</v>
      </c>
    </row>
    <row r="1162" spans="1:2" x14ac:dyDescent="0.3">
      <c r="A1162" t="s">
        <v>1157</v>
      </c>
      <c r="B1162" t="str">
        <f>HYPERLINK("https://talan.bank.gov.ua/get-user-certificate/csI5civJPRU1BO5JjA4X","Завантажити сертифікат")</f>
        <v>Завантажити сертифікат</v>
      </c>
    </row>
    <row r="1163" spans="1:2" x14ac:dyDescent="0.3">
      <c r="A1163" t="s">
        <v>1158</v>
      </c>
      <c r="B1163" t="str">
        <f>HYPERLINK("https://talan.bank.gov.ua/get-user-certificate/csI5c1lin-Gb-KKTkKow","Завантажити сертифікат")</f>
        <v>Завантажити сертифікат</v>
      </c>
    </row>
    <row r="1164" spans="1:2" x14ac:dyDescent="0.3">
      <c r="A1164" t="s">
        <v>1159</v>
      </c>
      <c r="B1164" t="str">
        <f>HYPERLINK("https://talan.bank.gov.ua/get-user-certificate/csI5cQdSIF1pRFI9FkGq","Завантажити сертифікат")</f>
        <v>Завантажити сертифікат</v>
      </c>
    </row>
    <row r="1165" spans="1:2" x14ac:dyDescent="0.3">
      <c r="A1165" t="s">
        <v>1160</v>
      </c>
      <c r="B1165" t="str">
        <f>HYPERLINK("https://talan.bank.gov.ua/get-user-certificate/csI5cOBKlghBMcY-ZxGG","Завантажити сертифікат")</f>
        <v>Завантажити сертифікат</v>
      </c>
    </row>
    <row r="1166" spans="1:2" x14ac:dyDescent="0.3">
      <c r="A1166" t="s">
        <v>1161</v>
      </c>
      <c r="B1166" t="str">
        <f>HYPERLINK("https://talan.bank.gov.ua/get-user-certificate/csI5ckRjlIXHUMBhavLC","Завантажити сертифікат")</f>
        <v>Завантажити сертифікат</v>
      </c>
    </row>
    <row r="1167" spans="1:2" x14ac:dyDescent="0.3">
      <c r="A1167" t="s">
        <v>1162</v>
      </c>
      <c r="B1167" t="str">
        <f>HYPERLINK("https://talan.bank.gov.ua/get-user-certificate/csI5c9AbULImJ_b3d1Rm","Завантажити сертифікат")</f>
        <v>Завантажити сертифікат</v>
      </c>
    </row>
    <row r="1168" spans="1:2" x14ac:dyDescent="0.3">
      <c r="A1168" t="s">
        <v>1163</v>
      </c>
      <c r="B1168" t="str">
        <f>HYPERLINK("https://talan.bank.gov.ua/get-user-certificate/csI5cvHo_4_pRwQPNOpK","Завантажити сертифікат")</f>
        <v>Завантажити сертифікат</v>
      </c>
    </row>
    <row r="1169" spans="1:2" x14ac:dyDescent="0.3">
      <c r="A1169" t="s">
        <v>1164</v>
      </c>
      <c r="B1169" t="str">
        <f>HYPERLINK("https://talan.bank.gov.ua/get-user-certificate/csI5ceR1j_wHs368iZO7","Завантажити сертифікат")</f>
        <v>Завантажити сертифікат</v>
      </c>
    </row>
    <row r="1170" spans="1:2" x14ac:dyDescent="0.3">
      <c r="A1170" t="s">
        <v>1165</v>
      </c>
      <c r="B1170" t="str">
        <f>HYPERLINK("https://talan.bank.gov.ua/get-user-certificate/csI5ci6FDxLhHcawSWBd","Завантажити сертифікат")</f>
        <v>Завантажити сертифікат</v>
      </c>
    </row>
    <row r="1171" spans="1:2" x14ac:dyDescent="0.3">
      <c r="A1171" t="s">
        <v>1166</v>
      </c>
      <c r="B1171" t="str">
        <f>HYPERLINK("https://talan.bank.gov.ua/get-user-certificate/csI5csi_PnVxZFJIgbNw","Завантажити сертифікат")</f>
        <v>Завантажити сертифікат</v>
      </c>
    </row>
    <row r="1172" spans="1:2" x14ac:dyDescent="0.3">
      <c r="A1172" t="s">
        <v>1167</v>
      </c>
      <c r="B1172" t="str">
        <f>HYPERLINK("https://talan.bank.gov.ua/get-user-certificate/csI5cKZ87EyVXhiSmiI7","Завантажити сертифікат")</f>
        <v>Завантажити сертифікат</v>
      </c>
    </row>
    <row r="1173" spans="1:2" x14ac:dyDescent="0.3">
      <c r="A1173" t="s">
        <v>1168</v>
      </c>
      <c r="B1173" t="str">
        <f>HYPERLINK("https://talan.bank.gov.ua/get-user-certificate/csI5cHD2yKdXtmEUmdEY","Завантажити сертифікат")</f>
        <v>Завантажити сертифікат</v>
      </c>
    </row>
    <row r="1174" spans="1:2" x14ac:dyDescent="0.3">
      <c r="A1174" t="s">
        <v>1169</v>
      </c>
      <c r="B1174" t="str">
        <f>HYPERLINK("https://talan.bank.gov.ua/get-user-certificate/csI5cRvTvD2yGPgTQ-2Y","Завантажити сертифікат")</f>
        <v>Завантажити сертифікат</v>
      </c>
    </row>
    <row r="1175" spans="1:2" x14ac:dyDescent="0.3">
      <c r="A1175" t="s">
        <v>1170</v>
      </c>
      <c r="B1175" t="str">
        <f>HYPERLINK("https://talan.bank.gov.ua/get-user-certificate/csI5cM4Ba0UWZK4FtuvC","Завантажити сертифікат")</f>
        <v>Завантажити сертифікат</v>
      </c>
    </row>
    <row r="1176" spans="1:2" x14ac:dyDescent="0.3">
      <c r="A1176" t="s">
        <v>1171</v>
      </c>
      <c r="B1176" t="str">
        <f>HYPERLINK("https://talan.bank.gov.ua/get-user-certificate/csI5cdQfN3vv0gFTZwD3","Завантажити сертифікат")</f>
        <v>Завантажити сертифікат</v>
      </c>
    </row>
    <row r="1177" spans="1:2" x14ac:dyDescent="0.3">
      <c r="A1177" t="s">
        <v>1172</v>
      </c>
      <c r="B1177" t="str">
        <f>HYPERLINK("https://talan.bank.gov.ua/get-user-certificate/csI5chWidyURI11cFvPB","Завантажити сертифікат")</f>
        <v>Завантажити сертифікат</v>
      </c>
    </row>
    <row r="1178" spans="1:2" x14ac:dyDescent="0.3">
      <c r="A1178" t="s">
        <v>1173</v>
      </c>
      <c r="B1178" t="str">
        <f>HYPERLINK("https://talan.bank.gov.ua/get-user-certificate/csI5c50V9PtCjFDFj7vX","Завантажити сертифікат")</f>
        <v>Завантажити сертифікат</v>
      </c>
    </row>
    <row r="1179" spans="1:2" x14ac:dyDescent="0.3">
      <c r="A1179" t="s">
        <v>1174</v>
      </c>
      <c r="B1179" t="str">
        <f>HYPERLINK("https://talan.bank.gov.ua/get-user-certificate/csI5cbZQAhrLnifo-FNI","Завантажити сертифікат")</f>
        <v>Завантажити сертифікат</v>
      </c>
    </row>
    <row r="1180" spans="1:2" x14ac:dyDescent="0.3">
      <c r="A1180" t="s">
        <v>1175</v>
      </c>
      <c r="B1180" t="str">
        <f>HYPERLINK("https://talan.bank.gov.ua/get-user-certificate/csI5c0_iigNg5lbb73Lu","Завантажити сертифікат")</f>
        <v>Завантажити сертифікат</v>
      </c>
    </row>
    <row r="1181" spans="1:2" x14ac:dyDescent="0.3">
      <c r="A1181" t="s">
        <v>1176</v>
      </c>
      <c r="B1181" t="str">
        <f>HYPERLINK("https://talan.bank.gov.ua/get-user-certificate/csI5cAcsm6tUr5nvg7Ut","Завантажити сертифікат")</f>
        <v>Завантажити сертифікат</v>
      </c>
    </row>
    <row r="1182" spans="1:2" x14ac:dyDescent="0.3">
      <c r="A1182" t="s">
        <v>1177</v>
      </c>
      <c r="B1182" t="str">
        <f>HYPERLINK("https://talan.bank.gov.ua/get-user-certificate/csI5ciYk0SKLPHqFCmB9","Завантажити сертифікат")</f>
        <v>Завантажити сертифікат</v>
      </c>
    </row>
    <row r="1183" spans="1:2" x14ac:dyDescent="0.3">
      <c r="A1183" t="s">
        <v>1178</v>
      </c>
      <c r="B1183" t="str">
        <f>HYPERLINK("https://talan.bank.gov.ua/get-user-certificate/csI5c8zbt-8XuBe7d0_5","Завантажити сертифікат")</f>
        <v>Завантажити сертифікат</v>
      </c>
    </row>
    <row r="1184" spans="1:2" x14ac:dyDescent="0.3">
      <c r="A1184" t="s">
        <v>1179</v>
      </c>
      <c r="B1184" t="str">
        <f>HYPERLINK("https://talan.bank.gov.ua/get-user-certificate/csI5cLZiEp_b4PUEcIbW","Завантажити сертифікат")</f>
        <v>Завантажити сертифікат</v>
      </c>
    </row>
    <row r="1185" spans="1:2" x14ac:dyDescent="0.3">
      <c r="A1185" t="s">
        <v>1180</v>
      </c>
      <c r="B1185" t="str">
        <f>HYPERLINK("https://talan.bank.gov.ua/get-user-certificate/csI5ciIahvCAYYSKPOUS","Завантажити сертифікат")</f>
        <v>Завантажити сертифікат</v>
      </c>
    </row>
    <row r="1186" spans="1:2" x14ac:dyDescent="0.3">
      <c r="A1186" t="s">
        <v>1181</v>
      </c>
      <c r="B1186" t="str">
        <f>HYPERLINK("https://talan.bank.gov.ua/get-user-certificate/csI5cYN2oH0x6A8eo_Es","Завантажити сертифікат")</f>
        <v>Завантажити сертифікат</v>
      </c>
    </row>
    <row r="1187" spans="1:2" x14ac:dyDescent="0.3">
      <c r="A1187" t="s">
        <v>1182</v>
      </c>
      <c r="B1187" t="str">
        <f>HYPERLINK("https://talan.bank.gov.ua/get-user-certificate/csI5cL2wlIak9l01udNa","Завантажити сертифікат")</f>
        <v>Завантажити сертифікат</v>
      </c>
    </row>
    <row r="1188" spans="1:2" x14ac:dyDescent="0.3">
      <c r="A1188" t="s">
        <v>1183</v>
      </c>
      <c r="B1188" t="str">
        <f>HYPERLINK("https://talan.bank.gov.ua/get-user-certificate/csI5cq45rmaO6m8IJ253","Завантажити сертифікат")</f>
        <v>Завантажити сертифікат</v>
      </c>
    </row>
    <row r="1189" spans="1:2" x14ac:dyDescent="0.3">
      <c r="A1189" t="s">
        <v>1184</v>
      </c>
      <c r="B1189" t="str">
        <f>HYPERLINK("https://talan.bank.gov.ua/get-user-certificate/csI5ctmjprsE8qpdR68W","Завантажити сертифікат")</f>
        <v>Завантажити сертифікат</v>
      </c>
    </row>
    <row r="1190" spans="1:2" x14ac:dyDescent="0.3">
      <c r="A1190" t="s">
        <v>1185</v>
      </c>
      <c r="B1190" t="str">
        <f>HYPERLINK("https://talan.bank.gov.ua/get-user-certificate/csI5cYSzpV2WA5_gVZ9W","Завантажити сертифікат")</f>
        <v>Завантажити сертифікат</v>
      </c>
    </row>
    <row r="1191" spans="1:2" x14ac:dyDescent="0.3">
      <c r="A1191" t="s">
        <v>1186</v>
      </c>
      <c r="B1191" t="str">
        <f>HYPERLINK("https://talan.bank.gov.ua/get-user-certificate/csI5cVXLLYvzOaG3inpb","Завантажити сертифікат")</f>
        <v>Завантажити сертифікат</v>
      </c>
    </row>
    <row r="1192" spans="1:2" x14ac:dyDescent="0.3">
      <c r="A1192" t="s">
        <v>1187</v>
      </c>
      <c r="B1192" t="str">
        <f>HYPERLINK("https://talan.bank.gov.ua/get-user-certificate/csI5c4nbCqLx1t2YaENa","Завантажити сертифікат")</f>
        <v>Завантажити сертифікат</v>
      </c>
    </row>
    <row r="1193" spans="1:2" x14ac:dyDescent="0.3">
      <c r="A1193" t="s">
        <v>1188</v>
      </c>
      <c r="B1193" t="str">
        <f>HYPERLINK("https://talan.bank.gov.ua/get-user-certificate/csI5cRljtDt-owWRLszS","Завантажити сертифікат")</f>
        <v>Завантажити сертифікат</v>
      </c>
    </row>
    <row r="1194" spans="1:2" x14ac:dyDescent="0.3">
      <c r="A1194" t="s">
        <v>1189</v>
      </c>
      <c r="B1194" t="str">
        <f>HYPERLINK("https://talan.bank.gov.ua/get-user-certificate/csI5c34bSnUuptVnBSF9","Завантажити сертифікат")</f>
        <v>Завантажити сертифікат</v>
      </c>
    </row>
    <row r="1195" spans="1:2" x14ac:dyDescent="0.3">
      <c r="A1195" t="s">
        <v>1190</v>
      </c>
      <c r="B1195" t="str">
        <f>HYPERLINK("https://talan.bank.gov.ua/get-user-certificate/csI5coUv1PSOEZpK2RQU","Завантажити сертифікат")</f>
        <v>Завантажити сертифікат</v>
      </c>
    </row>
    <row r="1196" spans="1:2" x14ac:dyDescent="0.3">
      <c r="A1196" t="s">
        <v>1191</v>
      </c>
      <c r="B1196" t="str">
        <f>HYPERLINK("https://talan.bank.gov.ua/get-user-certificate/csI5c6Ez-eJiIDD9pVEW","Завантажити сертифікат")</f>
        <v>Завантажити сертифікат</v>
      </c>
    </row>
    <row r="1197" spans="1:2" x14ac:dyDescent="0.3">
      <c r="A1197" t="s">
        <v>1192</v>
      </c>
      <c r="B1197" t="str">
        <f>HYPERLINK("https://talan.bank.gov.ua/get-user-certificate/csI5c0BdRKsdLD4yOOnn","Завантажити сертифікат")</f>
        <v>Завантажити сертифікат</v>
      </c>
    </row>
    <row r="1198" spans="1:2" x14ac:dyDescent="0.3">
      <c r="A1198" t="s">
        <v>1193</v>
      </c>
      <c r="B1198" t="str">
        <f>HYPERLINK("https://talan.bank.gov.ua/get-user-certificate/csI5cOZjjAUZk_F4YlM-","Завантажити сертифікат")</f>
        <v>Завантажити сертифікат</v>
      </c>
    </row>
    <row r="1199" spans="1:2" x14ac:dyDescent="0.3">
      <c r="A1199" t="s">
        <v>1194</v>
      </c>
      <c r="B1199" t="str">
        <f>HYPERLINK("https://talan.bank.gov.ua/get-user-certificate/csI5c4KYoLP0Sz6kYwCo","Завантажити сертифікат")</f>
        <v>Завантажити сертифікат</v>
      </c>
    </row>
    <row r="1200" spans="1:2" x14ac:dyDescent="0.3">
      <c r="A1200" t="s">
        <v>1195</v>
      </c>
      <c r="B1200" t="str">
        <f>HYPERLINK("https://talan.bank.gov.ua/get-user-certificate/csI5clxrDqqHpwt3S2L6","Завантажити сертифікат")</f>
        <v>Завантажити сертифікат</v>
      </c>
    </row>
    <row r="1201" spans="1:2" x14ac:dyDescent="0.3">
      <c r="A1201" t="s">
        <v>1196</v>
      </c>
      <c r="B1201" t="str">
        <f>HYPERLINK("https://talan.bank.gov.ua/get-user-certificate/csI5c2ya2X65MfSUwqK-","Завантажити сертифікат")</f>
        <v>Завантажити сертифікат</v>
      </c>
    </row>
    <row r="1202" spans="1:2" x14ac:dyDescent="0.3">
      <c r="A1202" t="s">
        <v>1197</v>
      </c>
      <c r="B1202" t="str">
        <f>HYPERLINK("https://talan.bank.gov.ua/get-user-certificate/csI5cScTzIaUSdaviYsO","Завантажити сертифікат")</f>
        <v>Завантажити сертифікат</v>
      </c>
    </row>
    <row r="1203" spans="1:2" x14ac:dyDescent="0.3">
      <c r="A1203" t="s">
        <v>1198</v>
      </c>
      <c r="B1203" t="str">
        <f>HYPERLINK("https://talan.bank.gov.ua/get-user-certificate/csI5cfwxjaDtCHqeOnWv","Завантажити сертифікат")</f>
        <v>Завантажити сертифікат</v>
      </c>
    </row>
    <row r="1204" spans="1:2" x14ac:dyDescent="0.3">
      <c r="A1204" t="s">
        <v>1199</v>
      </c>
      <c r="B1204" t="str">
        <f>HYPERLINK("https://talan.bank.gov.ua/get-user-certificate/csI5cKV8sTQ2HtPSF_ui","Завантажити сертифікат")</f>
        <v>Завантажити сертифікат</v>
      </c>
    </row>
    <row r="1205" spans="1:2" x14ac:dyDescent="0.3">
      <c r="A1205" t="s">
        <v>1200</v>
      </c>
      <c r="B1205" t="str">
        <f>HYPERLINK("https://talan.bank.gov.ua/get-user-certificate/csI5cokqKXF8m79kl_nD","Завантажити сертифікат")</f>
        <v>Завантажити сертифікат</v>
      </c>
    </row>
    <row r="1206" spans="1:2" x14ac:dyDescent="0.3">
      <c r="A1206" t="s">
        <v>1201</v>
      </c>
      <c r="B1206" t="str">
        <f>HYPERLINK("https://talan.bank.gov.ua/get-user-certificate/csI5cATMPO2laTXdEwPQ","Завантажити сертифікат")</f>
        <v>Завантажити сертифікат</v>
      </c>
    </row>
    <row r="1207" spans="1:2" x14ac:dyDescent="0.3">
      <c r="A1207" t="s">
        <v>1202</v>
      </c>
      <c r="B1207" t="str">
        <f>HYPERLINK("https://talan.bank.gov.ua/get-user-certificate/csI5cT63iT9NIaxGZiC4","Завантажити сертифікат")</f>
        <v>Завантажити сертифікат</v>
      </c>
    </row>
    <row r="1208" spans="1:2" x14ac:dyDescent="0.3">
      <c r="A1208" t="s">
        <v>1203</v>
      </c>
      <c r="B1208" t="str">
        <f>HYPERLINK("https://talan.bank.gov.ua/get-user-certificate/csI5ct0uIhxjbXNyjQ_t","Завантажити сертифікат")</f>
        <v>Завантажити сертифікат</v>
      </c>
    </row>
    <row r="1209" spans="1:2" x14ac:dyDescent="0.3">
      <c r="A1209" t="s">
        <v>1204</v>
      </c>
      <c r="B1209" t="str">
        <f>HYPERLINK("https://talan.bank.gov.ua/get-user-certificate/csI5cTUep_PNhoaZ5TTn","Завантажити сертифікат")</f>
        <v>Завантажити сертифікат</v>
      </c>
    </row>
    <row r="1210" spans="1:2" x14ac:dyDescent="0.3">
      <c r="A1210" t="s">
        <v>1205</v>
      </c>
      <c r="B1210" t="str">
        <f>HYPERLINK("https://talan.bank.gov.ua/get-user-certificate/csI5cWtZ-iPUf7lXKeVg","Завантажити сертифікат")</f>
        <v>Завантажити сертифікат</v>
      </c>
    </row>
    <row r="1211" spans="1:2" x14ac:dyDescent="0.3">
      <c r="A1211" t="s">
        <v>1206</v>
      </c>
      <c r="B1211" t="str">
        <f>HYPERLINK("https://talan.bank.gov.ua/get-user-certificate/csI5clYFSoXWtEvJjdgn","Завантажити сертифікат")</f>
        <v>Завантажити сертифікат</v>
      </c>
    </row>
    <row r="1212" spans="1:2" x14ac:dyDescent="0.3">
      <c r="A1212" t="s">
        <v>1207</v>
      </c>
      <c r="B1212" t="str">
        <f>HYPERLINK("https://talan.bank.gov.ua/get-user-certificate/csI5cdyEi_N76-4x7bw2","Завантажити сертифікат")</f>
        <v>Завантажити сертифікат</v>
      </c>
    </row>
    <row r="1213" spans="1:2" x14ac:dyDescent="0.3">
      <c r="A1213" t="s">
        <v>1208</v>
      </c>
      <c r="B1213" t="str">
        <f>HYPERLINK("https://talan.bank.gov.ua/get-user-certificate/csI5cT5lZDleFGY_Mpb-","Завантажити сертифікат")</f>
        <v>Завантажити сертифікат</v>
      </c>
    </row>
    <row r="1214" spans="1:2" x14ac:dyDescent="0.3">
      <c r="A1214" t="s">
        <v>1209</v>
      </c>
      <c r="B1214" t="str">
        <f>HYPERLINK("https://talan.bank.gov.ua/get-user-certificate/csI5cY8B8pf2mybjnL8a","Завантажити сертифікат")</f>
        <v>Завантажити сертифікат</v>
      </c>
    </row>
    <row r="1215" spans="1:2" x14ac:dyDescent="0.3">
      <c r="A1215" t="s">
        <v>1210</v>
      </c>
      <c r="B1215" t="str">
        <f>HYPERLINK("https://talan.bank.gov.ua/get-user-certificate/csI5cSUb_1MeoU0rxK1X","Завантажити сертифікат")</f>
        <v>Завантажити сертифікат</v>
      </c>
    </row>
    <row r="1216" spans="1:2" x14ac:dyDescent="0.3">
      <c r="A1216" t="s">
        <v>1211</v>
      </c>
      <c r="B1216" t="str">
        <f>HYPERLINK("https://talan.bank.gov.ua/get-user-certificate/csI5cz2qFGPQqS0f00NF","Завантажити сертифікат")</f>
        <v>Завантажити сертифікат</v>
      </c>
    </row>
    <row r="1217" spans="1:2" x14ac:dyDescent="0.3">
      <c r="A1217" t="s">
        <v>1212</v>
      </c>
      <c r="B1217" t="str">
        <f>HYPERLINK("https://talan.bank.gov.ua/get-user-certificate/csI5cWkd7j44H6okhyUU","Завантажити сертифікат")</f>
        <v>Завантажити сертифікат</v>
      </c>
    </row>
    <row r="1218" spans="1:2" x14ac:dyDescent="0.3">
      <c r="A1218" t="s">
        <v>1213</v>
      </c>
      <c r="B1218" t="str">
        <f>HYPERLINK("https://talan.bank.gov.ua/get-user-certificate/csI5cTWnR9ry1tCNBlRs","Завантажити сертифікат")</f>
        <v>Завантажити сертифікат</v>
      </c>
    </row>
    <row r="1219" spans="1:2" x14ac:dyDescent="0.3">
      <c r="A1219" t="s">
        <v>1214</v>
      </c>
      <c r="B1219" t="str">
        <f>HYPERLINK("https://talan.bank.gov.ua/get-user-certificate/csI5cPjf_u7FtNDOUxrD","Завантажити сертифікат")</f>
        <v>Завантажити сертифікат</v>
      </c>
    </row>
    <row r="1220" spans="1:2" x14ac:dyDescent="0.3">
      <c r="A1220" t="s">
        <v>1215</v>
      </c>
      <c r="B1220" t="str">
        <f>HYPERLINK("https://talan.bank.gov.ua/get-user-certificate/csI5cLWh-GbO96DQZo99","Завантажити сертифікат")</f>
        <v>Завантажити сертифікат</v>
      </c>
    </row>
    <row r="1221" spans="1:2" x14ac:dyDescent="0.3">
      <c r="A1221" t="s">
        <v>1216</v>
      </c>
      <c r="B1221" t="str">
        <f>HYPERLINK("https://talan.bank.gov.ua/get-user-certificate/csI5cD5JWbKMNd_KTYf6","Завантажити сертифікат")</f>
        <v>Завантажити сертифікат</v>
      </c>
    </row>
    <row r="1222" spans="1:2" x14ac:dyDescent="0.3">
      <c r="A1222" t="s">
        <v>1217</v>
      </c>
      <c r="B1222" t="str">
        <f>HYPERLINK("https://talan.bank.gov.ua/get-user-certificate/csI5cXi2TTyXoq1QT-S8","Завантажити сертифікат")</f>
        <v>Завантажити сертифікат</v>
      </c>
    </row>
    <row r="1223" spans="1:2" x14ac:dyDescent="0.3">
      <c r="A1223" t="s">
        <v>1218</v>
      </c>
      <c r="B1223" t="str">
        <f>HYPERLINK("https://talan.bank.gov.ua/get-user-certificate/csI5cj0z9_jmBN9b4jo8","Завантажити сертифікат")</f>
        <v>Завантажити сертифікат</v>
      </c>
    </row>
    <row r="1224" spans="1:2" x14ac:dyDescent="0.3">
      <c r="A1224" t="s">
        <v>1219</v>
      </c>
      <c r="B1224" t="str">
        <f>HYPERLINK("https://talan.bank.gov.ua/get-user-certificate/csI5cxGN96GgYwcW1vXJ","Завантажити сертифікат")</f>
        <v>Завантажити сертифікат</v>
      </c>
    </row>
    <row r="1225" spans="1:2" x14ac:dyDescent="0.3">
      <c r="A1225" t="s">
        <v>1220</v>
      </c>
      <c r="B1225" t="str">
        <f>HYPERLINK("https://talan.bank.gov.ua/get-user-certificate/csI5c4fjPpzflJf3bupG","Завантажити сертифікат")</f>
        <v>Завантажити сертифікат</v>
      </c>
    </row>
    <row r="1226" spans="1:2" x14ac:dyDescent="0.3">
      <c r="A1226" t="s">
        <v>1221</v>
      </c>
      <c r="B1226" t="str">
        <f>HYPERLINK("https://talan.bank.gov.ua/get-user-certificate/csI5cQNH7kaus5g4Jj-v","Завантажити сертифікат")</f>
        <v>Завантажити сертифікат</v>
      </c>
    </row>
    <row r="1227" spans="1:2" x14ac:dyDescent="0.3">
      <c r="A1227" t="s">
        <v>1222</v>
      </c>
      <c r="B1227" t="str">
        <f>HYPERLINK("https://talan.bank.gov.ua/get-user-certificate/csI5cNn-PfWVepd2urvT","Завантажити сертифікат")</f>
        <v>Завантажити сертифікат</v>
      </c>
    </row>
    <row r="1228" spans="1:2" x14ac:dyDescent="0.3">
      <c r="A1228" t="s">
        <v>1223</v>
      </c>
      <c r="B1228" t="str">
        <f>HYPERLINK("https://talan.bank.gov.ua/get-user-certificate/csI5cLy9HKQ9BTLPUr-s","Завантажити сертифікат")</f>
        <v>Завантажити сертифікат</v>
      </c>
    </row>
    <row r="1229" spans="1:2" x14ac:dyDescent="0.3">
      <c r="A1229" t="s">
        <v>1224</v>
      </c>
      <c r="B1229" t="str">
        <f>HYPERLINK("https://talan.bank.gov.ua/get-user-certificate/csI5c0JLOtsv-TTkQIPR","Завантажити сертифікат")</f>
        <v>Завантажити сертифікат</v>
      </c>
    </row>
    <row r="1230" spans="1:2" x14ac:dyDescent="0.3">
      <c r="A1230" t="s">
        <v>1225</v>
      </c>
      <c r="B1230" t="str">
        <f>HYPERLINK("https://talan.bank.gov.ua/get-user-certificate/csI5cmK6tkQUn8hK-Y5f","Завантажити сертифікат")</f>
        <v>Завантажити сертифікат</v>
      </c>
    </row>
    <row r="1231" spans="1:2" x14ac:dyDescent="0.3">
      <c r="A1231" t="s">
        <v>1226</v>
      </c>
      <c r="B1231" t="str">
        <f>HYPERLINK("https://talan.bank.gov.ua/get-user-certificate/csI5c91LHAVdjGMrWcHn","Завантажити сертифікат")</f>
        <v>Завантажити сертифікат</v>
      </c>
    </row>
    <row r="1232" spans="1:2" x14ac:dyDescent="0.3">
      <c r="A1232" t="s">
        <v>1227</v>
      </c>
      <c r="B1232" t="str">
        <f>HYPERLINK("https://talan.bank.gov.ua/get-user-certificate/csI5cU5m8lPLUvlREMWy","Завантажити сертифікат")</f>
        <v>Завантажити сертифікат</v>
      </c>
    </row>
    <row r="1233" spans="1:2" x14ac:dyDescent="0.3">
      <c r="A1233" t="s">
        <v>1228</v>
      </c>
      <c r="B1233" t="str">
        <f>HYPERLINK("https://talan.bank.gov.ua/get-user-certificate/csI5c_kgeKVSozUybpTk","Завантажити сертифікат")</f>
        <v>Завантажити сертифікат</v>
      </c>
    </row>
    <row r="1234" spans="1:2" x14ac:dyDescent="0.3">
      <c r="A1234" t="s">
        <v>1229</v>
      </c>
      <c r="B1234" t="str">
        <f>HYPERLINK("https://talan.bank.gov.ua/get-user-certificate/csI5c8q3XD8IHq4OiP-y","Завантажити сертифікат")</f>
        <v>Завантажити сертифікат</v>
      </c>
    </row>
    <row r="1235" spans="1:2" x14ac:dyDescent="0.3">
      <c r="A1235" t="s">
        <v>1230</v>
      </c>
      <c r="B1235" t="str">
        <f>HYPERLINK("https://talan.bank.gov.ua/get-user-certificate/csI5cD0JBDVwI_6k8u84","Завантажити сертифікат")</f>
        <v>Завантажити сертифікат</v>
      </c>
    </row>
    <row r="1236" spans="1:2" x14ac:dyDescent="0.3">
      <c r="A1236" t="s">
        <v>1231</v>
      </c>
      <c r="B1236" t="str">
        <f>HYPERLINK("https://talan.bank.gov.ua/get-user-certificate/csI5cWDhSw491i4kktkN","Завантажити сертифікат")</f>
        <v>Завантажити сертифікат</v>
      </c>
    </row>
    <row r="1237" spans="1:2" x14ac:dyDescent="0.3">
      <c r="A1237" t="s">
        <v>1232</v>
      </c>
      <c r="B1237" t="str">
        <f>HYPERLINK("https://talan.bank.gov.ua/get-user-certificate/csI5cXkJUAytmMyTDt_I","Завантажити сертифікат")</f>
        <v>Завантажити сертифікат</v>
      </c>
    </row>
    <row r="1238" spans="1:2" x14ac:dyDescent="0.3">
      <c r="A1238" t="s">
        <v>1233</v>
      </c>
      <c r="B1238" t="str">
        <f>HYPERLINK("https://talan.bank.gov.ua/get-user-certificate/csI5cpRlXsuluPF0pHbT","Завантажити сертифікат")</f>
        <v>Завантажити сертифікат</v>
      </c>
    </row>
    <row r="1239" spans="1:2" x14ac:dyDescent="0.3">
      <c r="A1239" t="s">
        <v>1234</v>
      </c>
      <c r="B1239" t="str">
        <f>HYPERLINK("https://talan.bank.gov.ua/get-user-certificate/csI5cDL4jHHu-LzVWBYP","Завантажити сертифікат")</f>
        <v>Завантажити сертифікат</v>
      </c>
    </row>
    <row r="1240" spans="1:2" x14ac:dyDescent="0.3">
      <c r="A1240" t="s">
        <v>1235</v>
      </c>
      <c r="B1240" t="str">
        <f>HYPERLINK("https://talan.bank.gov.ua/get-user-certificate/csI5cQZ-GUqVHdyNXXcr","Завантажити сертифікат")</f>
        <v>Завантажити сертифікат</v>
      </c>
    </row>
    <row r="1241" spans="1:2" x14ac:dyDescent="0.3">
      <c r="A1241" t="s">
        <v>1236</v>
      </c>
      <c r="B1241" t="str">
        <f>HYPERLINK("https://talan.bank.gov.ua/get-user-certificate/csI5cU5ffmFfWkAFMcrM","Завантажити сертифікат")</f>
        <v>Завантажити сертифікат</v>
      </c>
    </row>
    <row r="1242" spans="1:2" x14ac:dyDescent="0.3">
      <c r="A1242" t="s">
        <v>1237</v>
      </c>
      <c r="B1242" t="str">
        <f>HYPERLINK("https://talan.bank.gov.ua/get-user-certificate/csI5ceUaWBKsQcf-2urk","Завантажити сертифікат")</f>
        <v>Завантажити сертифікат</v>
      </c>
    </row>
    <row r="1243" spans="1:2" x14ac:dyDescent="0.3">
      <c r="A1243" t="s">
        <v>1238</v>
      </c>
      <c r="B1243" t="str">
        <f>HYPERLINK("https://talan.bank.gov.ua/get-user-certificate/csI5cHfCC6ZyGSQrn1pV","Завантажити сертифікат")</f>
        <v>Завантажити сертифікат</v>
      </c>
    </row>
    <row r="1244" spans="1:2" x14ac:dyDescent="0.3">
      <c r="A1244" t="s">
        <v>1239</v>
      </c>
      <c r="B1244" t="str">
        <f>HYPERLINK("https://talan.bank.gov.ua/get-user-certificate/csI5c1HesNKQnp3du_zv","Завантажити сертифікат")</f>
        <v>Завантажити сертифікат</v>
      </c>
    </row>
    <row r="1245" spans="1:2" x14ac:dyDescent="0.3">
      <c r="A1245" t="s">
        <v>1240</v>
      </c>
      <c r="B1245" t="str">
        <f>HYPERLINK("https://talan.bank.gov.ua/get-user-certificate/csI5cMKIlUPiGJwwwxOV","Завантажити сертифікат")</f>
        <v>Завантажити сертифікат</v>
      </c>
    </row>
    <row r="1246" spans="1:2" x14ac:dyDescent="0.3">
      <c r="A1246" t="s">
        <v>1241</v>
      </c>
      <c r="B1246" t="str">
        <f>HYPERLINK("https://talan.bank.gov.ua/get-user-certificate/csI5cy-AOL3Awe8hsW2z","Завантажити сертифікат")</f>
        <v>Завантажити сертифікат</v>
      </c>
    </row>
    <row r="1247" spans="1:2" x14ac:dyDescent="0.3">
      <c r="A1247" t="s">
        <v>1242</v>
      </c>
      <c r="B1247" t="str">
        <f>HYPERLINK("https://talan.bank.gov.ua/get-user-certificate/csI5cZS4ZHuLTrI2zYUH","Завантажити сертифікат")</f>
        <v>Завантажити сертифікат</v>
      </c>
    </row>
    <row r="1248" spans="1:2" x14ac:dyDescent="0.3">
      <c r="A1248" t="s">
        <v>1243</v>
      </c>
      <c r="B1248" t="str">
        <f>HYPERLINK("https://talan.bank.gov.ua/get-user-certificate/csI5cfCkxfbm6wIjzy6R","Завантажити сертифікат")</f>
        <v>Завантажити сертифікат</v>
      </c>
    </row>
    <row r="1249" spans="1:2" x14ac:dyDescent="0.3">
      <c r="A1249" t="s">
        <v>1244</v>
      </c>
      <c r="B1249" t="str">
        <f>HYPERLINK("https://talan.bank.gov.ua/get-user-certificate/csI5cdc7wAR0hMb25l6n","Завантажити сертифікат")</f>
        <v>Завантажити сертифікат</v>
      </c>
    </row>
    <row r="1250" spans="1:2" x14ac:dyDescent="0.3">
      <c r="A1250" t="s">
        <v>1245</v>
      </c>
      <c r="B1250" t="str">
        <f>HYPERLINK("https://talan.bank.gov.ua/get-user-certificate/csI5cpFwP6xmPAInQl9O","Завантажити сертифікат")</f>
        <v>Завантажити сертифікат</v>
      </c>
    </row>
    <row r="1251" spans="1:2" x14ac:dyDescent="0.3">
      <c r="A1251" t="s">
        <v>1246</v>
      </c>
      <c r="B1251" t="str">
        <f>HYPERLINK("https://talan.bank.gov.ua/get-user-certificate/csI5cmhfKApfaW4S7bnz","Завантажити сертифікат")</f>
        <v>Завантажити сертифікат</v>
      </c>
    </row>
    <row r="1252" spans="1:2" x14ac:dyDescent="0.3">
      <c r="A1252" t="s">
        <v>1247</v>
      </c>
      <c r="B1252" t="str">
        <f>HYPERLINK("https://talan.bank.gov.ua/get-user-certificate/csI5cD93l3q-6zV4LhOQ","Завантажити сертифікат")</f>
        <v>Завантажити сертифікат</v>
      </c>
    </row>
    <row r="1253" spans="1:2" x14ac:dyDescent="0.3">
      <c r="A1253" t="s">
        <v>1248</v>
      </c>
      <c r="B1253" t="str">
        <f>HYPERLINK("https://talan.bank.gov.ua/get-user-certificate/csI5c7HrWHydvSNeRwga","Завантажити сертифікат")</f>
        <v>Завантажити сертифікат</v>
      </c>
    </row>
    <row r="1254" spans="1:2" x14ac:dyDescent="0.3">
      <c r="A1254" t="s">
        <v>1249</v>
      </c>
      <c r="B1254" t="str">
        <f>HYPERLINK("https://talan.bank.gov.ua/get-user-certificate/csI5cs_Vr6ul4Ews8RkZ","Завантажити сертифікат")</f>
        <v>Завантажити сертифікат</v>
      </c>
    </row>
    <row r="1255" spans="1:2" x14ac:dyDescent="0.3">
      <c r="A1255" t="s">
        <v>1250</v>
      </c>
      <c r="B1255" t="str">
        <f>HYPERLINK("https://talan.bank.gov.ua/get-user-certificate/csI5c8JdF0MTdNTB6s4b","Завантажити сертифікат")</f>
        <v>Завантажити сертифікат</v>
      </c>
    </row>
    <row r="1256" spans="1:2" x14ac:dyDescent="0.3">
      <c r="A1256" t="s">
        <v>1251</v>
      </c>
      <c r="B1256" t="str">
        <f>HYPERLINK("https://talan.bank.gov.ua/get-user-certificate/csI5c2NmbHc2fqtREB_A","Завантажити сертифікат")</f>
        <v>Завантажити сертифікат</v>
      </c>
    </row>
    <row r="1257" spans="1:2" x14ac:dyDescent="0.3">
      <c r="A1257" t="s">
        <v>1252</v>
      </c>
      <c r="B1257" t="str">
        <f>HYPERLINK("https://talan.bank.gov.ua/get-user-certificate/csI5c_Wc4nHsXkJNdfBw","Завантажити сертифікат")</f>
        <v>Завантажити сертифікат</v>
      </c>
    </row>
    <row r="1258" spans="1:2" x14ac:dyDescent="0.3">
      <c r="A1258" t="s">
        <v>1253</v>
      </c>
      <c r="B1258" t="str">
        <f>HYPERLINK("https://talan.bank.gov.ua/get-user-certificate/csI5cQdBoSI828dfLJJu","Завантажити сертифікат")</f>
        <v>Завантажити сертифікат</v>
      </c>
    </row>
    <row r="1259" spans="1:2" x14ac:dyDescent="0.3">
      <c r="A1259" t="s">
        <v>1254</v>
      </c>
      <c r="B1259" t="str">
        <f>HYPERLINK("https://talan.bank.gov.ua/get-user-certificate/csI5ckI41eDDNRIH7mvD","Завантажити сертифікат")</f>
        <v>Завантажити сертифікат</v>
      </c>
    </row>
    <row r="1260" spans="1:2" x14ac:dyDescent="0.3">
      <c r="A1260" t="s">
        <v>1255</v>
      </c>
      <c r="B1260" t="str">
        <f>HYPERLINK("https://talan.bank.gov.ua/get-user-certificate/csI5cnH7KB0R_w42Pvk6","Завантажити сертифікат")</f>
        <v>Завантажити сертифікат</v>
      </c>
    </row>
    <row r="1261" spans="1:2" x14ac:dyDescent="0.3">
      <c r="A1261" t="s">
        <v>1256</v>
      </c>
      <c r="B1261" t="str">
        <f>HYPERLINK("https://talan.bank.gov.ua/get-user-certificate/csI5cPe092JgxIX2rEhD","Завантажити сертифікат")</f>
        <v>Завантажити сертифікат</v>
      </c>
    </row>
    <row r="1262" spans="1:2" x14ac:dyDescent="0.3">
      <c r="A1262" t="s">
        <v>1257</v>
      </c>
      <c r="B1262" t="str">
        <f>HYPERLINK("https://talan.bank.gov.ua/get-user-certificate/csI5crR6VklgWTNHxiId","Завантажити сертифікат")</f>
        <v>Завантажити сертифікат</v>
      </c>
    </row>
    <row r="1263" spans="1:2" x14ac:dyDescent="0.3">
      <c r="A1263" t="s">
        <v>1258</v>
      </c>
      <c r="B1263" t="str">
        <f>HYPERLINK("https://talan.bank.gov.ua/get-user-certificate/csI5ctAm1LkRUE7wyXYl","Завантажити сертифікат")</f>
        <v>Завантажити сертифікат</v>
      </c>
    </row>
    <row r="1264" spans="1:2" x14ac:dyDescent="0.3">
      <c r="A1264" t="s">
        <v>1259</v>
      </c>
      <c r="B1264" t="str">
        <f>HYPERLINK("https://talan.bank.gov.ua/get-user-certificate/csI5cVP6WpRGPOA70aIm","Завантажити сертифікат")</f>
        <v>Завантажити сертифікат</v>
      </c>
    </row>
    <row r="1265" spans="1:2" x14ac:dyDescent="0.3">
      <c r="A1265" t="s">
        <v>1260</v>
      </c>
      <c r="B1265" t="str">
        <f>HYPERLINK("https://talan.bank.gov.ua/get-user-certificate/csI5cBI5qpxwqkXx9DBF","Завантажити сертифікат")</f>
        <v>Завантажити сертифікат</v>
      </c>
    </row>
    <row r="1266" spans="1:2" x14ac:dyDescent="0.3">
      <c r="A1266" t="s">
        <v>1261</v>
      </c>
      <c r="B1266" t="str">
        <f>HYPERLINK("https://talan.bank.gov.ua/get-user-certificate/csI5c_Sk_mZrM1ivcfAG","Завантажити сертифікат")</f>
        <v>Завантажити сертифікат</v>
      </c>
    </row>
    <row r="1267" spans="1:2" x14ac:dyDescent="0.3">
      <c r="A1267" t="s">
        <v>1262</v>
      </c>
      <c r="B1267" t="str">
        <f>HYPERLINK("https://talan.bank.gov.ua/get-user-certificate/csI5c56ldtPgtR8-BI4f","Завантажити сертифікат")</f>
        <v>Завантажити сертифікат</v>
      </c>
    </row>
    <row r="1268" spans="1:2" x14ac:dyDescent="0.3">
      <c r="A1268" t="s">
        <v>1263</v>
      </c>
      <c r="B1268" t="str">
        <f>HYPERLINK("https://talan.bank.gov.ua/get-user-certificate/csI5cLVArZnGde2BEI-D","Завантажити сертифікат")</f>
        <v>Завантажити сертифікат</v>
      </c>
    </row>
    <row r="1269" spans="1:2" x14ac:dyDescent="0.3">
      <c r="A1269" t="s">
        <v>1264</v>
      </c>
      <c r="B1269" t="str">
        <f>HYPERLINK("https://talan.bank.gov.ua/get-user-certificate/csI5choXvvZL5mbc8SHG","Завантажити сертифікат")</f>
        <v>Завантажити сертифікат</v>
      </c>
    </row>
    <row r="1270" spans="1:2" x14ac:dyDescent="0.3">
      <c r="A1270" t="s">
        <v>1265</v>
      </c>
      <c r="B1270" t="str">
        <f>HYPERLINK("https://talan.bank.gov.ua/get-user-certificate/csI5cAUKAr7ysOaf34Ym","Завантажити сертифікат")</f>
        <v>Завантажити сертифікат</v>
      </c>
    </row>
    <row r="1271" spans="1:2" x14ac:dyDescent="0.3">
      <c r="A1271" t="s">
        <v>1266</v>
      </c>
      <c r="B1271" t="str">
        <f>HYPERLINK("https://talan.bank.gov.ua/get-user-certificate/csI5c2tQoFoFUr4JWerN","Завантажити сертифікат")</f>
        <v>Завантажити сертифікат</v>
      </c>
    </row>
    <row r="1272" spans="1:2" x14ac:dyDescent="0.3">
      <c r="A1272" t="s">
        <v>1267</v>
      </c>
      <c r="B1272" t="str">
        <f>HYPERLINK("https://talan.bank.gov.ua/get-user-certificate/csI5cQWZUfdU6aAlo6PP","Завантажити сертифікат")</f>
        <v>Завантажити сертифікат</v>
      </c>
    </row>
    <row r="1273" spans="1:2" x14ac:dyDescent="0.3">
      <c r="A1273" t="s">
        <v>1268</v>
      </c>
      <c r="B1273" t="str">
        <f>HYPERLINK("https://talan.bank.gov.ua/get-user-certificate/csI5cNPrAFhQiwDiZ0_3","Завантажити сертифікат")</f>
        <v>Завантажити сертифікат</v>
      </c>
    </row>
    <row r="1274" spans="1:2" x14ac:dyDescent="0.3">
      <c r="A1274" t="s">
        <v>1269</v>
      </c>
      <c r="B1274" t="str">
        <f>HYPERLINK("https://talan.bank.gov.ua/get-user-certificate/csI5cN6UitMLDe7Pji1l","Завантажити сертифікат")</f>
        <v>Завантажити сертифікат</v>
      </c>
    </row>
    <row r="1275" spans="1:2" x14ac:dyDescent="0.3">
      <c r="A1275" t="s">
        <v>1270</v>
      </c>
      <c r="B1275" t="str">
        <f>HYPERLINK("https://talan.bank.gov.ua/get-user-certificate/csI5cf0hbAEUILLOkxU_","Завантажити сертифікат")</f>
        <v>Завантажити сертифікат</v>
      </c>
    </row>
    <row r="1276" spans="1:2" x14ac:dyDescent="0.3">
      <c r="A1276" t="s">
        <v>1271</v>
      </c>
      <c r="B1276" t="str">
        <f>HYPERLINK("https://talan.bank.gov.ua/get-user-certificate/csI5cO8Gjb91BYxAK73t","Завантажити сертифікат")</f>
        <v>Завантажити сертифікат</v>
      </c>
    </row>
    <row r="1277" spans="1:2" x14ac:dyDescent="0.3">
      <c r="A1277" t="s">
        <v>1272</v>
      </c>
      <c r="B1277" t="str">
        <f>HYPERLINK("https://talan.bank.gov.ua/get-user-certificate/csI5coy10B52RaF3Gtz1","Завантажити сертифікат")</f>
        <v>Завантажити сертифікат</v>
      </c>
    </row>
    <row r="1278" spans="1:2" x14ac:dyDescent="0.3">
      <c r="A1278" t="s">
        <v>1273</v>
      </c>
      <c r="B1278" t="str">
        <f>HYPERLINK("https://talan.bank.gov.ua/get-user-certificate/csI5cYy-Csk5_aAj-cFC","Завантажити сертифікат")</f>
        <v>Завантажити сертифікат</v>
      </c>
    </row>
    <row r="1279" spans="1:2" x14ac:dyDescent="0.3">
      <c r="A1279" t="s">
        <v>1274</v>
      </c>
      <c r="B1279" t="str">
        <f>HYPERLINK("https://talan.bank.gov.ua/get-user-certificate/csI5cW5lfanBy2IUZSMR","Завантажити сертифікат")</f>
        <v>Завантажити сертифікат</v>
      </c>
    </row>
    <row r="1280" spans="1:2" x14ac:dyDescent="0.3">
      <c r="A1280" t="s">
        <v>1275</v>
      </c>
      <c r="B1280" t="str">
        <f>HYPERLINK("https://talan.bank.gov.ua/get-user-certificate/csI5chfnWSaUPlxP5apM","Завантажити сертифікат")</f>
        <v>Завантажити сертифікат</v>
      </c>
    </row>
    <row r="1281" spans="1:2" x14ac:dyDescent="0.3">
      <c r="A1281" t="s">
        <v>1276</v>
      </c>
      <c r="B1281" t="str">
        <f>HYPERLINK("https://talan.bank.gov.ua/get-user-certificate/csI5c5_HdmhQTUb7uxlM","Завантажити сертифікат")</f>
        <v>Завантажити сертифікат</v>
      </c>
    </row>
    <row r="1282" spans="1:2" x14ac:dyDescent="0.3">
      <c r="A1282" t="s">
        <v>1277</v>
      </c>
      <c r="B1282" t="str">
        <f>HYPERLINK("https://talan.bank.gov.ua/get-user-certificate/csI5cCVSYyIFXZT3_sl9","Завантажити сертифікат")</f>
        <v>Завантажити сертифікат</v>
      </c>
    </row>
    <row r="1283" spans="1:2" x14ac:dyDescent="0.3">
      <c r="A1283" t="s">
        <v>1278</v>
      </c>
      <c r="B1283" t="str">
        <f>HYPERLINK("https://talan.bank.gov.ua/get-user-certificate/csI5cN0iZ0f61pGvzGqJ","Завантажити сертифікат")</f>
        <v>Завантажити сертифікат</v>
      </c>
    </row>
    <row r="1284" spans="1:2" x14ac:dyDescent="0.3">
      <c r="A1284" t="s">
        <v>1279</v>
      </c>
      <c r="B1284" t="str">
        <f>HYPERLINK("https://talan.bank.gov.ua/get-user-certificate/csI5cbLEdKf2YEqGkmjc","Завантажити сертифікат")</f>
        <v>Завантажити сертифікат</v>
      </c>
    </row>
    <row r="1285" spans="1:2" x14ac:dyDescent="0.3">
      <c r="A1285" t="s">
        <v>1280</v>
      </c>
      <c r="B1285" t="str">
        <f>HYPERLINK("https://talan.bank.gov.ua/get-user-certificate/csI5ckYlm2BZl2bXDMaq","Завантажити сертифікат")</f>
        <v>Завантажити сертифікат</v>
      </c>
    </row>
    <row r="1286" spans="1:2" x14ac:dyDescent="0.3">
      <c r="A1286" t="s">
        <v>1281</v>
      </c>
      <c r="B1286" t="str">
        <f>HYPERLINK("https://talan.bank.gov.ua/get-user-certificate/csI5cqYZmwqStM_BTiJO","Завантажити сертифікат")</f>
        <v>Завантажити сертифікат</v>
      </c>
    </row>
    <row r="1287" spans="1:2" x14ac:dyDescent="0.3">
      <c r="A1287" t="s">
        <v>1282</v>
      </c>
      <c r="B1287" t="str">
        <f>HYPERLINK("https://talan.bank.gov.ua/get-user-certificate/csI5cGciJ7JQp0sOXeca","Завантажити сертифікат")</f>
        <v>Завантажити сертифікат</v>
      </c>
    </row>
    <row r="1288" spans="1:2" x14ac:dyDescent="0.3">
      <c r="A1288" t="s">
        <v>1283</v>
      </c>
      <c r="B1288" t="str">
        <f>HYPERLINK("https://talan.bank.gov.ua/get-user-certificate/csI5c-_KQUZjLqY6kmLk","Завантажити сертифікат")</f>
        <v>Завантажити сертифікат</v>
      </c>
    </row>
    <row r="1289" spans="1:2" x14ac:dyDescent="0.3">
      <c r="A1289" t="s">
        <v>1284</v>
      </c>
      <c r="B1289" t="str">
        <f>HYPERLINK("https://talan.bank.gov.ua/get-user-certificate/csI5cJqJ6GiR2BazRk6O","Завантажити сертифікат")</f>
        <v>Завантажити сертифікат</v>
      </c>
    </row>
    <row r="1290" spans="1:2" x14ac:dyDescent="0.3">
      <c r="A1290" t="s">
        <v>1285</v>
      </c>
      <c r="B1290" t="str">
        <f>HYPERLINK("https://talan.bank.gov.ua/get-user-certificate/csI5c6t9WrMA7yC4eGMC","Завантажити сертифікат")</f>
        <v>Завантажити сертифікат</v>
      </c>
    </row>
    <row r="1291" spans="1:2" x14ac:dyDescent="0.3">
      <c r="A1291" t="s">
        <v>1286</v>
      </c>
      <c r="B1291" t="str">
        <f>HYPERLINK("https://talan.bank.gov.ua/get-user-certificate/csI5cArSJuovN57CJeNy","Завантажити сертифікат")</f>
        <v>Завантажити сертифікат</v>
      </c>
    </row>
    <row r="1292" spans="1:2" x14ac:dyDescent="0.3">
      <c r="A1292" t="s">
        <v>1287</v>
      </c>
      <c r="B1292" t="str">
        <f>HYPERLINK("https://talan.bank.gov.ua/get-user-certificate/csI5c6l48X8O8dtYZ6p0","Завантажити сертифікат")</f>
        <v>Завантажити сертифікат</v>
      </c>
    </row>
    <row r="1293" spans="1:2" x14ac:dyDescent="0.3">
      <c r="A1293" t="s">
        <v>1288</v>
      </c>
      <c r="B1293" t="str">
        <f>HYPERLINK("https://talan.bank.gov.ua/get-user-certificate/csI5c_jyXpdPcPdDjvmc","Завантажити сертифікат")</f>
        <v>Завантажити сертифікат</v>
      </c>
    </row>
    <row r="1294" spans="1:2" x14ac:dyDescent="0.3">
      <c r="A1294" t="s">
        <v>1289</v>
      </c>
      <c r="B1294" t="str">
        <f>HYPERLINK("https://talan.bank.gov.ua/get-user-certificate/csI5cht8F_6KjUJIshIO","Завантажити сертифікат")</f>
        <v>Завантажити сертифікат</v>
      </c>
    </row>
    <row r="1295" spans="1:2" x14ac:dyDescent="0.3">
      <c r="A1295" t="s">
        <v>1290</v>
      </c>
      <c r="B1295" t="str">
        <f>HYPERLINK("https://talan.bank.gov.ua/get-user-certificate/csI5cGk32BplRNVn3eyU","Завантажити сертифікат")</f>
        <v>Завантажити сертифікат</v>
      </c>
    </row>
    <row r="1296" spans="1:2" x14ac:dyDescent="0.3">
      <c r="A1296" t="s">
        <v>1291</v>
      </c>
      <c r="B1296" t="str">
        <f>HYPERLINK("https://talan.bank.gov.ua/get-user-certificate/csI5cE8XyshdjJRbjL5b","Завантажити сертифікат")</f>
        <v>Завантажити сертифікат</v>
      </c>
    </row>
    <row r="1297" spans="1:2" x14ac:dyDescent="0.3">
      <c r="A1297" t="s">
        <v>1292</v>
      </c>
      <c r="B1297" t="str">
        <f>HYPERLINK("https://talan.bank.gov.ua/get-user-certificate/csI5cVNS2CmwF4pdz6nC","Завантажити сертифікат")</f>
        <v>Завантажити сертифікат</v>
      </c>
    </row>
    <row r="1298" spans="1:2" x14ac:dyDescent="0.3">
      <c r="A1298" t="s">
        <v>1293</v>
      </c>
      <c r="B1298" t="str">
        <f>HYPERLINK("https://talan.bank.gov.ua/get-user-certificate/csI5ctJizz14tsE5QpEe","Завантажити сертифікат")</f>
        <v>Завантажити сертифікат</v>
      </c>
    </row>
    <row r="1299" spans="1:2" x14ac:dyDescent="0.3">
      <c r="A1299" t="s">
        <v>1294</v>
      </c>
      <c r="B1299" t="str">
        <f>HYPERLINK("https://talan.bank.gov.ua/get-user-certificate/csI5cxKMvg3FydXU_kS5","Завантажити сертифікат")</f>
        <v>Завантажити сертифікат</v>
      </c>
    </row>
    <row r="1300" spans="1:2" x14ac:dyDescent="0.3">
      <c r="A1300" t="s">
        <v>1295</v>
      </c>
      <c r="B1300" t="str">
        <f>HYPERLINK("https://talan.bank.gov.ua/get-user-certificate/csI5cIohaslS_qbSdJgF","Завантажити сертифікат")</f>
        <v>Завантажити сертифікат</v>
      </c>
    </row>
    <row r="1301" spans="1:2" x14ac:dyDescent="0.3">
      <c r="A1301" t="s">
        <v>1296</v>
      </c>
      <c r="B1301" t="str">
        <f>HYPERLINK("https://talan.bank.gov.ua/get-user-certificate/csI5cqFI5N_ccembSrIa","Завантажити сертифікат")</f>
        <v>Завантажити сертифікат</v>
      </c>
    </row>
    <row r="1302" spans="1:2" x14ac:dyDescent="0.3">
      <c r="A1302" t="s">
        <v>1297</v>
      </c>
      <c r="B1302" t="str">
        <f>HYPERLINK("https://talan.bank.gov.ua/get-user-certificate/csI5crP57Ytsmg2y8y5V","Завантажити сертифікат")</f>
        <v>Завантажити сертифікат</v>
      </c>
    </row>
    <row r="1303" spans="1:2" x14ac:dyDescent="0.3">
      <c r="A1303" t="s">
        <v>1298</v>
      </c>
      <c r="B1303" t="str">
        <f>HYPERLINK("https://talan.bank.gov.ua/get-user-certificate/csI5c-qr8pqzBO0_HLG6","Завантажити сертифікат")</f>
        <v>Завантажити сертифікат</v>
      </c>
    </row>
    <row r="1304" spans="1:2" x14ac:dyDescent="0.3">
      <c r="A1304" t="s">
        <v>1299</v>
      </c>
      <c r="B1304" t="str">
        <f>HYPERLINK("https://talan.bank.gov.ua/get-user-certificate/csI5cJRa5BQOuNilKSr_","Завантажити сертифікат")</f>
        <v>Завантажити сертифікат</v>
      </c>
    </row>
    <row r="1305" spans="1:2" x14ac:dyDescent="0.3">
      <c r="A1305" t="s">
        <v>1300</v>
      </c>
      <c r="B1305" t="str">
        <f>HYPERLINK("https://talan.bank.gov.ua/get-user-certificate/csI5c9IxvQGVz2KlADtp","Завантажити сертифікат")</f>
        <v>Завантажити сертифікат</v>
      </c>
    </row>
    <row r="1306" spans="1:2" x14ac:dyDescent="0.3">
      <c r="A1306" t="s">
        <v>1301</v>
      </c>
      <c r="B1306" t="str">
        <f>HYPERLINK("https://talan.bank.gov.ua/get-user-certificate/csI5c40nkr6k14nSBUUX","Завантажити сертифікат")</f>
        <v>Завантажити сертифікат</v>
      </c>
    </row>
    <row r="1307" spans="1:2" x14ac:dyDescent="0.3">
      <c r="A1307" t="s">
        <v>1302</v>
      </c>
      <c r="B1307" t="str">
        <f>HYPERLINK("https://talan.bank.gov.ua/get-user-certificate/csI5cW_JlJ8MGu8LQ_fM","Завантажити сертифікат")</f>
        <v>Завантажити сертифікат</v>
      </c>
    </row>
    <row r="1308" spans="1:2" x14ac:dyDescent="0.3">
      <c r="A1308" t="s">
        <v>1303</v>
      </c>
      <c r="B1308" t="str">
        <f>HYPERLINK("https://talan.bank.gov.ua/get-user-certificate/csI5cX1IzOzA5imYJMcv","Завантажити сертифікат")</f>
        <v>Завантажити сертифікат</v>
      </c>
    </row>
    <row r="1309" spans="1:2" x14ac:dyDescent="0.3">
      <c r="A1309" t="s">
        <v>1304</v>
      </c>
      <c r="B1309" t="str">
        <f>HYPERLINK("https://talan.bank.gov.ua/get-user-certificate/csI5c_oEw6DCEKaEL_0v","Завантажити сертифікат")</f>
        <v>Завантажити сертифікат</v>
      </c>
    </row>
    <row r="1310" spans="1:2" x14ac:dyDescent="0.3">
      <c r="A1310" t="s">
        <v>1305</v>
      </c>
      <c r="B1310" t="str">
        <f>HYPERLINK("https://talan.bank.gov.ua/get-user-certificate/csI5cPKUzLa5ApXS111O","Завантажити сертифікат")</f>
        <v>Завантажити сертифікат</v>
      </c>
    </row>
    <row r="1311" spans="1:2" x14ac:dyDescent="0.3">
      <c r="A1311" t="s">
        <v>1306</v>
      </c>
      <c r="B1311" t="str">
        <f>HYPERLINK("https://talan.bank.gov.ua/get-user-certificate/csI5c6d48c4zlko1KZA4","Завантажити сертифікат")</f>
        <v>Завантажити сертифікат</v>
      </c>
    </row>
    <row r="1312" spans="1:2" x14ac:dyDescent="0.3">
      <c r="A1312" t="s">
        <v>1307</v>
      </c>
      <c r="B1312" t="str">
        <f>HYPERLINK("https://talan.bank.gov.ua/get-user-certificate/csI5coSNGZPWRkLcD4bZ","Завантажити сертифікат")</f>
        <v>Завантажити сертифікат</v>
      </c>
    </row>
    <row r="1313" spans="1:2" x14ac:dyDescent="0.3">
      <c r="A1313" t="s">
        <v>1308</v>
      </c>
      <c r="B1313" t="str">
        <f>HYPERLINK("https://talan.bank.gov.ua/get-user-certificate/csI5chULv5pAGxA278Y4","Завантажити сертифікат")</f>
        <v>Завантажити сертифікат</v>
      </c>
    </row>
    <row r="1314" spans="1:2" x14ac:dyDescent="0.3">
      <c r="A1314" t="s">
        <v>1309</v>
      </c>
      <c r="B1314" t="str">
        <f>HYPERLINK("https://talan.bank.gov.ua/get-user-certificate/csI5c233FUP2R3S0K-dg","Завантажити сертифікат")</f>
        <v>Завантажити сертифікат</v>
      </c>
    </row>
    <row r="1315" spans="1:2" x14ac:dyDescent="0.3">
      <c r="A1315" t="s">
        <v>1310</v>
      </c>
      <c r="B1315" t="str">
        <f>HYPERLINK("https://talan.bank.gov.ua/get-user-certificate/csI5cLA9idLoIjWR-SOM","Завантажити сертифікат")</f>
        <v>Завантажити сертифікат</v>
      </c>
    </row>
    <row r="1316" spans="1:2" x14ac:dyDescent="0.3">
      <c r="A1316" t="s">
        <v>1311</v>
      </c>
      <c r="B1316" t="str">
        <f>HYPERLINK("https://talan.bank.gov.ua/get-user-certificate/csI5c1HV5SyJj_5g1WEp","Завантажити сертифікат")</f>
        <v>Завантажити сертифікат</v>
      </c>
    </row>
    <row r="1317" spans="1:2" x14ac:dyDescent="0.3">
      <c r="A1317" t="s">
        <v>1312</v>
      </c>
      <c r="B1317" t="str">
        <f>HYPERLINK("https://talan.bank.gov.ua/get-user-certificate/csI5cavaKtfdNpas5u12","Завантажити сертифікат")</f>
        <v>Завантажити сертифікат</v>
      </c>
    </row>
    <row r="1318" spans="1:2" x14ac:dyDescent="0.3">
      <c r="A1318" t="s">
        <v>1313</v>
      </c>
      <c r="B1318" t="str">
        <f>HYPERLINK("https://talan.bank.gov.ua/get-user-certificate/csI5ctT3Ygw2YJMfSWF4","Завантажити сертифікат")</f>
        <v>Завантажити сертифікат</v>
      </c>
    </row>
    <row r="1319" spans="1:2" x14ac:dyDescent="0.3">
      <c r="A1319" t="s">
        <v>1314</v>
      </c>
      <c r="B1319" t="str">
        <f>HYPERLINK("https://talan.bank.gov.ua/get-user-certificate/csI5cMgba1uLAQHkXOlj","Завантажити сертифікат")</f>
        <v>Завантажити сертифікат</v>
      </c>
    </row>
    <row r="1320" spans="1:2" x14ac:dyDescent="0.3">
      <c r="A1320" t="s">
        <v>1315</v>
      </c>
      <c r="B1320" t="str">
        <f>HYPERLINK("https://talan.bank.gov.ua/get-user-certificate/csI5ctBMXEqXwNPf989m","Завантажити сертифікат")</f>
        <v>Завантажити сертифікат</v>
      </c>
    </row>
    <row r="1321" spans="1:2" x14ac:dyDescent="0.3">
      <c r="A1321" t="s">
        <v>1316</v>
      </c>
      <c r="B1321" t="str">
        <f>HYPERLINK("https://talan.bank.gov.ua/get-user-certificate/csI5cqMrngqNPyQtrwu9","Завантажити сертифікат")</f>
        <v>Завантажити сертифікат</v>
      </c>
    </row>
    <row r="1322" spans="1:2" x14ac:dyDescent="0.3">
      <c r="A1322" t="s">
        <v>1317</v>
      </c>
      <c r="B1322" t="str">
        <f>HYPERLINK("https://talan.bank.gov.ua/get-user-certificate/csI5cJQM8jxL7PV3_xnq","Завантажити сертифікат")</f>
        <v>Завантажити сертифікат</v>
      </c>
    </row>
    <row r="1323" spans="1:2" x14ac:dyDescent="0.3">
      <c r="A1323" t="s">
        <v>1318</v>
      </c>
      <c r="B1323" t="str">
        <f>HYPERLINK("https://talan.bank.gov.ua/get-user-certificate/csI5cE1-lucgKIiZqFGA","Завантажити сертифікат")</f>
        <v>Завантажити сертифікат</v>
      </c>
    </row>
    <row r="1324" spans="1:2" x14ac:dyDescent="0.3">
      <c r="A1324" t="s">
        <v>1319</v>
      </c>
      <c r="B1324" t="str">
        <f>HYPERLINK("https://talan.bank.gov.ua/get-user-certificate/csI5cJ4Y9NgzYA7f3kyE","Завантажити сертифікат")</f>
        <v>Завантажити сертифікат</v>
      </c>
    </row>
    <row r="1325" spans="1:2" x14ac:dyDescent="0.3">
      <c r="A1325" t="s">
        <v>1320</v>
      </c>
      <c r="B1325" t="str">
        <f>HYPERLINK("https://talan.bank.gov.ua/get-user-certificate/csI5cZ_pJ4V5WNAcfiA6","Завантажити сертифікат")</f>
        <v>Завантажити сертифікат</v>
      </c>
    </row>
    <row r="1326" spans="1:2" x14ac:dyDescent="0.3">
      <c r="A1326" t="s">
        <v>1321</v>
      </c>
      <c r="B1326" t="str">
        <f>HYPERLINK("https://talan.bank.gov.ua/get-user-certificate/csI5cvc_mYeB99RPWalq","Завантажити сертифікат")</f>
        <v>Завантажити сертифікат</v>
      </c>
    </row>
    <row r="1327" spans="1:2" x14ac:dyDescent="0.3">
      <c r="A1327" t="s">
        <v>1322</v>
      </c>
      <c r="B1327" t="str">
        <f>HYPERLINK("https://talan.bank.gov.ua/get-user-certificate/csI5cexVeK5E4ZWyBlBT","Завантажити сертифікат")</f>
        <v>Завантажити сертифікат</v>
      </c>
    </row>
    <row r="1328" spans="1:2" x14ac:dyDescent="0.3">
      <c r="A1328" t="s">
        <v>1323</v>
      </c>
      <c r="B1328" t="str">
        <f>HYPERLINK("https://talan.bank.gov.ua/get-user-certificate/csI5cjCREAX_e7z56uEg","Завантажити сертифікат")</f>
        <v>Завантажити сертифікат</v>
      </c>
    </row>
    <row r="1329" spans="1:2" x14ac:dyDescent="0.3">
      <c r="A1329" t="s">
        <v>1324</v>
      </c>
      <c r="B1329" t="str">
        <f>HYPERLINK("https://talan.bank.gov.ua/get-user-certificate/csI5cFsihtaTm25pA-a3","Завантажити сертифікат")</f>
        <v>Завантажити сертифікат</v>
      </c>
    </row>
    <row r="1330" spans="1:2" x14ac:dyDescent="0.3">
      <c r="A1330" t="s">
        <v>1325</v>
      </c>
      <c r="B1330" t="str">
        <f>HYPERLINK("https://talan.bank.gov.ua/get-user-certificate/csI5cE1mkvtJ340GPju4","Завантажити сертифікат")</f>
        <v>Завантажити сертифікат</v>
      </c>
    </row>
    <row r="1331" spans="1:2" x14ac:dyDescent="0.3">
      <c r="A1331" t="s">
        <v>1326</v>
      </c>
      <c r="B1331" t="str">
        <f>HYPERLINK("https://talan.bank.gov.ua/get-user-certificate/csI5cQyHy67zUZLkYW9t","Завантажити сертифікат")</f>
        <v>Завантажити сертифікат</v>
      </c>
    </row>
    <row r="1332" spans="1:2" x14ac:dyDescent="0.3">
      <c r="A1332" t="s">
        <v>1327</v>
      </c>
      <c r="B1332" t="str">
        <f>HYPERLINK("https://talan.bank.gov.ua/get-user-certificate/csI5cqiZbaHdEp82uc3l","Завантажити сертифікат")</f>
        <v>Завантажити сертифікат</v>
      </c>
    </row>
    <row r="1333" spans="1:2" x14ac:dyDescent="0.3">
      <c r="A1333" t="s">
        <v>1328</v>
      </c>
      <c r="B1333" t="str">
        <f>HYPERLINK("https://talan.bank.gov.ua/get-user-certificate/csI5cdFMwmtRencXrUeE","Завантажити сертифікат")</f>
        <v>Завантажити сертифікат</v>
      </c>
    </row>
    <row r="1334" spans="1:2" x14ac:dyDescent="0.3">
      <c r="A1334" t="s">
        <v>1329</v>
      </c>
      <c r="B1334" t="str">
        <f>HYPERLINK("https://talan.bank.gov.ua/get-user-certificate/csI5ck8ggsQSzMNbVMTb","Завантажити сертифікат")</f>
        <v>Завантажити сертифікат</v>
      </c>
    </row>
    <row r="1335" spans="1:2" x14ac:dyDescent="0.3">
      <c r="A1335" t="s">
        <v>1330</v>
      </c>
      <c r="B1335" t="str">
        <f>HYPERLINK("https://talan.bank.gov.ua/get-user-certificate/csI5cjChlIEkHUcF5Cpi","Завантажити сертифікат")</f>
        <v>Завантажити сертифікат</v>
      </c>
    </row>
    <row r="1336" spans="1:2" x14ac:dyDescent="0.3">
      <c r="A1336" t="s">
        <v>1331</v>
      </c>
      <c r="B1336" t="str">
        <f>HYPERLINK("https://talan.bank.gov.ua/get-user-certificate/csI5clqs87ac3PXPq6pv","Завантажити сертифікат")</f>
        <v>Завантажити сертифікат</v>
      </c>
    </row>
    <row r="1337" spans="1:2" x14ac:dyDescent="0.3">
      <c r="A1337" t="s">
        <v>1332</v>
      </c>
      <c r="B1337" t="str">
        <f>HYPERLINK("https://talan.bank.gov.ua/get-user-certificate/csI5cglweCAfhjYNIWBm","Завантажити сертифікат")</f>
        <v>Завантажити сертифікат</v>
      </c>
    </row>
    <row r="1338" spans="1:2" x14ac:dyDescent="0.3">
      <c r="A1338" t="s">
        <v>1333</v>
      </c>
      <c r="B1338" t="str">
        <f>HYPERLINK("https://talan.bank.gov.ua/get-user-certificate/csI5cHJmHK7d9puqfmkh","Завантажити сертифікат")</f>
        <v>Завантажити сертифікат</v>
      </c>
    </row>
    <row r="1339" spans="1:2" x14ac:dyDescent="0.3">
      <c r="A1339" t="s">
        <v>1334</v>
      </c>
      <c r="B1339" t="str">
        <f>HYPERLINK("https://talan.bank.gov.ua/get-user-certificate/csI5cSihynhkhRnbpZt3","Завантажити сертифікат")</f>
        <v>Завантажити сертифікат</v>
      </c>
    </row>
    <row r="1340" spans="1:2" x14ac:dyDescent="0.3">
      <c r="A1340" t="s">
        <v>1335</v>
      </c>
      <c r="B1340" t="str">
        <f>HYPERLINK("https://talan.bank.gov.ua/get-user-certificate/csI5cRHEd9uIbD67_Vyb","Завантажити сертифікат")</f>
        <v>Завантажити сертифікат</v>
      </c>
    </row>
    <row r="1341" spans="1:2" x14ac:dyDescent="0.3">
      <c r="A1341" t="s">
        <v>1336</v>
      </c>
      <c r="B1341" t="str">
        <f>HYPERLINK("https://talan.bank.gov.ua/get-user-certificate/csI5cVKmzwdhE2xUaIoA","Завантажити сертифікат")</f>
        <v>Завантажити сертифікат</v>
      </c>
    </row>
    <row r="1342" spans="1:2" x14ac:dyDescent="0.3">
      <c r="A1342" t="s">
        <v>1337</v>
      </c>
      <c r="B1342" t="str">
        <f>HYPERLINK("https://talan.bank.gov.ua/get-user-certificate/csI5cgd49ApC6aGesGjS","Завантажити сертифікат")</f>
        <v>Завантажити сертифікат</v>
      </c>
    </row>
    <row r="1343" spans="1:2" x14ac:dyDescent="0.3">
      <c r="A1343" t="s">
        <v>1338</v>
      </c>
      <c r="B1343" t="str">
        <f>HYPERLINK("https://talan.bank.gov.ua/get-user-certificate/csI5cPcG32gtu4LB9qCG","Завантажити сертифікат")</f>
        <v>Завантажити сертифікат</v>
      </c>
    </row>
    <row r="1344" spans="1:2" x14ac:dyDescent="0.3">
      <c r="A1344" t="s">
        <v>1339</v>
      </c>
      <c r="B1344" t="str">
        <f>HYPERLINK("https://talan.bank.gov.ua/get-user-certificate/csI5cipTjU5qQm24Q3hx","Завантажити сертифікат")</f>
        <v>Завантажити сертифікат</v>
      </c>
    </row>
    <row r="1345" spans="1:2" x14ac:dyDescent="0.3">
      <c r="A1345" t="s">
        <v>1340</v>
      </c>
      <c r="B1345" t="str">
        <f>HYPERLINK("https://talan.bank.gov.ua/get-user-certificate/csI5cIbh4ew7mv2jaA0H","Завантажити сертифікат")</f>
        <v>Завантажити сертифікат</v>
      </c>
    </row>
    <row r="1346" spans="1:2" x14ac:dyDescent="0.3">
      <c r="A1346" t="s">
        <v>1341</v>
      </c>
      <c r="B1346" t="str">
        <f>HYPERLINK("https://talan.bank.gov.ua/get-user-certificate/csI5cCdmx8PS7RIhwI3V","Завантажити сертифікат")</f>
        <v>Завантажити сертифікат</v>
      </c>
    </row>
    <row r="1347" spans="1:2" x14ac:dyDescent="0.3">
      <c r="A1347" t="s">
        <v>1342</v>
      </c>
      <c r="B1347" t="str">
        <f>HYPERLINK("https://talan.bank.gov.ua/get-user-certificate/csI5cHbXFS8dkP9pZT20","Завантажити сертифікат")</f>
        <v>Завантажити сертифікат</v>
      </c>
    </row>
    <row r="1348" spans="1:2" x14ac:dyDescent="0.3">
      <c r="A1348" t="s">
        <v>1343</v>
      </c>
      <c r="B1348" t="str">
        <f>HYPERLINK("https://talan.bank.gov.ua/get-user-certificate/csI5c94YrVTb-LlAjo4g","Завантажити сертифікат")</f>
        <v>Завантажити сертифікат</v>
      </c>
    </row>
    <row r="1349" spans="1:2" x14ac:dyDescent="0.3">
      <c r="A1349" t="s">
        <v>1344</v>
      </c>
      <c r="B1349" t="str">
        <f>HYPERLINK("https://talan.bank.gov.ua/get-user-certificate/csI5c5KbqJlHiBZNd2qo","Завантажити сертифікат")</f>
        <v>Завантажити сертифікат</v>
      </c>
    </row>
    <row r="1350" spans="1:2" x14ac:dyDescent="0.3">
      <c r="A1350" t="s">
        <v>1345</v>
      </c>
      <c r="B1350" t="str">
        <f>HYPERLINK("https://talan.bank.gov.ua/get-user-certificate/csI5c1RgCo3NdAGSfV2g","Завантажити сертифікат")</f>
        <v>Завантажити сертифікат</v>
      </c>
    </row>
    <row r="1351" spans="1:2" x14ac:dyDescent="0.3">
      <c r="A1351" t="s">
        <v>1346</v>
      </c>
      <c r="B1351" t="str">
        <f>HYPERLINK("https://talan.bank.gov.ua/get-user-certificate/csI5cqbqfxRItQowt107","Завантажити сертифікат")</f>
        <v>Завантажити сертифікат</v>
      </c>
    </row>
    <row r="1352" spans="1:2" x14ac:dyDescent="0.3">
      <c r="A1352" t="s">
        <v>1347</v>
      </c>
      <c r="B1352" t="str">
        <f>HYPERLINK("https://talan.bank.gov.ua/get-user-certificate/csI5cs7WiFX_vPTX_GfP","Завантажити сертифікат")</f>
        <v>Завантажити сертифікат</v>
      </c>
    </row>
    <row r="1353" spans="1:2" x14ac:dyDescent="0.3">
      <c r="A1353" t="s">
        <v>1348</v>
      </c>
      <c r="B1353" t="str">
        <f>HYPERLINK("https://talan.bank.gov.ua/get-user-certificate/csI5cOXc2MG1snWT3iAj","Завантажити сертифікат")</f>
        <v>Завантажити сертифікат</v>
      </c>
    </row>
    <row r="1354" spans="1:2" x14ac:dyDescent="0.3">
      <c r="A1354" t="s">
        <v>1349</v>
      </c>
      <c r="B1354" t="str">
        <f>HYPERLINK("https://talan.bank.gov.ua/get-user-certificate/csI5c0Pt_gfBg9BZz-E6","Завантажити сертифікат")</f>
        <v>Завантажити сертифікат</v>
      </c>
    </row>
    <row r="1355" spans="1:2" x14ac:dyDescent="0.3">
      <c r="A1355" t="s">
        <v>1350</v>
      </c>
      <c r="B1355" t="str">
        <f>HYPERLINK("https://talan.bank.gov.ua/get-user-certificate/csI5c0psfBG8So028APw","Завантажити сертифікат")</f>
        <v>Завантажити сертифікат</v>
      </c>
    </row>
    <row r="1356" spans="1:2" x14ac:dyDescent="0.3">
      <c r="A1356" t="s">
        <v>1351</v>
      </c>
      <c r="B1356" t="str">
        <f>HYPERLINK("https://talan.bank.gov.ua/get-user-certificate/csI5cKmGH49h8Q-CEZ6u","Завантажити сертифікат")</f>
        <v>Завантажити сертифікат</v>
      </c>
    </row>
    <row r="1357" spans="1:2" x14ac:dyDescent="0.3">
      <c r="A1357" t="s">
        <v>1352</v>
      </c>
      <c r="B1357" t="str">
        <f>HYPERLINK("https://talan.bank.gov.ua/get-user-certificate/csI5c_8kkqZ6HDICOmx8","Завантажити сертифікат")</f>
        <v>Завантажити сертифікат</v>
      </c>
    </row>
    <row r="1358" spans="1:2" x14ac:dyDescent="0.3">
      <c r="A1358" t="s">
        <v>1353</v>
      </c>
      <c r="B1358" t="str">
        <f>HYPERLINK("https://talan.bank.gov.ua/get-user-certificate/csI5cS5WT7TCR2RZt9MQ","Завантажити сертифікат")</f>
        <v>Завантажити сертифікат</v>
      </c>
    </row>
    <row r="1359" spans="1:2" x14ac:dyDescent="0.3">
      <c r="A1359" t="s">
        <v>1354</v>
      </c>
      <c r="B1359" t="str">
        <f>HYPERLINK("https://talan.bank.gov.ua/get-user-certificate/csI5cPJoc6qpiW6OfWE0","Завантажити сертифікат")</f>
        <v>Завантажити сертифікат</v>
      </c>
    </row>
    <row r="1360" spans="1:2" x14ac:dyDescent="0.3">
      <c r="A1360" t="s">
        <v>1355</v>
      </c>
      <c r="B1360" t="str">
        <f>HYPERLINK("https://talan.bank.gov.ua/get-user-certificate/csI5cN39EVFRCIO8aT3i","Завантажити сертифікат")</f>
        <v>Завантажити сертифікат</v>
      </c>
    </row>
    <row r="1361" spans="1:2" x14ac:dyDescent="0.3">
      <c r="A1361" t="s">
        <v>1356</v>
      </c>
      <c r="B1361" t="str">
        <f>HYPERLINK("https://talan.bank.gov.ua/get-user-certificate/csI5cmvbel3F-hy6yd5Q","Завантажити сертифікат")</f>
        <v>Завантажити сертифікат</v>
      </c>
    </row>
    <row r="1362" spans="1:2" x14ac:dyDescent="0.3">
      <c r="A1362" t="s">
        <v>1357</v>
      </c>
      <c r="B1362" t="str">
        <f>HYPERLINK("https://talan.bank.gov.ua/get-user-certificate/csI5c4HYEnPWT2eUkNYD","Завантажити сертифікат")</f>
        <v>Завантажити сертифікат</v>
      </c>
    </row>
    <row r="1363" spans="1:2" x14ac:dyDescent="0.3">
      <c r="A1363" t="s">
        <v>1358</v>
      </c>
      <c r="B1363" t="str">
        <f>HYPERLINK("https://talan.bank.gov.ua/get-user-certificate/csI5cx9uLLtVGsQ5pVxO","Завантажити сертифікат")</f>
        <v>Завантажити сертифікат</v>
      </c>
    </row>
    <row r="1364" spans="1:2" x14ac:dyDescent="0.3">
      <c r="A1364" t="s">
        <v>1359</v>
      </c>
      <c r="B1364" t="str">
        <f>HYPERLINK("https://talan.bank.gov.ua/get-user-certificate/csI5cZptx41dMPWDRmUx","Завантажити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B2" r:id="rId1" tooltip="Завантажити сертифікат" display="Завантажити сертифікат"/>
    <hyperlink ref="B3" r:id="rId2" tooltip="Завантажити сертифікат" display="Завантажити сертифікат"/>
    <hyperlink ref="B4" r:id="rId3" tooltip="Завантажити сертифікат" display="Завантажити сертифікат"/>
    <hyperlink ref="B5" r:id="rId4" tooltip="Завантажити сертифікат" display="Завантажити сертифікат"/>
    <hyperlink ref="B6" r:id="rId5" tooltip="Завантажити сертифікат" display="Завантажити сертифікат"/>
    <hyperlink ref="B7" r:id="rId6" tooltip="Завантажити сертифікат" display="Завантажити сертифікат"/>
    <hyperlink ref="B8" r:id="rId7" tooltip="Завантажити сертифікат" display="Завантажити сертифікат"/>
    <hyperlink ref="B9" r:id="rId8" tooltip="Завантажити сертифікат" display="Завантажити сертифікат"/>
    <hyperlink ref="B10" r:id="rId9" tooltip="Завантажити сертифікат" display="Завантажити сертифікат"/>
    <hyperlink ref="B11" r:id="rId10" tooltip="Завантажити сертифікат" display="Завантажити сертифікат"/>
    <hyperlink ref="B12" r:id="rId11" tooltip="Завантажити сертифікат" display="Завантажити сертифікат"/>
    <hyperlink ref="B13" r:id="rId12" tooltip="Завантажити сертифікат" display="Завантажити сертифікат"/>
    <hyperlink ref="B14" r:id="rId13" tooltip="Завантажити сертифікат" display="Завантажити сертифікат"/>
    <hyperlink ref="B15" r:id="rId14" tooltip="Завантажити сертифікат" display="Завантажити сертифікат"/>
    <hyperlink ref="B16" r:id="rId15" tooltip="Завантажити сертифікат" display="Завантажити сертифікат"/>
    <hyperlink ref="B17" r:id="rId16" tooltip="Завантажити сертифікат" display="Завантажити сертифікат"/>
    <hyperlink ref="B18" r:id="rId17" tooltip="Завантажити сертифікат" display="Завантажити сертифікат"/>
    <hyperlink ref="B19" r:id="rId18" tooltip="Завантажити сертифікат" display="Завантажити сертифікат"/>
    <hyperlink ref="B20" r:id="rId19" tooltip="Завантажити сертифікат" display="Завантажити сертифікат"/>
    <hyperlink ref="B21" r:id="rId20" tooltip="Завантажити сертифікат" display="Завантажити сертифікат"/>
    <hyperlink ref="B22" r:id="rId21" tooltip="Завантажити сертифікат" display="Завантажити сертифікат"/>
    <hyperlink ref="B23" r:id="rId22" tooltip="Завантажити сертифікат" display="Завантажити сертифікат"/>
    <hyperlink ref="B24" r:id="rId23" tooltip="Завантажити сертифікат" display="Завантажити сертифікат"/>
    <hyperlink ref="B25" r:id="rId24" tooltip="Завантажити сертифікат" display="Завантажити сертифікат"/>
    <hyperlink ref="B26" r:id="rId25" tooltip="Завантажити сертифікат" display="Завантажити сертифікат"/>
    <hyperlink ref="B27" r:id="rId26" tooltip="Завантажити сертифікат" display="Завантажити сертифікат"/>
    <hyperlink ref="B28" r:id="rId27" tooltip="Завантажити сертифікат" display="Завантажити сертифікат"/>
    <hyperlink ref="B29" r:id="rId28" tooltip="Завантажити сертифікат" display="Завантажити сертифікат"/>
    <hyperlink ref="B30" r:id="rId29" tooltip="Завантажити сертифікат" display="Завантажити сертифікат"/>
    <hyperlink ref="B31" r:id="rId30" tooltip="Завантажити сертифікат" display="Завантажити сертифікат"/>
    <hyperlink ref="B32" r:id="rId31" tooltip="Завантажити сертифікат" display="Завантажити сертифікат"/>
    <hyperlink ref="B33" r:id="rId32" tooltip="Завантажити сертифікат" display="Завантажити сертифікат"/>
    <hyperlink ref="B34" r:id="rId33" tooltip="Завантажити сертифікат" display="Завантажити сертифікат"/>
    <hyperlink ref="B35" r:id="rId34" tooltip="Завантажити сертифікат" display="Завантажити сертифікат"/>
    <hyperlink ref="B36" r:id="rId35" tooltip="Завантажити сертифікат" display="Завантажити сертифікат"/>
    <hyperlink ref="B37" r:id="rId36" tooltip="Завантажити сертифікат" display="Завантажити сертифікат"/>
    <hyperlink ref="B38" r:id="rId37" tooltip="Завантажити сертифікат" display="Завантажити сертифікат"/>
    <hyperlink ref="B39" r:id="rId38" tooltip="Завантажити сертифікат" display="Завантажити сертифікат"/>
    <hyperlink ref="B40" r:id="rId39" tooltip="Завантажити сертифікат" display="Завантажити сертифікат"/>
    <hyperlink ref="B41" r:id="rId40" tooltip="Завантажити сертифікат" display="Завантажити сертифікат"/>
    <hyperlink ref="B42" r:id="rId41" tooltip="Завантажити сертифікат" display="Завантажити сертифікат"/>
    <hyperlink ref="B43" r:id="rId42" tooltip="Завантажити сертифікат" display="Завантажити сертифікат"/>
    <hyperlink ref="B44" r:id="rId43" tooltip="Завантажити сертифікат" display="Завантажити сертифікат"/>
    <hyperlink ref="B45" r:id="rId44" tooltip="Завантажити сертифікат" display="Завантажити сертифікат"/>
    <hyperlink ref="B46" r:id="rId45" tooltip="Завантажити сертифікат" display="Завантажити сертифікат"/>
    <hyperlink ref="B47" r:id="rId46" tooltip="Завантажити сертифікат" display="Завантажити сертифікат"/>
    <hyperlink ref="B48" r:id="rId47" tooltip="Завантажити сертифікат" display="Завантажити сертифікат"/>
    <hyperlink ref="B49" r:id="rId48" tooltip="Завантажити сертифікат" display="Завантажити сертифікат"/>
    <hyperlink ref="B50" r:id="rId49" tooltip="Завантажити сертифікат" display="Завантажити сертифікат"/>
    <hyperlink ref="B51" r:id="rId50" tooltip="Завантажити сертифікат" display="Завантажити сертифікат"/>
    <hyperlink ref="B52" r:id="rId51" tooltip="Завантажити сертифікат" display="Завантажити сертифікат"/>
    <hyperlink ref="B53" r:id="rId52" tooltip="Завантажити сертифікат" display="Завантажити сертифікат"/>
    <hyperlink ref="B54" r:id="rId53" tooltip="Завантажити сертифікат" display="Завантажити сертифікат"/>
    <hyperlink ref="B55" r:id="rId54" tooltip="Завантажити сертифікат" display="Завантажити сертифікат"/>
    <hyperlink ref="B56" r:id="rId55" tooltip="Завантажити сертифікат" display="Завантажити сертифікат"/>
    <hyperlink ref="B57" r:id="rId56" tooltip="Завантажити сертифікат" display="Завантажити сертифікат"/>
    <hyperlink ref="B58" r:id="rId57" tooltip="Завантажити сертифікат" display="Завантажити сертифікат"/>
    <hyperlink ref="B59" r:id="rId58" tooltip="Завантажити сертифікат" display="Завантажити сертифікат"/>
    <hyperlink ref="B60" r:id="rId59" tooltip="Завантажити сертифікат" display="Завантажити сертифікат"/>
    <hyperlink ref="B61" r:id="rId60" tooltip="Завантажити сертифікат" display="Завантажити сертифікат"/>
    <hyperlink ref="B62" r:id="rId61" tooltip="Завантажити сертифікат" display="Завантажити сертифікат"/>
    <hyperlink ref="B63" r:id="rId62" tooltip="Завантажити сертифікат" display="Завантажити сертифікат"/>
    <hyperlink ref="B64" r:id="rId63" tooltip="Завантажити сертифікат" display="Завантажити сертифікат"/>
    <hyperlink ref="B65" r:id="rId64" tooltip="Завантажити сертифікат" display="Завантажити сертифікат"/>
    <hyperlink ref="B66" r:id="rId65" tooltip="Завантажити сертифікат" display="Завантажити сертифікат"/>
    <hyperlink ref="B67" r:id="rId66" tooltip="Завантажити сертифікат" display="Завантажити сертифікат"/>
    <hyperlink ref="B68" r:id="rId67" tooltip="Завантажити сертифікат" display="Завантажити сертифікат"/>
    <hyperlink ref="B69" r:id="rId68" tooltip="Завантажити сертифікат" display="Завантажити сертифікат"/>
    <hyperlink ref="B70" r:id="rId69" tooltip="Завантажити сертифікат" display="Завантажити сертифікат"/>
    <hyperlink ref="B71" r:id="rId70" tooltip="Завантажити сертифікат" display="Завантажити сертифікат"/>
    <hyperlink ref="B72" r:id="rId71" tooltip="Завантажити сертифікат" display="Завантажити сертифікат"/>
    <hyperlink ref="B73" r:id="rId72" tooltip="Завантажити сертифікат" display="Завантажити сертифікат"/>
    <hyperlink ref="B74" r:id="rId73" tooltip="Завантажити сертифікат" display="Завантажити сертифікат"/>
    <hyperlink ref="B75" r:id="rId74" tooltip="Завантажити сертифікат" display="Завантажити сертифікат"/>
    <hyperlink ref="B76" r:id="rId75" tooltip="Завантажити сертифікат" display="Завантажити сертифікат"/>
    <hyperlink ref="B77" r:id="rId76" tooltip="Завантажити сертифікат" display="Завантажити сертифікат"/>
    <hyperlink ref="B78" r:id="rId77" tooltip="Завантажити сертифікат" display="Завантажити сертифікат"/>
    <hyperlink ref="B79" r:id="rId78" tooltip="Завантажити сертифікат" display="Завантажити сертифікат"/>
    <hyperlink ref="B80" r:id="rId79" tooltip="Завантажити сертифікат" display="Завантажити сертифікат"/>
    <hyperlink ref="B81" r:id="rId80" tooltip="Завантажити сертифікат" display="Завантажити сертифікат"/>
    <hyperlink ref="B82" r:id="rId81" tooltip="Завантажити сертифікат" display="Завантажити сертифікат"/>
    <hyperlink ref="B83" r:id="rId82" tooltip="Завантажити сертифікат" display="Завантажити сертифікат"/>
    <hyperlink ref="B84" r:id="rId83" tooltip="Завантажити сертифікат" display="Завантажити сертифікат"/>
    <hyperlink ref="B85" r:id="rId84" tooltip="Завантажити сертифікат" display="Завантажити сертифікат"/>
    <hyperlink ref="B86" r:id="rId85" tooltip="Завантажити сертифікат" display="Завантажити сертифікат"/>
    <hyperlink ref="B87" r:id="rId86" tooltip="Завантажити сертифікат" display="Завантажити сертифікат"/>
    <hyperlink ref="B88" r:id="rId87" tooltip="Завантажити сертифікат" display="Завантажити сертифікат"/>
    <hyperlink ref="B89" r:id="rId88" tooltip="Завантажити сертифікат" display="Завантажити сертифікат"/>
    <hyperlink ref="B90" r:id="rId89" tooltip="Завантажити сертифікат" display="Завантажити сертифікат"/>
    <hyperlink ref="B91" r:id="rId90" tooltip="Завантажити сертифікат" display="Завантажити сертифікат"/>
    <hyperlink ref="B92" r:id="rId91" tooltip="Завантажити сертифікат" display="Завантажити сертифікат"/>
    <hyperlink ref="B93" r:id="rId92" tooltip="Завантажити сертифікат" display="Завантажити сертифікат"/>
    <hyperlink ref="B94" r:id="rId93" tooltip="Завантажити сертифікат" display="Завантажити сертифікат"/>
    <hyperlink ref="B95" r:id="rId94" tooltip="Завантажити сертифікат" display="Завантажити сертифікат"/>
    <hyperlink ref="B96" r:id="rId95" tooltip="Завантажити сертифікат" display="Завантажити сертифікат"/>
    <hyperlink ref="B97" r:id="rId96" tooltip="Завантажити сертифікат" display="Завантажити сертифікат"/>
    <hyperlink ref="B98" r:id="rId97" tooltip="Завантажити сертифікат" display="Завантажити сертифікат"/>
    <hyperlink ref="B99" r:id="rId98" tooltip="Завантажити сертифікат" display="Завантажити сертифікат"/>
    <hyperlink ref="B100" r:id="rId99" tooltip="Завантажити сертифікат" display="Завантажити сертифікат"/>
    <hyperlink ref="B101" r:id="rId100" tooltip="Завантажити сертифікат" display="Завантажити сертифікат"/>
    <hyperlink ref="B102" r:id="rId101" tooltip="Завантажити сертифікат" display="Завантажити сертифікат"/>
    <hyperlink ref="B103" r:id="rId102" tooltip="Завантажити сертифікат" display="Завантажити сертифікат"/>
    <hyperlink ref="B104" r:id="rId103" tooltip="Завантажити сертифікат" display="Завантажити сертифікат"/>
    <hyperlink ref="B105" r:id="rId104" tooltip="Завантажити сертифікат" display="Завантажити сертифікат"/>
    <hyperlink ref="B106" r:id="rId105" tooltip="Завантажити сертифікат" display="Завантажити сертифікат"/>
    <hyperlink ref="B107" r:id="rId106" tooltip="Завантажити сертифікат" display="Завантажити сертифікат"/>
    <hyperlink ref="B108" r:id="rId107" tooltip="Завантажити сертифікат" display="Завантажити сертифікат"/>
    <hyperlink ref="B109" r:id="rId108" tooltip="Завантажити сертифікат" display="Завантажити сертифікат"/>
    <hyperlink ref="B110" r:id="rId109" tooltip="Завантажити сертифікат" display="Завантажити сертифікат"/>
    <hyperlink ref="B111" r:id="rId110" tooltip="Завантажити сертифікат" display="Завантажити сертифікат"/>
    <hyperlink ref="B112" r:id="rId111" tooltip="Завантажити сертифікат" display="Завантажити сертифікат"/>
    <hyperlink ref="B113" r:id="rId112" tooltip="Завантажити сертифікат" display="Завантажити сертифікат"/>
    <hyperlink ref="B114" r:id="rId113" tooltip="Завантажити сертифікат" display="Завантажити сертифікат"/>
    <hyperlink ref="B115" r:id="rId114" tooltip="Завантажити сертифікат" display="Завантажити сертифікат"/>
    <hyperlink ref="B116" r:id="rId115" tooltip="Завантажити сертифікат" display="Завантажити сертифікат"/>
    <hyperlink ref="B117" r:id="rId116" tooltip="Завантажити сертифікат" display="Завантажити сертифікат"/>
    <hyperlink ref="B118" r:id="rId117" tooltip="Завантажити сертифікат" display="Завантажити сертифікат"/>
    <hyperlink ref="B119" r:id="rId118" tooltip="Завантажити сертифікат" display="Завантажити сертифікат"/>
    <hyperlink ref="B120" r:id="rId119" tooltip="Завантажити сертифікат" display="Завантажити сертифікат"/>
    <hyperlink ref="B121" r:id="rId120" tooltip="Завантажити сертифікат" display="Завантажити сертифікат"/>
    <hyperlink ref="B122" r:id="rId121" tooltip="Завантажити сертифікат" display="Завантажити сертифікат"/>
    <hyperlink ref="B123" r:id="rId122" tooltip="Завантажити сертифікат" display="Завантажити сертифікат"/>
    <hyperlink ref="B124" r:id="rId123" tooltip="Завантажити сертифікат" display="Завантажити сертифікат"/>
    <hyperlink ref="B125" r:id="rId124" tooltip="Завантажити сертифікат" display="Завантажити сертифікат"/>
    <hyperlink ref="B126" r:id="rId125" tooltip="Завантажити сертифікат" display="Завантажити сертифікат"/>
    <hyperlink ref="B127" r:id="rId126" tooltip="Завантажити сертифікат" display="Завантажити сертифікат"/>
    <hyperlink ref="B128" r:id="rId127" tooltip="Завантажити сертифікат" display="Завантажити сертифікат"/>
    <hyperlink ref="B129" r:id="rId128" tooltip="Завантажити сертифікат" display="Завантажити сертифікат"/>
    <hyperlink ref="B130" r:id="rId129" tooltip="Завантажити сертифікат" display="Завантажити сертифікат"/>
    <hyperlink ref="B131" r:id="rId130" tooltip="Завантажити сертифікат" display="Завантажити сертифікат"/>
    <hyperlink ref="B132" r:id="rId131" tooltip="Завантажити сертифікат" display="Завантажити сертифікат"/>
    <hyperlink ref="B133" r:id="rId132" tooltip="Завантажити сертифікат" display="Завантажити сертифікат"/>
    <hyperlink ref="B134" r:id="rId133" tooltip="Завантажити сертифікат" display="Завантажити сертифікат"/>
    <hyperlink ref="B135" r:id="rId134" tooltip="Завантажити сертифікат" display="Завантажити сертифікат"/>
    <hyperlink ref="B136" r:id="rId135" tooltip="Завантажити сертифікат" display="Завантажити сертифікат"/>
    <hyperlink ref="B137" r:id="rId136" tooltip="Завантажити сертифікат" display="Завантажити сертифікат"/>
    <hyperlink ref="B138" r:id="rId137" tooltip="Завантажити сертифікат" display="Завантажити сертифікат"/>
    <hyperlink ref="B139" r:id="rId138" tooltip="Завантажити сертифікат" display="Завантажити сертифікат"/>
    <hyperlink ref="B140" r:id="rId139" tooltip="Завантажити сертифікат" display="Завантажити сертифікат"/>
    <hyperlink ref="B141" r:id="rId140" tooltip="Завантажити сертифікат" display="Завантажити сертифікат"/>
    <hyperlink ref="B142" r:id="rId141" tooltip="Завантажити сертифікат" display="Завантажити сертифікат"/>
    <hyperlink ref="B143" r:id="rId142" tooltip="Завантажити сертифікат" display="Завантажити сертифікат"/>
    <hyperlink ref="B144" r:id="rId143" tooltip="Завантажити сертифікат" display="Завантажити сертифікат"/>
    <hyperlink ref="B145" r:id="rId144" tooltip="Завантажити сертифікат" display="Завантажити сертифікат"/>
    <hyperlink ref="B146" r:id="rId145" tooltip="Завантажити сертифікат" display="Завантажити сертифікат"/>
    <hyperlink ref="B147" r:id="rId146" tooltip="Завантажити сертифікат" display="Завантажити сертифікат"/>
    <hyperlink ref="B148" r:id="rId147" tooltip="Завантажити сертифікат" display="Завантажити сертифікат"/>
    <hyperlink ref="B149" r:id="rId148" tooltip="Завантажити сертифікат" display="Завантажити сертифікат"/>
    <hyperlink ref="B150" r:id="rId149" tooltip="Завантажити сертифікат" display="Завантажити сертифікат"/>
    <hyperlink ref="B151" r:id="rId150" tooltip="Завантажити сертифікат" display="Завантажити сертифікат"/>
    <hyperlink ref="B152" r:id="rId151" tooltip="Завантажити сертифікат" display="Завантажити сертифікат"/>
    <hyperlink ref="B153" r:id="rId152" tooltip="Завантажити сертифікат" display="Завантажити сертифікат"/>
    <hyperlink ref="B154" r:id="rId153" tooltip="Завантажити сертифікат" display="Завантажити сертифікат"/>
    <hyperlink ref="B155" r:id="rId154" tooltip="Завантажити сертифікат" display="Завантажити сертифікат"/>
    <hyperlink ref="B156" r:id="rId155" tooltip="Завантажити сертифікат" display="Завантажити сертифікат"/>
    <hyperlink ref="B157" r:id="rId156" tooltip="Завантажити сертифікат" display="Завантажити сертифікат"/>
    <hyperlink ref="B158" r:id="rId157" tooltip="Завантажити сертифікат" display="Завантажити сертифікат"/>
    <hyperlink ref="B159" r:id="rId158" tooltip="Завантажити сертифікат" display="Завантажити сертифікат"/>
    <hyperlink ref="B160" r:id="rId159" tooltip="Завантажити сертифікат" display="Завантажити сертифікат"/>
    <hyperlink ref="B161" r:id="rId160" tooltip="Завантажити сертифікат" display="Завантажити сертифікат"/>
    <hyperlink ref="B162" r:id="rId161" tooltip="Завантажити сертифікат" display="Завантажити сертифікат"/>
    <hyperlink ref="B163" r:id="rId162" tooltip="Завантажити сертифікат" display="Завантажити сертифікат"/>
    <hyperlink ref="B164" r:id="rId163" tooltip="Завантажити сертифікат" display="Завантажити сертифікат"/>
    <hyperlink ref="B165" r:id="rId164" tooltip="Завантажити сертифікат" display="Завантажити сертифікат"/>
    <hyperlink ref="B166" r:id="rId165" tooltip="Завантажити сертифікат" display="Завантажити сертифікат"/>
    <hyperlink ref="B167" r:id="rId166" tooltip="Завантажити сертифікат" display="Завантажити сертифікат"/>
    <hyperlink ref="B168" r:id="rId167" tooltip="Завантажити сертифікат" display="Завантажити сертифікат"/>
    <hyperlink ref="B169" r:id="rId168" tooltip="Завантажити сертифікат" display="Завантажити сертифікат"/>
    <hyperlink ref="B170" r:id="rId169" tooltip="Завантажити сертифікат" display="Завантажити сертифікат"/>
    <hyperlink ref="B171" r:id="rId170" tooltip="Завантажити сертифікат" display="Завантажити сертифікат"/>
    <hyperlink ref="B172" r:id="rId171" tooltip="Завантажити сертифікат" display="Завантажити сертифікат"/>
    <hyperlink ref="B173" r:id="rId172" tooltip="Завантажити сертифікат" display="Завантажити сертифікат"/>
    <hyperlink ref="B174" r:id="rId173" tooltip="Завантажити сертифікат" display="Завантажити сертифікат"/>
    <hyperlink ref="B175" r:id="rId174" tooltip="Завантажити сертифікат" display="Завантажити сертифікат"/>
    <hyperlink ref="B176" r:id="rId175" tooltip="Завантажити сертифікат" display="Завантажити сертифікат"/>
    <hyperlink ref="B177" r:id="rId176" tooltip="Завантажити сертифікат" display="Завантажити сертифікат"/>
    <hyperlink ref="B178" r:id="rId177" tooltip="Завантажити сертифікат" display="Завантажити сертифікат"/>
    <hyperlink ref="B179" r:id="rId178" tooltip="Завантажити сертифікат" display="Завантажити сертифікат"/>
    <hyperlink ref="B180" r:id="rId179" tooltip="Завантажити сертифікат" display="Завантажити сертифікат"/>
    <hyperlink ref="B181" r:id="rId180" tooltip="Завантажити сертифікат" display="Завантажити сертифікат"/>
    <hyperlink ref="B182" r:id="rId181" tooltip="Завантажити сертифікат" display="Завантажити сертифікат"/>
    <hyperlink ref="B183" r:id="rId182" tooltip="Завантажити сертифікат" display="Завантажити сертифікат"/>
    <hyperlink ref="B184" r:id="rId183" tooltip="Завантажити сертифікат" display="Завантажити сертифікат"/>
    <hyperlink ref="B185" r:id="rId184" tooltip="Завантажити сертифікат" display="Завантажити сертифікат"/>
    <hyperlink ref="B186" r:id="rId185" tooltip="Завантажити сертифікат" display="Завантажити сертифікат"/>
    <hyperlink ref="B187" r:id="rId186" tooltip="Завантажити сертифікат" display="Завантажити сертифікат"/>
    <hyperlink ref="B188" r:id="rId187" tooltip="Завантажити сертифікат" display="Завантажити сертифікат"/>
    <hyperlink ref="B189" r:id="rId188" tooltip="Завантажити сертифікат" display="Завантажити сертифікат"/>
    <hyperlink ref="B190" r:id="rId189" tooltip="Завантажити сертифікат" display="Завантажити сертифікат"/>
    <hyperlink ref="B191" r:id="rId190" tooltip="Завантажити сертифікат" display="Завантажити сертифікат"/>
    <hyperlink ref="B192" r:id="rId191" tooltip="Завантажити сертифікат" display="Завантажити сертифікат"/>
    <hyperlink ref="B193" r:id="rId192" tooltip="Завантажити сертифікат" display="Завантажити сертифікат"/>
    <hyperlink ref="B194" r:id="rId193" tooltip="Завантажити сертифікат" display="Завантажити сертифікат"/>
    <hyperlink ref="B195" r:id="rId194" tooltip="Завантажити сертифікат" display="Завантажити сертифікат"/>
    <hyperlink ref="B196" r:id="rId195" tooltip="Завантажити сертифікат" display="Завантажити сертифікат"/>
    <hyperlink ref="B197" r:id="rId196" tooltip="Завантажити сертифікат" display="Завантажити сертифікат"/>
    <hyperlink ref="B198" r:id="rId197" tooltip="Завантажити сертифікат" display="Завантажити сертифікат"/>
    <hyperlink ref="B199" r:id="rId198" tooltip="Завантажити сертифікат" display="Завантажити сертифікат"/>
    <hyperlink ref="B200" r:id="rId199" tooltip="Завантажити сертифікат" display="Завантажити сертифікат"/>
    <hyperlink ref="B201" r:id="rId200" tooltip="Завантажити сертифікат" display="Завантажити сертифікат"/>
    <hyperlink ref="B202" r:id="rId201" tooltip="Завантажити сертифікат" display="Завантажити сертифікат"/>
    <hyperlink ref="B203" r:id="rId202" tooltip="Завантажити сертифікат" display="Завантажити сертифікат"/>
    <hyperlink ref="B204" r:id="rId203" tooltip="Завантажити сертифікат" display="Завантажити сертифікат"/>
    <hyperlink ref="B205" r:id="rId204" tooltip="Завантажити сертифікат" display="Завантажити сертифікат"/>
    <hyperlink ref="B206" r:id="rId205" tooltip="Завантажити сертифікат" display="Завантажити сертифікат"/>
    <hyperlink ref="B207" r:id="rId206" tooltip="Завантажити сертифікат" display="Завантажити сертифікат"/>
    <hyperlink ref="B208" r:id="rId207" tooltip="Завантажити сертифікат" display="Завантажити сертифікат"/>
    <hyperlink ref="B209" r:id="rId208" tooltip="Завантажити сертифікат" display="Завантажити сертифікат"/>
    <hyperlink ref="B210" r:id="rId209" tooltip="Завантажити сертифікат" display="Завантажити сертифікат"/>
    <hyperlink ref="B211" r:id="rId210" tooltip="Завантажити сертифікат" display="Завантажити сертифікат"/>
    <hyperlink ref="B212" r:id="rId211" tooltip="Завантажити сертифікат" display="Завантажити сертифікат"/>
    <hyperlink ref="B213" r:id="rId212" tooltip="Завантажити сертифікат" display="Завантажити сертифікат"/>
    <hyperlink ref="B214" r:id="rId213" tooltip="Завантажити сертифікат" display="Завантажити сертифікат"/>
    <hyperlink ref="B215" r:id="rId214" tooltip="Завантажити сертифікат" display="Завантажити сертифікат"/>
    <hyperlink ref="B216" r:id="rId215" tooltip="Завантажити сертифікат" display="Завантажити сертифікат"/>
    <hyperlink ref="B217" r:id="rId216" tooltip="Завантажити сертифікат" display="Завантажити сертифікат"/>
    <hyperlink ref="B218" r:id="rId217" tooltip="Завантажити сертифікат" display="Завантажити сертифікат"/>
    <hyperlink ref="B219" r:id="rId218" tooltip="Завантажити сертифікат" display="Завантажити сертифікат"/>
    <hyperlink ref="B220" r:id="rId219" tooltip="Завантажити сертифікат" display="Завантажити сертифікат"/>
    <hyperlink ref="B221" r:id="rId220" tooltip="Завантажити сертифікат" display="Завантажити сертифікат"/>
    <hyperlink ref="B222" r:id="rId221" tooltip="Завантажити сертифікат" display="Завантажити сертифікат"/>
    <hyperlink ref="B223" r:id="rId222" tooltip="Завантажити сертифікат" display="Завантажити сертифікат"/>
    <hyperlink ref="B224" r:id="rId223" tooltip="Завантажити сертифікат" display="Завантажити сертифікат"/>
    <hyperlink ref="B225" r:id="rId224" tooltip="Завантажити сертифікат" display="Завантажити сертифікат"/>
    <hyperlink ref="B226" r:id="rId225" tooltip="Завантажити сертифікат" display="Завантажити сертифікат"/>
    <hyperlink ref="B227" r:id="rId226" tooltip="Завантажити сертифікат" display="Завантажити сертифікат"/>
    <hyperlink ref="B228" r:id="rId227" tooltip="Завантажити сертифікат" display="Завантажити сертифікат"/>
    <hyperlink ref="B229" r:id="rId228" tooltip="Завантажити сертифікат" display="Завантажити сертифікат"/>
    <hyperlink ref="B230" r:id="rId229" tooltip="Завантажити сертифікат" display="Завантажити сертифікат"/>
    <hyperlink ref="B231" r:id="rId230" tooltip="Завантажити сертифікат" display="Завантажити сертифікат"/>
    <hyperlink ref="B232" r:id="rId231" tooltip="Завантажити сертифікат" display="Завантажити сертифікат"/>
    <hyperlink ref="B233" r:id="rId232" tooltip="Завантажити сертифікат" display="Завантажити сертифікат"/>
    <hyperlink ref="B234" r:id="rId233" tooltip="Завантажити сертифікат" display="Завантажити сертифікат"/>
    <hyperlink ref="B235" r:id="rId234" tooltip="Завантажити сертифікат" display="Завантажити сертифікат"/>
    <hyperlink ref="B236" r:id="rId235" tooltip="Завантажити сертифікат" display="Завантажити сертифікат"/>
    <hyperlink ref="B237" r:id="rId236" tooltip="Завантажити сертифікат" display="Завантажити сертифікат"/>
    <hyperlink ref="B238" r:id="rId237" tooltip="Завантажити сертифікат" display="Завантажити сертифікат"/>
    <hyperlink ref="B239" r:id="rId238" tooltip="Завантажити сертифікат" display="Завантажити сертифікат"/>
    <hyperlink ref="B240" r:id="rId239" tooltip="Завантажити сертифікат" display="Завантажити сертифікат"/>
    <hyperlink ref="B241" r:id="rId240" tooltip="Завантажити сертифікат" display="Завантажити сертифікат"/>
    <hyperlink ref="B242" r:id="rId241" tooltip="Завантажити сертифікат" display="Завантажити сертифікат"/>
    <hyperlink ref="B243" r:id="rId242" tooltip="Завантажити сертифікат" display="Завантажити сертифікат"/>
    <hyperlink ref="B244" r:id="rId243" tooltip="Завантажити сертифікат" display="Завантажити сертифікат"/>
    <hyperlink ref="B245" r:id="rId244" tooltip="Завантажити сертифікат" display="Завантажити сертифікат"/>
    <hyperlink ref="B246" r:id="rId245" tooltip="Завантажити сертифікат" display="Завантажити сертифікат"/>
    <hyperlink ref="B247" r:id="rId246" tooltip="Завантажити сертифікат" display="Завантажити сертифікат"/>
    <hyperlink ref="B248" r:id="rId247" tooltip="Завантажити сертифікат" display="Завантажити сертифікат"/>
    <hyperlink ref="B249" r:id="rId248" tooltip="Завантажити сертифікат" display="Завантажити сертифікат"/>
    <hyperlink ref="B250" r:id="rId249" tooltip="Завантажити сертифікат" display="Завантажити сертифікат"/>
    <hyperlink ref="B251" r:id="rId250" tooltip="Завантажити сертифікат" display="Завантажити сертифікат"/>
    <hyperlink ref="B252" r:id="rId251" tooltip="Завантажити сертифікат" display="Завантажити сертифікат"/>
    <hyperlink ref="B253" r:id="rId252" tooltip="Завантажити сертифікат" display="Завантажити сертифікат"/>
    <hyperlink ref="B254" r:id="rId253" tooltip="Завантажити сертифікат" display="Завантажити сертифікат"/>
    <hyperlink ref="B255" r:id="rId254" tooltip="Завантажити сертифікат" display="Завантажити сертифікат"/>
    <hyperlink ref="B256" r:id="rId255" tooltip="Завантажити сертифікат" display="Завантажити сертифікат"/>
    <hyperlink ref="B257" r:id="rId256" tooltip="Завантажити сертифікат" display="Завантажити сертифікат"/>
    <hyperlink ref="B258" r:id="rId257" tooltip="Завантажити сертифікат" display="Завантажити сертифікат"/>
    <hyperlink ref="B259" r:id="rId258" tooltip="Завантажити сертифікат" display="Завантажити сертифікат"/>
    <hyperlink ref="B260" r:id="rId259" tooltip="Завантажити сертифікат" display="Завантажити сертифікат"/>
    <hyperlink ref="B261" r:id="rId260" tooltip="Завантажити сертифікат" display="Завантажити сертифікат"/>
    <hyperlink ref="B262" r:id="rId261" tooltip="Завантажити сертифікат" display="Завантажити сертифікат"/>
    <hyperlink ref="B263" r:id="rId262" tooltip="Завантажити сертифікат" display="Завантажити сертифікат"/>
    <hyperlink ref="B264" r:id="rId263" tooltip="Завантажити сертифікат" display="Завантажити сертифікат"/>
    <hyperlink ref="B265" r:id="rId264" tooltip="Завантажити сертифікат" display="Завантажити сертифікат"/>
    <hyperlink ref="B266" r:id="rId265" tooltip="Завантажити сертифікат" display="Завантажити сертифікат"/>
    <hyperlink ref="B267" r:id="rId266" tooltip="Завантажити сертифікат" display="Завантажити сертифікат"/>
    <hyperlink ref="B268" r:id="rId267" tooltip="Завантажити сертифікат" display="Завантажити сертифікат"/>
    <hyperlink ref="B269" r:id="rId268" tooltip="Завантажити сертифікат" display="Завантажити сертифікат"/>
    <hyperlink ref="B270" r:id="rId269" tooltip="Завантажити сертифікат" display="Завантажити сертифікат"/>
    <hyperlink ref="B271" r:id="rId270" tooltip="Завантажити сертифікат" display="Завантажити сертифікат"/>
    <hyperlink ref="B272" r:id="rId271" tooltip="Завантажити сертифікат" display="Завантажити сертифікат"/>
    <hyperlink ref="B273" r:id="rId272" tooltip="Завантажити сертифікат" display="Завантажити сертифікат"/>
    <hyperlink ref="B274" r:id="rId273" tooltip="Завантажити сертифікат" display="Завантажити сертифікат"/>
    <hyperlink ref="B275" r:id="rId274" tooltip="Завантажити сертифікат" display="Завантажити сертифікат"/>
    <hyperlink ref="B276" r:id="rId275" tooltip="Завантажити сертифікат" display="Завантажити сертифікат"/>
    <hyperlink ref="B277" r:id="rId276" tooltip="Завантажити сертифікат" display="Завантажити сертифікат"/>
    <hyperlink ref="B278" r:id="rId277" tooltip="Завантажити сертифікат" display="Завантажити сертифікат"/>
    <hyperlink ref="B279" r:id="rId278" tooltip="Завантажити сертифікат" display="Завантажити сертифікат"/>
    <hyperlink ref="B280" r:id="rId279" tooltip="Завантажити сертифікат" display="Завантажити сертифікат"/>
    <hyperlink ref="B281" r:id="rId280" tooltip="Завантажити сертифікат" display="Завантажити сертифікат"/>
    <hyperlink ref="B282" r:id="rId281" tooltip="Завантажити сертифікат" display="Завантажити сертифікат"/>
    <hyperlink ref="B283" r:id="rId282" tooltip="Завантажити сертифікат" display="Завантажити сертифікат"/>
    <hyperlink ref="B284" r:id="rId283" tooltip="Завантажити сертифікат" display="Завантажити сертифікат"/>
    <hyperlink ref="B285" r:id="rId284" tooltip="Завантажити сертифікат" display="Завантажити сертифікат"/>
    <hyperlink ref="B286" r:id="rId285" tooltip="Завантажити сертифікат" display="Завантажити сертифікат"/>
    <hyperlink ref="B287" r:id="rId286" tooltip="Завантажити сертифікат" display="Завантажити сертифікат"/>
    <hyperlink ref="B288" r:id="rId287" tooltip="Завантажити сертифікат" display="Завантажити сертифікат"/>
    <hyperlink ref="B289" r:id="rId288" tooltip="Завантажити сертифікат" display="Завантажити сертифікат"/>
    <hyperlink ref="B290" r:id="rId289" tooltip="Завантажити сертифікат" display="Завантажити сертифікат"/>
    <hyperlink ref="B291" r:id="rId290" tooltip="Завантажити сертифікат" display="Завантажити сертифікат"/>
    <hyperlink ref="B292" r:id="rId291" tooltip="Завантажити сертифікат" display="Завантажити сертифікат"/>
    <hyperlink ref="B293" r:id="rId292" tooltip="Завантажити сертифікат" display="Завантажити сертифікат"/>
    <hyperlink ref="B294" r:id="rId293" tooltip="Завантажити сертифікат" display="Завантажити сертифікат"/>
    <hyperlink ref="B295" r:id="rId294" tooltip="Завантажити сертифікат" display="Завантажити сертифікат"/>
    <hyperlink ref="B296" r:id="rId295" tooltip="Завантажити сертифікат" display="Завантажити сертифікат"/>
    <hyperlink ref="B297" r:id="rId296" tooltip="Завантажити сертифікат" display="Завантажити сертифікат"/>
    <hyperlink ref="B298" r:id="rId297" tooltip="Завантажити сертифікат" display="Завантажити сертифікат"/>
    <hyperlink ref="B299" r:id="rId298" tooltip="Завантажити сертифікат" display="Завантажити сертифікат"/>
    <hyperlink ref="B300" r:id="rId299" tooltip="Завантажити сертифікат" display="Завантажити сертифікат"/>
    <hyperlink ref="B301" r:id="rId300" tooltip="Завантажити сертифікат" display="Завантажити сертифікат"/>
    <hyperlink ref="B302" r:id="rId301" tooltip="Завантажити сертифікат" display="Завантажити сертифікат"/>
    <hyperlink ref="B303" r:id="rId302" tooltip="Завантажити сертифікат" display="Завантажити сертифікат"/>
    <hyperlink ref="B304" r:id="rId303" tooltip="Завантажити сертифікат" display="Завантажити сертифікат"/>
    <hyperlink ref="B305" r:id="rId304" tooltip="Завантажити сертифікат" display="Завантажити сертифікат"/>
    <hyperlink ref="B306" r:id="rId305" tooltip="Завантажити сертифікат" display="Завантажити сертифікат"/>
    <hyperlink ref="B307" r:id="rId306" tooltip="Завантажити сертифікат" display="Завантажити сертифікат"/>
    <hyperlink ref="B308" r:id="rId307" tooltip="Завантажити сертифікат" display="Завантажити сертифікат"/>
    <hyperlink ref="B309" r:id="rId308" tooltip="Завантажити сертифікат" display="Завантажити сертифікат"/>
    <hyperlink ref="B310" r:id="rId309" tooltip="Завантажити сертифікат" display="Завантажити сертифікат"/>
    <hyperlink ref="B311" r:id="rId310" tooltip="Завантажити сертифікат" display="Завантажити сертифікат"/>
    <hyperlink ref="B312" r:id="rId311" tooltip="Завантажити сертифікат" display="Завантажити сертифікат"/>
    <hyperlink ref="B313" r:id="rId312" tooltip="Завантажити сертифікат" display="Завантажити сертифікат"/>
    <hyperlink ref="B314" r:id="rId313" tooltip="Завантажити сертифікат" display="Завантажити сертифікат"/>
    <hyperlink ref="B315" r:id="rId314" tooltip="Завантажити сертифікат" display="Завантажити сертифікат"/>
    <hyperlink ref="B316" r:id="rId315" tooltip="Завантажити сертифікат" display="Завантажити сертифікат"/>
    <hyperlink ref="B317" r:id="rId316" tooltip="Завантажити сертифікат" display="Завантажити сертифікат"/>
    <hyperlink ref="B318" r:id="rId317" tooltip="Завантажити сертифікат" display="Завантажити сертифікат"/>
    <hyperlink ref="B319" r:id="rId318" tooltip="Завантажити сертифікат" display="Завантажити сертифікат"/>
    <hyperlink ref="B320" r:id="rId319" tooltip="Завантажити сертифікат" display="Завантажити сертифікат"/>
    <hyperlink ref="B321" r:id="rId320" tooltip="Завантажити сертифікат" display="Завантажити сертифікат"/>
    <hyperlink ref="B322" r:id="rId321" tooltip="Завантажити сертифікат" display="Завантажити сертифікат"/>
    <hyperlink ref="B323" r:id="rId322" tooltip="Завантажити сертифікат" display="Завантажити сертифікат"/>
    <hyperlink ref="B324" r:id="rId323" tooltip="Завантажити сертифікат" display="Завантажити сертифікат"/>
    <hyperlink ref="B325" r:id="rId324" tooltip="Завантажити сертифікат" display="Завантажити сертифікат"/>
    <hyperlink ref="B326" r:id="rId325" tooltip="Завантажити сертифікат" display="Завантажити сертифікат"/>
    <hyperlink ref="B327" r:id="rId326" tooltip="Завантажити сертифікат" display="Завантажити сертифікат"/>
    <hyperlink ref="B328" r:id="rId327" tooltip="Завантажити сертифікат" display="Завантажити сертифікат"/>
    <hyperlink ref="B329" r:id="rId328" tooltip="Завантажити сертифікат" display="Завантажити сертифікат"/>
    <hyperlink ref="B330" r:id="rId329" tooltip="Завантажити сертифікат" display="Завантажити сертифікат"/>
    <hyperlink ref="B331" r:id="rId330" tooltip="Завантажити сертифікат" display="Завантажити сертифікат"/>
    <hyperlink ref="B332" r:id="rId331" tooltip="Завантажити сертифікат" display="Завантажити сертифікат"/>
    <hyperlink ref="B333" r:id="rId332" tooltip="Завантажити сертифікат" display="Завантажити сертифікат"/>
    <hyperlink ref="B334" r:id="rId333" tooltip="Завантажити сертифікат" display="Завантажити сертифікат"/>
    <hyperlink ref="B335" r:id="rId334" tooltip="Завантажити сертифікат" display="Завантажити сертифікат"/>
    <hyperlink ref="B336" r:id="rId335" tooltip="Завантажити сертифікат" display="Завантажити сертифікат"/>
    <hyperlink ref="B337" r:id="rId336" tooltip="Завантажити сертифікат" display="Завантажити сертифікат"/>
    <hyperlink ref="B338" r:id="rId337" tooltip="Завантажити сертифікат" display="Завантажити сертифікат"/>
    <hyperlink ref="B339" r:id="rId338" tooltip="Завантажити сертифікат" display="Завантажити сертифікат"/>
    <hyperlink ref="B340" r:id="rId339" tooltip="Завантажити сертифікат" display="Завантажити сертифікат"/>
    <hyperlink ref="B341" r:id="rId340" tooltip="Завантажити сертифікат" display="Завантажити сертифікат"/>
    <hyperlink ref="B342" r:id="rId341" tooltip="Завантажити сертифікат" display="Завантажити сертифікат"/>
    <hyperlink ref="B343" r:id="rId342" tooltip="Завантажити сертифікат" display="Завантажити сертифікат"/>
    <hyperlink ref="B344" r:id="rId343" tooltip="Завантажити сертифікат" display="Завантажити сертифікат"/>
    <hyperlink ref="B345" r:id="rId344" tooltip="Завантажити сертифікат" display="Завантажити сертифікат"/>
    <hyperlink ref="B346" r:id="rId345" tooltip="Завантажити сертифікат" display="Завантажити сертифікат"/>
    <hyperlink ref="B347" r:id="rId346" tooltip="Завантажити сертифікат" display="Завантажити сертифікат"/>
    <hyperlink ref="B348" r:id="rId347" tooltip="Завантажити сертифікат" display="Завантажити сертифікат"/>
    <hyperlink ref="B349" r:id="rId348" tooltip="Завантажити сертифікат" display="Завантажити сертифікат"/>
    <hyperlink ref="B350" r:id="rId349" tooltip="Завантажити сертифікат" display="Завантажити сертифікат"/>
    <hyperlink ref="B351" r:id="rId350" tooltip="Завантажити сертифікат" display="Завантажити сертифікат"/>
    <hyperlink ref="B352" r:id="rId351" tooltip="Завантажити сертифікат" display="Завантажити сертифікат"/>
    <hyperlink ref="B353" r:id="rId352" tooltip="Завантажити сертифікат" display="Завантажити сертифікат"/>
    <hyperlink ref="B354" r:id="rId353" tooltip="Завантажити сертифікат" display="Завантажити сертифікат"/>
    <hyperlink ref="B355" r:id="rId354" tooltip="Завантажити сертифікат" display="Завантажити сертифікат"/>
    <hyperlink ref="B356" r:id="rId355" tooltip="Завантажити сертифікат" display="Завантажити сертифікат"/>
    <hyperlink ref="B357" r:id="rId356" tooltip="Завантажити сертифікат" display="Завантажити сертифікат"/>
    <hyperlink ref="B358" r:id="rId357" tooltip="Завантажити сертифікат" display="Завантажити сертифікат"/>
    <hyperlink ref="B359" r:id="rId358" tooltip="Завантажити сертифікат" display="Завантажити сертифікат"/>
    <hyperlink ref="B360" r:id="rId359" tooltip="Завантажити сертифікат" display="Завантажити сертифікат"/>
    <hyperlink ref="B361" r:id="rId360" tooltip="Завантажити сертифікат" display="Завантажити сертифікат"/>
    <hyperlink ref="B362" r:id="rId361" tooltip="Завантажити сертифікат" display="Завантажити сертифікат"/>
    <hyperlink ref="B363" r:id="rId362" tooltip="Завантажити сертифікат" display="Завантажити сертифікат"/>
    <hyperlink ref="B364" r:id="rId363" tooltip="Завантажити сертифікат" display="Завантажити сертифікат"/>
    <hyperlink ref="B365" r:id="rId364" tooltip="Завантажити сертифікат" display="Завантажити сертифікат"/>
    <hyperlink ref="B366" r:id="rId365" tooltip="Завантажити сертифікат" display="Завантажити сертифікат"/>
    <hyperlink ref="B367" r:id="rId366" tooltip="Завантажити сертифікат" display="Завантажити сертифікат"/>
    <hyperlink ref="B368" r:id="rId367" tooltip="Завантажити сертифікат" display="Завантажити сертифікат"/>
    <hyperlink ref="B369" r:id="rId368" tooltip="Завантажити сертифікат" display="Завантажити сертифікат"/>
    <hyperlink ref="B370" r:id="rId369" tooltip="Завантажити сертифікат" display="Завантажити сертифікат"/>
    <hyperlink ref="B371" r:id="rId370" tooltip="Завантажити сертифікат" display="Завантажити сертифікат"/>
    <hyperlink ref="B372" r:id="rId371" tooltip="Завантажити сертифікат" display="Завантажити сертифікат"/>
    <hyperlink ref="B373" r:id="rId372" tooltip="Завантажити сертифікат" display="Завантажити сертифікат"/>
    <hyperlink ref="B374" r:id="rId373" tooltip="Завантажити сертифікат" display="Завантажити сертифікат"/>
    <hyperlink ref="B375" r:id="rId374" tooltip="Завантажити сертифікат" display="Завантажити сертифікат"/>
    <hyperlink ref="B376" r:id="rId375" tooltip="Завантажити сертифікат" display="Завантажити сертифікат"/>
    <hyperlink ref="B377" r:id="rId376" tooltip="Завантажити сертифікат" display="Завантажити сертифікат"/>
    <hyperlink ref="B378" r:id="rId377" tooltip="Завантажити сертифікат" display="Завантажити сертифікат"/>
    <hyperlink ref="B379" r:id="rId378" tooltip="Завантажити сертифікат" display="Завантажити сертифікат"/>
    <hyperlink ref="B380" r:id="rId379" tooltip="Завантажити сертифікат" display="Завантажити сертифікат"/>
    <hyperlink ref="B381" r:id="rId380" tooltip="Завантажити сертифікат" display="Завантажити сертифікат"/>
    <hyperlink ref="B382" r:id="rId381" tooltip="Завантажити сертифікат" display="Завантажити сертифікат"/>
    <hyperlink ref="B383" r:id="rId382" tooltip="Завантажити сертифікат" display="Завантажити сертифікат"/>
    <hyperlink ref="B384" r:id="rId383" tooltip="Завантажити сертифікат" display="Завантажити сертифікат"/>
    <hyperlink ref="B385" r:id="rId384" tooltip="Завантажити сертифікат" display="Завантажити сертифікат"/>
    <hyperlink ref="B386" r:id="rId385" tooltip="Завантажити сертифікат" display="Завантажити сертифікат"/>
    <hyperlink ref="B387" r:id="rId386" tooltip="Завантажити сертифікат" display="Завантажити сертифікат"/>
    <hyperlink ref="B388" r:id="rId387" tooltip="Завантажити сертифікат" display="Завантажити сертифікат"/>
    <hyperlink ref="B389" r:id="rId388" tooltip="Завантажити сертифікат" display="Завантажити сертифікат"/>
    <hyperlink ref="B390" r:id="rId389" tooltip="Завантажити сертифікат" display="Завантажити сертифікат"/>
    <hyperlink ref="B391" r:id="rId390" tooltip="Завантажити сертифікат" display="Завантажити сертифікат"/>
    <hyperlink ref="B392" r:id="rId391" tooltip="Завантажити сертифікат" display="Завантажити сертифікат"/>
    <hyperlink ref="B393" r:id="rId392" tooltip="Завантажити сертифікат" display="Завантажити сертифікат"/>
    <hyperlink ref="B394" r:id="rId393" tooltip="Завантажити сертифікат" display="Завантажити сертифікат"/>
    <hyperlink ref="B395" r:id="rId394" tooltip="Завантажити сертифікат" display="Завантажити сертифікат"/>
    <hyperlink ref="B396" r:id="rId395" tooltip="Завантажити сертифікат" display="Завантажити сертифікат"/>
    <hyperlink ref="B397" r:id="rId396" tooltip="Завантажити сертифікат" display="Завантажити сертифікат"/>
    <hyperlink ref="B398" r:id="rId397" tooltip="Завантажити сертифікат" display="Завантажити сертифікат"/>
    <hyperlink ref="B399" r:id="rId398" tooltip="Завантажити сертифікат" display="Завантажити сертифікат"/>
    <hyperlink ref="B400" r:id="rId399" tooltip="Завантажити сертифікат" display="Завантажити сертифікат"/>
    <hyperlink ref="B401" r:id="rId400" tooltip="Завантажити сертифікат" display="Завантажити сертифікат"/>
    <hyperlink ref="B402" r:id="rId401" tooltip="Завантажити сертифікат" display="Завантажити сертифікат"/>
    <hyperlink ref="B403" r:id="rId402" tooltip="Завантажити сертифікат" display="Завантажити сертифікат"/>
    <hyperlink ref="B404" r:id="rId403" tooltip="Завантажити сертифікат" display="Завантажити сертифікат"/>
    <hyperlink ref="B405" r:id="rId404" tooltip="Завантажити сертифікат" display="Завантажити сертифікат"/>
    <hyperlink ref="B406" r:id="rId405" tooltip="Завантажити сертифікат" display="Завантажити сертифікат"/>
    <hyperlink ref="B407" r:id="rId406" tooltip="Завантажити сертифікат" display="Завантажити сертифікат"/>
    <hyperlink ref="B408" r:id="rId407" tooltip="Завантажити сертифікат" display="Завантажити сертифікат"/>
    <hyperlink ref="B409" r:id="rId408" tooltip="Завантажити сертифікат" display="Завантажити сертифікат"/>
    <hyperlink ref="B410" r:id="rId409" tooltip="Завантажити сертифікат" display="Завантажити сертифікат"/>
    <hyperlink ref="B411" r:id="rId410" tooltip="Завантажити сертифікат" display="Завантажити сертифікат"/>
    <hyperlink ref="B412" r:id="rId411" tooltip="Завантажити сертифікат" display="Завантажити сертифікат"/>
    <hyperlink ref="B413" r:id="rId412" tooltip="Завантажити сертифікат" display="Завантажити сертифікат"/>
    <hyperlink ref="B414" r:id="rId413" tooltip="Завантажити сертифікат" display="Завантажити сертифікат"/>
    <hyperlink ref="B415" r:id="rId414" tooltip="Завантажити сертифікат" display="Завантажити сертифікат"/>
    <hyperlink ref="B416" r:id="rId415" tooltip="Завантажити сертифікат" display="Завантажити сертифікат"/>
    <hyperlink ref="B417" r:id="rId416" tooltip="Завантажити сертифікат" display="Завантажити сертифікат"/>
    <hyperlink ref="B418" r:id="rId417" tooltip="Завантажити сертифікат" display="Завантажити сертифікат"/>
    <hyperlink ref="B419" r:id="rId418" tooltip="Завантажити сертифікат" display="Завантажити сертифікат"/>
    <hyperlink ref="B420" r:id="rId419" tooltip="Завантажити сертифікат" display="Завантажити сертифікат"/>
    <hyperlink ref="B421" r:id="rId420" tooltip="Завантажити сертифікат" display="Завантажити сертифікат"/>
    <hyperlink ref="B422" r:id="rId421" tooltip="Завантажити сертифікат" display="Завантажити сертифікат"/>
    <hyperlink ref="B423" r:id="rId422" tooltip="Завантажити сертифікат" display="Завантажити сертифікат"/>
    <hyperlink ref="B424" r:id="rId423" tooltip="Завантажити сертифікат" display="Завантажити сертифікат"/>
    <hyperlink ref="B425" r:id="rId424" tooltip="Завантажити сертифікат" display="Завантажити сертифікат"/>
    <hyperlink ref="B426" r:id="rId425" tooltip="Завантажити сертифікат" display="Завантажити сертифікат"/>
    <hyperlink ref="B427" r:id="rId426" tooltip="Завантажити сертифікат" display="Завантажити сертифікат"/>
    <hyperlink ref="B428" r:id="rId427" tooltip="Завантажити сертифікат" display="Завантажити сертифікат"/>
    <hyperlink ref="B429" r:id="rId428" tooltip="Завантажити сертифікат" display="Завантажити сертифікат"/>
    <hyperlink ref="B430" r:id="rId429" tooltip="Завантажити сертифікат" display="Завантажити сертифікат"/>
    <hyperlink ref="B431" r:id="rId430" tooltip="Завантажити сертифікат" display="Завантажити сертифікат"/>
    <hyperlink ref="B432" r:id="rId431" tooltip="Завантажити сертифікат" display="Завантажити сертифікат"/>
    <hyperlink ref="B433" r:id="rId432" tooltip="Завантажити сертифікат" display="Завантажити сертифікат"/>
    <hyperlink ref="B434" r:id="rId433" tooltip="Завантажити сертифікат" display="Завантажити сертифікат"/>
    <hyperlink ref="B435" r:id="rId434" tooltip="Завантажити сертифікат" display="Завантажити сертифікат"/>
    <hyperlink ref="B436" r:id="rId435" tooltip="Завантажити сертифікат" display="Завантажити сертифікат"/>
    <hyperlink ref="B437" r:id="rId436" tooltip="Завантажити сертифікат" display="Завантажити сертифікат"/>
    <hyperlink ref="B438" r:id="rId437" tooltip="Завантажити сертифікат" display="Завантажити сертифікат"/>
    <hyperlink ref="B439" r:id="rId438" tooltip="Завантажити сертифікат" display="Завантажити сертифікат"/>
    <hyperlink ref="B440" r:id="rId439" tooltip="Завантажити сертифікат" display="Завантажити сертифікат"/>
    <hyperlink ref="B441" r:id="rId440" tooltip="Завантажити сертифікат" display="Завантажити сертифікат"/>
    <hyperlink ref="B442" r:id="rId441" tooltip="Завантажити сертифікат" display="Завантажити сертифікат"/>
    <hyperlink ref="B443" r:id="rId442" tooltip="Завантажити сертифікат" display="Завантажити сертифікат"/>
    <hyperlink ref="B444" r:id="rId443" tooltip="Завантажити сертифікат" display="Завантажити сертифікат"/>
    <hyperlink ref="B445" r:id="rId444" tooltip="Завантажити сертифікат" display="Завантажити сертифікат"/>
    <hyperlink ref="B446" r:id="rId445" tooltip="Завантажити сертифікат" display="Завантажити сертифікат"/>
    <hyperlink ref="B447" r:id="rId446" tooltip="Завантажити сертифікат" display="Завантажити сертифікат"/>
    <hyperlink ref="B448" r:id="rId447" tooltip="Завантажити сертифікат" display="Завантажити сертифікат"/>
    <hyperlink ref="B449" r:id="rId448" tooltip="Завантажити сертифікат" display="Завантажити сертифікат"/>
    <hyperlink ref="B450" r:id="rId449" tooltip="Завантажити сертифікат" display="Завантажити сертифікат"/>
    <hyperlink ref="B451" r:id="rId450" tooltip="Завантажити сертифікат" display="Завантажити сертифікат"/>
    <hyperlink ref="B452" r:id="rId451" tooltip="Завантажити сертифікат" display="Завантажити сертифікат"/>
    <hyperlink ref="B453" r:id="rId452" tooltip="Завантажити сертифікат" display="Завантажити сертифікат"/>
    <hyperlink ref="B454" r:id="rId453" tooltip="Завантажити сертифікат" display="Завантажити сертифікат"/>
    <hyperlink ref="B455" r:id="rId454" tooltip="Завантажити сертифікат" display="Завантажити сертифікат"/>
    <hyperlink ref="B456" r:id="rId455" tooltip="Завантажити сертифікат" display="Завантажити сертифікат"/>
    <hyperlink ref="B457" r:id="rId456" tooltip="Завантажити сертифікат" display="Завантажити сертифікат"/>
    <hyperlink ref="B458" r:id="rId457" tooltip="Завантажити сертифікат" display="Завантажити сертифікат"/>
    <hyperlink ref="B459" r:id="rId458" tooltip="Завантажити сертифікат" display="Завантажити сертифікат"/>
    <hyperlink ref="B460" r:id="rId459" tooltip="Завантажити сертифікат" display="Завантажити сертифікат"/>
    <hyperlink ref="B461" r:id="rId460" tooltip="Завантажити сертифікат" display="Завантажити сертифікат"/>
    <hyperlink ref="B462" r:id="rId461" tooltip="Завантажити сертифікат" display="Завантажити сертифікат"/>
    <hyperlink ref="B463" r:id="rId462" tooltip="Завантажити сертифікат" display="Завантажити сертифікат"/>
    <hyperlink ref="B464" r:id="rId463" tooltip="Завантажити сертифікат" display="Завантажити сертифікат"/>
    <hyperlink ref="B465" r:id="rId464" tooltip="Завантажити сертифікат" display="Завантажити сертифікат"/>
    <hyperlink ref="B466" r:id="rId465" tooltip="Завантажити сертифікат" display="Завантажити сертифікат"/>
    <hyperlink ref="B467" r:id="rId466" tooltip="Завантажити сертифікат" display="Завантажити сертифікат"/>
    <hyperlink ref="B468" r:id="rId467" tooltip="Завантажити сертифікат" display="Завантажити сертифікат"/>
    <hyperlink ref="B469" r:id="rId468" tooltip="Завантажити сертифікат" display="Завантажити сертифікат"/>
    <hyperlink ref="B470" r:id="rId469" tooltip="Завантажити сертифікат" display="Завантажити сертифікат"/>
    <hyperlink ref="B471" r:id="rId470" tooltip="Завантажити сертифікат" display="Завантажити сертифікат"/>
    <hyperlink ref="B472" r:id="rId471" tooltip="Завантажити сертифікат" display="Завантажити сертифікат"/>
    <hyperlink ref="B473" r:id="rId472" tooltip="Завантажити сертифікат" display="Завантажити сертифікат"/>
    <hyperlink ref="B474" r:id="rId473" tooltip="Завантажити сертифікат" display="Завантажити сертифікат"/>
    <hyperlink ref="B475" r:id="rId474" tooltip="Завантажити сертифікат" display="Завантажити сертифікат"/>
    <hyperlink ref="B476" r:id="rId475" tooltip="Завантажити сертифікат" display="Завантажити сертифікат"/>
    <hyperlink ref="B477" r:id="rId476" tooltip="Завантажити сертифікат" display="Завантажити сертифікат"/>
    <hyperlink ref="B478" r:id="rId477" tooltip="Завантажити сертифікат" display="Завантажити сертифікат"/>
    <hyperlink ref="B479" r:id="rId478" tooltip="Завантажити сертифікат" display="Завантажити сертифікат"/>
    <hyperlink ref="B480" r:id="rId479" tooltip="Завантажити сертифікат" display="Завантажити сертифікат"/>
    <hyperlink ref="B481" r:id="rId480" tooltip="Завантажити сертифікат" display="Завантажити сертифікат"/>
    <hyperlink ref="B482" r:id="rId481" tooltip="Завантажити сертифікат" display="Завантажити сертифікат"/>
    <hyperlink ref="B483" r:id="rId482" tooltip="Завантажити сертифікат" display="Завантажити сертифікат"/>
    <hyperlink ref="B484" r:id="rId483" tooltip="Завантажити сертифікат" display="Завантажити сертифікат"/>
    <hyperlink ref="B485" r:id="rId484" tooltip="Завантажити сертифікат" display="Завантажити сертифікат"/>
    <hyperlink ref="B486" r:id="rId485" tooltip="Завантажити сертифікат" display="Завантажити сертифікат"/>
    <hyperlink ref="B487" r:id="rId486" tooltip="Завантажити сертифікат" display="Завантажити сертифікат"/>
    <hyperlink ref="B488" r:id="rId487" tooltip="Завантажити сертифікат" display="Завантажити сертифікат"/>
    <hyperlink ref="B489" r:id="rId488" tooltip="Завантажити сертифікат" display="Завантажити сертифікат"/>
    <hyperlink ref="B490" r:id="rId489" tooltip="Завантажити сертифікат" display="Завантажити сертифікат"/>
    <hyperlink ref="B491" r:id="rId490" tooltip="Завантажити сертифікат" display="Завантажити сертифікат"/>
    <hyperlink ref="B492" r:id="rId491" tooltip="Завантажити сертифікат" display="Завантажити сертифікат"/>
    <hyperlink ref="B493" r:id="rId492" tooltip="Завантажити сертифікат" display="Завантажити сертифікат"/>
    <hyperlink ref="B494" r:id="rId493" tooltip="Завантажити сертифікат" display="Завантажити сертифікат"/>
    <hyperlink ref="B495" r:id="rId494" tooltip="Завантажити сертифікат" display="Завантажити сертифікат"/>
    <hyperlink ref="B496" r:id="rId495" tooltip="Завантажити сертифікат" display="Завантажити сертифікат"/>
    <hyperlink ref="B497" r:id="rId496" tooltip="Завантажити сертифікат" display="Завантажити сертифікат"/>
    <hyperlink ref="B498" r:id="rId497" tooltip="Завантажити сертифікат" display="Завантажити сертифікат"/>
    <hyperlink ref="B499" r:id="rId498" tooltip="Завантажити сертифікат" display="Завантажити сертифікат"/>
    <hyperlink ref="B500" r:id="rId499" tooltip="Завантажити сертифікат" display="Завантажити сертифікат"/>
    <hyperlink ref="B501" r:id="rId500" tooltip="Завантажити сертифікат" display="Завантажити сертифікат"/>
    <hyperlink ref="B502" r:id="rId501" tooltip="Завантажити сертифікат" display="Завантажити сертифікат"/>
    <hyperlink ref="B503" r:id="rId502" tooltip="Завантажити сертифікат" display="Завантажити сертифікат"/>
    <hyperlink ref="B504" r:id="rId503" tooltip="Завантажити сертифікат" display="Завантажити сертифікат"/>
    <hyperlink ref="B505" r:id="rId504" tooltip="Завантажити сертифікат" display="Завантажити сертифікат"/>
    <hyperlink ref="B506" r:id="rId505" tooltip="Завантажити сертифікат" display="Завантажити сертифікат"/>
    <hyperlink ref="B507" r:id="rId506" tooltip="Завантажити сертифікат" display="Завантажити сертифікат"/>
    <hyperlink ref="B508" r:id="rId507" tooltip="Завантажити сертифікат" display="Завантажити сертифікат"/>
    <hyperlink ref="B509" r:id="rId508" tooltip="Завантажити сертифікат" display="Завантажити сертифікат"/>
    <hyperlink ref="B510" r:id="rId509" tooltip="Завантажити сертифікат" display="Завантажити сертифікат"/>
    <hyperlink ref="B511" r:id="rId510" tooltip="Завантажити сертифікат" display="Завантажити сертифікат"/>
    <hyperlink ref="B512" r:id="rId511" tooltip="Завантажити сертифікат" display="Завантажити сертифікат"/>
    <hyperlink ref="B513" r:id="rId512" tooltip="Завантажити сертифікат" display="Завантажити сертифікат"/>
    <hyperlink ref="B514" r:id="rId513" tooltip="Завантажити сертифікат" display="Завантажити сертифікат"/>
    <hyperlink ref="B515" r:id="rId514" tooltip="Завантажити сертифікат" display="Завантажити сертифікат"/>
    <hyperlink ref="B516" r:id="rId515" tooltip="Завантажити сертифікат" display="Завантажити сертифікат"/>
    <hyperlink ref="B517" r:id="rId516" tooltip="Завантажити сертифікат" display="Завантажити сертифікат"/>
    <hyperlink ref="B518" r:id="rId517" tooltip="Завантажити сертифікат" display="Завантажити сертифікат"/>
    <hyperlink ref="B519" r:id="rId518" tooltip="Завантажити сертифікат" display="Завантажити сертифікат"/>
    <hyperlink ref="B520" r:id="rId519" tooltip="Завантажити сертифікат" display="Завантажити сертифікат"/>
    <hyperlink ref="B521" r:id="rId520" tooltip="Завантажити сертифікат" display="Завантажити сертифікат"/>
    <hyperlink ref="B522" r:id="rId521" tooltip="Завантажити сертифікат" display="Завантажити сертифікат"/>
    <hyperlink ref="B523" r:id="rId522" tooltip="Завантажити сертифікат" display="Завантажити сертифікат"/>
    <hyperlink ref="B524" r:id="rId523" tooltip="Завантажити сертифікат" display="Завантажити сертифікат"/>
    <hyperlink ref="B525" r:id="rId524" tooltip="Завантажити сертифікат" display="Завантажити сертифікат"/>
    <hyperlink ref="B526" r:id="rId525" tooltip="Завантажити сертифікат" display="Завантажити сертифікат"/>
    <hyperlink ref="B527" r:id="rId526" tooltip="Завантажити сертифікат" display="Завантажити сертифікат"/>
    <hyperlink ref="B528" r:id="rId527" tooltip="Завантажити сертифікат" display="Завантажити сертифікат"/>
    <hyperlink ref="B529" r:id="rId528" tooltip="Завантажити сертифікат" display="Завантажити сертифікат"/>
    <hyperlink ref="B530" r:id="rId529" tooltip="Завантажити сертифікат" display="Завантажити сертифікат"/>
    <hyperlink ref="B531" r:id="rId530" tooltip="Завантажити сертифікат" display="Завантажити сертифікат"/>
    <hyperlink ref="B532" r:id="rId531" tooltip="Завантажити сертифікат" display="Завантажити сертифікат"/>
    <hyperlink ref="B533" r:id="rId532" tooltip="Завантажити сертифікат" display="Завантажити сертифікат"/>
    <hyperlink ref="B534" r:id="rId533" tooltip="Завантажити сертифікат" display="Завантажити сертифікат"/>
    <hyperlink ref="B535" r:id="rId534" tooltip="Завантажити сертифікат" display="Завантажити сертифікат"/>
    <hyperlink ref="B536" r:id="rId535" tooltip="Завантажити сертифікат" display="Завантажити сертифікат"/>
    <hyperlink ref="B537" r:id="rId536" tooltip="Завантажити сертифікат" display="Завантажити сертифікат"/>
    <hyperlink ref="B538" r:id="rId537" tooltip="Завантажити сертифікат" display="Завантажити сертифікат"/>
    <hyperlink ref="B539" r:id="rId538" tooltip="Завантажити сертифікат" display="Завантажити сертифікат"/>
    <hyperlink ref="B540" r:id="rId539" tooltip="Завантажити сертифікат" display="Завантажити сертифікат"/>
    <hyperlink ref="B541" r:id="rId540" tooltip="Завантажити сертифікат" display="Завантажити сертифікат"/>
    <hyperlink ref="B542" r:id="rId541" tooltip="Завантажити сертифікат" display="Завантажити сертифікат"/>
    <hyperlink ref="B543" r:id="rId542" tooltip="Завантажити сертифікат" display="Завантажити сертифікат"/>
    <hyperlink ref="B544" r:id="rId543" tooltip="Завантажити сертифікат" display="Завантажити сертифікат"/>
    <hyperlink ref="B545" r:id="rId544" tooltip="Завантажити сертифікат" display="Завантажити сертифікат"/>
    <hyperlink ref="B546" r:id="rId545" tooltip="Завантажити сертифікат" display="Завантажити сертифікат"/>
    <hyperlink ref="B547" r:id="rId546" tooltip="Завантажити сертифікат" display="Завантажити сертифікат"/>
    <hyperlink ref="B548" r:id="rId547" tooltip="Завантажити сертифікат" display="Завантажити сертифікат"/>
    <hyperlink ref="B549" r:id="rId548" tooltip="Завантажити сертифікат" display="Завантажити сертифікат"/>
    <hyperlink ref="B550" r:id="rId549" tooltip="Завантажити сертифікат" display="Завантажити сертифікат"/>
    <hyperlink ref="B551" r:id="rId550" tooltip="Завантажити сертифікат" display="Завантажити сертифікат"/>
    <hyperlink ref="B552" r:id="rId551" tooltip="Завантажити сертифікат" display="Завантажити сертифікат"/>
    <hyperlink ref="B553" r:id="rId552" tooltip="Завантажити сертифікат" display="Завантажити сертифікат"/>
    <hyperlink ref="B554" r:id="rId553" tooltip="Завантажити сертифікат" display="Завантажити сертифікат"/>
    <hyperlink ref="B555" r:id="rId554" tooltip="Завантажити сертифікат" display="Завантажити сертифікат"/>
    <hyperlink ref="B556" r:id="rId555" tooltip="Завантажити сертифікат" display="Завантажити сертифікат"/>
    <hyperlink ref="B557" r:id="rId556" tooltip="Завантажити сертифікат" display="Завантажити сертифікат"/>
    <hyperlink ref="B558" r:id="rId557" tooltip="Завантажити сертифікат" display="Завантажити сертифікат"/>
    <hyperlink ref="B559" r:id="rId558" tooltip="Завантажити сертифікат" display="Завантажити сертифікат"/>
    <hyperlink ref="B560" r:id="rId559" tooltip="Завантажити сертифікат" display="Завантажити сертифікат"/>
    <hyperlink ref="B561" r:id="rId560" tooltip="Завантажити сертифікат" display="Завантажити сертифікат"/>
    <hyperlink ref="B562" r:id="rId561" tooltip="Завантажити сертифікат" display="Завантажити сертифікат"/>
    <hyperlink ref="B563" r:id="rId562" tooltip="Завантажити сертифікат" display="Завантажити сертифікат"/>
    <hyperlink ref="B564" r:id="rId563" tooltip="Завантажити сертифікат" display="Завантажити сертифікат"/>
    <hyperlink ref="B565" r:id="rId564" tooltip="Завантажити сертифікат" display="Завантажити сертифікат"/>
    <hyperlink ref="B566" r:id="rId565" tooltip="Завантажити сертифікат" display="Завантажити сертифікат"/>
    <hyperlink ref="B567" r:id="rId566" tooltip="Завантажити сертифікат" display="Завантажити сертифікат"/>
    <hyperlink ref="B568" r:id="rId567" tooltip="Завантажити сертифікат" display="Завантажити сертифікат"/>
    <hyperlink ref="B569" r:id="rId568" tooltip="Завантажити сертифікат" display="Завантажити сертифікат"/>
    <hyperlink ref="B570" r:id="rId569" tooltip="Завантажити сертифікат" display="Завантажити сертифікат"/>
    <hyperlink ref="B571" r:id="rId570" tooltip="Завантажити сертифікат" display="Завантажити сертифікат"/>
    <hyperlink ref="B572" r:id="rId571" tooltip="Завантажити сертифікат" display="Завантажити сертифікат"/>
    <hyperlink ref="B573" r:id="rId572" tooltip="Завантажити сертифікат" display="Завантажити сертифікат"/>
    <hyperlink ref="B574" r:id="rId573" tooltip="Завантажити сертифікат" display="Завантажити сертифікат"/>
    <hyperlink ref="B575" r:id="rId574" tooltip="Завантажити сертифікат" display="Завантажити сертифікат"/>
    <hyperlink ref="B576" r:id="rId575" tooltip="Завантажити сертифікат" display="Завантажити сертифікат"/>
    <hyperlink ref="B577" r:id="rId576" tooltip="Завантажити сертифікат" display="Завантажити сертифікат"/>
    <hyperlink ref="B578" r:id="rId577" tooltip="Завантажити сертифікат" display="Завантажити сертифікат"/>
    <hyperlink ref="B579" r:id="rId578" tooltip="Завантажити сертифікат" display="Завантажити сертифікат"/>
    <hyperlink ref="B580" r:id="rId579" tooltip="Завантажити сертифікат" display="Завантажити сертифікат"/>
    <hyperlink ref="B581" r:id="rId580" tooltip="Завантажити сертифікат" display="Завантажити сертифікат"/>
    <hyperlink ref="B582" r:id="rId581" tooltip="Завантажити сертифікат" display="Завантажити сертифікат"/>
    <hyperlink ref="B583" r:id="rId582" tooltip="Завантажити сертифікат" display="Завантажити сертифікат"/>
    <hyperlink ref="B584" r:id="rId583" tooltip="Завантажити сертифікат" display="Завантажити сертифікат"/>
    <hyperlink ref="B585" r:id="rId584" tooltip="Завантажити сертифікат" display="Завантажити сертифікат"/>
    <hyperlink ref="B586" r:id="rId585" tooltip="Завантажити сертифікат" display="Завантажити сертифікат"/>
    <hyperlink ref="B587" r:id="rId586" tooltip="Завантажити сертифікат" display="Завантажити сертифікат"/>
    <hyperlink ref="B588" r:id="rId587" tooltip="Завантажити сертифікат" display="Завантажити сертифікат"/>
    <hyperlink ref="B589" r:id="rId588" tooltip="Завантажити сертифікат" display="Завантажити сертифікат"/>
    <hyperlink ref="B590" r:id="rId589" tooltip="Завантажити сертифікат" display="Завантажити сертифікат"/>
    <hyperlink ref="B591" r:id="rId590" tooltip="Завантажити сертифікат" display="Завантажити сертифікат"/>
    <hyperlink ref="B592" r:id="rId591" tooltip="Завантажити сертифікат" display="Завантажити сертифікат"/>
    <hyperlink ref="B593" r:id="rId592" tooltip="Завантажити сертифікат" display="Завантажити сертифікат"/>
    <hyperlink ref="B594" r:id="rId593" tooltip="Завантажити сертифікат" display="Завантажити сертифікат"/>
    <hyperlink ref="B595" r:id="rId594" tooltip="Завантажити сертифікат" display="Завантажити сертифікат"/>
    <hyperlink ref="B596" r:id="rId595" tooltip="Завантажити сертифікат" display="Завантажити сертифікат"/>
    <hyperlink ref="B597" r:id="rId596" tooltip="Завантажити сертифікат" display="Завантажити сертифікат"/>
    <hyperlink ref="B598" r:id="rId597" tooltip="Завантажити сертифікат" display="Завантажити сертифікат"/>
    <hyperlink ref="B599" r:id="rId598" tooltip="Завантажити сертифікат" display="Завантажити сертифікат"/>
    <hyperlink ref="B600" r:id="rId599" tooltip="Завантажити сертифікат" display="Завантажити сертифікат"/>
    <hyperlink ref="B601" r:id="rId600" tooltip="Завантажити сертифікат" display="Завантажити сертифікат"/>
    <hyperlink ref="B602" r:id="rId601" tooltip="Завантажити сертифікат" display="Завантажити сертифікат"/>
    <hyperlink ref="B603" r:id="rId602" tooltip="Завантажити сертифікат" display="Завантажити сертифікат"/>
    <hyperlink ref="B604" r:id="rId603" tooltip="Завантажити сертифікат" display="Завантажити сертифікат"/>
    <hyperlink ref="B605" r:id="rId604" tooltip="Завантажити сертифікат" display="Завантажити сертифікат"/>
    <hyperlink ref="B606" r:id="rId605" tooltip="Завантажити сертифікат" display="Завантажити сертифікат"/>
    <hyperlink ref="B607" r:id="rId606" tooltip="Завантажити сертифікат" display="Завантажити сертифікат"/>
    <hyperlink ref="B608" r:id="rId607" tooltip="Завантажити сертифікат" display="Завантажити сертифікат"/>
    <hyperlink ref="B609" r:id="rId608" tooltip="Завантажити сертифікат" display="Завантажити сертифікат"/>
    <hyperlink ref="B610" r:id="rId609" tooltip="Завантажити сертифікат" display="Завантажити сертифікат"/>
    <hyperlink ref="B611" r:id="rId610" tooltip="Завантажити сертифікат" display="Завантажити сертифікат"/>
    <hyperlink ref="B612" r:id="rId611" tooltip="Завантажити сертифікат" display="Завантажити сертифікат"/>
    <hyperlink ref="B613" r:id="rId612" tooltip="Завантажити сертифікат" display="Завантажити сертифікат"/>
    <hyperlink ref="B614" r:id="rId613" tooltip="Завантажити сертифікат" display="Завантажити сертифікат"/>
    <hyperlink ref="B615" r:id="rId614" tooltip="Завантажити сертифікат" display="Завантажити сертифікат"/>
    <hyperlink ref="B616" r:id="rId615" tooltip="Завантажити сертифікат" display="Завантажити сертифікат"/>
    <hyperlink ref="B617" r:id="rId616" tooltip="Завантажити сертифікат" display="Завантажити сертифікат"/>
    <hyperlink ref="B618" r:id="rId617" tooltip="Завантажити сертифікат" display="Завантажити сертифікат"/>
    <hyperlink ref="B619" r:id="rId618" tooltip="Завантажити сертифікат" display="Завантажити сертифікат"/>
    <hyperlink ref="B620" r:id="rId619" tooltip="Завантажити сертифікат" display="Завантажити сертифікат"/>
    <hyperlink ref="B621" r:id="rId620" tooltip="Завантажити сертифікат" display="Завантажити сертифікат"/>
    <hyperlink ref="B622" r:id="rId621" tooltip="Завантажити сертифікат" display="Завантажити сертифікат"/>
    <hyperlink ref="B623" r:id="rId622" tooltip="Завантажити сертифікат" display="Завантажити сертифікат"/>
    <hyperlink ref="B624" r:id="rId623" tooltip="Завантажити сертифікат" display="Завантажити сертифікат"/>
    <hyperlink ref="B625" r:id="rId624" tooltip="Завантажити сертифікат" display="Завантажити сертифікат"/>
    <hyperlink ref="B626" r:id="rId625" tooltip="Завантажити сертифікат" display="Завантажити сертифікат"/>
    <hyperlink ref="B627" r:id="rId626" tooltip="Завантажити сертифікат" display="Завантажити сертифікат"/>
    <hyperlink ref="B628" r:id="rId627" tooltip="Завантажити сертифікат" display="Завантажити сертифікат"/>
    <hyperlink ref="B629" r:id="rId628" tooltip="Завантажити сертифікат" display="Завантажити сертифікат"/>
    <hyperlink ref="B630" r:id="rId629" tooltip="Завантажити сертифікат" display="Завантажити сертифікат"/>
    <hyperlink ref="B631" r:id="rId630" tooltip="Завантажити сертифікат" display="Завантажити сертифікат"/>
    <hyperlink ref="B632" r:id="rId631" tooltip="Завантажити сертифікат" display="Завантажити сертифікат"/>
    <hyperlink ref="B633" r:id="rId632" tooltip="Завантажити сертифікат" display="Завантажити сертифікат"/>
    <hyperlink ref="B634" r:id="rId633" tooltip="Завантажити сертифікат" display="Завантажити сертифікат"/>
    <hyperlink ref="B635" r:id="rId634" tooltip="Завантажити сертифікат" display="Завантажити сертифікат"/>
    <hyperlink ref="B636" r:id="rId635" tooltip="Завантажити сертифікат" display="Завантажити сертифікат"/>
    <hyperlink ref="B637" r:id="rId636" tooltip="Завантажити сертифікат" display="Завантажити сертифікат"/>
    <hyperlink ref="B638" r:id="rId637" tooltip="Завантажити сертифікат" display="Завантажити сертифікат"/>
    <hyperlink ref="B639" r:id="rId638" tooltip="Завантажити сертифікат" display="Завантажити сертифікат"/>
    <hyperlink ref="B640" r:id="rId639" tooltip="Завантажити сертифікат" display="Завантажити сертифікат"/>
    <hyperlink ref="B641" r:id="rId640" tooltip="Завантажити сертифікат" display="Завантажити сертифікат"/>
    <hyperlink ref="B642" r:id="rId641" tooltip="Завантажити сертифікат" display="Завантажити сертифікат"/>
    <hyperlink ref="B643" r:id="rId642" tooltip="Завантажити сертифікат" display="Завантажити сертифікат"/>
    <hyperlink ref="B644" r:id="rId643" tooltip="Завантажити сертифікат" display="Завантажити сертифікат"/>
    <hyperlink ref="B645" r:id="rId644" tooltip="Завантажити сертифікат" display="Завантажити сертифікат"/>
    <hyperlink ref="B646" r:id="rId645" tooltip="Завантажити сертифікат" display="Завантажити сертифікат"/>
    <hyperlink ref="B647" r:id="rId646" tooltip="Завантажити сертифікат" display="Завантажити сертифікат"/>
    <hyperlink ref="B648" r:id="rId647" tooltip="Завантажити сертифікат" display="Завантажити сертифікат"/>
    <hyperlink ref="B649" r:id="rId648" tooltip="Завантажити сертифікат" display="Завантажити сертифікат"/>
    <hyperlink ref="B650" r:id="rId649" tooltip="Завантажити сертифікат" display="Завантажити сертифікат"/>
    <hyperlink ref="B651" r:id="rId650" tooltip="Завантажити сертифікат" display="Завантажити сертифікат"/>
    <hyperlink ref="B652" r:id="rId651" tooltip="Завантажити сертифікат" display="Завантажити сертифікат"/>
    <hyperlink ref="B653" r:id="rId652" tooltip="Завантажити сертифікат" display="Завантажити сертифікат"/>
    <hyperlink ref="B654" r:id="rId653" tooltip="Завантажити сертифікат" display="Завантажити сертифікат"/>
    <hyperlink ref="B655" r:id="rId654" tooltip="Завантажити сертифікат" display="Завантажити сертифікат"/>
    <hyperlink ref="B656" r:id="rId655" tooltip="Завантажити сертифікат" display="Завантажити сертифікат"/>
    <hyperlink ref="B657" r:id="rId656" tooltip="Завантажити сертифікат" display="Завантажити сертифікат"/>
    <hyperlink ref="B658" r:id="rId657" tooltip="Завантажити сертифікат" display="Завантажити сертифікат"/>
    <hyperlink ref="B659" r:id="rId658" tooltip="Завантажити сертифікат" display="Завантажити сертифікат"/>
    <hyperlink ref="B660" r:id="rId659" tooltip="Завантажити сертифікат" display="Завантажити сертифікат"/>
    <hyperlink ref="B661" r:id="rId660" tooltip="Завантажити сертифікат" display="Завантажити сертифікат"/>
    <hyperlink ref="B662" r:id="rId661" tooltip="Завантажити сертифікат" display="Завантажити сертифікат"/>
    <hyperlink ref="B663" r:id="rId662" tooltip="Завантажити сертифікат" display="Завантажити сертифікат"/>
    <hyperlink ref="B664" r:id="rId663" tooltip="Завантажити сертифікат" display="Завантажити сертифікат"/>
    <hyperlink ref="B665" r:id="rId664" tooltip="Завантажити сертифікат" display="Завантажити сертифікат"/>
    <hyperlink ref="B666" r:id="rId665" tooltip="Завантажити сертифікат" display="Завантажити сертифікат"/>
    <hyperlink ref="B667" r:id="rId666" tooltip="Завантажити сертифікат" display="Завантажити сертифікат"/>
    <hyperlink ref="B668" r:id="rId667" tooltip="Завантажити сертифікат" display="Завантажити сертифікат"/>
    <hyperlink ref="B669" r:id="rId668" tooltip="Завантажити сертифікат" display="Завантажити сертифікат"/>
    <hyperlink ref="B670" r:id="rId669" tooltip="Завантажити сертифікат" display="Завантажити сертифікат"/>
    <hyperlink ref="B671" r:id="rId670" tooltip="Завантажити сертифікат" display="Завантажити сертифікат"/>
    <hyperlink ref="B672" r:id="rId671" tooltip="Завантажити сертифікат" display="Завантажити сертифікат"/>
    <hyperlink ref="B673" r:id="rId672" tooltip="Завантажити сертифікат" display="Завантажити сертифікат"/>
    <hyperlink ref="B674" r:id="rId673" tooltip="Завантажити сертифікат" display="Завантажити сертифікат"/>
    <hyperlink ref="B675" r:id="rId674" tooltip="Завантажити сертифікат" display="Завантажити сертифікат"/>
    <hyperlink ref="B676" r:id="rId675" tooltip="Завантажити сертифікат" display="Завантажити сертифікат"/>
    <hyperlink ref="B677" r:id="rId676" tooltip="Завантажити сертифікат" display="Завантажити сертифікат"/>
    <hyperlink ref="B678" r:id="rId677" tooltip="Завантажити сертифікат" display="Завантажити сертифікат"/>
    <hyperlink ref="B679" r:id="rId678" tooltip="Завантажити сертифікат" display="Завантажити сертифікат"/>
    <hyperlink ref="B680" r:id="rId679" tooltip="Завантажити сертифікат" display="Завантажити сертифікат"/>
    <hyperlink ref="B681" r:id="rId680" tooltip="Завантажити сертифікат" display="Завантажити сертифікат"/>
    <hyperlink ref="B682" r:id="rId681" tooltip="Завантажити сертифікат" display="Завантажити сертифікат"/>
    <hyperlink ref="B683" r:id="rId682" tooltip="Завантажити сертифікат" display="Завантажити сертифікат"/>
    <hyperlink ref="B684" r:id="rId683" tooltip="Завантажити сертифікат" display="Завантажити сертифікат"/>
    <hyperlink ref="B685" r:id="rId684" tooltip="Завантажити сертифікат" display="Завантажити сертифікат"/>
    <hyperlink ref="B686" r:id="rId685" tooltip="Завантажити сертифікат" display="Завантажити сертифікат"/>
    <hyperlink ref="B687" r:id="rId686" tooltip="Завантажити сертифікат" display="Завантажити сертифікат"/>
    <hyperlink ref="B688" r:id="rId687" tooltip="Завантажити сертифікат" display="Завантажити сертифікат"/>
    <hyperlink ref="B689" r:id="rId688" tooltip="Завантажити сертифікат" display="Завантажити сертифікат"/>
    <hyperlink ref="B690" r:id="rId689" tooltip="Завантажити сертифікат" display="Завантажити сертифікат"/>
    <hyperlink ref="B691" r:id="rId690" tooltip="Завантажити сертифікат" display="Завантажити сертифікат"/>
    <hyperlink ref="B692" r:id="rId691" tooltip="Завантажити сертифікат" display="Завантажити сертифікат"/>
    <hyperlink ref="B693" r:id="rId692" tooltip="Завантажити сертифікат" display="Завантажити сертифікат"/>
    <hyperlink ref="B694" r:id="rId693" tooltip="Завантажити сертифікат" display="Завантажити сертифікат"/>
    <hyperlink ref="B695" r:id="rId694" tooltip="Завантажити сертифікат" display="Завантажити сертифікат"/>
    <hyperlink ref="B696" r:id="rId695" tooltip="Завантажити сертифікат" display="Завантажити сертифікат"/>
    <hyperlink ref="B697" r:id="rId696" tooltip="Завантажити сертифікат" display="Завантажити сертифікат"/>
    <hyperlink ref="B698" r:id="rId697" tooltip="Завантажити сертифікат" display="Завантажити сертифікат"/>
    <hyperlink ref="B699" r:id="rId698" tooltip="Завантажити сертифікат" display="Завантажити сертифікат"/>
    <hyperlink ref="B700" r:id="rId699" tooltip="Завантажити сертифікат" display="Завантажити сертифікат"/>
    <hyperlink ref="B701" r:id="rId700" tooltip="Завантажити сертифікат" display="Завантажити сертифікат"/>
    <hyperlink ref="B702" r:id="rId701" tooltip="Завантажити сертифікат" display="Завантажити сертифікат"/>
    <hyperlink ref="B703" r:id="rId702" tooltip="Завантажити сертифікат" display="Завантажити сертифікат"/>
    <hyperlink ref="B704" r:id="rId703" tooltip="Завантажити сертифікат" display="Завантажити сертифікат"/>
    <hyperlink ref="B705" r:id="rId704" tooltip="Завантажити сертифікат" display="Завантажити сертифікат"/>
    <hyperlink ref="B706" r:id="rId705" tooltip="Завантажити сертифікат" display="Завантажити сертифікат"/>
    <hyperlink ref="B707" r:id="rId706" tooltip="Завантажити сертифікат" display="Завантажити сертифікат"/>
    <hyperlink ref="B708" r:id="rId707" tooltip="Завантажити сертифікат" display="Завантажити сертифікат"/>
    <hyperlink ref="B709" r:id="rId708" tooltip="Завантажити сертифікат" display="Завантажити сертифікат"/>
    <hyperlink ref="B710" r:id="rId709" tooltip="Завантажити сертифікат" display="Завантажити сертифікат"/>
    <hyperlink ref="B711" r:id="rId710" tooltip="Завантажити сертифікат" display="Завантажити сертифікат"/>
    <hyperlink ref="B712" r:id="rId711" tooltip="Завантажити сертифікат" display="Завантажити сертифікат"/>
    <hyperlink ref="B713" r:id="rId712" tooltip="Завантажити сертифікат" display="Завантажити сертифікат"/>
    <hyperlink ref="B714" r:id="rId713" tooltip="Завантажити сертифікат" display="Завантажити сертифікат"/>
    <hyperlink ref="B715" r:id="rId714" tooltip="Завантажити сертифікат" display="Завантажити сертифікат"/>
    <hyperlink ref="B716" r:id="rId715" tooltip="Завантажити сертифікат" display="Завантажити сертифікат"/>
    <hyperlink ref="B717" r:id="rId716" tooltip="Завантажити сертифікат" display="Завантажити сертифікат"/>
    <hyperlink ref="B718" r:id="rId717" tooltip="Завантажити сертифікат" display="Завантажити сертифікат"/>
    <hyperlink ref="B719" r:id="rId718" tooltip="Завантажити сертифікат" display="Завантажити сертифікат"/>
    <hyperlink ref="B720" r:id="rId719" tooltip="Завантажити сертифікат" display="Завантажити сертифікат"/>
    <hyperlink ref="B721" r:id="rId720" tooltip="Завантажити сертифікат" display="Завантажити сертифікат"/>
    <hyperlink ref="B722" r:id="rId721" tooltip="Завантажити сертифікат" display="Завантажити сертифікат"/>
    <hyperlink ref="B723" r:id="rId722" tooltip="Завантажити сертифікат" display="Завантажити сертифікат"/>
    <hyperlink ref="B724" r:id="rId723" tooltip="Завантажити сертифікат" display="Завантажити сертифікат"/>
    <hyperlink ref="B725" r:id="rId724" tooltip="Завантажити сертифікат" display="Завантажити сертифікат"/>
    <hyperlink ref="B726" r:id="rId725" tooltip="Завантажити сертифікат" display="Завантажити сертифікат"/>
    <hyperlink ref="B727" r:id="rId726" tooltip="Завантажити сертифікат" display="Завантажити сертифікат"/>
    <hyperlink ref="B728" r:id="rId727" tooltip="Завантажити сертифікат" display="Завантажити сертифікат"/>
    <hyperlink ref="B729" r:id="rId728" tooltip="Завантажити сертифікат" display="Завантажити сертифікат"/>
    <hyperlink ref="B730" r:id="rId729" tooltip="Завантажити сертифікат" display="Завантажити сертифікат"/>
    <hyperlink ref="B731" r:id="rId730" tooltip="Завантажити сертифікат" display="Завантажити сертифікат"/>
    <hyperlink ref="B732" r:id="rId731" tooltip="Завантажити сертифікат" display="Завантажити сертифікат"/>
    <hyperlink ref="B733" r:id="rId732" tooltip="Завантажити сертифікат" display="Завантажити сертифікат"/>
    <hyperlink ref="B734" r:id="rId733" tooltip="Завантажити сертифікат" display="Завантажити сертифікат"/>
    <hyperlink ref="B735" r:id="rId734" tooltip="Завантажити сертифікат" display="Завантажити сертифікат"/>
    <hyperlink ref="B736" r:id="rId735" tooltip="Завантажити сертифікат" display="Завантажити сертифікат"/>
    <hyperlink ref="B737" r:id="rId736" tooltip="Завантажити сертифікат" display="Завантажити сертифікат"/>
    <hyperlink ref="B738" r:id="rId737" tooltip="Завантажити сертифікат" display="Завантажити сертифікат"/>
    <hyperlink ref="B739" r:id="rId738" tooltip="Завантажити сертифікат" display="Завантажити сертифікат"/>
    <hyperlink ref="B740" r:id="rId739" tooltip="Завантажити сертифікат" display="Завантажити сертифікат"/>
    <hyperlink ref="B741" r:id="rId740" tooltip="Завантажити сертифікат" display="Завантажити сертифікат"/>
    <hyperlink ref="B742" r:id="rId741" tooltip="Завантажити сертифікат" display="Завантажити сертифікат"/>
    <hyperlink ref="B743" r:id="rId742" tooltip="Завантажити сертифікат" display="Завантажити сертифікат"/>
    <hyperlink ref="B744" r:id="rId743" tooltip="Завантажити сертифікат" display="Завантажити сертифікат"/>
    <hyperlink ref="B745" r:id="rId744" tooltip="Завантажити сертифікат" display="Завантажити сертифікат"/>
    <hyperlink ref="B746" r:id="rId745" tooltip="Завантажити сертифікат" display="Завантажити сертифікат"/>
    <hyperlink ref="B747" r:id="rId746" tooltip="Завантажити сертифікат" display="Завантажити сертифікат"/>
    <hyperlink ref="B748" r:id="rId747" tooltip="Завантажити сертифікат" display="Завантажити сертифікат"/>
    <hyperlink ref="B749" r:id="rId748" tooltip="Завантажити сертифікат" display="Завантажити сертифікат"/>
    <hyperlink ref="B750" r:id="rId749" tooltip="Завантажити сертифікат" display="Завантажити сертифікат"/>
    <hyperlink ref="B751" r:id="rId750" tooltip="Завантажити сертифікат" display="Завантажити сертифікат"/>
    <hyperlink ref="B752" r:id="rId751" tooltip="Завантажити сертифікат" display="Завантажити сертифікат"/>
    <hyperlink ref="B753" r:id="rId752" tooltip="Завантажити сертифікат" display="Завантажити сертифікат"/>
    <hyperlink ref="B754" r:id="rId753" tooltip="Завантажити сертифікат" display="Завантажити сертифікат"/>
    <hyperlink ref="B755" r:id="rId754" tooltip="Завантажити сертифікат" display="Завантажити сертифікат"/>
    <hyperlink ref="B756" r:id="rId755" tooltip="Завантажити сертифікат" display="Завантажити сертифікат"/>
    <hyperlink ref="B757" r:id="rId756" tooltip="Завантажити сертифікат" display="Завантажити сертифікат"/>
    <hyperlink ref="B758" r:id="rId757" tooltip="Завантажити сертифікат" display="Завантажити сертифікат"/>
    <hyperlink ref="B759" r:id="rId758" tooltip="Завантажити сертифікат" display="Завантажити сертифікат"/>
    <hyperlink ref="B760" r:id="rId759" tooltip="Завантажити сертифікат" display="Завантажити сертифікат"/>
    <hyperlink ref="B761" r:id="rId760" tooltip="Завантажити сертифікат" display="Завантажити сертифікат"/>
    <hyperlink ref="B762" r:id="rId761" tooltip="Завантажити сертифікат" display="Завантажити сертифікат"/>
    <hyperlink ref="B763" r:id="rId762" tooltip="Завантажити сертифікат" display="Завантажити сертифікат"/>
    <hyperlink ref="B764" r:id="rId763" tooltip="Завантажити сертифікат" display="Завантажити сертифікат"/>
    <hyperlink ref="B765" r:id="rId764" tooltip="Завантажити сертифікат" display="Завантажити сертифікат"/>
    <hyperlink ref="B766" r:id="rId765" tooltip="Завантажити сертифікат" display="Завантажити сертифікат"/>
    <hyperlink ref="B767" r:id="rId766" tooltip="Завантажити сертифікат" display="Завантажити сертифікат"/>
    <hyperlink ref="B768" r:id="rId767" tooltip="Завантажити сертифікат" display="Завантажити сертифікат"/>
    <hyperlink ref="B769" r:id="rId768" tooltip="Завантажити сертифікат" display="Завантажити сертифікат"/>
    <hyperlink ref="B770" r:id="rId769" tooltip="Завантажити сертифікат" display="Завантажити сертифікат"/>
    <hyperlink ref="B771" r:id="rId770" tooltip="Завантажити сертифікат" display="Завантажити сертифікат"/>
    <hyperlink ref="B772" r:id="rId771" tooltip="Завантажити сертифікат" display="Завантажити сертифікат"/>
    <hyperlink ref="B773" r:id="rId772" tooltip="Завантажити сертифікат" display="Завантажити сертифікат"/>
    <hyperlink ref="B774" r:id="rId773" tooltip="Завантажити сертифікат" display="Завантажити сертифікат"/>
    <hyperlink ref="B775" r:id="rId774" tooltip="Завантажити сертифікат" display="Завантажити сертифікат"/>
    <hyperlink ref="B776" r:id="rId775" tooltip="Завантажити сертифікат" display="Завантажити сертифікат"/>
    <hyperlink ref="B777" r:id="rId776" tooltip="Завантажити сертифікат" display="Завантажити сертифікат"/>
    <hyperlink ref="B778" r:id="rId777" tooltip="Завантажити сертифікат" display="Завантажити сертифікат"/>
    <hyperlink ref="B779" r:id="rId778" tooltip="Завантажити сертифікат" display="Завантажити сертифікат"/>
    <hyperlink ref="B780" r:id="rId779" tooltip="Завантажити сертифікат" display="Завантажити сертифікат"/>
    <hyperlink ref="B781" r:id="rId780" tooltip="Завантажити сертифікат" display="Завантажити сертифікат"/>
    <hyperlink ref="B782" r:id="rId781" tooltip="Завантажити сертифікат" display="Завантажити сертифікат"/>
    <hyperlink ref="B783" r:id="rId782" tooltip="Завантажити сертифікат" display="Завантажити сертифікат"/>
    <hyperlink ref="B784" r:id="rId783" tooltip="Завантажити сертифікат" display="Завантажити сертифікат"/>
    <hyperlink ref="B785" r:id="rId784" tooltip="Завантажити сертифікат" display="Завантажити сертифікат"/>
    <hyperlink ref="B786" r:id="rId785" tooltip="Завантажити сертифікат" display="Завантажити сертифікат"/>
    <hyperlink ref="B787" r:id="rId786" tooltip="Завантажити сертифікат" display="Завантажити сертифікат"/>
    <hyperlink ref="B788" r:id="rId787" tooltip="Завантажити сертифікат" display="Завантажити сертифікат"/>
    <hyperlink ref="B789" r:id="rId788" tooltip="Завантажити сертифікат" display="Завантажити сертифікат"/>
    <hyperlink ref="B790" r:id="rId789" tooltip="Завантажити сертифікат" display="Завантажити сертифікат"/>
    <hyperlink ref="B791" r:id="rId790" tooltip="Завантажити сертифікат" display="Завантажити сертифікат"/>
    <hyperlink ref="B792" r:id="rId791" tooltip="Завантажити сертифікат" display="Завантажити сертифікат"/>
    <hyperlink ref="B793" r:id="rId792" tooltip="Завантажити сертифікат" display="Завантажити сертифікат"/>
    <hyperlink ref="B794" r:id="rId793" tooltip="Завантажити сертифікат" display="Завантажити сертифікат"/>
    <hyperlink ref="B795" r:id="rId794" tooltip="Завантажити сертифікат" display="Завантажити сертифікат"/>
    <hyperlink ref="B796" r:id="rId795" tooltip="Завантажити сертифікат" display="Завантажити сертифікат"/>
    <hyperlink ref="B797" r:id="rId796" tooltip="Завантажити сертифікат" display="Завантажити сертифікат"/>
    <hyperlink ref="B798" r:id="rId797" tooltip="Завантажити сертифікат" display="Завантажити сертифікат"/>
    <hyperlink ref="B799" r:id="rId798" tooltip="Завантажити сертифікат" display="Завантажити сертифікат"/>
    <hyperlink ref="B800" r:id="rId799" tooltip="Завантажити сертифікат" display="Завантажити сертифікат"/>
    <hyperlink ref="B801" r:id="rId800" tooltip="Завантажити сертифікат" display="Завантажити сертифікат"/>
    <hyperlink ref="B802" r:id="rId801" tooltip="Завантажити сертифікат" display="Завантажити сертифікат"/>
    <hyperlink ref="B803" r:id="rId802" tooltip="Завантажити сертифікат" display="Завантажити сертифікат"/>
    <hyperlink ref="B804" r:id="rId803" tooltip="Завантажити сертифікат" display="Завантажити сертифікат"/>
    <hyperlink ref="B805" r:id="rId804" tooltip="Завантажити сертифікат" display="Завантажити сертифікат"/>
    <hyperlink ref="B806" r:id="rId805" tooltip="Завантажити сертифікат" display="Завантажити сертифікат"/>
    <hyperlink ref="B807" r:id="rId806" tooltip="Завантажити сертифікат" display="Завантажити сертифікат"/>
    <hyperlink ref="B808" r:id="rId807" tooltip="Завантажити сертифікат" display="Завантажити сертифікат"/>
    <hyperlink ref="B809" r:id="rId808" tooltip="Завантажити сертифікат" display="Завантажити сертифікат"/>
    <hyperlink ref="B810" r:id="rId809" tooltip="Завантажити сертифікат" display="Завантажити сертифікат"/>
    <hyperlink ref="B811" r:id="rId810" tooltip="Завантажити сертифікат" display="Завантажити сертифікат"/>
    <hyperlink ref="B812" r:id="rId811" tooltip="Завантажити сертифікат" display="Завантажити сертифікат"/>
    <hyperlink ref="B813" r:id="rId812" tooltip="Завантажити сертифікат" display="Завантажити сертифікат"/>
    <hyperlink ref="B814" r:id="rId813" tooltip="Завантажити сертифікат" display="Завантажити сертифікат"/>
    <hyperlink ref="B815" r:id="rId814" tooltip="Завантажити сертифікат" display="Завантажити сертифікат"/>
    <hyperlink ref="B816" r:id="rId815" tooltip="Завантажити сертифікат" display="Завантажити сертифікат"/>
    <hyperlink ref="B817" r:id="rId816" tooltip="Завантажити сертифікат" display="Завантажити сертифікат"/>
    <hyperlink ref="B818" r:id="rId817" tooltip="Завантажити сертифікат" display="Завантажити сертифікат"/>
    <hyperlink ref="B819" r:id="rId818" tooltip="Завантажити сертифікат" display="Завантажити сертифікат"/>
    <hyperlink ref="B820" r:id="rId819" tooltip="Завантажити сертифікат" display="Завантажити сертифікат"/>
    <hyperlink ref="B821" r:id="rId820" tooltip="Завантажити сертифікат" display="Завантажити сертифікат"/>
    <hyperlink ref="B822" r:id="rId821" tooltip="Завантажити сертифікат" display="Завантажити сертифікат"/>
    <hyperlink ref="B823" r:id="rId822" tooltip="Завантажити сертифікат" display="Завантажити сертифікат"/>
    <hyperlink ref="B824" r:id="rId823" tooltip="Завантажити сертифікат" display="Завантажити сертифікат"/>
    <hyperlink ref="B825" r:id="rId824" tooltip="Завантажити сертифікат" display="Завантажити сертифікат"/>
    <hyperlink ref="B826" r:id="rId825" tooltip="Завантажити сертифікат" display="Завантажити сертифікат"/>
    <hyperlink ref="B827" r:id="rId826" tooltip="Завантажити сертифікат" display="Завантажити сертифікат"/>
    <hyperlink ref="B828" r:id="rId827" tooltip="Завантажити сертифікат" display="Завантажити сертифікат"/>
    <hyperlink ref="B829" r:id="rId828" tooltip="Завантажити сертифікат" display="Завантажити сертифікат"/>
    <hyperlink ref="B830" r:id="rId829" tooltip="Завантажити сертифікат" display="Завантажити сертифікат"/>
    <hyperlink ref="B831" r:id="rId830" tooltip="Завантажити сертифікат" display="Завантажити сертифікат"/>
    <hyperlink ref="B832" r:id="rId831" tooltip="Завантажити сертифікат" display="Завантажити сертифікат"/>
    <hyperlink ref="B833" r:id="rId832" tooltip="Завантажити сертифікат" display="Завантажити сертифікат"/>
    <hyperlink ref="B834" r:id="rId833" tooltip="Завантажити сертифікат" display="Завантажити сертифікат"/>
    <hyperlink ref="B835" r:id="rId834" tooltip="Завантажити сертифікат" display="Завантажити сертифікат"/>
    <hyperlink ref="B836" r:id="rId835" tooltip="Завантажити сертифікат" display="Завантажити сертифікат"/>
    <hyperlink ref="B837" r:id="rId836" tooltip="Завантажити сертифікат" display="Завантажити сертифікат"/>
    <hyperlink ref="B838" r:id="rId837" tooltip="Завантажити сертифікат" display="Завантажити сертифікат"/>
    <hyperlink ref="B839" r:id="rId838" tooltip="Завантажити сертифікат" display="Завантажити сертифікат"/>
    <hyperlink ref="B840" r:id="rId839" tooltip="Завантажити сертифікат" display="Завантажити сертифікат"/>
    <hyperlink ref="B841" r:id="rId840" tooltip="Завантажити сертифікат" display="Завантажити сертифікат"/>
    <hyperlink ref="B842" r:id="rId841" tooltip="Завантажити сертифікат" display="Завантажити сертифікат"/>
    <hyperlink ref="B843" r:id="rId842" tooltip="Завантажити сертифікат" display="Завантажити сертифікат"/>
    <hyperlink ref="B844" r:id="rId843" tooltip="Завантажити сертифікат" display="Завантажити сертифікат"/>
    <hyperlink ref="B845" r:id="rId844" tooltip="Завантажити сертифікат" display="Завантажити сертифікат"/>
    <hyperlink ref="B846" r:id="rId845" tooltip="Завантажити сертифікат" display="Завантажити сертифікат"/>
    <hyperlink ref="B847" r:id="rId846" tooltip="Завантажити сертифікат" display="Завантажити сертифікат"/>
    <hyperlink ref="B848" r:id="rId847" tooltip="Завантажити сертифікат" display="Завантажити сертифікат"/>
    <hyperlink ref="B849" r:id="rId848" tooltip="Завантажити сертифікат" display="Завантажити сертифікат"/>
    <hyperlink ref="B850" r:id="rId849" tooltip="Завантажити сертифікат" display="Завантажити сертифікат"/>
    <hyperlink ref="B851" r:id="rId850" tooltip="Завантажити сертифікат" display="Завантажити сертифікат"/>
    <hyperlink ref="B852" r:id="rId851" tooltip="Завантажити сертифікат" display="Завантажити сертифікат"/>
    <hyperlink ref="B853" r:id="rId852" tooltip="Завантажити сертифікат" display="Завантажити сертифікат"/>
    <hyperlink ref="B854" r:id="rId853" tooltip="Завантажити сертифікат" display="Завантажити сертифікат"/>
    <hyperlink ref="B855" r:id="rId854" tooltip="Завантажити сертифікат" display="Завантажити сертифікат"/>
    <hyperlink ref="B856" r:id="rId855" tooltip="Завантажити сертифікат" display="Завантажити сертифікат"/>
    <hyperlink ref="B857" r:id="rId856" tooltip="Завантажити сертифікат" display="Завантажити сертифікат"/>
    <hyperlink ref="B858" r:id="rId857" tooltip="Завантажити сертифікат" display="Завантажити сертифікат"/>
    <hyperlink ref="B859" r:id="rId858" tooltip="Завантажити сертифікат" display="Завантажити сертифікат"/>
    <hyperlink ref="B860" r:id="rId859" tooltip="Завантажити сертифікат" display="Завантажити сертифікат"/>
    <hyperlink ref="B861" r:id="rId860" tooltip="Завантажити сертифікат" display="Завантажити сертифікат"/>
    <hyperlink ref="B862" r:id="rId861" tooltip="Завантажити сертифікат" display="Завантажити сертифікат"/>
    <hyperlink ref="B863" r:id="rId862" tooltip="Завантажити сертифікат" display="Завантажити сертифікат"/>
    <hyperlink ref="B864" r:id="rId863" tooltip="Завантажити сертифікат" display="Завантажити сертифікат"/>
    <hyperlink ref="B865" r:id="rId864" tooltip="Завантажити сертифікат" display="Завантажити сертифікат"/>
    <hyperlink ref="B866" r:id="rId865" tooltip="Завантажити сертифікат" display="Завантажити сертифікат"/>
    <hyperlink ref="B867" r:id="rId866" tooltip="Завантажити сертифікат" display="Завантажити сертифікат"/>
    <hyperlink ref="B868" r:id="rId867" tooltip="Завантажити сертифікат" display="Завантажити сертифікат"/>
    <hyperlink ref="B869" r:id="rId868" tooltip="Завантажити сертифікат" display="Завантажити сертифікат"/>
    <hyperlink ref="B870" r:id="rId869" tooltip="Завантажити сертифікат" display="Завантажити сертифікат"/>
    <hyperlink ref="B871" r:id="rId870" tooltip="Завантажити сертифікат" display="Завантажити сертифікат"/>
    <hyperlink ref="B872" r:id="rId871" tooltip="Завантажити сертифікат" display="Завантажити сертифікат"/>
    <hyperlink ref="B873" r:id="rId872" tooltip="Завантажити сертифікат" display="Завантажити сертифікат"/>
    <hyperlink ref="B874" r:id="rId873" tooltip="Завантажити сертифікат" display="Завантажити сертифікат"/>
    <hyperlink ref="B875" r:id="rId874" tooltip="Завантажити сертифікат" display="Завантажити сертифікат"/>
    <hyperlink ref="B876" r:id="rId875" tooltip="Завантажити сертифікат" display="Завантажити сертифікат"/>
    <hyperlink ref="B877" r:id="rId876" tooltip="Завантажити сертифікат" display="Завантажити сертифікат"/>
    <hyperlink ref="B878" r:id="rId877" tooltip="Завантажити сертифікат" display="Завантажити сертифікат"/>
    <hyperlink ref="B879" r:id="rId878" tooltip="Завантажити сертифікат" display="Завантажити сертифікат"/>
    <hyperlink ref="B880" r:id="rId879" tooltip="Завантажити сертифікат" display="Завантажити сертифікат"/>
    <hyperlink ref="B881" r:id="rId880" tooltip="Завантажити сертифікат" display="Завантажити сертифікат"/>
    <hyperlink ref="B882" r:id="rId881" tooltip="Завантажити сертифікат" display="Завантажити сертифікат"/>
    <hyperlink ref="B883" r:id="rId882" tooltip="Завантажити сертифікат" display="Завантажити сертифікат"/>
    <hyperlink ref="B884" r:id="rId883" tooltip="Завантажити сертифікат" display="Завантажити сертифікат"/>
    <hyperlink ref="B885" r:id="rId884" tooltip="Завантажити сертифікат" display="Завантажити сертифікат"/>
    <hyperlink ref="B886" r:id="rId885" tooltip="Завантажити сертифікат" display="Завантажити сертифікат"/>
    <hyperlink ref="B887" r:id="rId886" tooltip="Завантажити сертифікат" display="Завантажити сертифікат"/>
    <hyperlink ref="B888" r:id="rId887" tooltip="Завантажити сертифікат" display="Завантажити сертифікат"/>
    <hyperlink ref="B889" r:id="rId888" tooltip="Завантажити сертифікат" display="Завантажити сертифікат"/>
    <hyperlink ref="B890" r:id="rId889" tooltip="Завантажити сертифікат" display="Завантажити сертифікат"/>
    <hyperlink ref="B891" r:id="rId890" tooltip="Завантажити сертифікат" display="Завантажити сертифікат"/>
    <hyperlink ref="B892" r:id="rId891" tooltip="Завантажити сертифікат" display="Завантажити сертифікат"/>
    <hyperlink ref="B893" r:id="rId892" tooltip="Завантажити сертифікат" display="Завантажити сертифікат"/>
    <hyperlink ref="B894" r:id="rId893" tooltip="Завантажити сертифікат" display="Завантажити сертифікат"/>
    <hyperlink ref="B895" r:id="rId894" tooltip="Завантажити сертифікат" display="Завантажити сертифікат"/>
    <hyperlink ref="B896" r:id="rId895" tooltip="Завантажити сертифікат" display="Завантажити сертифікат"/>
    <hyperlink ref="B897" r:id="rId896" tooltip="Завантажити сертифікат" display="Завантажити сертифікат"/>
    <hyperlink ref="B898" r:id="rId897" tooltip="Завантажити сертифікат" display="Завантажити сертифікат"/>
    <hyperlink ref="B899" r:id="rId898" tooltip="Завантажити сертифікат" display="Завантажити сертифікат"/>
    <hyperlink ref="B900" r:id="rId899" tooltip="Завантажити сертифікат" display="Завантажити сертифікат"/>
    <hyperlink ref="B901" r:id="rId900" tooltip="Завантажити сертифікат" display="Завантажити сертифікат"/>
    <hyperlink ref="B902" r:id="rId901" tooltip="Завантажити сертифікат" display="Завантажити сертифікат"/>
    <hyperlink ref="B903" r:id="rId902" tooltip="Завантажити сертифікат" display="Завантажити сертифікат"/>
    <hyperlink ref="B904" r:id="rId903" tooltip="Завантажити сертифікат" display="Завантажити сертифікат"/>
    <hyperlink ref="B905" r:id="rId904" tooltip="Завантажити сертифікат" display="Завантажити сертифікат"/>
    <hyperlink ref="B906" r:id="rId905" tooltip="Завантажити сертифікат" display="Завантажити сертифікат"/>
    <hyperlink ref="B907" r:id="rId906" tooltip="Завантажити сертифікат" display="Завантажити сертифікат"/>
    <hyperlink ref="B908" r:id="rId907" tooltip="Завантажити сертифікат" display="Завантажити сертифікат"/>
    <hyperlink ref="B909" r:id="rId908" tooltip="Завантажити сертифікат" display="Завантажити сертифікат"/>
    <hyperlink ref="B910" r:id="rId909" tooltip="Завантажити сертифікат" display="Завантажити сертифікат"/>
    <hyperlink ref="B911" r:id="rId910" tooltip="Завантажити сертифікат" display="Завантажити сертифікат"/>
    <hyperlink ref="B912" r:id="rId911" tooltip="Завантажити сертифікат" display="Завантажити сертифікат"/>
    <hyperlink ref="B913" r:id="rId912" tooltip="Завантажити сертифікат" display="Завантажити сертифікат"/>
    <hyperlink ref="B914" r:id="rId913" tooltip="Завантажити сертифікат" display="Завантажити сертифікат"/>
    <hyperlink ref="B915" r:id="rId914" tooltip="Завантажити сертифікат" display="Завантажити сертифікат"/>
    <hyperlink ref="B916" r:id="rId915" tooltip="Завантажити сертифікат" display="Завантажити сертифікат"/>
    <hyperlink ref="B917" r:id="rId916" tooltip="Завантажити сертифікат" display="Завантажити сертифікат"/>
    <hyperlink ref="B918" r:id="rId917" tooltip="Завантажити сертифікат" display="Завантажити сертифікат"/>
    <hyperlink ref="B919" r:id="rId918" tooltip="Завантажити сертифікат" display="Завантажити сертифікат"/>
    <hyperlink ref="B920" r:id="rId919" tooltip="Завантажити сертифікат" display="Завантажити сертифікат"/>
    <hyperlink ref="B921" r:id="rId920" tooltip="Завантажити сертифікат" display="Завантажити сертифікат"/>
    <hyperlink ref="B922" r:id="rId921" tooltip="Завантажити сертифікат" display="Завантажити сертифікат"/>
    <hyperlink ref="B923" r:id="rId922" tooltip="Завантажити сертифікат" display="Завантажити сертифікат"/>
    <hyperlink ref="B924" r:id="rId923" tooltip="Завантажити сертифікат" display="Завантажити сертифікат"/>
    <hyperlink ref="B925" r:id="rId924" tooltip="Завантажити сертифікат" display="Завантажити сертифікат"/>
    <hyperlink ref="B926" r:id="rId925" tooltip="Завантажити сертифікат" display="Завантажити сертифікат"/>
    <hyperlink ref="B927" r:id="rId926" tooltip="Завантажити сертифікат" display="Завантажити сертифікат"/>
    <hyperlink ref="B928" r:id="rId927" tooltip="Завантажити сертифікат" display="Завантажити сертифікат"/>
    <hyperlink ref="B929" r:id="rId928" tooltip="Завантажити сертифікат" display="Завантажити сертифікат"/>
    <hyperlink ref="B930" r:id="rId929" tooltip="Завантажити сертифікат" display="Завантажити сертифікат"/>
    <hyperlink ref="B931" r:id="rId930" tooltip="Завантажити сертифікат" display="Завантажити сертифікат"/>
    <hyperlink ref="B932" r:id="rId931" tooltip="Завантажити сертифікат" display="Завантажити сертифікат"/>
    <hyperlink ref="B933" r:id="rId932" tooltip="Завантажити сертифікат" display="Завантажити сертифікат"/>
    <hyperlink ref="B934" r:id="rId933" tooltip="Завантажити сертифікат" display="Завантажити сертифікат"/>
    <hyperlink ref="B935" r:id="rId934" tooltip="Завантажити сертифікат" display="Завантажити сертифікат"/>
    <hyperlink ref="B936" r:id="rId935" tooltip="Завантажити сертифікат" display="Завантажити сертифікат"/>
    <hyperlink ref="B937" r:id="rId936" tooltip="Завантажити сертифікат" display="Завантажити сертифікат"/>
    <hyperlink ref="B938" r:id="rId937" tooltip="Завантажити сертифікат" display="Завантажити сертифікат"/>
    <hyperlink ref="B939" r:id="rId938" tooltip="Завантажити сертифікат" display="Завантажити сертифікат"/>
    <hyperlink ref="B940" r:id="rId939" tooltip="Завантажити сертифікат" display="Завантажити сертифікат"/>
    <hyperlink ref="B941" r:id="rId940" tooltip="Завантажити сертифікат" display="Завантажити сертифікат"/>
    <hyperlink ref="B942" r:id="rId941" tooltip="Завантажити сертифікат" display="Завантажити сертифікат"/>
    <hyperlink ref="B943" r:id="rId942" tooltip="Завантажити сертифікат" display="Завантажити сертифікат"/>
    <hyperlink ref="B944" r:id="rId943" tooltip="Завантажити сертифікат" display="Завантажити сертифікат"/>
    <hyperlink ref="B945" r:id="rId944" tooltip="Завантажити сертифікат" display="Завантажити сертифікат"/>
    <hyperlink ref="B946" r:id="rId945" tooltip="Завантажити сертифікат" display="Завантажити сертифікат"/>
    <hyperlink ref="B947" r:id="rId946" tooltip="Завантажити сертифікат" display="Завантажити сертифікат"/>
    <hyperlink ref="B948" r:id="rId947" tooltip="Завантажити сертифікат" display="Завантажити сертифікат"/>
    <hyperlink ref="B949" r:id="rId948" tooltip="Завантажити сертифікат" display="Завантажити сертифікат"/>
    <hyperlink ref="B950" r:id="rId949" tooltip="Завантажити сертифікат" display="Завантажити сертифікат"/>
    <hyperlink ref="B951" r:id="rId950" tooltip="Завантажити сертифікат" display="Завантажити сертифікат"/>
    <hyperlink ref="B952" r:id="rId951" tooltip="Завантажити сертифікат" display="Завантажити сертифікат"/>
    <hyperlink ref="B953" r:id="rId952" tooltip="Завантажити сертифікат" display="Завантажити сертифікат"/>
    <hyperlink ref="B954" r:id="rId953" tooltip="Завантажити сертифікат" display="Завантажити сертифікат"/>
    <hyperlink ref="B955" r:id="rId954" tooltip="Завантажити сертифікат" display="Завантажити сертифікат"/>
    <hyperlink ref="B956" r:id="rId955" tooltip="Завантажити сертифікат" display="Завантажити сертифікат"/>
    <hyperlink ref="B957" r:id="rId956" tooltip="Завантажити сертифікат" display="Завантажити сертифікат"/>
    <hyperlink ref="B958" r:id="rId957" tooltip="Завантажити сертифікат" display="Завантажити сертифікат"/>
    <hyperlink ref="B959" r:id="rId958" tooltip="Завантажити сертифікат" display="Завантажити сертифікат"/>
    <hyperlink ref="B960" r:id="rId959" tooltip="Завантажити сертифікат" display="Завантажити сертифікат"/>
    <hyperlink ref="B961" r:id="rId960" tooltip="Завантажити сертифікат" display="Завантажити сертифікат"/>
    <hyperlink ref="B962" r:id="rId961" tooltip="Завантажити сертифікат" display="Завантажити сертифікат"/>
    <hyperlink ref="B963" r:id="rId962" tooltip="Завантажити сертифікат" display="Завантажити сертифікат"/>
    <hyperlink ref="B964" r:id="rId963" tooltip="Завантажити сертифікат" display="Завантажити сертифікат"/>
    <hyperlink ref="B965" r:id="rId964" tooltip="Завантажити сертифікат" display="Завантажити сертифікат"/>
    <hyperlink ref="B966" r:id="rId965" tooltip="Завантажити сертифікат" display="Завантажити сертифікат"/>
    <hyperlink ref="B967" r:id="rId966" tooltip="Завантажити сертифікат" display="Завантажити сертифікат"/>
    <hyperlink ref="B968" r:id="rId967" tooltip="Завантажити сертифікат" display="Завантажити сертифікат"/>
    <hyperlink ref="B969" r:id="rId968" tooltip="Завантажити сертифікат" display="Завантажити сертифікат"/>
    <hyperlink ref="B970" r:id="rId969" tooltip="Завантажити сертифікат" display="Завантажити сертифікат"/>
    <hyperlink ref="B971" r:id="rId970" tooltip="Завантажити сертифікат" display="Завантажити сертифікат"/>
    <hyperlink ref="B972" r:id="rId971" tooltip="Завантажити сертифікат" display="Завантажити сертифікат"/>
    <hyperlink ref="B973" r:id="rId972" tooltip="Завантажити сертифікат" display="Завантажити сертифікат"/>
    <hyperlink ref="B974" r:id="rId973" tooltip="Завантажити сертифікат" display="Завантажити сертифікат"/>
    <hyperlink ref="B975" r:id="rId974" tooltip="Завантажити сертифікат" display="Завантажити сертифікат"/>
    <hyperlink ref="B976" r:id="rId975" tooltip="Завантажити сертифікат" display="Завантажити сертифікат"/>
    <hyperlink ref="B977" r:id="rId976" tooltip="Завантажити сертифікат" display="Завантажити сертифікат"/>
    <hyperlink ref="B978" r:id="rId977" tooltip="Завантажити сертифікат" display="Завантажити сертифікат"/>
    <hyperlink ref="B979" r:id="rId978" tooltip="Завантажити сертифікат" display="Завантажити сертифікат"/>
    <hyperlink ref="B980" r:id="rId979" tooltip="Завантажити сертифікат" display="Завантажити сертифікат"/>
    <hyperlink ref="B981" r:id="rId980" tooltip="Завантажити сертифікат" display="Завантажити сертифікат"/>
    <hyperlink ref="B982" r:id="rId981" tooltip="Завантажити сертифікат" display="Завантажити сертифікат"/>
    <hyperlink ref="B983" r:id="rId982" tooltip="Завантажити сертифікат" display="Завантажити сертифікат"/>
    <hyperlink ref="B984" r:id="rId983" tooltip="Завантажити сертифікат" display="Завантажити сертифікат"/>
    <hyperlink ref="B985" r:id="rId984" tooltip="Завантажити сертифікат" display="Завантажити сертифікат"/>
    <hyperlink ref="B986" r:id="rId985" tooltip="Завантажити сертифікат" display="Завантажити сертифікат"/>
    <hyperlink ref="B987" r:id="rId986" tooltip="Завантажити сертифікат" display="Завантажити сертифікат"/>
    <hyperlink ref="B988" r:id="rId987" tooltip="Завантажити сертифікат" display="Завантажити сертифікат"/>
    <hyperlink ref="B989" r:id="rId988" tooltip="Завантажити сертифікат" display="Завантажити сертифікат"/>
    <hyperlink ref="B990" r:id="rId989" tooltip="Завантажити сертифікат" display="Завантажити сертифікат"/>
    <hyperlink ref="B991" r:id="rId990" tooltip="Завантажити сертифікат" display="Завантажити сертифікат"/>
    <hyperlink ref="B992" r:id="rId991" tooltip="Завантажити сертифікат" display="Завантажити сертифікат"/>
    <hyperlink ref="B993" r:id="rId992" tooltip="Завантажити сертифікат" display="Завантажити сертифікат"/>
    <hyperlink ref="B994" r:id="rId993" tooltip="Завантажити сертифікат" display="Завантажити сертифікат"/>
    <hyperlink ref="B995" r:id="rId994" tooltip="Завантажити сертифікат" display="Завантажити сертифікат"/>
    <hyperlink ref="B996" r:id="rId995" tooltip="Завантажити сертифікат" display="Завантажити сертифікат"/>
    <hyperlink ref="B997" r:id="rId996" tooltip="Завантажити сертифікат" display="Завантажити сертифікат"/>
    <hyperlink ref="B998" r:id="rId997" tooltip="Завантажити сертифікат" display="Завантажити сертифікат"/>
    <hyperlink ref="B999" r:id="rId998" tooltip="Завантажити сертифікат" display="Завантажити сертифікат"/>
    <hyperlink ref="B1000" r:id="rId999" tooltip="Завантажити сертифікат" display="Завантажити сертифікат"/>
    <hyperlink ref="B1001" r:id="rId1000" tooltip="Завантажити сертифікат" display="Завантажити сертифікат"/>
    <hyperlink ref="B1002" r:id="rId1001" tooltip="Завантажити сертифікат" display="Завантажити сертифікат"/>
    <hyperlink ref="B1003" r:id="rId1002" tooltip="Завантажити сертифікат" display="Завантажити сертифікат"/>
    <hyperlink ref="B1004" r:id="rId1003" tooltip="Завантажити сертифікат" display="Завантажити сертифікат"/>
    <hyperlink ref="B1005" r:id="rId1004" tooltip="Завантажити сертифікат" display="Завантажити сертифікат"/>
    <hyperlink ref="B1006" r:id="rId1005" tooltip="Завантажити сертифікат" display="Завантажити сертифікат"/>
    <hyperlink ref="B1007" r:id="rId1006" tooltip="Завантажити сертифікат" display="Завантажити сертифікат"/>
    <hyperlink ref="B1008" r:id="rId1007" tooltip="Завантажити сертифікат" display="Завантажити сертифікат"/>
    <hyperlink ref="B1009" r:id="rId1008" tooltip="Завантажити сертифікат" display="Завантажити сертифікат"/>
    <hyperlink ref="B1010" r:id="rId1009" tooltip="Завантажити сертифікат" display="Завантажити сертифікат"/>
    <hyperlink ref="B1011" r:id="rId1010" tooltip="Завантажити сертифікат" display="Завантажити сертифікат"/>
    <hyperlink ref="B1012" r:id="rId1011" tooltip="Завантажити сертифікат" display="Завантажити сертифікат"/>
    <hyperlink ref="B1013" r:id="rId1012" tooltip="Завантажити сертифікат" display="Завантажити сертифікат"/>
    <hyperlink ref="B1014" r:id="rId1013" tooltip="Завантажити сертифікат" display="Завантажити сертифікат"/>
    <hyperlink ref="B1015" r:id="rId1014" tooltip="Завантажити сертифікат" display="Завантажити сертифікат"/>
    <hyperlink ref="B1016" r:id="rId1015" tooltip="Завантажити сертифікат" display="Завантажити сертифікат"/>
    <hyperlink ref="B1017" r:id="rId1016" tooltip="Завантажити сертифікат" display="Завантажити сертифікат"/>
    <hyperlink ref="B1018" r:id="rId1017" tooltip="Завантажити сертифікат" display="Завантажити сертифікат"/>
    <hyperlink ref="B1019" r:id="rId1018" tooltip="Завантажити сертифікат" display="Завантажити сертифікат"/>
    <hyperlink ref="B1020" r:id="rId1019" tooltip="Завантажити сертифікат" display="Завантажити сертифікат"/>
    <hyperlink ref="B1021" r:id="rId1020" tooltip="Завантажити сертифікат" display="Завантажити сертифікат"/>
    <hyperlink ref="B1022" r:id="rId1021" tooltip="Завантажити сертифікат" display="Завантажити сертифікат"/>
    <hyperlink ref="B1023" r:id="rId1022" tooltip="Завантажити сертифікат" display="Завантажити сертифікат"/>
    <hyperlink ref="B1024" r:id="rId1023" tooltip="Завантажити сертифікат" display="Завантажити сертифікат"/>
    <hyperlink ref="B1025" r:id="rId1024" tooltip="Завантажити сертифікат" display="Завантажити сертифікат"/>
    <hyperlink ref="B1026" r:id="rId1025" tooltip="Завантажити сертифікат" display="Завантажити сертифікат"/>
    <hyperlink ref="B1027" r:id="rId1026" tooltip="Завантажити сертифікат" display="Завантажити сертифікат"/>
    <hyperlink ref="B1028" r:id="rId1027" tooltip="Завантажити сертифікат" display="Завантажити сертифікат"/>
    <hyperlink ref="B1029" r:id="rId1028" tooltip="Завантажити сертифікат" display="Завантажити сертифікат"/>
    <hyperlink ref="B1030" r:id="rId1029" tooltip="Завантажити сертифікат" display="Завантажити сертифікат"/>
    <hyperlink ref="B1031" r:id="rId1030" tooltip="Завантажити сертифікат" display="Завантажити сертифікат"/>
    <hyperlink ref="B1032" r:id="rId1031" tooltip="Завантажити сертифікат" display="Завантажити сертифікат"/>
    <hyperlink ref="B1033" r:id="rId1032" tooltip="Завантажити сертифікат" display="Завантажити сертифікат"/>
    <hyperlink ref="B1034" r:id="rId1033" tooltip="Завантажити сертифікат" display="Завантажити сертифікат"/>
    <hyperlink ref="B1035" r:id="rId1034" tooltip="Завантажити сертифікат" display="Завантажити сертифікат"/>
    <hyperlink ref="B1036" r:id="rId1035" tooltip="Завантажити сертифікат" display="Завантажити сертифікат"/>
    <hyperlink ref="B1037" r:id="rId1036" tooltip="Завантажити сертифікат" display="Завантажити сертифікат"/>
    <hyperlink ref="B1038" r:id="rId1037" tooltip="Завантажити сертифікат" display="Завантажити сертифікат"/>
    <hyperlink ref="B1039" r:id="rId1038" tooltip="Завантажити сертифікат" display="Завантажити сертифікат"/>
    <hyperlink ref="B1040" r:id="rId1039" tooltip="Завантажити сертифікат" display="Завантажити сертифікат"/>
    <hyperlink ref="B1041" r:id="rId1040" tooltip="Завантажити сертифікат" display="Завантажити сертифікат"/>
    <hyperlink ref="B1042" r:id="rId1041" tooltip="Завантажити сертифікат" display="Завантажити сертифікат"/>
    <hyperlink ref="B1043" r:id="rId1042" tooltip="Завантажити сертифікат" display="Завантажити сертифікат"/>
    <hyperlink ref="B1044" r:id="rId1043" tooltip="Завантажити сертифікат" display="Завантажити сертифікат"/>
    <hyperlink ref="B1045" r:id="rId1044" tooltip="Завантажити сертифікат" display="Завантажити сертифікат"/>
    <hyperlink ref="B1046" r:id="rId1045" tooltip="Завантажити сертифікат" display="Завантажити сертифікат"/>
    <hyperlink ref="B1047" r:id="rId1046" tooltip="Завантажити сертифікат" display="Завантажити сертифікат"/>
    <hyperlink ref="B1048" r:id="rId1047" tooltip="Завантажити сертифікат" display="Завантажити сертифікат"/>
    <hyperlink ref="B1049" r:id="rId1048" tooltip="Завантажити сертифікат" display="Завантажити сертифікат"/>
    <hyperlink ref="B1050" r:id="rId1049" tooltip="Завантажити сертифікат" display="Завантажити сертифікат"/>
    <hyperlink ref="B1051" r:id="rId1050" tooltip="Завантажити сертифікат" display="Завантажити сертифікат"/>
    <hyperlink ref="B1052" r:id="rId1051" tooltip="Завантажити сертифікат" display="Завантажити сертифікат"/>
    <hyperlink ref="B1053" r:id="rId1052" tooltip="Завантажити сертифікат" display="Завантажити сертифікат"/>
    <hyperlink ref="B1054" r:id="rId1053" tooltip="Завантажити сертифікат" display="Завантажити сертифікат"/>
    <hyperlink ref="B1055" r:id="rId1054" tooltip="Завантажити сертифікат" display="Завантажити сертифікат"/>
    <hyperlink ref="B1056" r:id="rId1055" tooltip="Завантажити сертифікат" display="Завантажити сертифікат"/>
    <hyperlink ref="B1057" r:id="rId1056" tooltip="Завантажити сертифікат" display="Завантажити сертифікат"/>
    <hyperlink ref="B1058" r:id="rId1057" tooltip="Завантажити сертифікат" display="Завантажити сертифікат"/>
    <hyperlink ref="B1059" r:id="rId1058" tooltip="Завантажити сертифікат" display="Завантажити сертифікат"/>
    <hyperlink ref="B1060" r:id="rId1059" tooltip="Завантажити сертифікат" display="Завантажити сертифікат"/>
    <hyperlink ref="B1061" r:id="rId1060" tooltip="Завантажити сертифікат" display="Завантажити сертифікат"/>
    <hyperlink ref="B1062" r:id="rId1061" tooltip="Завантажити сертифікат" display="Завантажити сертифікат"/>
    <hyperlink ref="B1063" r:id="rId1062" tooltip="Завантажити сертифікат" display="Завантажити сертифікат"/>
    <hyperlink ref="B1064" r:id="rId1063" tooltip="Завантажити сертифікат" display="Завантажити сертифікат"/>
    <hyperlink ref="B1065" r:id="rId1064" tooltip="Завантажити сертифікат" display="Завантажити сертифікат"/>
    <hyperlink ref="B1066" r:id="rId1065" tooltip="Завантажити сертифікат" display="Завантажити сертифікат"/>
    <hyperlink ref="B1067" r:id="rId1066" tooltip="Завантажити сертифікат" display="Завантажити сертифікат"/>
    <hyperlink ref="B1068" r:id="rId1067" tooltip="Завантажити сертифікат" display="Завантажити сертифікат"/>
    <hyperlink ref="B1069" r:id="rId1068" tooltip="Завантажити сертифікат" display="Завантажити сертифікат"/>
    <hyperlink ref="B1070" r:id="rId1069" tooltip="Завантажити сертифікат" display="Завантажити сертифікат"/>
    <hyperlink ref="B1071" r:id="rId1070" tooltip="Завантажити сертифікат" display="Завантажити сертифікат"/>
    <hyperlink ref="B1072" r:id="rId1071" tooltip="Завантажити сертифікат" display="Завантажити сертифікат"/>
    <hyperlink ref="B1073" r:id="rId1072" tooltip="Завантажити сертифікат" display="Завантажити сертифікат"/>
    <hyperlink ref="B1074" r:id="rId1073" tooltip="Завантажити сертифікат" display="Завантажити сертифікат"/>
    <hyperlink ref="B1075" r:id="rId1074" tooltip="Завантажити сертифікат" display="Завантажити сертифікат"/>
    <hyperlink ref="B1076" r:id="rId1075" tooltip="Завантажити сертифікат" display="Завантажити сертифікат"/>
    <hyperlink ref="B1077" r:id="rId1076" tooltip="Завантажити сертифікат" display="Завантажити сертифікат"/>
    <hyperlink ref="B1078" r:id="rId1077" tooltip="Завантажити сертифікат" display="Завантажити сертифікат"/>
    <hyperlink ref="B1079" r:id="rId1078" tooltip="Завантажити сертифікат" display="Завантажити сертифікат"/>
    <hyperlink ref="B1080" r:id="rId1079" tooltip="Завантажити сертифікат" display="Завантажити сертифікат"/>
    <hyperlink ref="B1081" r:id="rId1080" tooltip="Завантажити сертифікат" display="Завантажити сертифікат"/>
    <hyperlink ref="B1082" r:id="rId1081" tooltip="Завантажити сертифікат" display="Завантажити сертифікат"/>
    <hyperlink ref="B1083" r:id="rId1082" tooltip="Завантажити сертифікат" display="Завантажити сертифікат"/>
    <hyperlink ref="B1084" r:id="rId1083" tooltip="Завантажити сертифікат" display="Завантажити сертифікат"/>
    <hyperlink ref="B1085" r:id="rId1084" tooltip="Завантажити сертифікат" display="Завантажити сертифікат"/>
    <hyperlink ref="B1086" r:id="rId1085" tooltip="Завантажити сертифікат" display="Завантажити сертифікат"/>
    <hyperlink ref="B1087" r:id="rId1086" tooltip="Завантажити сертифікат" display="Завантажити сертифікат"/>
    <hyperlink ref="B1088" r:id="rId1087" tooltip="Завантажити сертифікат" display="Завантажити сертифікат"/>
    <hyperlink ref="B1089" r:id="rId1088" tooltip="Завантажити сертифікат" display="Завантажити сертифікат"/>
    <hyperlink ref="B1090" r:id="rId1089" tooltip="Завантажити сертифікат" display="Завантажити сертифікат"/>
    <hyperlink ref="B1091" r:id="rId1090" tooltip="Завантажити сертифікат" display="Завантажити сертифікат"/>
    <hyperlink ref="B1092" r:id="rId1091" tooltip="Завантажити сертифікат" display="Завантажити сертифікат"/>
    <hyperlink ref="B1093" r:id="rId1092" tooltip="Завантажити сертифікат" display="Завантажити сертифікат"/>
    <hyperlink ref="B1094" r:id="rId1093" tooltip="Завантажити сертифікат" display="Завантажити сертифікат"/>
    <hyperlink ref="B1095" r:id="rId1094" tooltip="Завантажити сертифікат" display="Завантажити сертифікат"/>
    <hyperlink ref="B1096" r:id="rId1095" tooltip="Завантажити сертифікат" display="Завантажити сертифікат"/>
    <hyperlink ref="B1097" r:id="rId1096" tooltip="Завантажити сертифікат" display="Завантажити сертифікат"/>
    <hyperlink ref="B1098" r:id="rId1097" tooltip="Завантажити сертифікат" display="Завантажити сертифікат"/>
    <hyperlink ref="B1099" r:id="rId1098" tooltip="Завантажити сертифікат" display="Завантажити сертифікат"/>
    <hyperlink ref="B1100" r:id="rId1099" tooltip="Завантажити сертифікат" display="Завантажити сертифікат"/>
    <hyperlink ref="B1101" r:id="rId1100" tooltip="Завантажити сертифікат" display="Завантажити сертифікат"/>
    <hyperlink ref="B1102" r:id="rId1101" tooltip="Завантажити сертифікат" display="Завантажити сертифікат"/>
    <hyperlink ref="B1103" r:id="rId1102" tooltip="Завантажити сертифікат" display="Завантажити сертифікат"/>
    <hyperlink ref="B1104" r:id="rId1103" tooltip="Завантажити сертифікат" display="Завантажити сертифікат"/>
    <hyperlink ref="B1105" r:id="rId1104" tooltip="Завантажити сертифікат" display="Завантажити сертифікат"/>
    <hyperlink ref="B1106" r:id="rId1105" tooltip="Завантажити сертифікат" display="Завантажити сертифікат"/>
    <hyperlink ref="B1107" r:id="rId1106" tooltip="Завантажити сертифікат" display="Завантажити сертифікат"/>
    <hyperlink ref="B1108" r:id="rId1107" tooltip="Завантажити сертифікат" display="Завантажити сертифікат"/>
    <hyperlink ref="B1109" r:id="rId1108" tooltip="Завантажити сертифікат" display="Завантажити сертифікат"/>
    <hyperlink ref="B1110" r:id="rId1109" tooltip="Завантажити сертифікат" display="Завантажити сертифікат"/>
    <hyperlink ref="B1111" r:id="rId1110" tooltip="Завантажити сертифікат" display="Завантажити сертифікат"/>
    <hyperlink ref="B1112" r:id="rId1111" tooltip="Завантажити сертифікат" display="Завантажити сертифікат"/>
    <hyperlink ref="B1113" r:id="rId1112" tooltip="Завантажити сертифікат" display="Завантажити сертифікат"/>
    <hyperlink ref="B1114" r:id="rId1113" tooltip="Завантажити сертифікат" display="Завантажити сертифікат"/>
    <hyperlink ref="B1115" r:id="rId1114" tooltip="Завантажити сертифікат" display="Завантажити сертифікат"/>
    <hyperlink ref="B1116" r:id="rId1115" tooltip="Завантажити сертифікат" display="Завантажити сертифікат"/>
    <hyperlink ref="B1117" r:id="rId1116" tooltip="Завантажити сертифікат" display="Завантажити сертифікат"/>
    <hyperlink ref="B1118" r:id="rId1117" tooltip="Завантажити сертифікат" display="Завантажити сертифікат"/>
    <hyperlink ref="B1119" r:id="rId1118" tooltip="Завантажити сертифікат" display="Завантажити сертифікат"/>
    <hyperlink ref="B1120" r:id="rId1119" tooltip="Завантажити сертифікат" display="Завантажити сертифікат"/>
    <hyperlink ref="B1121" r:id="rId1120" tooltip="Завантажити сертифікат" display="Завантажити сертифікат"/>
    <hyperlink ref="B1122" r:id="rId1121" tooltip="Завантажити сертифікат" display="Завантажити сертифікат"/>
    <hyperlink ref="B1123" r:id="rId1122" tooltip="Завантажити сертифікат" display="Завантажити сертифікат"/>
    <hyperlink ref="B1124" r:id="rId1123" tooltip="Завантажити сертифікат" display="Завантажити сертифікат"/>
    <hyperlink ref="B1125" r:id="rId1124" tooltip="Завантажити сертифікат" display="Завантажити сертифікат"/>
    <hyperlink ref="B1126" r:id="rId1125" tooltip="Завантажити сертифікат" display="Завантажити сертифікат"/>
    <hyperlink ref="B1127" r:id="rId1126" tooltip="Завантажити сертифікат" display="Завантажити сертифікат"/>
    <hyperlink ref="B1128" r:id="rId1127" tooltip="Завантажити сертифікат" display="Завантажити сертифікат"/>
    <hyperlink ref="B1129" r:id="rId1128" tooltip="Завантажити сертифікат" display="Завантажити сертифікат"/>
    <hyperlink ref="B1130" r:id="rId1129" tooltip="Завантажити сертифікат" display="Завантажити сертифікат"/>
    <hyperlink ref="B1131" r:id="rId1130" tooltip="Завантажити сертифікат" display="Завантажити сертифікат"/>
    <hyperlink ref="B1132" r:id="rId1131" tooltip="Завантажити сертифікат" display="Завантажити сертифікат"/>
    <hyperlink ref="B1133" r:id="rId1132" tooltip="Завантажити сертифікат" display="Завантажити сертифікат"/>
    <hyperlink ref="B1134" r:id="rId1133" tooltip="Завантажити сертифікат" display="Завантажити сертифікат"/>
    <hyperlink ref="B1135" r:id="rId1134" tooltip="Завантажити сертифікат" display="Завантажити сертифікат"/>
    <hyperlink ref="B1136" r:id="rId1135" tooltip="Завантажити сертифікат" display="Завантажити сертифікат"/>
    <hyperlink ref="B1137" r:id="rId1136" tooltip="Завантажити сертифікат" display="Завантажити сертифікат"/>
    <hyperlink ref="B1138" r:id="rId1137" tooltip="Завантажити сертифікат" display="Завантажити сертифікат"/>
    <hyperlink ref="B1139" r:id="rId1138" tooltip="Завантажити сертифікат" display="Завантажити сертифікат"/>
    <hyperlink ref="B1140" r:id="rId1139" tooltip="Завантажити сертифікат" display="Завантажити сертифікат"/>
    <hyperlink ref="B1141" r:id="rId1140" tooltip="Завантажити сертифікат" display="Завантажити сертифікат"/>
    <hyperlink ref="B1142" r:id="rId1141" tooltip="Завантажити сертифікат" display="Завантажити сертифікат"/>
    <hyperlink ref="B1143" r:id="rId1142" tooltip="Завантажити сертифікат" display="Завантажити сертифікат"/>
    <hyperlink ref="B1144" r:id="rId1143" tooltip="Завантажити сертифікат" display="Завантажити сертифікат"/>
    <hyperlink ref="B1145" r:id="rId1144" tooltip="Завантажити сертифікат" display="Завантажити сертифікат"/>
    <hyperlink ref="B1146" r:id="rId1145" tooltip="Завантажити сертифікат" display="Завантажити сертифікат"/>
    <hyperlink ref="B1147" r:id="rId1146" tooltip="Завантажити сертифікат" display="Завантажити сертифікат"/>
    <hyperlink ref="B1148" r:id="rId1147" tooltip="Завантажити сертифікат" display="Завантажити сертифікат"/>
    <hyperlink ref="B1149" r:id="rId1148" tooltip="Завантажити сертифікат" display="Завантажити сертифікат"/>
    <hyperlink ref="B1150" r:id="rId1149" tooltip="Завантажити сертифікат" display="Завантажити сертифікат"/>
    <hyperlink ref="B1151" r:id="rId1150" tooltip="Завантажити сертифікат" display="Завантажити сертифікат"/>
    <hyperlink ref="B1152" r:id="rId1151" tooltip="Завантажити сертифікат" display="Завантажити сертифікат"/>
    <hyperlink ref="B1153" r:id="rId1152" tooltip="Завантажити сертифікат" display="Завантажити сертифікат"/>
    <hyperlink ref="B1154" r:id="rId1153" tooltip="Завантажити сертифікат" display="Завантажити сертифікат"/>
    <hyperlink ref="B1155" r:id="rId1154" tooltip="Завантажити сертифікат" display="Завантажити сертифікат"/>
    <hyperlink ref="B1156" r:id="rId1155" tooltip="Завантажити сертифікат" display="Завантажити сертифікат"/>
    <hyperlink ref="B1157" r:id="rId1156" tooltip="Завантажити сертифікат" display="Завантажити сертифікат"/>
    <hyperlink ref="B1158" r:id="rId1157" tooltip="Завантажити сертифікат" display="Завантажити сертифікат"/>
    <hyperlink ref="B1159" r:id="rId1158" tooltip="Завантажити сертифікат" display="Завантажити сертифікат"/>
    <hyperlink ref="B1160" r:id="rId1159" tooltip="Завантажити сертифікат" display="Завантажити сертифікат"/>
    <hyperlink ref="B1161" r:id="rId1160" tooltip="Завантажити сертифікат" display="Завантажити сертифікат"/>
    <hyperlink ref="B1162" r:id="rId1161" tooltip="Завантажити сертифікат" display="Завантажити сертифікат"/>
    <hyperlink ref="B1163" r:id="rId1162" tooltip="Завантажити сертифікат" display="Завантажити сертифікат"/>
    <hyperlink ref="B1164" r:id="rId1163" tooltip="Завантажити сертифікат" display="Завантажити сертифікат"/>
    <hyperlink ref="B1165" r:id="rId1164" tooltip="Завантажити сертифікат" display="Завантажити сертифікат"/>
    <hyperlink ref="B1166" r:id="rId1165" tooltip="Завантажити сертифікат" display="Завантажити сертифікат"/>
    <hyperlink ref="B1167" r:id="rId1166" tooltip="Завантажити сертифікат" display="Завантажити сертифікат"/>
    <hyperlink ref="B1168" r:id="rId1167" tooltip="Завантажити сертифікат" display="Завантажити сертифікат"/>
    <hyperlink ref="B1169" r:id="rId1168" tooltip="Завантажити сертифікат" display="Завантажити сертифікат"/>
    <hyperlink ref="B1170" r:id="rId1169" tooltip="Завантажити сертифікат" display="Завантажити сертифікат"/>
    <hyperlink ref="B1171" r:id="rId1170" tooltip="Завантажити сертифікат" display="Завантажити сертифікат"/>
    <hyperlink ref="B1172" r:id="rId1171" tooltip="Завантажити сертифікат" display="Завантажити сертифікат"/>
    <hyperlink ref="B1173" r:id="rId1172" tooltip="Завантажити сертифікат" display="Завантажити сертифікат"/>
    <hyperlink ref="B1174" r:id="rId1173" tooltip="Завантажити сертифікат" display="Завантажити сертифікат"/>
    <hyperlink ref="B1175" r:id="rId1174" tooltip="Завантажити сертифікат" display="Завантажити сертифікат"/>
    <hyperlink ref="B1176" r:id="rId1175" tooltip="Завантажити сертифікат" display="Завантажити сертифікат"/>
    <hyperlink ref="B1177" r:id="rId1176" tooltip="Завантажити сертифікат" display="Завантажити сертифікат"/>
    <hyperlink ref="B1178" r:id="rId1177" tooltip="Завантажити сертифікат" display="Завантажити сертифікат"/>
    <hyperlink ref="B1179" r:id="rId1178" tooltip="Завантажити сертифікат" display="Завантажити сертифікат"/>
    <hyperlink ref="B1180" r:id="rId1179" tooltip="Завантажити сертифікат" display="Завантажити сертифікат"/>
    <hyperlink ref="B1181" r:id="rId1180" tooltip="Завантажити сертифікат" display="Завантажити сертифікат"/>
    <hyperlink ref="B1182" r:id="rId1181" tooltip="Завантажити сертифікат" display="Завантажити сертифікат"/>
    <hyperlink ref="B1183" r:id="rId1182" tooltip="Завантажити сертифікат" display="Завантажити сертифікат"/>
    <hyperlink ref="B1184" r:id="rId1183" tooltip="Завантажити сертифікат" display="Завантажити сертифікат"/>
    <hyperlink ref="B1185" r:id="rId1184" tooltip="Завантажити сертифікат" display="Завантажити сертифікат"/>
    <hyperlink ref="B1186" r:id="rId1185" tooltip="Завантажити сертифікат" display="Завантажити сертифікат"/>
    <hyperlink ref="B1187" r:id="rId1186" tooltip="Завантажити сертифікат" display="Завантажити сертифікат"/>
    <hyperlink ref="B1188" r:id="rId1187" tooltip="Завантажити сертифікат" display="Завантажити сертифікат"/>
    <hyperlink ref="B1189" r:id="rId1188" tooltip="Завантажити сертифікат" display="Завантажити сертифікат"/>
    <hyperlink ref="B1190" r:id="rId1189" tooltip="Завантажити сертифікат" display="Завантажити сертифікат"/>
    <hyperlink ref="B1191" r:id="rId1190" tooltip="Завантажити сертифікат" display="Завантажити сертифікат"/>
    <hyperlink ref="B1192" r:id="rId1191" tooltip="Завантажити сертифікат" display="Завантажити сертифікат"/>
    <hyperlink ref="B1193" r:id="rId1192" tooltip="Завантажити сертифікат" display="Завантажити сертифікат"/>
    <hyperlink ref="B1194" r:id="rId1193" tooltip="Завантажити сертифікат" display="Завантажити сертифікат"/>
    <hyperlink ref="B1195" r:id="rId1194" tooltip="Завантажити сертифікат" display="Завантажити сертифікат"/>
    <hyperlink ref="B1196" r:id="rId1195" tooltip="Завантажити сертифікат" display="Завантажити сертифікат"/>
    <hyperlink ref="B1197" r:id="rId1196" tooltip="Завантажити сертифікат" display="Завантажити сертифікат"/>
    <hyperlink ref="B1198" r:id="rId1197" tooltip="Завантажити сертифікат" display="Завантажити сертифікат"/>
    <hyperlink ref="B1199" r:id="rId1198" tooltip="Завантажити сертифікат" display="Завантажити сертифікат"/>
    <hyperlink ref="B1200" r:id="rId1199" tooltip="Завантажити сертифікат" display="Завантажити сертифікат"/>
    <hyperlink ref="B1201" r:id="rId1200" tooltip="Завантажити сертифікат" display="Завантажити сертифікат"/>
    <hyperlink ref="B1202" r:id="rId1201" tooltip="Завантажити сертифікат" display="Завантажити сертифікат"/>
    <hyperlink ref="B1203" r:id="rId1202" tooltip="Завантажити сертифікат" display="Завантажити сертифікат"/>
    <hyperlink ref="B1204" r:id="rId1203" tooltip="Завантажити сертифікат" display="Завантажити сертифікат"/>
    <hyperlink ref="B1205" r:id="rId1204" tooltip="Завантажити сертифікат" display="Завантажити сертифікат"/>
    <hyperlink ref="B1206" r:id="rId1205" tooltip="Завантажити сертифікат" display="Завантажити сертифікат"/>
    <hyperlink ref="B1207" r:id="rId1206" tooltip="Завантажити сертифікат" display="Завантажити сертифікат"/>
    <hyperlink ref="B1208" r:id="rId1207" tooltip="Завантажити сертифікат" display="Завантажити сертифікат"/>
    <hyperlink ref="B1209" r:id="rId1208" tooltip="Завантажити сертифікат" display="Завантажити сертифікат"/>
    <hyperlink ref="B1210" r:id="rId1209" tooltip="Завантажити сертифікат" display="Завантажити сертифікат"/>
    <hyperlink ref="B1211" r:id="rId1210" tooltip="Завантажити сертифікат" display="Завантажити сертифікат"/>
    <hyperlink ref="B1212" r:id="rId1211" tooltip="Завантажити сертифікат" display="Завантажити сертифікат"/>
    <hyperlink ref="B1213" r:id="rId1212" tooltip="Завантажити сертифікат" display="Завантажити сертифікат"/>
    <hyperlink ref="B1214" r:id="rId1213" tooltip="Завантажити сертифікат" display="Завантажити сертифікат"/>
    <hyperlink ref="B1215" r:id="rId1214" tooltip="Завантажити сертифікат" display="Завантажити сертифікат"/>
    <hyperlink ref="B1216" r:id="rId1215" tooltip="Завантажити сертифікат" display="Завантажити сертифікат"/>
    <hyperlink ref="B1217" r:id="rId1216" tooltip="Завантажити сертифікат" display="Завантажити сертифікат"/>
    <hyperlink ref="B1218" r:id="rId1217" tooltip="Завантажити сертифікат" display="Завантажити сертифікат"/>
    <hyperlink ref="B1219" r:id="rId1218" tooltip="Завантажити сертифікат" display="Завантажити сертифікат"/>
    <hyperlink ref="B1220" r:id="rId1219" tooltip="Завантажити сертифікат" display="Завантажити сертифікат"/>
    <hyperlink ref="B1221" r:id="rId1220" tooltip="Завантажити сертифікат" display="Завантажити сертифікат"/>
    <hyperlink ref="B1222" r:id="rId1221" tooltip="Завантажити сертифікат" display="Завантажити сертифікат"/>
    <hyperlink ref="B1223" r:id="rId1222" tooltip="Завантажити сертифікат" display="Завантажити сертифікат"/>
    <hyperlink ref="B1224" r:id="rId1223" tooltip="Завантажити сертифікат" display="Завантажити сертифікат"/>
    <hyperlink ref="B1225" r:id="rId1224" tooltip="Завантажити сертифікат" display="Завантажити сертифікат"/>
    <hyperlink ref="B1226" r:id="rId1225" tooltip="Завантажити сертифікат" display="Завантажити сертифікат"/>
    <hyperlink ref="B1227" r:id="rId1226" tooltip="Завантажити сертифікат" display="Завантажити сертифікат"/>
    <hyperlink ref="B1228" r:id="rId1227" tooltip="Завантажити сертифікат" display="Завантажити сертифікат"/>
    <hyperlink ref="B1229" r:id="rId1228" tooltip="Завантажити сертифікат" display="Завантажити сертифікат"/>
    <hyperlink ref="B1230" r:id="rId1229" tooltip="Завантажити сертифікат" display="Завантажити сертифікат"/>
    <hyperlink ref="B1231" r:id="rId1230" tooltip="Завантажити сертифікат" display="Завантажити сертифікат"/>
    <hyperlink ref="B1232" r:id="rId1231" tooltip="Завантажити сертифікат" display="Завантажити сертифікат"/>
    <hyperlink ref="B1233" r:id="rId1232" tooltip="Завантажити сертифікат" display="Завантажити сертифікат"/>
    <hyperlink ref="B1234" r:id="rId1233" tooltip="Завантажити сертифікат" display="Завантажити сертифікат"/>
    <hyperlink ref="B1235" r:id="rId1234" tooltip="Завантажити сертифікат" display="Завантажити сертифікат"/>
    <hyperlink ref="B1236" r:id="rId1235" tooltip="Завантажити сертифікат" display="Завантажити сертифікат"/>
    <hyperlink ref="B1237" r:id="rId1236" tooltip="Завантажити сертифікат" display="Завантажити сертифікат"/>
    <hyperlink ref="B1238" r:id="rId1237" tooltip="Завантажити сертифікат" display="Завантажити сертифікат"/>
    <hyperlink ref="B1239" r:id="rId1238" tooltip="Завантажити сертифікат" display="Завантажити сертифікат"/>
    <hyperlink ref="B1240" r:id="rId1239" tooltip="Завантажити сертифікат" display="Завантажити сертифікат"/>
    <hyperlink ref="B1241" r:id="rId1240" tooltip="Завантажити сертифікат" display="Завантажити сертифікат"/>
    <hyperlink ref="B1242" r:id="rId1241" tooltip="Завантажити сертифікат" display="Завантажити сертифікат"/>
    <hyperlink ref="B1243" r:id="rId1242" tooltip="Завантажити сертифікат" display="Завантажити сертифікат"/>
    <hyperlink ref="B1244" r:id="rId1243" tooltip="Завантажити сертифікат" display="Завантажити сертифікат"/>
    <hyperlink ref="B1245" r:id="rId1244" tooltip="Завантажити сертифікат" display="Завантажити сертифікат"/>
    <hyperlink ref="B1246" r:id="rId1245" tooltip="Завантажити сертифікат" display="Завантажити сертифікат"/>
    <hyperlink ref="B1247" r:id="rId1246" tooltip="Завантажити сертифікат" display="Завантажити сертифікат"/>
    <hyperlink ref="B1248" r:id="rId1247" tooltip="Завантажити сертифікат" display="Завантажити сертифікат"/>
    <hyperlink ref="B1249" r:id="rId1248" tooltip="Завантажити сертифікат" display="Завантажити сертифікат"/>
    <hyperlink ref="B1250" r:id="rId1249" tooltip="Завантажити сертифікат" display="Завантажити сертифікат"/>
    <hyperlink ref="B1251" r:id="rId1250" tooltip="Завантажити сертифікат" display="Завантажити сертифікат"/>
    <hyperlink ref="B1252" r:id="rId1251" tooltip="Завантажити сертифікат" display="Завантажити сертифікат"/>
    <hyperlink ref="B1253" r:id="rId1252" tooltip="Завантажити сертифікат" display="Завантажити сертифікат"/>
    <hyperlink ref="B1254" r:id="rId1253" tooltip="Завантажити сертифікат" display="Завантажити сертифікат"/>
    <hyperlink ref="B1255" r:id="rId1254" tooltip="Завантажити сертифікат" display="Завантажити сертифікат"/>
    <hyperlink ref="B1256" r:id="rId1255" tooltip="Завантажити сертифікат" display="Завантажити сертифікат"/>
    <hyperlink ref="B1257" r:id="rId1256" tooltip="Завантажити сертифікат" display="Завантажити сертифікат"/>
    <hyperlink ref="B1258" r:id="rId1257" tooltip="Завантажити сертифікат" display="Завантажити сертифікат"/>
    <hyperlink ref="B1259" r:id="rId1258" tooltip="Завантажити сертифікат" display="Завантажити сертифікат"/>
    <hyperlink ref="B1260" r:id="rId1259" tooltip="Завантажити сертифікат" display="Завантажити сертифікат"/>
    <hyperlink ref="B1261" r:id="rId1260" tooltip="Завантажити сертифікат" display="Завантажити сертифікат"/>
    <hyperlink ref="B1262" r:id="rId1261" tooltip="Завантажити сертифікат" display="Завантажити сертифікат"/>
    <hyperlink ref="B1263" r:id="rId1262" tooltip="Завантажити сертифікат" display="Завантажити сертифікат"/>
    <hyperlink ref="B1264" r:id="rId1263" tooltip="Завантажити сертифікат" display="Завантажити сертифікат"/>
    <hyperlink ref="B1265" r:id="rId1264" tooltip="Завантажити сертифікат" display="Завантажити сертифікат"/>
    <hyperlink ref="B1266" r:id="rId1265" tooltip="Завантажити сертифікат" display="Завантажити сертифікат"/>
    <hyperlink ref="B1267" r:id="rId1266" tooltip="Завантажити сертифікат" display="Завантажити сертифікат"/>
    <hyperlink ref="B1268" r:id="rId1267" tooltip="Завантажити сертифікат" display="Завантажити сертифікат"/>
    <hyperlink ref="B1269" r:id="rId1268" tooltip="Завантажити сертифікат" display="Завантажити сертифікат"/>
    <hyperlink ref="B1270" r:id="rId1269" tooltip="Завантажити сертифікат" display="Завантажити сертифікат"/>
    <hyperlink ref="B1271" r:id="rId1270" tooltip="Завантажити сертифікат" display="Завантажити сертифікат"/>
    <hyperlink ref="B1272" r:id="rId1271" tooltip="Завантажити сертифікат" display="Завантажити сертифікат"/>
    <hyperlink ref="B1273" r:id="rId1272" tooltip="Завантажити сертифікат" display="Завантажити сертифікат"/>
    <hyperlink ref="B1274" r:id="rId1273" tooltip="Завантажити сертифікат" display="Завантажити сертифікат"/>
    <hyperlink ref="B1275" r:id="rId1274" tooltip="Завантажити сертифікат" display="Завантажити сертифікат"/>
    <hyperlink ref="B1276" r:id="rId1275" tooltip="Завантажити сертифікат" display="Завантажити сертифікат"/>
    <hyperlink ref="B1277" r:id="rId1276" tooltip="Завантажити сертифікат" display="Завантажити сертифікат"/>
    <hyperlink ref="B1278" r:id="rId1277" tooltip="Завантажити сертифікат" display="Завантажити сертифікат"/>
    <hyperlink ref="B1279" r:id="rId1278" tooltip="Завантажити сертифікат" display="Завантажити сертифікат"/>
    <hyperlink ref="B1280" r:id="rId1279" tooltip="Завантажити сертифікат" display="Завантажити сертифікат"/>
    <hyperlink ref="B1281" r:id="rId1280" tooltip="Завантажити сертифікат" display="Завантажити сертифікат"/>
    <hyperlink ref="B1282" r:id="rId1281" tooltip="Завантажити сертифікат" display="Завантажити сертифікат"/>
    <hyperlink ref="B1283" r:id="rId1282" tooltip="Завантажити сертифікат" display="Завантажити сертифікат"/>
    <hyperlink ref="B1284" r:id="rId1283" tooltip="Завантажити сертифікат" display="Завантажити сертифікат"/>
    <hyperlink ref="B1285" r:id="rId1284" tooltip="Завантажити сертифікат" display="Завантажити сертифікат"/>
    <hyperlink ref="B1286" r:id="rId1285" tooltip="Завантажити сертифікат" display="Завантажити сертифікат"/>
    <hyperlink ref="B1287" r:id="rId1286" tooltip="Завантажити сертифікат" display="Завантажити сертифікат"/>
    <hyperlink ref="B1288" r:id="rId1287" tooltip="Завантажити сертифікат" display="Завантажити сертифікат"/>
    <hyperlink ref="B1289" r:id="rId1288" tooltip="Завантажити сертифікат" display="Завантажити сертифікат"/>
    <hyperlink ref="B1290" r:id="rId1289" tooltip="Завантажити сертифікат" display="Завантажити сертифікат"/>
    <hyperlink ref="B1291" r:id="rId1290" tooltip="Завантажити сертифікат" display="Завантажити сертифікат"/>
    <hyperlink ref="B1292" r:id="rId1291" tooltip="Завантажити сертифікат" display="Завантажити сертифікат"/>
    <hyperlink ref="B1293" r:id="rId1292" tooltip="Завантажити сертифікат" display="Завантажити сертифікат"/>
    <hyperlink ref="B1294" r:id="rId1293" tooltip="Завантажити сертифікат" display="Завантажити сертифікат"/>
    <hyperlink ref="B1295" r:id="rId1294" tooltip="Завантажити сертифікат" display="Завантажити сертифікат"/>
    <hyperlink ref="B1296" r:id="rId1295" tooltip="Завантажити сертифікат" display="Завантажити сертифікат"/>
    <hyperlink ref="B1297" r:id="rId1296" tooltip="Завантажити сертифікат" display="Завантажити сертифікат"/>
    <hyperlink ref="B1298" r:id="rId1297" tooltip="Завантажити сертифікат" display="Завантажити сертифікат"/>
    <hyperlink ref="B1299" r:id="rId1298" tooltip="Завантажити сертифікат" display="Завантажити сертифікат"/>
    <hyperlink ref="B1300" r:id="rId1299" tooltip="Завантажити сертифікат" display="Завантажити сертифікат"/>
    <hyperlink ref="B1301" r:id="rId1300" tooltip="Завантажити сертифікат" display="Завантажити сертифікат"/>
    <hyperlink ref="B1302" r:id="rId1301" tooltip="Завантажити сертифікат" display="Завантажити сертифікат"/>
    <hyperlink ref="B1303" r:id="rId1302" tooltip="Завантажити сертифікат" display="Завантажити сертифікат"/>
    <hyperlink ref="B1304" r:id="rId1303" tooltip="Завантажити сертифікат" display="Завантажити сертифікат"/>
    <hyperlink ref="B1305" r:id="rId1304" tooltip="Завантажити сертифікат" display="Завантажити сертифікат"/>
    <hyperlink ref="B1306" r:id="rId1305" tooltip="Завантажити сертифікат" display="Завантажити сертифікат"/>
    <hyperlink ref="B1307" r:id="rId1306" tooltip="Завантажити сертифікат" display="Завантажити сертифікат"/>
    <hyperlink ref="B1308" r:id="rId1307" tooltip="Завантажити сертифікат" display="Завантажити сертифікат"/>
    <hyperlink ref="B1309" r:id="rId1308" tooltip="Завантажити сертифікат" display="Завантажити сертифікат"/>
    <hyperlink ref="B1310" r:id="rId1309" tooltip="Завантажити сертифікат" display="Завантажити сертифікат"/>
    <hyperlink ref="B1311" r:id="rId1310" tooltip="Завантажити сертифікат" display="Завантажити сертифікат"/>
    <hyperlink ref="B1312" r:id="rId1311" tooltip="Завантажити сертифікат" display="Завантажити сертифікат"/>
    <hyperlink ref="B1313" r:id="rId1312" tooltip="Завантажити сертифікат" display="Завантажити сертифікат"/>
    <hyperlink ref="B1314" r:id="rId1313" tooltip="Завантажити сертифікат" display="Завантажити сертифікат"/>
    <hyperlink ref="B1315" r:id="rId1314" tooltip="Завантажити сертифікат" display="Завантажити сертифікат"/>
    <hyperlink ref="B1316" r:id="rId1315" tooltip="Завантажити сертифікат" display="Завантажити сертифікат"/>
    <hyperlink ref="B1317" r:id="rId1316" tooltip="Завантажити сертифікат" display="Завантажити сертифікат"/>
    <hyperlink ref="B1318" r:id="rId1317" tooltip="Завантажити сертифікат" display="Завантажити сертифікат"/>
    <hyperlink ref="B1319" r:id="rId1318" tooltip="Завантажити сертифікат" display="Завантажити сертифікат"/>
    <hyperlink ref="B1320" r:id="rId1319" tooltip="Завантажити сертифікат" display="Завантажити сертифікат"/>
    <hyperlink ref="B1321" r:id="rId1320" tooltip="Завантажити сертифікат" display="Завантажити сертифікат"/>
    <hyperlink ref="B1322" r:id="rId1321" tooltip="Завантажити сертифікат" display="Завантажити сертифікат"/>
    <hyperlink ref="B1323" r:id="rId1322" tooltip="Завантажити сертифікат" display="Завантажити сертифікат"/>
    <hyperlink ref="B1324" r:id="rId1323" tooltip="Завантажити сертифікат" display="Завантажити сертифікат"/>
    <hyperlink ref="B1325" r:id="rId1324" tooltip="Завантажити сертифікат" display="Завантажити сертифікат"/>
    <hyperlink ref="B1326" r:id="rId1325" tooltip="Завантажити сертифікат" display="Завантажити сертифікат"/>
    <hyperlink ref="B1327" r:id="rId1326" tooltip="Завантажити сертифікат" display="Завантажити сертифікат"/>
    <hyperlink ref="B1328" r:id="rId1327" tooltip="Завантажити сертифікат" display="Завантажити сертифікат"/>
    <hyperlink ref="B1329" r:id="rId1328" tooltip="Завантажити сертифікат" display="Завантажити сертифікат"/>
    <hyperlink ref="B1330" r:id="rId1329" tooltip="Завантажити сертифікат" display="Завантажити сертифікат"/>
    <hyperlink ref="B1331" r:id="rId1330" tooltip="Завантажити сертифікат" display="Завантажити сертифікат"/>
    <hyperlink ref="B1332" r:id="rId1331" tooltip="Завантажити сертифікат" display="Завантажити сертифікат"/>
    <hyperlink ref="B1333" r:id="rId1332" tooltip="Завантажити сертифікат" display="Завантажити сертифікат"/>
    <hyperlink ref="B1334" r:id="rId1333" tooltip="Завантажити сертифікат" display="Завантажити сертифікат"/>
    <hyperlink ref="B1335" r:id="rId1334" tooltip="Завантажити сертифікат" display="Завантажити сертифікат"/>
    <hyperlink ref="B1336" r:id="rId1335" tooltip="Завантажити сертифікат" display="Завантажити сертифікат"/>
    <hyperlink ref="B1337" r:id="rId1336" tooltip="Завантажити сертифікат" display="Завантажити сертифікат"/>
    <hyperlink ref="B1338" r:id="rId1337" tooltip="Завантажити сертифікат" display="Завантажити сертифікат"/>
    <hyperlink ref="B1339" r:id="rId1338" tooltip="Завантажити сертифікат" display="Завантажити сертифікат"/>
    <hyperlink ref="B1340" r:id="rId1339" tooltip="Завантажити сертифікат" display="Завантажити сертифікат"/>
    <hyperlink ref="B1341" r:id="rId1340" tooltip="Завантажити сертифікат" display="Завантажити сертифікат"/>
    <hyperlink ref="B1342" r:id="rId1341" tooltip="Завантажити сертифікат" display="Завантажити сертифікат"/>
    <hyperlink ref="B1343" r:id="rId1342" tooltip="Завантажити сертифікат" display="Завантажити сертифікат"/>
    <hyperlink ref="B1344" r:id="rId1343" tooltip="Завантажити сертифікат" display="Завантажити сертифікат"/>
    <hyperlink ref="B1345" r:id="rId1344" tooltip="Завантажити сертифікат" display="Завантажити сертифікат"/>
    <hyperlink ref="B1346" r:id="rId1345" tooltip="Завантажити сертифікат" display="Завантажити сертифікат"/>
    <hyperlink ref="B1347" r:id="rId1346" tooltip="Завантажити сертифікат" display="Завантажити сертифікат"/>
    <hyperlink ref="B1348" r:id="rId1347" tooltip="Завантажити сертифікат" display="Завантажити сертифікат"/>
    <hyperlink ref="B1349" r:id="rId1348" tooltip="Завантажити сертифікат" display="Завантажити сертифікат"/>
    <hyperlink ref="B1350" r:id="rId1349" tooltip="Завантажити сертифікат" display="Завантажити сертифікат"/>
    <hyperlink ref="B1351" r:id="rId1350" tooltip="Завантажити сертифікат" display="Завантажити сертифікат"/>
    <hyperlink ref="B1352" r:id="rId1351" tooltip="Завантажити сертифікат" display="Завантажити сертифікат"/>
    <hyperlink ref="B1353" r:id="rId1352" tooltip="Завантажити сертифікат" display="Завантажити сертифікат"/>
    <hyperlink ref="B1354" r:id="rId1353" tooltip="Завантажити сертифікат" display="Завантажити сертифікат"/>
    <hyperlink ref="B1355" r:id="rId1354" tooltip="Завантажити сертифікат" display="Завантажити сертифікат"/>
    <hyperlink ref="B1356" r:id="rId1355" tooltip="Завантажити сертифікат" display="Завантажити сертифікат"/>
    <hyperlink ref="B1357" r:id="rId1356" tooltip="Завантажити сертифікат" display="Завантажити сертифікат"/>
    <hyperlink ref="B1358" r:id="rId1357" tooltip="Завантажити сертифікат" display="Завантажити сертифікат"/>
    <hyperlink ref="B1359" r:id="rId1358" tooltip="Завантажити сертифікат" display="Завантажити сертифікат"/>
    <hyperlink ref="B1360" r:id="rId1359" tooltip="Завантажити сертифікат" display="Завантажити сертифікат"/>
    <hyperlink ref="B1361" r:id="rId1360" tooltip="Завантажити сертифікат" display="Завантажити сертифікат"/>
    <hyperlink ref="B1362" r:id="rId1361" tooltip="Завантажити сертифікат" display="Завантажити сертифікат"/>
    <hyperlink ref="B1363" r:id="rId1362" tooltip="Завантажити сертифікат" display="Завантажити сертифікат"/>
    <hyperlink ref="B1364" r:id="rId1363" tooltip="Завантажити сертифікат" display="Завантажити сертифікат"/>
  </hyperlinks>
  <pageMargins left="0.7" right="0.7" top="0.75" bottom="0.75" header="0.3" footer="0.3"/>
  <pageSetup orientation="portrait" r:id="rId13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2025-02-27T14:06:35Z</dcterms:created>
  <dcterms:modified xsi:type="dcterms:W3CDTF">2025-02-27T14:10:12Z</dcterms:modified>
  <cp:category/>
</cp:coreProperties>
</file>