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03369\Downloads\"/>
    </mc:Choice>
  </mc:AlternateContent>
  <bookViews>
    <workbookView xWindow="0" yWindow="0" windowWidth="23040" windowHeight="8676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F166" i="1" l="1"/>
  <c r="F284" i="1" l="1"/>
  <c r="F283" i="1"/>
  <c r="F10" i="1"/>
  <c r="F282" i="1" l="1"/>
  <c r="F281" i="1"/>
  <c r="F59" i="1"/>
  <c r="F280" i="1" l="1"/>
  <c r="F279" i="1"/>
  <c r="F278" i="1"/>
  <c r="F277" i="1"/>
  <c r="F276" i="1"/>
  <c r="F275" i="1"/>
  <c r="F15" i="1" l="1"/>
  <c r="F274" i="1" l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4" i="1"/>
  <c r="F13" i="1"/>
  <c r="F12" i="1"/>
  <c r="F11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<sst xmlns="http://schemas.openxmlformats.org/spreadsheetml/2006/main" count="1138" uniqueCount="1131">
  <si>
    <t>Керівник</t>
  </si>
  <si>
    <t>Переможець</t>
  </si>
  <si>
    <t>Посилання на сертифікат</t>
  </si>
  <si>
    <t>ВФЧ/ШВ/П/0001</t>
  </si>
  <si>
    <t>КЗ "Вінницький ліцей №4"</t>
  </si>
  <si>
    <t>Басько Тетяна Петрівна</t>
  </si>
  <si>
    <t>Музичук Сергій Васильович</t>
  </si>
  <si>
    <t>ВФЧ/ШВ/П/0002</t>
  </si>
  <si>
    <t>Комунальний заклад "Вінницький ліцей 20"</t>
  </si>
  <si>
    <t>Братко Владіслав Володимирович</t>
  </si>
  <si>
    <t>Оцалюк Тетяна Володимирівна</t>
  </si>
  <si>
    <t>ВФЧ/ШВ/П/0003</t>
  </si>
  <si>
    <t>Комунальний заклад "Вахнівський ліцей Турбівської селищної ради Вінницького району Вінницької області"</t>
  </si>
  <si>
    <t>Голуб Тетяна Анатоліївна</t>
  </si>
  <si>
    <t>Кардаш Ольга Володимирівна</t>
  </si>
  <si>
    <t>ВФЧ/ШВ/П/0004</t>
  </si>
  <si>
    <t>Ліцей №3 Калинівської міської ради Вінницької області</t>
  </si>
  <si>
    <t>Дяченко Аліна Вікторівна</t>
  </si>
  <si>
    <t>Старостіна Соломія Сергіївна</t>
  </si>
  <si>
    <t>ВФЧ/ШВ/П/0005</t>
  </si>
  <si>
    <t>Ліцей №1 селища Крижопіль</t>
  </si>
  <si>
    <t>Купченко Надія Анатоліївна</t>
  </si>
  <si>
    <t>Волохова Лілія Володимирівна</t>
  </si>
  <si>
    <t>ВФЧ/ШВ/П/0006</t>
  </si>
  <si>
    <t>Комунальний заклад "Якушинецький ліцей" Вінницької області</t>
  </si>
  <si>
    <t>Лукашева Олена Валеріївна</t>
  </si>
  <si>
    <t>Чорна Вікторія Володимирівна</t>
  </si>
  <si>
    <t>ВФЧ/ШВ/П/0007</t>
  </si>
  <si>
    <t>Комунальний заклад "Вінницький Ліцей №7 ім.Олександра Сухомовського"</t>
  </si>
  <si>
    <t>Парфенюк Ірина Григорівна</t>
  </si>
  <si>
    <t>ВФЧ/ШВ/П/0008</t>
  </si>
  <si>
    <t>Барський ліцей №4 Барської міської ради</t>
  </si>
  <si>
    <t>Рудоман Тетяна Вікторівна</t>
  </si>
  <si>
    <t>Маркорій Анастасія Олександрівна</t>
  </si>
  <si>
    <t>ВФЧ/ШВ/П/0009</t>
  </si>
  <si>
    <t>Бершадський ліцей Бершадської міської ради Гайсинського району</t>
  </si>
  <si>
    <t>Рудь Андрій Петрович</t>
  </si>
  <si>
    <t>ВФЧ/ШВ/П/0010</t>
  </si>
  <si>
    <t>Комунальний заклад "Дашковецький ліцей Якушинецької сільської ради Вінницької області"</t>
  </si>
  <si>
    <t>Тихоненко Надія Миколаївна</t>
  </si>
  <si>
    <t>Тихоненко Катерина Сергіївна</t>
  </si>
  <si>
    <t>ВФЧ/ШВ/П/0011</t>
  </si>
  <si>
    <t>Комунальний заклад "Вінницький ліцей №12"</t>
  </si>
  <si>
    <t>Цегольник Ілона Василівна</t>
  </si>
  <si>
    <t>Шелестюк Анна</t>
  </si>
  <si>
    <t>ВФЧ/ШВ/П/0012</t>
  </si>
  <si>
    <t>Комунальний заклад "Лука- Мелешківський ліцей Лука-Мелешківської сільської ради Вінницької області"</t>
  </si>
  <si>
    <t>Чорновіл Ірина Анатоліївна</t>
  </si>
  <si>
    <t>Гайдаєнко Владислав Володимирович</t>
  </si>
  <si>
    <t>ВФЧ/ШВ/П/0013</t>
  </si>
  <si>
    <t>Горохівський ліцей №2 Горохівської міської ради</t>
  </si>
  <si>
    <t>Волощук Валентина Федорівна</t>
  </si>
  <si>
    <t>Лавренюк Максим Михайлович</t>
  </si>
  <si>
    <t>ВФЧ/ШВ/П/0014</t>
  </si>
  <si>
    <t>ЗАКЛАД ЗАГАЛЬНОЇ СЕРЕДНЬОЇ ОСВІТИ "ЛІЦЕЙ №1 м.КОВЕЛЯ"</t>
  </si>
  <si>
    <t>Давидюк Віталій Васильович</t>
  </si>
  <si>
    <t>ВФЧ/ШВ/П/0015</t>
  </si>
  <si>
    <t>ЛІЦЕЙ ІМЕНІ ОЛЕНИ ПЧІЛКИ М. КОВЕЛЯ ВОЛИНСЬКОЇ ОБЛАСТІ</t>
  </si>
  <si>
    <t>Семерей Марія Сергіївна</t>
  </si>
  <si>
    <t>ВФЧ/ШВ/П/0016</t>
  </si>
  <si>
    <t>КЗЗСО "Луцький ліцей №27 Луцької міської ради"</t>
  </si>
  <si>
    <t>Диня Ольга Ігорівна</t>
  </si>
  <si>
    <t>Королюк Соломія Сергіївна</t>
  </si>
  <si>
    <t>ВФЧ/ШВ/П/0017</t>
  </si>
  <si>
    <t>Комунальний заклад загальної середньої освіти "Луцький ліцей № 22 Луцької міської ради"</t>
  </si>
  <si>
    <t>Лаговський Віталій Степанович</t>
  </si>
  <si>
    <t>Теодорович Ярослав Іванович</t>
  </si>
  <si>
    <t>ВФЧ/ШВ/П/0018</t>
  </si>
  <si>
    <t>Ліцей імені Олександра Цинкаловського Володимирської міської ради</t>
  </si>
  <si>
    <t xml:space="preserve">Рипич Дмитро Степанович </t>
  </si>
  <si>
    <t>Никонюк Андрій Володимирович</t>
  </si>
  <si>
    <t>ВФЧ/ШВ/П/0019</t>
  </si>
  <si>
    <t>Опорний заклад загальної середньої освіти " Хотешівський ліцей"</t>
  </si>
  <si>
    <t>Сидорук Тетяна Іванівна</t>
  </si>
  <si>
    <t>Сидорук Ілля Якович</t>
  </si>
  <si>
    <t>ВФЧ/ШВ/П/0020</t>
  </si>
  <si>
    <t>Забродівський ліцей Забродівської сільської ради</t>
  </si>
  <si>
    <t>Сиротюк Оксана Павлівна</t>
  </si>
  <si>
    <t>Аврамук Аліна Борисівна</t>
  </si>
  <si>
    <t>ВФЧ/ШВ/П/0021</t>
  </si>
  <si>
    <t>Комунальний заклад загальної середньої освіти "Луцький ліцей №25 Луцької міської ради"</t>
  </si>
  <si>
    <t>Троцюк Сергій Андрійович</t>
  </si>
  <si>
    <t>Романюк Роман Романович</t>
  </si>
  <si>
    <t>ВФЧ/ШВ/П/0022</t>
  </si>
  <si>
    <t>Криворізький ліцей №77</t>
  </si>
  <si>
    <t xml:space="preserve">Барзіон Владислав Ігорович </t>
  </si>
  <si>
    <t xml:space="preserve">Сус Софія Сергіївна </t>
  </si>
  <si>
    <t>ВФЧ/ШВ/П/0023</t>
  </si>
  <si>
    <t>заклад загальної середньої освіти "Солонянський ліцей" Солонянської селищної ради Дніпропетровської області</t>
  </si>
  <si>
    <t>Бондар Вікторія Олександрівна, Чащін Владислав Ігорович</t>
  </si>
  <si>
    <t>Лобач Андрій Геннадійович</t>
  </si>
  <si>
    <t>ВФЧ/ШВ/П/0024</t>
  </si>
  <si>
    <t>Богданівський ліцей Богданівської сільської ради Павлоградського району Дніпропетровської області</t>
  </si>
  <si>
    <t>Борисова Марина Володимирівна</t>
  </si>
  <si>
    <t>Круглін Сергій Олексійович</t>
  </si>
  <si>
    <t>ВФЧ/ШВ/П/0025</t>
  </si>
  <si>
    <t xml:space="preserve">Криворізький ліцей 115 </t>
  </si>
  <si>
    <t>Вієнко Олеся Борисівна, Полтавська Юлія Василівна</t>
  </si>
  <si>
    <t>Безсмертна Євгенія Павлівна</t>
  </si>
  <si>
    <t>ВФЧ/ШВ/П/0026</t>
  </si>
  <si>
    <t>Дніпровський ліцей №120 Дніпровської міської ради</t>
  </si>
  <si>
    <t>Волосянко Євгенія Володимирівна</t>
  </si>
  <si>
    <t>Слєпцов Станіслав Сергійович</t>
  </si>
  <si>
    <t>ВФЧ/ШВ/П/0027</t>
  </si>
  <si>
    <t>Криворізький ліцей №95 Криворізької міської ради</t>
  </si>
  <si>
    <t>Гавриленко Любов Іванівна</t>
  </si>
  <si>
    <t>Біла Єлизавета Віталіївна</t>
  </si>
  <si>
    <t>ВФЧ/ШВ/П/0028</t>
  </si>
  <si>
    <t>Криворізький природничо-науковий ліцей</t>
  </si>
  <si>
    <t>Герун Марія Іванівна</t>
  </si>
  <si>
    <t>Шакула Максим Олексійович</t>
  </si>
  <si>
    <t>ВФЧ/ШВ/П/0029</t>
  </si>
  <si>
    <t>Дніпровський ліцей 91 Дніпровської міської ради</t>
  </si>
  <si>
    <t>Глущук Валентина Михайлівна</t>
  </si>
  <si>
    <t>Желиба Валерія Миколаївна</t>
  </si>
  <si>
    <t>ВФЧ/ШВ/П/0030</t>
  </si>
  <si>
    <t>Криворізький ліцей "Кредо" Криворізької міської ради</t>
  </si>
  <si>
    <t>Грибанова Олена Василівна</t>
  </si>
  <si>
    <t xml:space="preserve">Шафранова Аліна Олександрівна </t>
  </si>
  <si>
    <t>ВФЧ/ШВ/П/0031</t>
  </si>
  <si>
    <t>Криворізький ліцей №71 КМР</t>
  </si>
  <si>
    <t>Гудзь Ніна Василівна</t>
  </si>
  <si>
    <t>Луценко Олег Володимирович</t>
  </si>
  <si>
    <t>ВФЧ/ШВ/П/0032</t>
  </si>
  <si>
    <t>Дніпровський ліцей № 31 "Пріоритет"  ДМР</t>
  </si>
  <si>
    <t>Дядькова Людмила Михайлівна</t>
  </si>
  <si>
    <t>Песчанська Олександра Евгенівна</t>
  </si>
  <si>
    <t>ВФЧ/ШВ/П/0033</t>
  </si>
  <si>
    <t>КЗО "Криворізький ліцей "Гранд" ДОР"</t>
  </si>
  <si>
    <t>Копилєв Олександр Анатолійович</t>
  </si>
  <si>
    <t>Гальма Катерина Валеріївна</t>
  </si>
  <si>
    <t>ВФЧ/ШВ/П/0034</t>
  </si>
  <si>
    <t>Дніпровський ліцей № 3 Дніпровської міської ради</t>
  </si>
  <si>
    <t>Кравченко Оксана Василівна</t>
  </si>
  <si>
    <t>Дохленко Єгор Євгенійович</t>
  </si>
  <si>
    <t>ВФЧ/ШВ/П/0035</t>
  </si>
  <si>
    <t>Дніпровський ліцей № 36 Дніпровської міської ради</t>
  </si>
  <si>
    <t>Кравченко Олена Валентинівна</t>
  </si>
  <si>
    <t>Абдирахманова Карина Кадиралівна</t>
  </si>
  <si>
    <t>ВФЧ/ШВ/П/0036</t>
  </si>
  <si>
    <t>Комунальний заклад освіти «Криворізький ліцей «Джерело» Дніпропетровської обласної ради»</t>
  </si>
  <si>
    <t>Кукушкін Максим Вікторович, Алєксєєнко Анастасія Володимирівна</t>
  </si>
  <si>
    <t>Жуковська Віолета Сергіївна</t>
  </si>
  <si>
    <t>ВФЧ/ШВ/П/0037</t>
  </si>
  <si>
    <t>Криворізький ліцей №4 Криворізької міської ради</t>
  </si>
  <si>
    <t>Кулик Вікторія Вадимівна</t>
  </si>
  <si>
    <t>Поясок Валерія Денисівна</t>
  </si>
  <si>
    <t>ВФЧ/ШВ/П/0038</t>
  </si>
  <si>
    <t>Криворізький Покровський ліцей Криворізької міської ради</t>
  </si>
  <si>
    <t>Малюжонок Олена Олександрівна</t>
  </si>
  <si>
    <t>Семенко Ярослав Миколайович</t>
  </si>
  <si>
    <t>ВФЧ/ШВ/П/0039</t>
  </si>
  <si>
    <t>Слобожанський ліцей Слобожанської селищної ради Дніпровського району Дніпропетровської області</t>
  </si>
  <si>
    <t>Мараховська Юлія Олексіївна</t>
  </si>
  <si>
    <t>Шайкова Катерина Денисівна</t>
  </si>
  <si>
    <t>ВФЧ/ШВ/П/0040</t>
  </si>
  <si>
    <t>КЗО "Криворізький ліцей "КОЛІЯ" ДОР"</t>
  </si>
  <si>
    <t>Мокрушина Оксана Григорівна</t>
  </si>
  <si>
    <t>Зеленський Ілля Сергійович</t>
  </si>
  <si>
    <t>ВФЧ/ШВ/П/0041</t>
  </si>
  <si>
    <t>Криворізький ліцей академічного спрямування "Міжнародні перспективи" Криворізької міської ради</t>
  </si>
  <si>
    <t>Морозова Наталя Володимирівна, Гнатюк Анна Сергіївна</t>
  </si>
  <si>
    <t>Міщенко Маргарита Дмитрівна</t>
  </si>
  <si>
    <t>ВФЧ/ШВ/П/0042</t>
  </si>
  <si>
    <t>Опорний ліцей 1 ім. М.М.Коцюбинського Васильківської селищної ради Синельниковського району Дніпропетровської області</t>
  </si>
  <si>
    <t>Навроцький Ігор Віталійович</t>
  </si>
  <si>
    <t>Токарь Данііл Олександрович</t>
  </si>
  <si>
    <t>ВФЧ/ШВ/П/0043</t>
  </si>
  <si>
    <t>Криворізький ліцей №119 Криворізької міської ради</t>
  </si>
  <si>
    <t>Обод Людмила Олександрівна</t>
  </si>
  <si>
    <t>Траханов Даніїл Віталійович</t>
  </si>
  <si>
    <t>ВФЧ/ШВ/П/0044</t>
  </si>
  <si>
    <t>Криворізький ліцей №129 Криворізької міської ради</t>
  </si>
  <si>
    <t>Ольферт Олена Григорівна</t>
  </si>
  <si>
    <t>Городнича Анастасія Олександрівна</t>
  </si>
  <si>
    <t>ВФЧ/ШВ/П/0045</t>
  </si>
  <si>
    <t>Ліцей №2 Підгородненської міської ради Дніпропетровської області</t>
  </si>
  <si>
    <t>Погребна Юлія Сергіївна</t>
  </si>
  <si>
    <t>Пряліна Анастасія Олександрівна</t>
  </si>
  <si>
    <t>ВФЧ/ШВ/П/0046</t>
  </si>
  <si>
    <t>Криворізький ліцей №81 КМР</t>
  </si>
  <si>
    <t>Приходько Галина Петрівна</t>
  </si>
  <si>
    <t>Решетнікова Аліса Євгенівна</t>
  </si>
  <si>
    <t>ВФЧ/ШВ/П/0047</t>
  </si>
  <si>
    <t>Опорний заклад освіти Славгородський ліцей Славгородської Селищної ради Синельниківського району Дніпропетровської області</t>
  </si>
  <si>
    <t>Прядка-Іщенко Анна Володимирівна</t>
  </si>
  <si>
    <t>Плеханова Діана Олексіївна</t>
  </si>
  <si>
    <t>ВФЧ/ШВ/П/0048</t>
  </si>
  <si>
    <t>Комунальний заклад освіти "Ліцей митно-податкової справи з посиленою військово-фізичною підготовкою при Університеті митної справи та фінансів" Дніпровської міської ради</t>
  </si>
  <si>
    <t>Руденко Галина Анатоліївна</t>
  </si>
  <si>
    <t>Лазебник Артур Дмитрович</t>
  </si>
  <si>
    <t>ВФЧ/ШВ/П/0049</t>
  </si>
  <si>
    <t>Новоолександрівський ліцей Новоолександрівської сільської ради Дніпровського району Дніпропетрвської області</t>
  </si>
  <si>
    <t>Салатенко Тетяна Іванівна</t>
  </si>
  <si>
    <t>Грубова Дар'я Дмитрівна</t>
  </si>
  <si>
    <t>ВФЧ/ШВ/П/0050</t>
  </si>
  <si>
    <t>Криворізький ліцей №123 Криворізької міської ради</t>
  </si>
  <si>
    <t>Субач Оксана Ігорівна</t>
  </si>
  <si>
    <t>Бондаренко Данило Ігорович</t>
  </si>
  <si>
    <t>ВФЧ/ШВ/П/0051</t>
  </si>
  <si>
    <t>Магдалинівський ліцей Магдалинівської селищної ради</t>
  </si>
  <si>
    <t>Судьєв Сергій Володимирович</t>
  </si>
  <si>
    <t>Міщук Назар Вікторович</t>
  </si>
  <si>
    <t>ВФЧ/ШВ/П/0052</t>
  </si>
  <si>
    <t>Комунальний заклад №Ліцей №5 Покровської міської ради Дніпропетровської області"</t>
  </si>
  <si>
    <t>Тищенко Інна Іванівна</t>
  </si>
  <si>
    <t>Михайлов Богдан</t>
  </si>
  <si>
    <t>ВФЧ/ШВ/П/0053</t>
  </si>
  <si>
    <t>Криворізький Тернівський ліцей Криворізької міської ради</t>
  </si>
  <si>
    <t>Ханченко Дар'я Олегівна  Олим Володимир Євгенович</t>
  </si>
  <si>
    <t>Качан Антон Юрійович</t>
  </si>
  <si>
    <t>ВФЧ/ШВ/П/0054</t>
  </si>
  <si>
    <t>Криворізький Центрально-Міський ліцей Криворізької міської ради</t>
  </si>
  <si>
    <t>Хорольська Любов Володимирівна</t>
  </si>
  <si>
    <t>Паламар Олександра Валентинівна</t>
  </si>
  <si>
    <t>ВФЧ/ШВ/П/0055</t>
  </si>
  <si>
    <t>Криворізький ліцей №127 Криворізької міської ради</t>
  </si>
  <si>
    <t xml:space="preserve">Чернова Людмила Іванівна </t>
  </si>
  <si>
    <t>Сацевич Дмитро Сергійович</t>
  </si>
  <si>
    <t>ВФЧ/ШВ/П/0056</t>
  </si>
  <si>
    <t>Марганецький ліцей №10 Марганецької міської ради Дніпропетровської області</t>
  </si>
  <si>
    <t>Чорний Віктор Миколайович</t>
  </si>
  <si>
    <t>Бугрімова Ірина Олексіївна</t>
  </si>
  <si>
    <t>ВФЧ/ШВ/П/0057</t>
  </si>
  <si>
    <t>Нікопольський ліцей №19 Нікопольської міської ради</t>
  </si>
  <si>
    <t>Школьна Вікторія Олександрівна</t>
  </si>
  <si>
    <t>Кузьомська Ніка Андріївна</t>
  </si>
  <si>
    <t>ВФЧ/ШВ/П/0058</t>
  </si>
  <si>
    <t>КЗ  " Ліцей №13" Кам'янської міської ради</t>
  </si>
  <si>
    <t>Шматок Алла Василівна</t>
  </si>
  <si>
    <t>ВФЧ/ШВ/П/0059</t>
  </si>
  <si>
    <t>Дніпровський ліцей №" 21 «Перспектива» ДМР</t>
  </si>
  <si>
    <t>Яковиніч Тетяна Миколаївна</t>
  </si>
  <si>
    <t xml:space="preserve">Тажибаєв Костянтин Рустамович </t>
  </si>
  <si>
    <t>ВФЧ/ШВ/П/0060</t>
  </si>
  <si>
    <t>Шевченківський ліцей Славгородської селищної ради Синельниківського району Дніпропетровської області</t>
  </si>
  <si>
    <t>Яма Альона Олександрівна</t>
  </si>
  <si>
    <t>Халимоненко Анастасія Костянтинівна</t>
  </si>
  <si>
    <t>ВФЧ/ШВ/П/0061</t>
  </si>
  <si>
    <t>Слов'янський заклад загальної середньої освіти І-ІІІ ступенів № 1 Слов'янської міської ради Донецької області</t>
  </si>
  <si>
    <t>Анацька Злата  Сергіївна</t>
  </si>
  <si>
    <t>Малиновська Маргарита Віталіївна</t>
  </si>
  <si>
    <t>ВФЧ/ШВ/П/0062</t>
  </si>
  <si>
    <t>Костянтинопільський ЗЗСО І-ІІІ ступенів Великоновосілківської селищної ради Волноваського району Донецької області</t>
  </si>
  <si>
    <t>Бойко Тетяна Петрівна</t>
  </si>
  <si>
    <t>Марусенко Вероніка Михайлівна</t>
  </si>
  <si>
    <t>ВФЧ/ШВ/П/0063</t>
  </si>
  <si>
    <t>Комунальний заклад "Маріупольська загальноосвітня школа І-ІІІ ступенів № 47 Маріупольської міської ради Донецької області"</t>
  </si>
  <si>
    <t>Добровольська Світлана Вікторівна</t>
  </si>
  <si>
    <t>Ращенко Валерій Миколайович</t>
  </si>
  <si>
    <t>ВФЧ/ШВ/П/0064</t>
  </si>
  <si>
    <t>Заклад загальної середньої освіти І-ІІ ступенів - ліцей "Гармонія" Мирноградської міської ради</t>
  </si>
  <si>
    <t>Журба Олена Володимирівна</t>
  </si>
  <si>
    <t>Ярова Анастасія Віталіївна</t>
  </si>
  <si>
    <t>ВФЧ/ШВ/П/0065</t>
  </si>
  <si>
    <t>Слов'янський педагогічний ліцей Слов'янської міської ради Донецької області</t>
  </si>
  <si>
    <t>Клименко Олена Вікторівна</t>
  </si>
  <si>
    <t>Гавриш Владислава Денисівна</t>
  </si>
  <si>
    <t>ВФЧ/ШВ/П/0066</t>
  </si>
  <si>
    <t xml:space="preserve">Навчально-виховний комплекс "Ліцей із загальноосвітньою школою I-III ступенів" </t>
  </si>
  <si>
    <t>Козлова Елеонора Бахтіярівна</t>
  </si>
  <si>
    <t>Акулов Арсеній Андрійович</t>
  </si>
  <si>
    <t>ВФЧ/ШВ/П/0067</t>
  </si>
  <si>
    <t>Зорянський заклад загальної середньої освіти I-III ступенів Мар'їнської міської військово-цивільної адміністрації Покровського району Донецької області</t>
  </si>
  <si>
    <t>Міщенко Сергій Анатолійович</t>
  </si>
  <si>
    <t>Демченко Андрій</t>
  </si>
  <si>
    <t>ВФЧ/ШВ/П/0068</t>
  </si>
  <si>
    <t>Великоновосілківська гімназія з загальноосвітньою школою І ступеня Великоновосілківської селищної ради</t>
  </si>
  <si>
    <t>Савченко Інна Миколаївна</t>
  </si>
  <si>
    <t>Кудерко Аліса Андріївна</t>
  </si>
  <si>
    <t>ВФЧ/ШВ/П/0069</t>
  </si>
  <si>
    <t>Відокремлений підрозділ "Науковий ліцей" Державного університету "Житомирська політехніка"</t>
  </si>
  <si>
    <t>Голяченко Оксана Олегівна</t>
  </si>
  <si>
    <t>Дець Владислав Володимирович</t>
  </si>
  <si>
    <t>ВФЧ/ШВ/П/0070</t>
  </si>
  <si>
    <t>Грозинський ліцей</t>
  </si>
  <si>
    <t>Лукашенко Людмила Володимирівна</t>
  </si>
  <si>
    <t>Хуторна Карина Геннадіївна</t>
  </si>
  <si>
    <t>ВФЧ/ШВ/П/0071</t>
  </si>
  <si>
    <t>Мукачівська ЗОШ І-ІІІ ступенів №7</t>
  </si>
  <si>
    <t>Вожжов Сергій Анатолійович</t>
  </si>
  <si>
    <t>Малашенко Роман Олександрович</t>
  </si>
  <si>
    <t>ВФЧ/ШВ/П/0072</t>
  </si>
  <si>
    <t>Рахівський заклад загальної середньої освіти І-ІІІ ступенів №3</t>
  </si>
  <si>
    <t>Козурак Галина Петрівна</t>
  </si>
  <si>
    <t>Мицак Євгенія Василівна</t>
  </si>
  <si>
    <t>ВФЧ/ШВ/П/0073</t>
  </si>
  <si>
    <t>Нижньоселищенський ліцей Хустської міської ради</t>
  </si>
  <si>
    <t>Хмара Галина Михайлівна</t>
  </si>
  <si>
    <t>Юришинець Мирослава Іванівна</t>
  </si>
  <si>
    <t>ВФЧ/ШВ/П/0074</t>
  </si>
  <si>
    <t>Воловецький ліцей Воловецької селищної ради Мукачівського району</t>
  </si>
  <si>
    <t>Юрциба Людмила Михайлівна</t>
  </si>
  <si>
    <t>Джугля Євген Васильович</t>
  </si>
  <si>
    <t>ВФЧ/ШВ/П/0075</t>
  </si>
  <si>
    <t>Запорізький академічний ліцей № 34 Запорізької міської ради</t>
  </si>
  <si>
    <t>Ільїна Марина Євгеніївна</t>
  </si>
  <si>
    <t>Зенкін Богдан Олександрович</t>
  </si>
  <si>
    <t>ВФЧ/ШВ/П/0076</t>
  </si>
  <si>
    <t>Запорізька суспільно-гуманітарна гімназія № 27 Запорізької міської ради Запорізької області</t>
  </si>
  <si>
    <t>Линенко Андрій Володимирович</t>
  </si>
  <si>
    <t>Редька Дарія Іванівна</t>
  </si>
  <si>
    <t>ВФЧ/ШВ/П/0077</t>
  </si>
  <si>
    <t xml:space="preserve">Комунальний заклад загальної середньої освіти "Балабинський ліцей "Престиж" Кушугумської селищної ради Запорізького району Запорізької області </t>
  </si>
  <si>
    <t>Пересунько Тетяна Миколаївна</t>
  </si>
  <si>
    <t>Гулєвський Владислав ігорович</t>
  </si>
  <si>
    <t>ВФЧ/ШВ/П/0078</t>
  </si>
  <si>
    <t>Комунальний заклад «Матвіївська загальноосвітня санаторна школа-інтернат І-ІІІ ступенів» Запорізької обласної ради</t>
  </si>
  <si>
    <t>Проценко Олена Вікторівна</t>
  </si>
  <si>
    <t>Улітенко Дар’я Вікторівна</t>
  </si>
  <si>
    <t>ВФЧ/ШВ/П/0079</t>
  </si>
  <si>
    <t>Опорний заклад освіти "Матвіївський загальноосвітній навчально-виховний комплекс "Всесвіт" Матвіївської сільської ради</t>
  </si>
  <si>
    <t>Свиридова Тетяна Юріївна</t>
  </si>
  <si>
    <t>Гломозденко Анастасія Денисівна</t>
  </si>
  <si>
    <t>ВФЧ/ШВ/П/0080</t>
  </si>
  <si>
    <t>Ліцей "Успіх" Вільнянської міської ради Запорізької області</t>
  </si>
  <si>
    <t>Скотаренко Анна Володимирівна</t>
  </si>
  <si>
    <t>Дубяга Поліна Володимирівна</t>
  </si>
  <si>
    <t>ВФЧ/ШВ/П/0081</t>
  </si>
  <si>
    <t>Комунальний заклад загальної середньої освіти "Малокатеринівська гімназія "Мрія" Кушугумської селищної ради Запорізького району Запорізької області</t>
  </si>
  <si>
    <t>Хвостенко Альона Юріївна</t>
  </si>
  <si>
    <t>Лобач Аліна Владиславівна</t>
  </si>
  <si>
    <t>ВФЧ/ШВ/П/0082</t>
  </si>
  <si>
    <t>Запорізька гімназія №107 Запорізької міської ради Запорізької області</t>
  </si>
  <si>
    <t>Черьомухіна Альона Олександрівна</t>
  </si>
  <si>
    <t>Нехаєв Дмитро В'ячеславович</t>
  </si>
  <si>
    <t>ВФЧ/ШВ/П/0083</t>
  </si>
  <si>
    <t>Великотур'янський ліцей Долинської міської ради Івано-Франківської області</t>
  </si>
  <si>
    <t>Бабінець Надія Василівна</t>
  </si>
  <si>
    <t>Мельник Анна Іванівна</t>
  </si>
  <si>
    <t>ВФЧ/ШВ/П/0084</t>
  </si>
  <si>
    <t>Кобаківський ліцей імені Марка Черемшини</t>
  </si>
  <si>
    <t>Бельська Наталія Дем'янівна</t>
  </si>
  <si>
    <t>Подюк Любов Юріївна</t>
  </si>
  <si>
    <t>ВФЧ/ШВ/П/0085</t>
  </si>
  <si>
    <t>Івано-Франківський приватний ліцей „Католицький ліцей святого Василія Великого“</t>
  </si>
  <si>
    <t>Боднар Ірина Миколаївна</t>
  </si>
  <si>
    <t>Галюк Ростислав Володимирович</t>
  </si>
  <si>
    <t>ВФЧ/ШВ/П/0086</t>
  </si>
  <si>
    <t>Калуський ліцей №2 Калуської міської ради Івано-Франківської області</t>
  </si>
  <si>
    <t>Головчак Галина Іванівна</t>
  </si>
  <si>
    <t>Денега Анастасія Михайлівна</t>
  </si>
  <si>
    <t>ВФЧ/ШВ/П/0087</t>
  </si>
  <si>
    <t>Яблунський ліцей</t>
  </si>
  <si>
    <t>Зварич Тетяна Юріївна</t>
  </si>
  <si>
    <t>Гуменяк Євген Васильович</t>
  </si>
  <si>
    <t>ВФЧ/ШВ/П/0088</t>
  </si>
  <si>
    <t>Долинський ліцей №5 Долинської міської ради</t>
  </si>
  <si>
    <t>Кабинець Вікторія Іванівна</t>
  </si>
  <si>
    <t>Куленич Віталій Анатолійович</t>
  </si>
  <si>
    <t>ВФЧ/ШВ/П/0089</t>
  </si>
  <si>
    <t>Івано-Франківський приватний заклад ліцей "ВС СКУЛ"</t>
  </si>
  <si>
    <t>Клімковська Світлана Іванівна, Сисак Марія Миколаївна</t>
  </si>
  <si>
    <t>Якубишин Павло</t>
  </si>
  <si>
    <t>ВФЧ/ШВ/П/0090</t>
  </si>
  <si>
    <t>Надвірнянський ліцей "Престиж" Надвірнянської міської ради Івано-Франківської області</t>
  </si>
  <si>
    <t>Ковальчук Олег Олексійович</t>
  </si>
  <si>
    <t>Барна Христина Ярославівна</t>
  </si>
  <si>
    <t>ВФЧ/ШВ/П/0091</t>
  </si>
  <si>
    <t>КАЛУСЬКИЙ ЛІЦЕЙ №10 КАЛУСЬКОЇ МІСЬКОЇ РАДИ ІВАНО-ФРАНКІВСЬКОЇ ОБЛАСТІ</t>
  </si>
  <si>
    <t>Крохта Оксана Миколаївна</t>
  </si>
  <si>
    <t>Луців Юлія Романівна</t>
  </si>
  <si>
    <t>ВФЧ/ШВ/П/0092</t>
  </si>
  <si>
    <t>Калуський ліцей ім. Дмитра Бахматюка</t>
  </si>
  <si>
    <t>Святкевич Наталія Володимирівна</t>
  </si>
  <si>
    <t>Бузович Юліанна Олегівна</t>
  </si>
  <si>
    <t>ВФЧ/ШВ/П/0093</t>
  </si>
  <si>
    <t>Коломийський ліцей №9 Коломийської міської ради Івано-Франківської області</t>
  </si>
  <si>
    <t>Юр'як Роман Іванович</t>
  </si>
  <si>
    <t>Дуда Ярина Романівна</t>
  </si>
  <si>
    <t>ВФЧ/ШВ/П/0094</t>
  </si>
  <si>
    <t>Долинський ліцей "Інтелект"</t>
  </si>
  <si>
    <t>Ющик Ольга Михайлівна</t>
  </si>
  <si>
    <t>Гавриш Христина Максимівна</t>
  </si>
  <si>
    <t>ВФЧ/ШВ/П/0095</t>
  </si>
  <si>
    <t>Русанівський ліцей</t>
  </si>
  <si>
    <t>Алексєєв Павло Сергійович</t>
  </si>
  <si>
    <t>Подлипська Ольга Ігорівна</t>
  </si>
  <si>
    <t>ВФЧ/ШВ/П/0096</t>
  </si>
  <si>
    <t>Київський ліцей бізнесу</t>
  </si>
  <si>
    <t>Андруховець Петро Михайлович</t>
  </si>
  <si>
    <t>Ястреб Мар'ян Денисович</t>
  </si>
  <si>
    <t>ВФЧ/ШВ/П/0097</t>
  </si>
  <si>
    <t>ліцей «Фінансовий» м. Києва</t>
  </si>
  <si>
    <t>Бицюра Юрій Васильович</t>
  </si>
  <si>
    <t>Панченко Софія Тарасівна</t>
  </si>
  <si>
    <t>ВФЧ/ШВ/П/0098</t>
  </si>
  <si>
    <t>Спеціалізована школа І - ІІІ ступенів №207 з поглибленим вивченням англійської мови Деснянського  району міста Києва</t>
  </si>
  <si>
    <t>Бурлаєнко Олексій Даніель Андрійович (вчитель)</t>
  </si>
  <si>
    <t>Бриль Юлія Володимирівна</t>
  </si>
  <si>
    <t>ВФЧ/ШВ/П/0099</t>
  </si>
  <si>
    <t>Березанський ліцей №3</t>
  </si>
  <si>
    <t>Войтенко Наталія Григорівна</t>
  </si>
  <si>
    <t>Чирва Юлія Володимирівна</t>
  </si>
  <si>
    <t>ВФЧ/ШВ/П/0100</t>
  </si>
  <si>
    <t>Ліцей ім. Михайла Драгоманова</t>
  </si>
  <si>
    <t>Воронецька Ірина Яківна</t>
  </si>
  <si>
    <t>Радченко Микита Антонович</t>
  </si>
  <si>
    <t>ВФЧ/ШВ/П/0101</t>
  </si>
  <si>
    <t>Ліцей №29 Оболонського району м.Києва імені Петра Калнишевського</t>
  </si>
  <si>
    <t>Гавриш Станіслав Костянтинович</t>
  </si>
  <si>
    <t>Чернишов Денис Олегович</t>
  </si>
  <si>
    <t>ВФЧ/ШВ/П/0102</t>
  </si>
  <si>
    <t>Славутицький заклад загальної середньої освіти І-ІІІ ступенів №3 Славутицької міської ради Вишгородського району Київської області</t>
  </si>
  <si>
    <t>Галуза Наталія Олександрівна Андросович Тетяна Миколаївна</t>
  </si>
  <si>
    <t>Сироватка-Кукліна Катерина Сергіївна</t>
  </si>
  <si>
    <t>ВФЧ/ШВ/П/0103</t>
  </si>
  <si>
    <t>Спеціалізована загальноосвітня середня школа з поглибленим вивченням природничо математичних наук міста Києва №255</t>
  </si>
  <si>
    <t>Голютяк Тетяна Миколаївна</t>
  </si>
  <si>
    <t>Лапардін Ілля Георгійович</t>
  </si>
  <si>
    <t>ВФЧ/ШВ/П/0104</t>
  </si>
  <si>
    <t xml:space="preserve">Предславинський ліцей №56 Печерського району міста Києва </t>
  </si>
  <si>
    <t xml:space="preserve">Горлушко Ірина Георгіївна </t>
  </si>
  <si>
    <t>Гончарук Андрій Костянтинович</t>
  </si>
  <si>
    <t>ВФЧ/ШВ/П/0105</t>
  </si>
  <si>
    <t>Гірський ліцей Гірської сільської ради Бориспільського району Київської області</t>
  </si>
  <si>
    <t>Григоренко Людмила Василівна</t>
  </si>
  <si>
    <t>Бойко Анна Олександрівна</t>
  </si>
  <si>
    <t>ВФЧ/ШВ/П/0106</t>
  </si>
  <si>
    <t>Спеціалізована школа І-ІІІ ступенів № 57 з поглибленим вивченням англійської мови Шевченківського району м. Києва</t>
  </si>
  <si>
    <t>Денисова Ірина Вікторівна учитель</t>
  </si>
  <si>
    <t>Мельник Нікіта Сергійович</t>
  </si>
  <si>
    <t>ВФЧ/ШВ/П/0107</t>
  </si>
  <si>
    <t>Броварський ліцей №4 ім. С. Олійника</t>
  </si>
  <si>
    <t>Доан Павло Ванович</t>
  </si>
  <si>
    <t>Малахова Анастасія Петрівна</t>
  </si>
  <si>
    <t>ВФЧ/ШВ/П/0108</t>
  </si>
  <si>
    <t>КЛ"Маріупольський ліцей міста Києва"</t>
  </si>
  <si>
    <t>Добровольська Світлана Вікторівна,Чернишова Маргарита Олександрівна</t>
  </si>
  <si>
    <t>Лукашов  Олександр Віталійович</t>
  </si>
  <si>
    <t>ВФЧ/ШВ/П/0109</t>
  </si>
  <si>
    <t>Середня загальноосвітня школа № 35</t>
  </si>
  <si>
    <t>Духніцький Юрій Олексійович</t>
  </si>
  <si>
    <t>Борисюк Владислав Олександрович</t>
  </si>
  <si>
    <t>ВФЧ/ШВ/П/0110</t>
  </si>
  <si>
    <t>Школа I-III ступенів №58</t>
  </si>
  <si>
    <t>Железнякова Анна Едуардівна</t>
  </si>
  <si>
    <t>Шульга Злата Дмитрівна</t>
  </si>
  <si>
    <t>ВФЧ/ШВ/П/0111</t>
  </si>
  <si>
    <t xml:space="preserve">Ліцей 214 </t>
  </si>
  <si>
    <t>Загідуліна Наталія Георгіївна</t>
  </si>
  <si>
    <t>Король Антон Станіславович</t>
  </si>
  <si>
    <t>ВФЧ/ШВ/П/0112</t>
  </si>
  <si>
    <t>Загальноосвітній навчальний заклад І-ІІІ ступенів "Спеціалізована школа № 271 із поглибленим вивченням внформаційних технологій"</t>
  </si>
  <si>
    <t>Зайцева Катерина Сергіївна</t>
  </si>
  <si>
    <t>Лігостаєв Андрій Вячеславович</t>
  </si>
  <si>
    <t>ВФЧ/ШВ/П/0113</t>
  </si>
  <si>
    <t>Ліцей 23 "Кадетський корпус " імені Володимира Великого</t>
  </si>
  <si>
    <t>Зайченко Вікторія Юріївна</t>
  </si>
  <si>
    <t>Кулішенко Антон Вікторович</t>
  </si>
  <si>
    <t>ВФЧ/ШВ/П/0114</t>
  </si>
  <si>
    <t>Приватна школа "Афіни" м. Києва</t>
  </si>
  <si>
    <t>Зінов'єва Віолета Сергіївна</t>
  </si>
  <si>
    <t>Максимова Вероніка</t>
  </si>
  <si>
    <t>ВФЧ/ШВ/П/0115</t>
  </si>
  <si>
    <t>Піївський ліцей "Ерудит" Ржищівської міської ради Київської області</t>
  </si>
  <si>
    <t>Ковтун Юлія Іванівна</t>
  </si>
  <si>
    <t>Скрипнік Данило Денисович</t>
  </si>
  <si>
    <t>ВФЧ/ШВ/П/0116</t>
  </si>
  <si>
    <t>Коцюбинський ліцей №2 Коцюбинської селищної ради</t>
  </si>
  <si>
    <t>Кожухар Надія Михайлівна</t>
  </si>
  <si>
    <t>Лень Олександра Олександрівна</t>
  </si>
  <si>
    <t>ВФЧ/ШВ/П/0117</t>
  </si>
  <si>
    <t>Ліцей № 101, м. Київ</t>
  </si>
  <si>
    <t>Коломієць Тетяна Миколаївна</t>
  </si>
  <si>
    <t>Морозова Марія Михайлівна</t>
  </si>
  <si>
    <t>ВФЧ/ШВ/П/0118</t>
  </si>
  <si>
    <t>Комунальний заклад Київської обласної ради"Київський обласний ліцей"</t>
  </si>
  <si>
    <t>Купріянчук Любов Анатоліївна</t>
  </si>
  <si>
    <t>Золотаревич Олександр Сергійович</t>
  </si>
  <si>
    <t>ВФЧ/ШВ/П/0119</t>
  </si>
  <si>
    <t>Середня загальноосвітня школа №162 м. Києва</t>
  </si>
  <si>
    <t>Маковенко Людмила Олександрівна</t>
  </si>
  <si>
    <t xml:space="preserve">Тальянська Анна Ярославівна </t>
  </si>
  <si>
    <t>ВФЧ/ШВ/П/0120</t>
  </si>
  <si>
    <t>Український фізико-математичний ліцей КНУ імені Тараса Шевченка</t>
  </si>
  <si>
    <t xml:space="preserve">Мельник-Мірзоян Арміне Лаврентіївна </t>
  </si>
  <si>
    <t>Малаш Тарас Сергійович</t>
  </si>
  <si>
    <t>ВФЧ/ШВ/П/0121</t>
  </si>
  <si>
    <t xml:space="preserve">		Броварський ліцей №9 Броварської міської ради Броварського району Київської області</t>
  </si>
  <si>
    <t>Михайлова Наталія Анатоліївна</t>
  </si>
  <si>
    <t>Олійниченко Дар'я Ігорівна</t>
  </si>
  <si>
    <t>ВФЧ/ШВ/П/0122</t>
  </si>
  <si>
    <t>Спеціалізована авіаційно-технологічна школа № 203</t>
  </si>
  <si>
    <t>Павлова Наталія Олександрівна</t>
  </si>
  <si>
    <t>Шевченко Дмитро Анатолійович</t>
  </si>
  <si>
    <t>ВФЧ/ШВ/П/0123</t>
  </si>
  <si>
    <t>ТОВ "Вишгородський заклад загальної середньої освіти-ліцей "Ектів Скул"</t>
  </si>
  <si>
    <t>Підвисоцька Людмила Ярославівна</t>
  </si>
  <si>
    <t>Васильчук Федір Олексійович</t>
  </si>
  <si>
    <t>ВФЧ/ШВ/П/0124</t>
  </si>
  <si>
    <t>ліцей номер 49</t>
  </si>
  <si>
    <t xml:space="preserve">Рудакова Марина Валентинівна </t>
  </si>
  <si>
    <t>Ірена Вадимівна Унтіна</t>
  </si>
  <si>
    <t>ВФЧ/ШВ/П/0125</t>
  </si>
  <si>
    <t>Вишнівський ліцей "ІДЕАЛ" Вишневої міської ради Бучанського району Київської області</t>
  </si>
  <si>
    <t>Сапальов Віктор Вікторович</t>
  </si>
  <si>
    <t>Бура Артем Русланович</t>
  </si>
  <si>
    <t>ВФЧ/ШВ/П/0126</t>
  </si>
  <si>
    <t>Ліцей "Наукова зміна"</t>
  </si>
  <si>
    <t>Седляр Михайло Олегович</t>
  </si>
  <si>
    <t>Бодня Данило Юрійович</t>
  </si>
  <si>
    <t>ВФЧ/ШВ/П/0127</t>
  </si>
  <si>
    <t>Технічний ліцей Шевченківського району</t>
  </si>
  <si>
    <t>Сулима Ілона Олесівна (учитель)</t>
  </si>
  <si>
    <t>Хунцарідзе Теймураз Теймуразович</t>
  </si>
  <si>
    <t>ВФЧ/ШВ/П/0128</t>
  </si>
  <si>
    <t>АСЕ school</t>
  </si>
  <si>
    <t>Тарковська Інна Павлівна</t>
  </si>
  <si>
    <t>Мешкова Анна</t>
  </si>
  <si>
    <t>ВФЧ/ШВ/П/0129</t>
  </si>
  <si>
    <t>Заклад загальної середньої освіти №135 м. Києва</t>
  </si>
  <si>
    <t>Тонковид Марина Аркадіївна</t>
  </si>
  <si>
    <t>Дутіна Аріна</t>
  </si>
  <si>
    <t>ВФЧ/ШВ/П/0130</t>
  </si>
  <si>
    <t>Школа І -ІІІ ступенів №25 м. Києва</t>
  </si>
  <si>
    <t>Федоренко Юлія Леонідівна</t>
  </si>
  <si>
    <t>Нещеретний Максим Анатолійович</t>
  </si>
  <si>
    <t>ВФЧ/ШВ/П/0131</t>
  </si>
  <si>
    <t>Комунальний заклад Київської обласної ради Переяславський ліцей "Патріот"</t>
  </si>
  <si>
    <t>Федоренко Юрій Андрійович</t>
  </si>
  <si>
    <t>Кузьменчук Максим Сергійович</t>
  </si>
  <si>
    <t>ВФЧ/ШВ/П/0132</t>
  </si>
  <si>
    <t>Ліцей № 256 "СМАРТ"</t>
  </si>
  <si>
    <t>Фокіна Олена Олегівна</t>
  </si>
  <si>
    <t>Баякін Павло Володимирович</t>
  </si>
  <si>
    <t>ВФЧ/ШВ/П/0133</t>
  </si>
  <si>
    <t>Ліцей "Універсум" Шевченківського району міста Києва</t>
  </si>
  <si>
    <t>Хозяшев Михайло Олександрович</t>
  </si>
  <si>
    <t>Богданова Христина Павлівна</t>
  </si>
  <si>
    <t>ВФЧ/ШВ/П/0134</t>
  </si>
  <si>
    <t>ТОВ "Центр освіти "Оптіма"</t>
  </si>
  <si>
    <t>Шатіло Оксана Вадимівна</t>
  </si>
  <si>
    <t>Басов Ярослав Дмитрович</t>
  </si>
  <si>
    <t>ВФЧ/ШВ/П/0135</t>
  </si>
  <si>
    <t>Коцюбинський ліцей №1</t>
  </si>
  <si>
    <t>Шевчук Наталія Михайлівна</t>
  </si>
  <si>
    <t>Сокирко Карина Євгенівна</t>
  </si>
  <si>
    <t>ВФЧ/ШВ/П/0136</t>
  </si>
  <si>
    <t>Ліцей № 172 "Нивки" м.Києва</t>
  </si>
  <si>
    <t>Ярош Алла Олександрівна</t>
  </si>
  <si>
    <t>Фесай Наталія Дмитрівна</t>
  </si>
  <si>
    <t>ВФЧ/ШВ/П/0137</t>
  </si>
  <si>
    <t>Фурсівський ліцей-гімназія</t>
  </si>
  <si>
    <t>Ярошенко Олена Миколаївна</t>
  </si>
  <si>
    <t>Усачова Валерія Максимівна</t>
  </si>
  <si>
    <t>ВФЧ/ШВ/П/0138</t>
  </si>
  <si>
    <t>Смолінський ліцей № 2 Смолінської селищної ради Кіровоградської області</t>
  </si>
  <si>
    <t>Балан Юлія Миколаївна</t>
  </si>
  <si>
    <t>Беляєва Діана Русланівна</t>
  </si>
  <si>
    <t>ВФЧ/ШВ/П/0139</t>
  </si>
  <si>
    <t>Голованівський ліцей ім.Т.Г.Шевченка Голованівської селищної ради</t>
  </si>
  <si>
    <t>Безпалько Олена Володимирівна</t>
  </si>
  <si>
    <t>Лахтюк Данііл Андрійович</t>
  </si>
  <si>
    <t>ВФЧ/ШВ/П/0140</t>
  </si>
  <si>
    <t>Ліцей "Крила України" Знам'янської міської ради Кіровоградської області</t>
  </si>
  <si>
    <t>Биков Ілля Васильович</t>
  </si>
  <si>
    <t>Прутяний Олег Олегович</t>
  </si>
  <si>
    <t>ВФЧ/ШВ/П/0141</t>
  </si>
  <si>
    <t>Гуманітарний ліцей Олександрійської міської ради Кіровоградської області</t>
  </si>
  <si>
    <t>Дериземля Тетяна Олександрівна</t>
  </si>
  <si>
    <t>Смакула Анастасія Миколаївна</t>
  </si>
  <si>
    <t>ВФЧ/ШВ/П/0142</t>
  </si>
  <si>
    <t>Мультипрофільний ліцей Олександрійської міської ради Кіровоградської області</t>
  </si>
  <si>
    <t>Дмитренко Юрій Васильович</t>
  </si>
  <si>
    <t xml:space="preserve">Федченко Михайло Олексійович </t>
  </si>
  <si>
    <t>ВФЧ/ШВ/П/0143</t>
  </si>
  <si>
    <t>КЗ Ліцей " Лідер" Кропивницької міської ради</t>
  </si>
  <si>
    <t>Іванова Ірина Вячеславівна</t>
  </si>
  <si>
    <t>Крикун Софія Русланівна</t>
  </si>
  <si>
    <t>ВФЧ/ШВ/П/0144</t>
  </si>
  <si>
    <t>Комунальний заклад "Ліцей "Вікторія-П" Кропивницької міської ради"</t>
  </si>
  <si>
    <t>Левицька Олена Миколаївна</t>
  </si>
  <si>
    <t>Пишногуб Олександра Романівна.</t>
  </si>
  <si>
    <t>ВФЧ/ШВ/П/0145</t>
  </si>
  <si>
    <t>Куцеволівський ліцей Онуфріївської селищної ради</t>
  </si>
  <si>
    <t>Писаренко Світлана Олексіївна</t>
  </si>
  <si>
    <t>Половий Павло Сергійович</t>
  </si>
  <si>
    <t>ВФЧ/ШВ/П/0146</t>
  </si>
  <si>
    <t>Опорний заклад "Ліцей №1 ім. Героя України Березняка Є.С." Помічнянської міської ради</t>
  </si>
  <si>
    <t>Сазіна Оксана Анатоліївна</t>
  </si>
  <si>
    <t>Примак Богдан</t>
  </si>
  <si>
    <t>ВФЧ/ШВ/П/0147</t>
  </si>
  <si>
    <t>Комунальний заклад "Бобринецький ліцей №1" Бобринецької міської ради Кіровоградської області</t>
  </si>
  <si>
    <t>Сікач Ірина Олександрівна</t>
  </si>
  <si>
    <t>Безрученко Володимир Олексійович</t>
  </si>
  <si>
    <t>ВФЧ/ШВ/П/0148</t>
  </si>
  <si>
    <t>Кремінська школа-гімназія Кремінської міської ради Луганської області</t>
  </si>
  <si>
    <t>Борисенко Діана Іванівна</t>
  </si>
  <si>
    <t>Короткий Єгор Дмитрович</t>
  </si>
  <si>
    <t>ВФЧ/ШВ/П/0149</t>
  </si>
  <si>
    <t>Мокротинський ЗЗСО І-ІІІ ступенів</t>
  </si>
  <si>
    <t>Скіра Тетяна Миколаївна</t>
  </si>
  <si>
    <t>Жезло Богдана Андріївна</t>
  </si>
  <si>
    <t>ВФЧ/ШВ/П/0150</t>
  </si>
  <si>
    <t>Львівський фізико-математичний ліцей-інтернат при Львівському національному університеті ім. І. Франка</t>
  </si>
  <si>
    <t>Гаврилюк Василь Григорович</t>
  </si>
  <si>
    <t xml:space="preserve">Карнковський Роман Юрійович </t>
  </si>
  <si>
    <t>ВФЧ/ШВ/П/0151</t>
  </si>
  <si>
    <t xml:space="preserve">Ліцей "Надія" Львівської міської ради		</t>
  </si>
  <si>
    <t>Голосова Лідія Віталіївна</t>
  </si>
  <si>
    <t>Солодовський Матвій Миколайович</t>
  </si>
  <si>
    <t>ВФЧ/ШВ/П/0152</t>
  </si>
  <si>
    <t>Липівський ЗЗСО І-ІІІ ступенів</t>
  </si>
  <si>
    <t>Добушовська Оксана Миколаївна</t>
  </si>
  <si>
    <t>Середа Валерія Юріївна</t>
  </si>
  <si>
    <t>ВФЧ/ШВ/П/0153</t>
  </si>
  <si>
    <t>ліцей "Сихівський" ЛМР</t>
  </si>
  <si>
    <t>Журба Віталій Євгенійович</t>
  </si>
  <si>
    <t>Яців Ростислав Вікторович</t>
  </si>
  <si>
    <t>ВФЧ/ШВ/П/0154</t>
  </si>
  <si>
    <t>Ліцей №46 ім.В.Чорновола Львівської міської ради</t>
  </si>
  <si>
    <t>Кирильчук Оксана Іванівна</t>
  </si>
  <si>
    <t>Єрмілов Сергій Костянтинович</t>
  </si>
  <si>
    <t>ВФЧ/ШВ/П/0155</t>
  </si>
  <si>
    <t>Середня загальноосвітня школа І-ІІІ ступенів №29 м. Львова</t>
  </si>
  <si>
    <t>Климко Ярина Миронівна</t>
  </si>
  <si>
    <t>Деленько Тетяна Володимирівна</t>
  </si>
  <si>
    <t>ВФЧ/ШВ/П/0156</t>
  </si>
  <si>
    <t>Навчально - виховний комплекс "Інженерно - економічна школа – Львівський економічний ліцей"</t>
  </si>
  <si>
    <t>Кравчук Оксана Ярославівна</t>
  </si>
  <si>
    <t>Синишин Ілона Іванівна</t>
  </si>
  <si>
    <t>ВФЧ/ШВ/П/0157</t>
  </si>
  <si>
    <t>Львівська правнича гімназія</t>
  </si>
  <si>
    <t>Леда Галина Мирославівна</t>
  </si>
  <si>
    <t>Баранець Анастасія Віталіївна</t>
  </si>
  <si>
    <t>ВФЧ/ШВ/П/0158</t>
  </si>
  <si>
    <t>Зашківський ліцей імені Євгена Коновальця</t>
  </si>
  <si>
    <t>Лущак Наталія Олександрівна</t>
  </si>
  <si>
    <t>Зайцев Олександр Олександрович</t>
  </si>
  <si>
    <t>ВФЧ/ШВ/П/0159</t>
  </si>
  <si>
    <t>Львівська гімназія "Євшан"</t>
  </si>
  <si>
    <t>Мадай Лідія Орестівна</t>
  </si>
  <si>
    <t>Романишин Софія Павлівна</t>
  </si>
  <si>
    <t>ВФЧ/ШВ/П/0160</t>
  </si>
  <si>
    <t>КЗ ЛОР "Обласний науковий ліцей "</t>
  </si>
  <si>
    <t>Марущак Іван Михайлович</t>
  </si>
  <si>
    <t>Буцяк Максим Ігорович</t>
  </si>
  <si>
    <t>ВФЧ/ШВ/П/0161</t>
  </si>
  <si>
    <t>СЗШ №34 ім.М.Шашкевича</t>
  </si>
  <si>
    <t>Місінська Світлана Михайлівна</t>
  </si>
  <si>
    <t>Тесленков Олександр Андрійович</t>
  </si>
  <si>
    <t>ВФЧ/ШВ/П/0162</t>
  </si>
  <si>
    <t>Стенятинська ЗШ І-ІІІ ступенів</t>
  </si>
  <si>
    <t>Павкович Ірина Ігорівна</t>
  </si>
  <si>
    <t>Гарасимчук Евеліна Володимирівна</t>
  </si>
  <si>
    <t>ВФЧ/ШВ/П/0163</t>
  </si>
  <si>
    <t>Зубрянський ліцей Солонківської сільської ради</t>
  </si>
  <si>
    <t>Партем Катерина Михайлівна</t>
  </si>
  <si>
    <t>Герцюк Богдан Володимирович</t>
  </si>
  <si>
    <t>ВФЧ/ШВ/П/0164</t>
  </si>
  <si>
    <t>Середня загальноосвітня школа №1 м. Львова</t>
  </si>
  <si>
    <t>Перечепа Наталя Василівна</t>
  </si>
  <si>
    <t>Ясінська Анастасія</t>
  </si>
  <si>
    <t>ВФЧ/ШВ/П/0165</t>
  </si>
  <si>
    <t>Заболотцівський опорний заклад загальної середньої освіти І-ІІІ ступенів Заболотцівської сільської ради Золочівського району Львівської області</t>
  </si>
  <si>
    <t>Сорвіщак Богдан Романович</t>
  </si>
  <si>
    <t>ВФЧ/ШВ/П/0166</t>
  </si>
  <si>
    <t>Маринівський ліцей "Лідер"Доманівської селищної ради</t>
  </si>
  <si>
    <t xml:space="preserve">Гевич Катерина Миколаївна </t>
  </si>
  <si>
    <t>Зборовський Юрій Сергійович</t>
  </si>
  <si>
    <t>ВФЧ/ШВ/П/0167</t>
  </si>
  <si>
    <t>Мостівський ліцей Мостівської сільської ради Вознесенського району</t>
  </si>
  <si>
    <t>Онищак Вікторія Семенівна</t>
  </si>
  <si>
    <t>Нахман Ольга Іванівна</t>
  </si>
  <si>
    <t>ВФЧ/ШВ/П/0168</t>
  </si>
  <si>
    <t>Черноморський ліцей 4 Чорноморської міської ради Одеського району Одеської області</t>
  </si>
  <si>
    <t>Алєксєєнко Ольга Володимирівна</t>
  </si>
  <si>
    <t>Ракович Максим Олегович</t>
  </si>
  <si>
    <t>ВФЧ/ШВ/П/0169</t>
  </si>
  <si>
    <t xml:space="preserve">Одеський ліцей № 62 Одеської міської ради		</t>
  </si>
  <si>
    <t>Бабій Анна Ігорівна</t>
  </si>
  <si>
    <t>Маймескул Ольга Володимирівна</t>
  </si>
  <si>
    <t>ВФЧ/ШВ/П/0170</t>
  </si>
  <si>
    <t>Одеський ліцей №13</t>
  </si>
  <si>
    <t>Бедікян Надія Іванівна</t>
  </si>
  <si>
    <t>Юрченко Георгій Юрійович</t>
  </si>
  <si>
    <t>ВФЧ/ШВ/П/0171</t>
  </si>
  <si>
    <t>Одеський ліцей №17</t>
  </si>
  <si>
    <t>Васильєва Наталія Володимирівна</t>
  </si>
  <si>
    <t>Долян Кіра Юріївна</t>
  </si>
  <si>
    <t>ВФЧ/ШВ/П/0172</t>
  </si>
  <si>
    <t>ОДЕСЬКИЙ ЛІЦЕЙ №28</t>
  </si>
  <si>
    <t>Веліченко Дмитро Святославович</t>
  </si>
  <si>
    <t>Полтавцев Андрій Валентинович</t>
  </si>
  <si>
    <t>ВФЧ/ШВ/П/0173</t>
  </si>
  <si>
    <t>Ліцей "Лідер" м.Білгорода-Дністровського</t>
  </si>
  <si>
    <t>Гайнулліна Олена Миколаївна</t>
  </si>
  <si>
    <t>Боднар Леонід Михайлович</t>
  </si>
  <si>
    <t>ВФЧ/ШВ/П/0174</t>
  </si>
  <si>
    <t>Одеський ліцей "Фонтанський"</t>
  </si>
  <si>
    <t>Гарчева Ірина Олександрівна</t>
  </si>
  <si>
    <t>Долгова Дарина Сергіївна</t>
  </si>
  <si>
    <t>ВФЧ/ШВ/П/0175</t>
  </si>
  <si>
    <t>Кілійський заклад загальної середньої освіти №1 Кілійської міської ради</t>
  </si>
  <si>
    <t>Гудима Вікторія Вікторівна</t>
  </si>
  <si>
    <t>Труве Тео Малкольм</t>
  </si>
  <si>
    <t>ВФЧ/ШВ/П/0176</t>
  </si>
  <si>
    <t xml:space="preserve">ЗЗСО "Авангардівський ліцей" Авангардівської селищної ради </t>
  </si>
  <si>
    <t>Жуковська Олена Миколаївна</t>
  </si>
  <si>
    <t>Берник Назарій Ігорович</t>
  </si>
  <si>
    <t>ВФЧ/ШВ/П/0177</t>
  </si>
  <si>
    <t>Тузлівський ОЗЗСО</t>
  </si>
  <si>
    <t>Карпенко Інна Володимирівна</t>
  </si>
  <si>
    <t>Єлісіна Катерина</t>
  </si>
  <si>
    <t>ВФЧ/ШВ/П/0178</t>
  </si>
  <si>
    <t>Біляївський ліцей №2 Біляївської міської ради  Одеського району Одеської області</t>
  </si>
  <si>
    <t>Ковальова Олена Сергіївна</t>
  </si>
  <si>
    <t>Голубенко  Кароліна Павлівна</t>
  </si>
  <si>
    <t>ВФЧ/ШВ/П/0179</t>
  </si>
  <si>
    <t>Міжнародна академічна школа Одеса</t>
  </si>
  <si>
    <t>Козак Ганна Олександрівна</t>
  </si>
  <si>
    <t>Ніколаєнко Валерія Русланівна</t>
  </si>
  <si>
    <t>ВФЧ/ШВ/П/0180</t>
  </si>
  <si>
    <t>Теплодарський ліцей імені О.П. Медведкова</t>
  </si>
  <si>
    <t>Кургуз-Ставратій Марія Віталіївна</t>
  </si>
  <si>
    <t>Гладченко Поліна Ігорівна</t>
  </si>
  <si>
    <t>ВФЧ/ШВ/П/0181</t>
  </si>
  <si>
    <t>Одеський ліцей №78 Одеської міської ради</t>
  </si>
  <si>
    <t>Нікітіна Наталія Вікторівна</t>
  </si>
  <si>
    <t>Гаврін Максим Петрович</t>
  </si>
  <si>
    <t>ВФЧ/ШВ/П/0182</t>
  </si>
  <si>
    <t>Ліцей № 23 Одеської Міської Ради</t>
  </si>
  <si>
    <t>Нікулін Роман Ігорович</t>
  </si>
  <si>
    <t>Рускєвич Анастасія Ігорівна</t>
  </si>
  <si>
    <t>ВФЧ/ШВ/П/0183</t>
  </si>
  <si>
    <t>ОДЕСЬКИЙ ЛІЦЕЙ № 7 ОДЕСЬКОЇ МІСЬКОЇ РАДИ</t>
  </si>
  <si>
    <t>Озарінська Тетяна Станіславівна</t>
  </si>
  <si>
    <t>Коваль Марія Олександрівна</t>
  </si>
  <si>
    <t>ВФЧ/ШВ/П/0184</t>
  </si>
  <si>
    <t xml:space="preserve">Дельжилерський ліцей Татарбунарської міської ради </t>
  </si>
  <si>
    <t xml:space="preserve">Паладій Марія Георгіївна </t>
  </si>
  <si>
    <t xml:space="preserve">Гайдаржи Дар'я Юріївна </t>
  </si>
  <si>
    <t>ВФЧ/ШВ/П/0185</t>
  </si>
  <si>
    <t>Одеський ліцей №15</t>
  </si>
  <si>
    <t>Петельська Олена Юріївна</t>
  </si>
  <si>
    <t>Чорний Ян</t>
  </si>
  <si>
    <t>ВФЧ/ШВ/П/0186</t>
  </si>
  <si>
    <t>Одеський економічний ліцей Одеської міської ради</t>
  </si>
  <si>
    <t>Харитонова Бела Григорівна</t>
  </si>
  <si>
    <t>Науменко Михайло Сергійович</t>
  </si>
  <si>
    <t>ВФЧ/ШВ/П/0187</t>
  </si>
  <si>
    <t>Арцизький ліцей №5 з початковою школою та гімназією Арцизької міської ради</t>
  </si>
  <si>
    <t>Шолька Сергій Миколайович</t>
  </si>
  <si>
    <t>Дмитрієва Інна Юріївна</t>
  </si>
  <si>
    <t>ВФЧ/ШВ/П/0188</t>
  </si>
  <si>
    <t>ОДЕСЬКИЙ ЛІЦЕЙ№4 ОДЕСЬКОЇ МІСЬКОЇ РАДИ</t>
  </si>
  <si>
    <t>Шумченя Тетяна Володимирівна</t>
  </si>
  <si>
    <t>Галайко Микита Максимович</t>
  </si>
  <si>
    <t>ВФЧ/ШВ/П/0189</t>
  </si>
  <si>
    <t>Білецьківський ліцей Кам'янопотоківської сільської ради Кременчуцького району Полтавської області</t>
  </si>
  <si>
    <t>Бондаренко Надія Володимирівна</t>
  </si>
  <si>
    <t>Красніков Тимур Васильвич</t>
  </si>
  <si>
    <t>ВФЧ/ШВ/П/0190</t>
  </si>
  <si>
    <t>Академічний ліцей імені братів Шеметів Лубенської міської ради Полтавської області</t>
  </si>
  <si>
    <t>Гончаров Ігор Анатолійович</t>
  </si>
  <si>
    <t>Мотузний Владислав Анатолійович</t>
  </si>
  <si>
    <t>ВФЧ/ШВ/П/0191</t>
  </si>
  <si>
    <t>Щербанвський ліцей Щербанівської сільської ради Полтавського району Полтавської області</t>
  </si>
  <si>
    <t>Гордієвський Дмитро Євгенович</t>
  </si>
  <si>
    <t xml:space="preserve">Михайленко Дарина Іванівна </t>
  </si>
  <si>
    <t>ВФЧ/ШВ/П/0192</t>
  </si>
  <si>
    <t>Опорний заклад "Скороходівський ліцей" Скороходівської селищної ради Полтавської області</t>
  </si>
  <si>
    <t>Давиденко Наталія Сергіївна</t>
  </si>
  <si>
    <t>Нещеретний Ілля Русланович</t>
  </si>
  <si>
    <t>ВФЧ/ШВ/П/0193</t>
  </si>
  <si>
    <t>ОЗО "Миргородський ліцей імені І.А.Зубковського"</t>
  </si>
  <si>
    <t>Кареліна Оксана Анатоліївна</t>
  </si>
  <si>
    <t>Негоденко Богдан Сергійович</t>
  </si>
  <si>
    <t>ВФЧ/ШВ/П/0194</t>
  </si>
  <si>
    <t>Полтавський ліцей # 2</t>
  </si>
  <si>
    <t xml:space="preserve">Кравець Міла </t>
  </si>
  <si>
    <t>Максим Ляхівнен Сергійович</t>
  </si>
  <si>
    <t>ВФЧ/ШВ/П/0195</t>
  </si>
  <si>
    <t>опорний заклад "Омельницький ліцей" виконавчого комітету Омельницької сільської ради Кременчуцького району Полтавської області</t>
  </si>
  <si>
    <t xml:space="preserve">Павлушенко Катерина Валеріївна </t>
  </si>
  <si>
    <t>Терентьєва Вікторія Романівна</t>
  </si>
  <si>
    <t>ВФЧ/ШВ/П/0196</t>
  </si>
  <si>
    <t>Петрівський ліцей</t>
  </si>
  <si>
    <t>Чернобай Надія Володимирівна</t>
  </si>
  <si>
    <t>Луценко Вікторія Віталіївна</t>
  </si>
  <si>
    <t>ВФЧ/ШВ/П/0197</t>
  </si>
  <si>
    <t>Заводський ліцей №1 Заводської міської ради Миргородського району Полтавської області</t>
  </si>
  <si>
    <t>Ющенко Ірина Володимирівна</t>
  </si>
  <si>
    <t>Мельник Аріна Володимирівна</t>
  </si>
  <si>
    <t>ВФЧ/ШВ/П/0198</t>
  </si>
  <si>
    <t xml:space="preserve"> Вараський ліцей №6 Вараської міської ради</t>
  </si>
  <si>
    <t xml:space="preserve"> Бутрим Лідія Петрівна</t>
  </si>
  <si>
    <t>Бовгиря  Дарина Сергіївна</t>
  </si>
  <si>
    <t>ВФЧ/ШВ/П/0199</t>
  </si>
  <si>
    <t>Обласний науковий ліцей в м. Рівне Рівненської обласної ради</t>
  </si>
  <si>
    <t>Вашай Юлія Володимирівна</t>
  </si>
  <si>
    <t>Петрівська Ганна Олександрівна</t>
  </si>
  <si>
    <t>ВФЧ/ШВ/П/0200</t>
  </si>
  <si>
    <t>КЗ "Студянський  ліцей"</t>
  </si>
  <si>
    <t>Кулібаба Тетяна Юріївна</t>
  </si>
  <si>
    <t>Оніщук Артем Іванович</t>
  </si>
  <si>
    <t>ВФЧ/ШВ/П/0201</t>
  </si>
  <si>
    <t xml:space="preserve">Сарненський ліцей №5 Сарненської міської ради Сарненського району </t>
  </si>
  <si>
    <t>Сергійчук Ірина Анатоліївна</t>
  </si>
  <si>
    <t>Стоян Катерина Костянтинівна</t>
  </si>
  <si>
    <t>ВФЧ/ШВ/П/0202</t>
  </si>
  <si>
    <t>Гощанський ліцей Гощанської селищної ради Рівненської області</t>
  </si>
  <si>
    <t>Харченко Любов Володимирівна</t>
  </si>
  <si>
    <t>Віюк Катерина Юріївна</t>
  </si>
  <si>
    <t>ВФЧ/ШВ/П/0203</t>
  </si>
  <si>
    <t>КЗСОР "Конотопський обласний академічний ліцей "Лідер"</t>
  </si>
  <si>
    <t>Аптерман Олександр Йосипович</t>
  </si>
  <si>
    <t>Нижник Дар'я Валеріївна</t>
  </si>
  <si>
    <t>ВФЧ/ШВ/П/0204</t>
  </si>
  <si>
    <t>Нижньосироватський ліцей імені Бориса Грінченка Нижньосироватської сільської ради Сумського району Сумської області</t>
  </si>
  <si>
    <t>Гиренко Наталія Сергіївна</t>
  </si>
  <si>
    <t>Рябко Анастасія Віталіївна</t>
  </si>
  <si>
    <t>ВФЧ/ШВ/П/0205</t>
  </si>
  <si>
    <t>Конотопський ліцей №9 Конотопської міської ради Сумської області</t>
  </si>
  <si>
    <t>Леоненко Юлія Григорівна</t>
  </si>
  <si>
    <t>Шевченко Денис Русланович</t>
  </si>
  <si>
    <t>ВФЧ/ШВ/П/0206</t>
  </si>
  <si>
    <t xml:space="preserve">Конотопський  ліцей  №3 Конотопської міської ради  Сумської області  </t>
  </si>
  <si>
    <t xml:space="preserve">Олех Анатолій  Петрович </t>
  </si>
  <si>
    <t xml:space="preserve">Сідерко Олекандра  Сергіївна </t>
  </si>
  <si>
    <t>ВФЧ/ШВ/П/0207</t>
  </si>
  <si>
    <t>Комунальна установа Сумська загальноосвітня школа I-III ступенів №27, м. Суми, Сумської області</t>
  </si>
  <si>
    <t>Пильчук Мирослава Вікторівна</t>
  </si>
  <si>
    <t>Коцарь Єгор Романович</t>
  </si>
  <si>
    <t>ВФЧ/ШВ/П/0208</t>
  </si>
  <si>
    <t>Ямпільський ліцей №2 Ямпільської селищної ради Сумської області</t>
  </si>
  <si>
    <t>Прокопенко Оксана Андріївна</t>
  </si>
  <si>
    <t>Семенцова Олеся Миколаївна</t>
  </si>
  <si>
    <t>ВФЧ/ШВ/П/0209</t>
  </si>
  <si>
    <t xml:space="preserve">Комунальна установа Сумська загальноосвітня школа І-ІІІ ступенів 4 імені Героя України Олександра Аніщенка Сумської міської ради </t>
  </si>
  <si>
    <t>Шапаренко Інна Жанівна</t>
  </si>
  <si>
    <t>Грищенко Варвара</t>
  </si>
  <si>
    <t>ВФЧ/ШВ/П/0210</t>
  </si>
  <si>
    <t>Тернопільська загальноосвітня школа І-ІІІ ступенів №19</t>
  </si>
  <si>
    <t>Антонюк Сергій Миколайович</t>
  </si>
  <si>
    <t>Кулеба Ростислав Романович</t>
  </si>
  <si>
    <t>ВФЧ/ШВ/П/0211</t>
  </si>
  <si>
    <t>Бережанський ліцей Тернопільської обласної  ради</t>
  </si>
  <si>
    <t>Бридун Оксана Григорівна</t>
  </si>
  <si>
    <t>Кукуруза Олена Віталіївна</t>
  </si>
  <si>
    <t>ВФЧ/ШВ/П/0212</t>
  </si>
  <si>
    <t>Остап'ївський заклад загальної середньої освіти Скалатської міської ради</t>
  </si>
  <si>
    <t>Кец Оксана Йосипівна</t>
  </si>
  <si>
    <t>Чомко Роман Володимирович</t>
  </si>
  <si>
    <t>ВФЧ/ШВ/П/0213</t>
  </si>
  <si>
    <t>Опорний заклад Почаївська ЗОШ І-ІІІ ступенів</t>
  </si>
  <si>
    <t>Козак Людмила Миколаївна</t>
  </si>
  <si>
    <t>Нек Соломія Олегівна</t>
  </si>
  <si>
    <t>ВФЧ/ШВ/П/0214</t>
  </si>
  <si>
    <t>Ліцей №1 м.Копичинці Копичинецької міської ради Чортківського району Тернопільської області</t>
  </si>
  <si>
    <t>Липка Оксана Романівна</t>
  </si>
  <si>
    <t>Репко Михайло Юрійович</t>
  </si>
  <si>
    <t>ВФЧ/ШВ/П/0215</t>
  </si>
  <si>
    <t>Тернопільська загальноосвітня школа №14 ім.Б.Лепкого</t>
  </si>
  <si>
    <t>Пасєка Наталія Іванівна</t>
  </si>
  <si>
    <t>Гаврилюк Анастасія Русланівна</t>
  </si>
  <si>
    <t>ВФЧ/ШВ/П/0216</t>
  </si>
  <si>
    <t>Тернопільський класичний ліцей Тернопільської міської ради</t>
  </si>
  <si>
    <t>Романишин Ольга Миколаївна</t>
  </si>
  <si>
    <t>Дюлай Мар'яна</t>
  </si>
  <si>
    <t>ВФЧ/ШВ/П/0217</t>
  </si>
  <si>
    <t>Комунальний закладВеликоберезовицькийліцей  Великоберезовицької селищної ради Тернопільської  області Т</t>
  </si>
  <si>
    <t>Стодола Інна Вікторівна - вчитель</t>
  </si>
  <si>
    <t>Балицька Вікторія Володимирівна</t>
  </si>
  <si>
    <t>ВФЧ/ШВ/П/0218</t>
  </si>
  <si>
    <t>Бережанський ліцей імені Віталія Скакуна</t>
  </si>
  <si>
    <t>Якимець Леся Василівна</t>
  </si>
  <si>
    <t>Кушко Василь Степановия</t>
  </si>
  <si>
    <t>ВФЧ/ШВ/П/0219</t>
  </si>
  <si>
    <t>КЗ "Харківський ліцей № 93 ХМР"</t>
  </si>
  <si>
    <t>Бєлоусова Світлана Володимирівна</t>
  </si>
  <si>
    <t>Нестеренко Роман Євгенович</t>
  </si>
  <si>
    <t>ВФЧ/ШВ/П/0220</t>
  </si>
  <si>
    <t>Комунальний заклад «Харківський науковий ліцей "Обдарованість"» Харківської обласної ради</t>
  </si>
  <si>
    <t>Бордаєв Владислав Вікторович</t>
  </si>
  <si>
    <t>Скопич Олег Єгорович</t>
  </si>
  <si>
    <t>ВФЧ/ШВ/П/0221</t>
  </si>
  <si>
    <t>Комунальний заклад "Харківський ліцей № 58 Харківської міської ради"</t>
  </si>
  <si>
    <t>Борисенко Світлана Олександрівна</t>
  </si>
  <si>
    <t>Курилов Вадим Сергійович</t>
  </si>
  <si>
    <t>ВФЧ/ШВ/П/0222</t>
  </si>
  <si>
    <t>комунальний заклад "Харківський ліцей № 4 Харківської міської ради"</t>
  </si>
  <si>
    <t>Бутко Ольга Володимирівна</t>
  </si>
  <si>
    <t>Гриньова Єлизавета Андріївна</t>
  </si>
  <si>
    <t>ВФЧ/ШВ/П/0223</t>
  </si>
  <si>
    <t>комунальний заклад "Харківський ліцей № 64 Харківської міської ради"</t>
  </si>
  <si>
    <t>Ємельянова Лідія Іванівна</t>
  </si>
  <si>
    <t>Зозуля Олеся Сергіївна</t>
  </si>
  <si>
    <t>ВФЧ/ШВ/П/0224</t>
  </si>
  <si>
    <t>ПРИВАТНИЙ ЗАКЛАД ЗАГАЛЬНОЇ СЕРЕДНЬОЇ ОСВІТИ "ХАРКІВСЬКИЙ ЛІЦЕЙ "ІТ СТЕП СКУЛ ХАРКІВ"" ХАРКІВСЬКОЇ ОБЛАСТІ</t>
  </si>
  <si>
    <t>Зайцева Ірина Олександрівна</t>
  </si>
  <si>
    <t xml:space="preserve">Маслій Арсеній Андрійович </t>
  </si>
  <si>
    <t>ВФЧ/ШВ/П/0225</t>
  </si>
  <si>
    <t>Комунальний заклад "Харківський ліцей № 157 Харківської міської ради"</t>
  </si>
  <si>
    <t>Коваленко Тетяна Федорівна</t>
  </si>
  <si>
    <t xml:space="preserve">Труфанова Дар'я Олександрівна		</t>
  </si>
  <si>
    <t>ВФЧ/ШВ/П/0226</t>
  </si>
  <si>
    <t xml:space="preserve">Комунальний заклад "Харківський ліцей №156 Харківської міської ради" </t>
  </si>
  <si>
    <t>Коноваленко Ігор Вікторович</t>
  </si>
  <si>
    <t>Кричевська Вікторія Романівна</t>
  </si>
  <si>
    <t>ВФЧ/ШВ/П/0227</t>
  </si>
  <si>
    <t>комунальний заклад "Харківський ліцей №163 Харківської міської ради"</t>
  </si>
  <si>
    <t>Кравченко Анна Олексіївна</t>
  </si>
  <si>
    <t>Ждановський Ігнат Андрійович</t>
  </si>
  <si>
    <t>ВФЧ/ШВ/П/0228</t>
  </si>
  <si>
    <t>Харківський ліцей # 147</t>
  </si>
  <si>
    <t>Ляхівненко Людмила Володимирівна</t>
  </si>
  <si>
    <t>Стрельніков Михайло Сергійович</t>
  </si>
  <si>
    <t>ВФЧ/ШВ/П/0229</t>
  </si>
  <si>
    <t>комунальний заклад "Харківський ліцей №141 Харківської міської ради"</t>
  </si>
  <si>
    <t>Махамат Світлана Василівна</t>
  </si>
  <si>
    <t>Отрох Софія Олексіївна</t>
  </si>
  <si>
    <t>ВФЧ/ШВ/П/0230</t>
  </si>
  <si>
    <t>комунальний заклад "Харківський ліцей № 20 Харківської міської ради"</t>
  </si>
  <si>
    <t>Нечаєва-Носова Оксана Олександрівна</t>
  </si>
  <si>
    <t>Деркач Анна Володимирівна</t>
  </si>
  <si>
    <t>ВФЧ/ШВ/П/0231</t>
  </si>
  <si>
    <t>Комунальний заклад "Есхарівський ліцей" Новопокровської селищної ради Чугуївського району Харківської області</t>
  </si>
  <si>
    <t>Семерик Олександра Сергіївна</t>
  </si>
  <si>
    <t>Божко Віталій Дмитрович</t>
  </si>
  <si>
    <t>ВФЧ/ШВ/П/0232</t>
  </si>
  <si>
    <t>Комунальний заклад "Шелестівський ліцей Коломацької селищної ради Богодухівського району Харківської області"</t>
  </si>
  <si>
    <t xml:space="preserve">Тороні Валентина Миколаївна </t>
  </si>
  <si>
    <t xml:space="preserve">Авраменко Дмитро Сергійович </t>
  </si>
  <si>
    <t>ВФЧ/ШВ/П/0233</t>
  </si>
  <si>
    <t>Комунальний заклад Харківський ліцей № 139 Харківської міської ради</t>
  </si>
  <si>
    <t>Шумаков Олексій Сергійович</t>
  </si>
  <si>
    <t>Богомаз Анастасія Володимирівна</t>
  </si>
  <si>
    <t>ВФЧ/ШВ/П/0234</t>
  </si>
  <si>
    <t>Ліцей №3 Новокаховської міської ради</t>
  </si>
  <si>
    <t>Батрак Аліна Русланівна</t>
  </si>
  <si>
    <t>Василенко Марія Василівна</t>
  </si>
  <si>
    <t>ВФЧ/ШВ/П/0235</t>
  </si>
  <si>
    <t>Новокиївський навчально-виховний комплекс "загальноосвітній навчальний заклад І-ІІІ ступенів-дошкільний навчальний заклад" Каланчацької селищної ради Херсонської області</t>
  </si>
  <si>
    <t>Василенко Юлія Олександрівна</t>
  </si>
  <si>
    <t>Грибко Олександра Сергіївна</t>
  </si>
  <si>
    <t>ВФЧ/ШВ/П/0236</t>
  </si>
  <si>
    <t xml:space="preserve">Херсонська загальноосвітня школа І-ІІІ ступенів №39 "Школа-родина" Херсонської міської ради </t>
  </si>
  <si>
    <t>Голобородько Микола Володимирович</t>
  </si>
  <si>
    <t>Головченко Марія Олексіївна</t>
  </si>
  <si>
    <t>ВФЧ/ШВ/П/0237</t>
  </si>
  <si>
    <t>Херсонський науковий ліцей Херсонської обласної ради</t>
  </si>
  <si>
    <t>Кнорр Юлія Володимирівна</t>
  </si>
  <si>
    <t xml:space="preserve">Шолота Ігор Анатолійович </t>
  </si>
  <si>
    <t>ВФЧ/ШВ/П/0238</t>
  </si>
  <si>
    <t>Ліцей №1 імені О.П.Довженка Новокаховської міської ради Херсонської області</t>
  </si>
  <si>
    <t>Питько Тетяна Сергіївна</t>
  </si>
  <si>
    <t>Зінченко Олександра Олександрівна</t>
  </si>
  <si>
    <t>ВФЧ/ШВ/П/0239</t>
  </si>
  <si>
    <t>Чорнобаївська санаторна загальноосвітня школа-інтернат І-ІІІ ступенів Херсонської обласної ради</t>
  </si>
  <si>
    <t>Фесенко Ірина Володимирівна</t>
  </si>
  <si>
    <t>Шаповалова Н.В.</t>
  </si>
  <si>
    <t>ВФЧ/ШВ/П/0240</t>
  </si>
  <si>
    <t>комунальний заклад загальної середньої освіти "Ліцей №3 імені Артема Мазура Хмельницької міської ради"</t>
  </si>
  <si>
    <t>Зима Наталія Володимирівна</t>
  </si>
  <si>
    <t>Собчинський Гліб Костянтинович</t>
  </si>
  <si>
    <t>ВФЧ/ШВ/П/0241</t>
  </si>
  <si>
    <t>Хмельницький ліцей Хмельницької обласної ради</t>
  </si>
  <si>
    <t>Кулик Раїса Іванівна</t>
  </si>
  <si>
    <t>Іванов Олександр Андрійович</t>
  </si>
  <si>
    <t>ВФЧ/ШВ/П/0242</t>
  </si>
  <si>
    <t xml:space="preserve">Камʼянець-Подільський ліцей N14 Камʼянець-Подільської міської ради Хмельницької області </t>
  </si>
  <si>
    <t xml:space="preserve">Мельник Ірина Василівна </t>
  </si>
  <si>
    <t xml:space="preserve">Протоцький Платон Валентинович </t>
  </si>
  <si>
    <t>ВФЧ/ШВ/П/0243</t>
  </si>
  <si>
    <t>КЗЗСО Ліцей 1 імені Володимира Красицького Хмельницької міської ради</t>
  </si>
  <si>
    <t>Надобко Оксана Григорівна</t>
  </si>
  <si>
    <t xml:space="preserve">Саркісян Мілєна Ардавастівна </t>
  </si>
  <si>
    <t>ВФЧ/ШВ/П/0244</t>
  </si>
  <si>
    <t>Михайлюцький ліцей Михайлюцької сільської ради Шепетівського району Хмельницької області</t>
  </si>
  <si>
    <t>Поліщук Марія Анатоліївна</t>
  </si>
  <si>
    <t>Ковальчук Ілона Олександрівна</t>
  </si>
  <si>
    <t>ВФЧ/ШВ/П/0245</t>
  </si>
  <si>
    <t>Славутський ліцей Хмельницької обласної ради</t>
  </si>
  <si>
    <t>Семенюк Галина Миколаївна</t>
  </si>
  <si>
    <t>Бузиль Аліна Андріївна</t>
  </si>
  <si>
    <t>ВФЧ/ШВ/П/0246</t>
  </si>
  <si>
    <t>Ліцей №15 імені Олександра Співачука міста Хмельницького</t>
  </si>
  <si>
    <t>Скицюк Ірина Вікторівна</t>
  </si>
  <si>
    <t>Скицюк Максим Григорович</t>
  </si>
  <si>
    <t>ВФЧ/ШВ/П/0247</t>
  </si>
  <si>
    <t>Ліцей №1 ім.Героя України М.Дзявульського Шепетівської міської ради Хмельницької області</t>
  </si>
  <si>
    <t>Слободенюк Ірина Миколаївна</t>
  </si>
  <si>
    <t>Зуєва Ірина Миколаївна</t>
  </si>
  <si>
    <t>ВФЧ/ШВ/П/0248</t>
  </si>
  <si>
    <t xml:space="preserve">Чемеровецький ліцей №1 </t>
  </si>
  <si>
    <t>Слободян Тетяна Михайлівна</t>
  </si>
  <si>
    <t>Осідак Марія Олегівна</t>
  </si>
  <si>
    <t>ВФЧ/ШВ/П/0249</t>
  </si>
  <si>
    <t>Шполянський ліцей №3 Шполянської міської ради ОТГ Черкаької області</t>
  </si>
  <si>
    <t>Бондаренко Анна Петрівна</t>
  </si>
  <si>
    <t>Даценко Андрій Сергійович</t>
  </si>
  <si>
    <t>ВФЧ/ШВ/П/0250</t>
  </si>
  <si>
    <t>Черкаська загальноосвітня школа І-ІІІ ст. №29 Черкаської міської ради Черкаської області</t>
  </si>
  <si>
    <t>Діденко Сергій Васильович</t>
  </si>
  <si>
    <t>Павленко Євгеній Михайлович</t>
  </si>
  <si>
    <t>ВФЧ/ШВ/П/0251</t>
  </si>
  <si>
    <t>Золотоніська загальноосвітня школа І-ІІІ ст. №5</t>
  </si>
  <si>
    <t>Заєць Світлана Іванівна</t>
  </si>
  <si>
    <t>Загребельний Володимир Вікторович</t>
  </si>
  <si>
    <t>ВФЧ/ШВ/П/0252</t>
  </si>
  <si>
    <t>. Золотоніська гімназія ім.С, Д, Скляренка</t>
  </si>
  <si>
    <t>Заєць Світлана іванівна</t>
  </si>
  <si>
    <t>Старухін Глєб Андрійович</t>
  </si>
  <si>
    <t>ВФЧ/ШВ/П/0253</t>
  </si>
  <si>
    <t>Драбівський ліцей Драбівської селищної ради</t>
  </si>
  <si>
    <t>Калач Інна Вікторівна</t>
  </si>
  <si>
    <t>Боярчук Анна Максимівна</t>
  </si>
  <si>
    <t>ВФЧ/ШВ/П/0254</t>
  </si>
  <si>
    <t xml:space="preserve">Смілянський навчально-виховний комплекс "Загальноосвітня школа І ступеня-гімназія імені В.Т.Сенатора" (з дошкільним підрозділом) Смілянської міської ради Черкаської області </t>
  </si>
  <si>
    <t xml:space="preserve">Кільчевська Ольга Вікторівна </t>
  </si>
  <si>
    <t>Усова Емма Юріївна</t>
  </si>
  <si>
    <t>ВФЧ/ШВ/П/0255</t>
  </si>
  <si>
    <t>ліцей "Ерудит" Монастирищенської міської ради Черкаської області</t>
  </si>
  <si>
    <t>Красножон Тетяна Вікторівна</t>
  </si>
  <si>
    <t>Коношевич Діана</t>
  </si>
  <si>
    <t>ВФЧ/ШВ/П/0256</t>
  </si>
  <si>
    <t>Золотоніська спеціалізована школа № 1, м. Золотоноша, Черкаська область.</t>
  </si>
  <si>
    <t xml:space="preserve">Кузьмінський Дмитро Миколайович </t>
  </si>
  <si>
    <t xml:space="preserve">Чорний Андрій Костянтинович </t>
  </si>
  <si>
    <t>ВФЧ/ШВ/П/0257</t>
  </si>
  <si>
    <t xml:space="preserve">Навчально-виховний комплекс "Загальноосвітня школа І-ІІІ ступенів #3-колегіум" Смілянської міської ради Черкаської області </t>
  </si>
  <si>
    <t xml:space="preserve">Куликова Ольга Іванівна </t>
  </si>
  <si>
    <t>Сербіна Ірина Валеріївна</t>
  </si>
  <si>
    <t>ВФЧ/ШВ/П/0258</t>
  </si>
  <si>
    <t>Смілянська спеціалізована школа І-ІІІ ступенів № 12 Смілянської міської ради Черкаської області</t>
  </si>
  <si>
    <t>Мазур Наталія Володимирівна</t>
  </si>
  <si>
    <t>Дончук  Іванна Сергіївна</t>
  </si>
  <si>
    <t>ВФЧ/ШВ/П/0259</t>
  </si>
  <si>
    <t>Смілянська загальноосвітня школа І -ІІІ ступенів №1 Смілянської міської ради Черкаської області</t>
  </si>
  <si>
    <t>Подрушняк Любов Іванівна</t>
  </si>
  <si>
    <t>Черкасова Катерина Вікторівна</t>
  </si>
  <si>
    <t>ВФЧ/ШВ/П/0260</t>
  </si>
  <si>
    <t xml:space="preserve">	Комунальний заклад "Степанецький ліцей - опорний заклад загальної середньої освіти" Степанецької сільської ради об'єднаної територіальної громади Черкаської області</t>
  </si>
  <si>
    <t>Почтар Юлія Миколаївна</t>
  </si>
  <si>
    <t>Бовшик Богдан Петрович</t>
  </si>
  <si>
    <t>ВФЧ/ШВ/П/0261</t>
  </si>
  <si>
    <t>Черкаська гімназія № 9 ім. О.М.Луценка</t>
  </si>
  <si>
    <t>Руденко Оксана Анатоліївна</t>
  </si>
  <si>
    <t>Данельчатенко Даніл Олександрович</t>
  </si>
  <si>
    <t>ВФЧ/ШВ/П/0262</t>
  </si>
  <si>
    <t>Мліївський ліцей №1 Мліївської сільської ради</t>
  </si>
  <si>
    <t>Сотникова Софія Анатоліївна</t>
  </si>
  <si>
    <t>Гаврилюк Анастасія Олександрівна</t>
  </si>
  <si>
    <t>ВФЧ/ШВ/П/0263</t>
  </si>
  <si>
    <t xml:space="preserve">Городищенський економічний ліцей Городищенської міської ради Черкаської області </t>
  </si>
  <si>
    <t>Чорна Тетяна Василівна</t>
  </si>
  <si>
    <t>Забожко Софія Вячеславівна</t>
  </si>
  <si>
    <t>ВФЧ/ШВ/П/0264</t>
  </si>
  <si>
    <t>Коробівський НВК "ЗОШ І-ІІІ ступенів - заклад дошкільної освіти'</t>
  </si>
  <si>
    <t xml:space="preserve">Шацило Марія Василівна </t>
  </si>
  <si>
    <t xml:space="preserve">Зав'ялова Ангеліна Олександрівна </t>
  </si>
  <si>
    <t>ВФЧ/ШВ/П/0265</t>
  </si>
  <si>
    <t>Тарасовецький ліцей Ванчиковецької сільської ради Чернівецького району Чернівецької області</t>
  </si>
  <si>
    <t>Безушка Лариса Сергіївна</t>
  </si>
  <si>
    <t>Балан Олег Олегович</t>
  </si>
  <si>
    <t>ВФЧ/ШВ/П/0266</t>
  </si>
  <si>
    <t>Опорний заклад "СОКИРЯНСЬКИЙ ЛІЦЕЙ №1 СОКИРЯНСЬКОЇ МІСЬКОЇ РАДИ ДНІСТРОВСЬКОГО РАЙОНУ ЧЕРНІВЕЦЬКОЇ ОБЛАСТІ"</t>
  </si>
  <si>
    <t>Ткач Андрій Анатолійович</t>
  </si>
  <si>
    <t>Дехтяр Владислава Романівна</t>
  </si>
  <si>
    <t>ВФЧ/ШВ/П/0267</t>
  </si>
  <si>
    <t>Талалаївський ліцей Талалаївської сільської ради Ніжинського району Чернігівської області</t>
  </si>
  <si>
    <t>Немченко Іван Іванович</t>
  </si>
  <si>
    <t>Бакумович Євгеній Олександрович</t>
  </si>
  <si>
    <t>ВФЧ/ШВ/П/0268</t>
  </si>
  <si>
    <t>Білейківський ліцей Козелецької селищної ради</t>
  </si>
  <si>
    <t>Пиженко Тамара Миколаївна</t>
  </si>
  <si>
    <t>Сєргєєв Богдан Андрійович</t>
  </si>
  <si>
    <t>ВФЧ/ШВ/П/0269</t>
  </si>
  <si>
    <t>Козелецький ліцей №3 Козелецької селищної ради</t>
  </si>
  <si>
    <t>Ричок Катерина Миколаївна</t>
  </si>
  <si>
    <t>Топорець Марина Василівна</t>
  </si>
  <si>
    <t>ВФЧ/ШВ/П/0270</t>
  </si>
  <si>
    <t>Ніжинський ліцей Ніжинської міської ради Чернігівської області при НДУ ім. М.Гоголя</t>
  </si>
  <si>
    <t>Шовкун Тетяна Миколаївна</t>
  </si>
  <si>
    <t xml:space="preserve">Теплюк Ольга Ростиславівна </t>
  </si>
  <si>
    <t>ВФЧ/ШВ/П/0271</t>
  </si>
  <si>
    <t>Комунальний заклад освіти «Ліцей «Синергія» Дніпропетровської обласної ради»</t>
  </si>
  <si>
    <t xml:space="preserve"> Шаповал Ольга Ігорівна</t>
  </si>
  <si>
    <t>Білий Кирило Михайлович</t>
  </si>
  <si>
    <t>ВФЧ/ШВ/П/0272</t>
  </si>
  <si>
    <t>Зеленодольський ліцей Зеленодольської міської ради</t>
  </si>
  <si>
    <t>Гдадкий Андрій Григорович</t>
  </si>
  <si>
    <t>Крамаренко Єлизавета Олександравна</t>
  </si>
  <si>
    <t>ВФЧ/ШВ/П/0273</t>
  </si>
  <si>
    <t>Тростянецький ліцей</t>
  </si>
  <si>
    <t>Мальон Наталія Євгенівна</t>
  </si>
  <si>
    <t>Іванів Роман</t>
  </si>
  <si>
    <t>№ з/п</t>
  </si>
  <si>
    <t>Номер сертифіката</t>
  </si>
  <si>
    <t>Навчальний заклад</t>
  </si>
  <si>
    <t>Мельник Вероніка Сергіївна</t>
  </si>
  <si>
    <t>ВФЧ/ШВ/П/0274</t>
  </si>
  <si>
    <t>ВФЧ/ШВ/П/0275</t>
  </si>
  <si>
    <t>ВФЧ/ШВ/П/0276</t>
  </si>
  <si>
    <t>ВФЧ/ШВ/П/0277</t>
  </si>
  <si>
    <t>ВФЧ/ШВ/П/0278</t>
  </si>
  <si>
    <t>ВФЧ/ШВ/П/0279</t>
  </si>
  <si>
    <t>Слюсаренко Олег Володимирович</t>
  </si>
  <si>
    <t>Криворізький ліцей №35 "Імпульс"Криворізької міської ради</t>
  </si>
  <si>
    <t>Мосолова Наталя Миколаївна</t>
  </si>
  <si>
    <t>Черичанська Вероніка Анатоліївна</t>
  </si>
  <si>
    <t>Криворізький ліцей №24</t>
  </si>
  <si>
    <t xml:space="preserve">Шевченко Оксана Іванівна </t>
  </si>
  <si>
    <t>Ковальова Вікторія Вікторівна</t>
  </si>
  <si>
    <t>Кукушкін Максим Вікторович,  Алєксєєнко Анастасія Володимирівна</t>
  </si>
  <si>
    <t>Сисак Марія Олександрівна</t>
  </si>
  <si>
    <t>Криворізький ліцей 49</t>
  </si>
  <si>
    <t>Баланюк Тетяна  Юріївна</t>
  </si>
  <si>
    <t>Супрун Даніїл Дмитрович</t>
  </si>
  <si>
    <t>Кремінський ліцей №5 Кремінської міської ради Луганської області</t>
  </si>
  <si>
    <t>Осипова Таїсія Павлівна</t>
  </si>
  <si>
    <t>ВФЧ/ШВ/П/0280</t>
  </si>
  <si>
    <t>Радушненський ліцей Новопільської сільської ради</t>
  </si>
  <si>
    <t>Вознюк Тетяна Олексіївна</t>
  </si>
  <si>
    <t>Власенко Марина Сергіївна</t>
  </si>
  <si>
    <t>ВФЧ/ШВ/П/0281</t>
  </si>
  <si>
    <t>Комунальний заклад "Харківський ліцей № 107 Харківської міської ради"</t>
  </si>
  <si>
    <t>Буряк Юлія Леонідівна</t>
  </si>
  <si>
    <t>Пантюхіна Альона Валеріївна</t>
  </si>
  <si>
    <t>Сокур Людмила Олександрівна</t>
  </si>
  <si>
    <t>ВФЧ/ШВ/П/0282</t>
  </si>
  <si>
    <t>Черкаський гуманітарно-правовий ліцей Черкаської міської ради Черкаської області</t>
  </si>
  <si>
    <t>Копійка Тетяна Григорівна</t>
  </si>
  <si>
    <t>Баранікова Аріна Василівна</t>
  </si>
  <si>
    <t>ВФЧ/ШВ/П/0283</t>
  </si>
  <si>
    <t>Гадяцький ліцей №1 імені Олени Пчілки</t>
  </si>
  <si>
    <t>Гарнага Світлана Іванівна</t>
  </si>
  <si>
    <t>Козуб Єгор Юрійович</t>
  </si>
  <si>
    <t>Стрехалюк Марія Іванівна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</si>
</sst>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0" xfId="0" applyFill="1"/>
    <xf numFmtId="0" fontId="2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2" fillId="0" borderId="0" xfId="0" applyFont="1" applyAlignment="1">
      <alignment wrapText="1"/>
    </xf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alan.bank.gov.ua/get-user-certificate/fsSZzVTE-kDNtR0LPbl6" TargetMode="External"/><Relationship Id="rId21" Type="http://schemas.openxmlformats.org/officeDocument/2006/relationships/hyperlink" Target="https://talan.bank.gov.ua/get-user-certificate/fsSZz8omgBBqMH4mIJLe" TargetMode="External"/><Relationship Id="rId63" Type="http://schemas.openxmlformats.org/officeDocument/2006/relationships/hyperlink" Target="https://talan.bank.gov.ua/get-user-certificate/fsSZzRqwkBpQX_cPUBwM" TargetMode="External"/><Relationship Id="rId159" Type="http://schemas.openxmlformats.org/officeDocument/2006/relationships/hyperlink" Target="https://talan.bank.gov.ua/get-user-certificate/fsSZzwIftW_ImH2ToC31" TargetMode="External"/><Relationship Id="rId170" Type="http://schemas.openxmlformats.org/officeDocument/2006/relationships/hyperlink" Target="https://talan.bank.gov.ua/get-user-certificate/fsSZzbztInh0RlScxb5L" TargetMode="External"/><Relationship Id="rId226" Type="http://schemas.openxmlformats.org/officeDocument/2006/relationships/hyperlink" Target="https://talan.bank.gov.ua/get-user-certificate/fsSZzKBsK3eCzuaqxUYd" TargetMode="External"/><Relationship Id="rId268" Type="http://schemas.openxmlformats.org/officeDocument/2006/relationships/hyperlink" Target="https://talan.bank.gov.ua/get-user-certificate/fsSZzczM6Sr7hJ-3YfmK" TargetMode="External"/><Relationship Id="rId32" Type="http://schemas.openxmlformats.org/officeDocument/2006/relationships/hyperlink" Target="https://talan.bank.gov.ua/get-user-certificate/fsSZz6q8YDUocT4PnlTE" TargetMode="External"/><Relationship Id="rId74" Type="http://schemas.openxmlformats.org/officeDocument/2006/relationships/hyperlink" Target="https://talan.bank.gov.ua/get-user-certificate/fsSZzC94CuW2gkA-BaRx" TargetMode="External"/><Relationship Id="rId128" Type="http://schemas.openxmlformats.org/officeDocument/2006/relationships/hyperlink" Target="https://talan.bank.gov.ua/get-user-certificate/fsSZzOBcNjX-q52fXb84" TargetMode="External"/><Relationship Id="rId5" Type="http://schemas.openxmlformats.org/officeDocument/2006/relationships/hyperlink" Target="https://talan.bank.gov.ua/get-user-certificate/fsSZzqPMDG9X1npjzvgP" TargetMode="External"/><Relationship Id="rId181" Type="http://schemas.openxmlformats.org/officeDocument/2006/relationships/hyperlink" Target="https://talan.bank.gov.ua/get-user-certificate/fsSZz_N65RR1dGIlELyY" TargetMode="External"/><Relationship Id="rId237" Type="http://schemas.openxmlformats.org/officeDocument/2006/relationships/hyperlink" Target="https://talan.bank.gov.ua/get-user-certificate/fsSZzeI053lPTAG7TtqU" TargetMode="External"/><Relationship Id="rId279" Type="http://schemas.openxmlformats.org/officeDocument/2006/relationships/hyperlink" Target="https://talan.bank.gov.ua/get-user-certificate/JwujUkiqkLEyEcrfLXdw" TargetMode="External"/><Relationship Id="rId22" Type="http://schemas.openxmlformats.org/officeDocument/2006/relationships/hyperlink" Target="https://talan.bank.gov.ua/get-user-certificate/fsSZzbJKhMqE5gVGjllF" TargetMode="External"/><Relationship Id="rId43" Type="http://schemas.openxmlformats.org/officeDocument/2006/relationships/hyperlink" Target="https://talan.bank.gov.ua/get-user-certificate/fsSZzb3yB3VZ_By6ZrgR" TargetMode="External"/><Relationship Id="rId64" Type="http://schemas.openxmlformats.org/officeDocument/2006/relationships/hyperlink" Target="https://talan.bank.gov.ua/get-user-certificate/fsSZzRCVjMSFL1AOBRiA" TargetMode="External"/><Relationship Id="rId118" Type="http://schemas.openxmlformats.org/officeDocument/2006/relationships/hyperlink" Target="https://talan.bank.gov.ua/get-user-certificate/fsSZzOWSbQX5JkwtaCMh" TargetMode="External"/><Relationship Id="rId139" Type="http://schemas.openxmlformats.org/officeDocument/2006/relationships/hyperlink" Target="https://talan.bank.gov.ua/get-user-certificate/fsSZzrP2N_F1Ck6yl1BX" TargetMode="External"/><Relationship Id="rId85" Type="http://schemas.openxmlformats.org/officeDocument/2006/relationships/hyperlink" Target="https://talan.bank.gov.ua/get-user-certificate/fsSZztKiOyT5Ih5zQbs8" TargetMode="External"/><Relationship Id="rId150" Type="http://schemas.openxmlformats.org/officeDocument/2006/relationships/hyperlink" Target="https://talan.bank.gov.ua/get-user-certificate/fsSZzzOmJWvqf7VTjPIO" TargetMode="External"/><Relationship Id="rId171" Type="http://schemas.openxmlformats.org/officeDocument/2006/relationships/hyperlink" Target="https://talan.bank.gov.ua/get-user-certificate/fsSZztgb7K-ityTHOhkp" TargetMode="External"/><Relationship Id="rId192" Type="http://schemas.openxmlformats.org/officeDocument/2006/relationships/hyperlink" Target="https://talan.bank.gov.ua/get-user-certificate/fsSZzJJNlIyeV_kDhhDa" TargetMode="External"/><Relationship Id="rId206" Type="http://schemas.openxmlformats.org/officeDocument/2006/relationships/hyperlink" Target="https://talan.bank.gov.ua/get-user-certificate/fsSZzkaZDpcmRkV2dutR" TargetMode="External"/><Relationship Id="rId227" Type="http://schemas.openxmlformats.org/officeDocument/2006/relationships/hyperlink" Target="https://talan.bank.gov.ua/get-user-certificate/fsSZzfHuuDwUup04eCqY" TargetMode="External"/><Relationship Id="rId248" Type="http://schemas.openxmlformats.org/officeDocument/2006/relationships/hyperlink" Target="https://talan.bank.gov.ua/get-user-certificate/fsSZzjh3LKAoq-ozX8kp" TargetMode="External"/><Relationship Id="rId269" Type="http://schemas.openxmlformats.org/officeDocument/2006/relationships/hyperlink" Target="https://talan.bank.gov.ua/get-user-certificate/fsSZzS_-mLIpbRcftUgw" TargetMode="External"/><Relationship Id="rId12" Type="http://schemas.openxmlformats.org/officeDocument/2006/relationships/hyperlink" Target="https://talan.bank.gov.ua/get-user-certificate/fsSZzv6QEhvYf0ZC5SnH" TargetMode="External"/><Relationship Id="rId33" Type="http://schemas.openxmlformats.org/officeDocument/2006/relationships/hyperlink" Target="https://talan.bank.gov.ua/get-user-certificate/fsSZzKKsrnHnXXMbbqTA" TargetMode="External"/><Relationship Id="rId108" Type="http://schemas.openxmlformats.org/officeDocument/2006/relationships/hyperlink" Target="https://talan.bank.gov.ua/get-user-certificate/fsSZzMwt31I6boDHv0iS" TargetMode="External"/><Relationship Id="rId129" Type="http://schemas.openxmlformats.org/officeDocument/2006/relationships/hyperlink" Target="https://talan.bank.gov.ua/get-user-certificate/fsSZzY1AvlA8e-fbdyf8" TargetMode="External"/><Relationship Id="rId280" Type="http://schemas.openxmlformats.org/officeDocument/2006/relationships/hyperlink" Target="https://talan.bank.gov.ua/get-user-certificate/FrYT3A3s9byWhf9BlPNT" TargetMode="External"/><Relationship Id="rId54" Type="http://schemas.openxmlformats.org/officeDocument/2006/relationships/hyperlink" Target="https://talan.bank.gov.ua/get-user-certificate/fsSZzsdgpnfuFbCjdYgI" TargetMode="External"/><Relationship Id="rId75" Type="http://schemas.openxmlformats.org/officeDocument/2006/relationships/hyperlink" Target="https://talan.bank.gov.ua/get-user-certificate/fsSZzpToIXIyLwe6fZVh" TargetMode="External"/><Relationship Id="rId96" Type="http://schemas.openxmlformats.org/officeDocument/2006/relationships/hyperlink" Target="https://talan.bank.gov.ua/get-user-certificate/fsSZzIB7GwzsdIij6kkw" TargetMode="External"/><Relationship Id="rId140" Type="http://schemas.openxmlformats.org/officeDocument/2006/relationships/hyperlink" Target="https://talan.bank.gov.ua/get-user-certificate/fsSZzTRS3V8fCXRx4Rwb" TargetMode="External"/><Relationship Id="rId161" Type="http://schemas.openxmlformats.org/officeDocument/2006/relationships/hyperlink" Target="https://talan.bank.gov.ua/get-user-certificate/fsSZzoaryY01iSRk6l9B" TargetMode="External"/><Relationship Id="rId182" Type="http://schemas.openxmlformats.org/officeDocument/2006/relationships/hyperlink" Target="https://talan.bank.gov.ua/get-user-certificate/fsSZz_YG8UIBBcz3zAbT" TargetMode="External"/><Relationship Id="rId217" Type="http://schemas.openxmlformats.org/officeDocument/2006/relationships/hyperlink" Target="https://talan.bank.gov.ua/get-user-certificate/fsSZzP-nNBMlUOthVG0E" TargetMode="External"/><Relationship Id="rId6" Type="http://schemas.openxmlformats.org/officeDocument/2006/relationships/hyperlink" Target="https://talan.bank.gov.ua/get-user-certificate/fsSZz3ZfJ2lQuUOhNO8X" TargetMode="External"/><Relationship Id="rId238" Type="http://schemas.openxmlformats.org/officeDocument/2006/relationships/hyperlink" Target="https://talan.bank.gov.ua/get-user-certificate/fsSZzLlPgdhXQXAKRFqL" TargetMode="External"/><Relationship Id="rId259" Type="http://schemas.openxmlformats.org/officeDocument/2006/relationships/hyperlink" Target="https://talan.bank.gov.ua/get-user-certificate/fsSZzRIcGwNmeWS90NYV" TargetMode="External"/><Relationship Id="rId23" Type="http://schemas.openxmlformats.org/officeDocument/2006/relationships/hyperlink" Target="https://talan.bank.gov.ua/get-user-certificate/fsSZzxQv9TcBmUcaDf_o" TargetMode="External"/><Relationship Id="rId119" Type="http://schemas.openxmlformats.org/officeDocument/2006/relationships/hyperlink" Target="https://talan.bank.gov.ua/get-user-certificate/fsSZzqwWVFMbRHTfrFIy" TargetMode="External"/><Relationship Id="rId270" Type="http://schemas.openxmlformats.org/officeDocument/2006/relationships/hyperlink" Target="https://talan.bank.gov.ua/get-user-certificate/S_e1vCGD_Gy3meR-uVb-" TargetMode="External"/><Relationship Id="rId44" Type="http://schemas.openxmlformats.org/officeDocument/2006/relationships/hyperlink" Target="https://talan.bank.gov.ua/get-user-certificate/fsSZzjr4vo-RsrEegj7a" TargetMode="External"/><Relationship Id="rId65" Type="http://schemas.openxmlformats.org/officeDocument/2006/relationships/hyperlink" Target="https://talan.bank.gov.ua/get-user-certificate/fsSZzgRTGBSn-TZa1GSR" TargetMode="External"/><Relationship Id="rId86" Type="http://schemas.openxmlformats.org/officeDocument/2006/relationships/hyperlink" Target="https://talan.bank.gov.ua/get-user-certificate/fsSZzaYgF22T2LzEaaBd" TargetMode="External"/><Relationship Id="rId130" Type="http://schemas.openxmlformats.org/officeDocument/2006/relationships/hyperlink" Target="https://talan.bank.gov.ua/get-user-certificate/fsSZz9g8EnRxrD-yJi6L" TargetMode="External"/><Relationship Id="rId151" Type="http://schemas.openxmlformats.org/officeDocument/2006/relationships/hyperlink" Target="https://talan.bank.gov.ua/get-user-certificate/fsSZzsWgyoHCSu60jBst" TargetMode="External"/><Relationship Id="rId172" Type="http://schemas.openxmlformats.org/officeDocument/2006/relationships/hyperlink" Target="https://talan.bank.gov.ua/get-user-certificate/fsSZzWSz-N_OZWDzA0LN" TargetMode="External"/><Relationship Id="rId193" Type="http://schemas.openxmlformats.org/officeDocument/2006/relationships/hyperlink" Target="https://talan.bank.gov.ua/get-user-certificate/fsSZzRljCq8NXoLmzY9f" TargetMode="External"/><Relationship Id="rId207" Type="http://schemas.openxmlformats.org/officeDocument/2006/relationships/hyperlink" Target="https://talan.bank.gov.ua/get-user-certificate/fsSZzzdQAc2YuDIGdvll" TargetMode="External"/><Relationship Id="rId228" Type="http://schemas.openxmlformats.org/officeDocument/2006/relationships/hyperlink" Target="https://talan.bank.gov.ua/get-user-certificate/fsSZz6CGo8bdQmX5T67f" TargetMode="External"/><Relationship Id="rId249" Type="http://schemas.openxmlformats.org/officeDocument/2006/relationships/hyperlink" Target="https://talan.bank.gov.ua/get-user-certificate/fsSZzDsnJ5JRj_06Mq5h" TargetMode="External"/><Relationship Id="rId13" Type="http://schemas.openxmlformats.org/officeDocument/2006/relationships/hyperlink" Target="https://talan.bank.gov.ua/get-user-certificate/fsSZz0nx0n6bhQjxa4b5" TargetMode="External"/><Relationship Id="rId109" Type="http://schemas.openxmlformats.org/officeDocument/2006/relationships/hyperlink" Target="https://talan.bank.gov.ua/get-user-certificate/fsSZzoT10Uoex4ToLVr6" TargetMode="External"/><Relationship Id="rId260" Type="http://schemas.openxmlformats.org/officeDocument/2006/relationships/hyperlink" Target="https://talan.bank.gov.ua/get-user-certificate/fsSZzI795O0tMK9FQ7fj" TargetMode="External"/><Relationship Id="rId281" Type="http://schemas.openxmlformats.org/officeDocument/2006/relationships/hyperlink" Target="https://talan.bank.gov.ua/get-user-certificate/FrYT33jkjbuqc_t90xyS" TargetMode="External"/><Relationship Id="rId34" Type="http://schemas.openxmlformats.org/officeDocument/2006/relationships/hyperlink" Target="https://talan.bank.gov.ua/get-user-certificate/fsSZzrYsd957g2HrLNcy" TargetMode="External"/><Relationship Id="rId55" Type="http://schemas.openxmlformats.org/officeDocument/2006/relationships/hyperlink" Target="https://talan.bank.gov.ua/get-user-certificate/fsSZzWpgPySsAc3Zi_DK" TargetMode="External"/><Relationship Id="rId76" Type="http://schemas.openxmlformats.org/officeDocument/2006/relationships/hyperlink" Target="https://talan.bank.gov.ua/get-user-certificate/fsSZzq1JIe79CZCWCepI" TargetMode="External"/><Relationship Id="rId97" Type="http://schemas.openxmlformats.org/officeDocument/2006/relationships/hyperlink" Target="https://talan.bank.gov.ua/get-user-certificate/fsSZzoTwBYRYwenkS18h" TargetMode="External"/><Relationship Id="rId120" Type="http://schemas.openxmlformats.org/officeDocument/2006/relationships/hyperlink" Target="https://talan.bank.gov.ua/get-user-certificate/fsSZzxSjfJBLRjjONYMq" TargetMode="External"/><Relationship Id="rId141" Type="http://schemas.openxmlformats.org/officeDocument/2006/relationships/hyperlink" Target="https://talan.bank.gov.ua/get-user-certificate/fsSZzawShJFD1VDSefSj" TargetMode="External"/><Relationship Id="rId7" Type="http://schemas.openxmlformats.org/officeDocument/2006/relationships/hyperlink" Target="https://talan.bank.gov.ua/get-user-certificate/fsSZzZJjna1XchKyHwOI" TargetMode="External"/><Relationship Id="rId162" Type="http://schemas.openxmlformats.org/officeDocument/2006/relationships/hyperlink" Target="https://talan.bank.gov.ua/get-user-certificate/fsSZzmeyxqvPuKcQF9GA" TargetMode="External"/><Relationship Id="rId183" Type="http://schemas.openxmlformats.org/officeDocument/2006/relationships/hyperlink" Target="https://talan.bank.gov.ua/get-user-certificate/fsSZz_A0YBAjCepjTZAR" TargetMode="External"/><Relationship Id="rId218" Type="http://schemas.openxmlformats.org/officeDocument/2006/relationships/hyperlink" Target="https://talan.bank.gov.ua/get-user-certificate/fsSZz-3LgteDweMPKz7I" TargetMode="External"/><Relationship Id="rId239" Type="http://schemas.openxmlformats.org/officeDocument/2006/relationships/hyperlink" Target="https://talan.bank.gov.ua/get-user-certificate/fsSZzjg-fN7RvQmXzhXP" TargetMode="External"/><Relationship Id="rId250" Type="http://schemas.openxmlformats.org/officeDocument/2006/relationships/hyperlink" Target="https://talan.bank.gov.ua/get-user-certificate/fsSZzW4kDbq_sHe9N_YH" TargetMode="External"/><Relationship Id="rId271" Type="http://schemas.openxmlformats.org/officeDocument/2006/relationships/hyperlink" Target="https://talan.bank.gov.ua/get-user-certificate/o5COs7ji4I0KXuOWbd1g" TargetMode="External"/><Relationship Id="rId24" Type="http://schemas.openxmlformats.org/officeDocument/2006/relationships/hyperlink" Target="https://talan.bank.gov.ua/get-user-certificate/fsSZziRdXe4NdmbEw32l" TargetMode="External"/><Relationship Id="rId45" Type="http://schemas.openxmlformats.org/officeDocument/2006/relationships/hyperlink" Target="https://talan.bank.gov.ua/get-user-certificate/fsSZze_nqrNkS05Zbn5-" TargetMode="External"/><Relationship Id="rId66" Type="http://schemas.openxmlformats.org/officeDocument/2006/relationships/hyperlink" Target="https://talan.bank.gov.ua/get-user-certificate/fsSZziI0stsw6euHJBga" TargetMode="External"/><Relationship Id="rId87" Type="http://schemas.openxmlformats.org/officeDocument/2006/relationships/hyperlink" Target="https://talan.bank.gov.ua/get-user-certificate/fsSZzULOV8vkEcEsEcnJ" TargetMode="External"/><Relationship Id="rId110" Type="http://schemas.openxmlformats.org/officeDocument/2006/relationships/hyperlink" Target="https://talan.bank.gov.ua/get-user-certificate/fsSZzqe3fyHEmPrM9zxE" TargetMode="External"/><Relationship Id="rId131" Type="http://schemas.openxmlformats.org/officeDocument/2006/relationships/hyperlink" Target="https://talan.bank.gov.ua/get-user-certificate/fsSZzFAHdER5nX_vCuHE" TargetMode="External"/><Relationship Id="rId152" Type="http://schemas.openxmlformats.org/officeDocument/2006/relationships/hyperlink" Target="https://talan.bank.gov.ua/get-user-certificate/fsSZzi21-Wc2n-a_ZUHR" TargetMode="External"/><Relationship Id="rId173" Type="http://schemas.openxmlformats.org/officeDocument/2006/relationships/hyperlink" Target="https://talan.bank.gov.ua/get-user-certificate/fsSZz2Dw2kGu27KeZO6o" TargetMode="External"/><Relationship Id="rId194" Type="http://schemas.openxmlformats.org/officeDocument/2006/relationships/hyperlink" Target="https://talan.bank.gov.ua/get-user-certificate/fsSZzFERbuSRmEh-j6y1" TargetMode="External"/><Relationship Id="rId208" Type="http://schemas.openxmlformats.org/officeDocument/2006/relationships/hyperlink" Target="https://talan.bank.gov.ua/get-user-certificate/fsSZzZEEkAAPthOZ8oVl" TargetMode="External"/><Relationship Id="rId229" Type="http://schemas.openxmlformats.org/officeDocument/2006/relationships/hyperlink" Target="https://talan.bank.gov.ua/get-user-certificate/fsSZzOQ50rsx6tXLRtON" TargetMode="External"/><Relationship Id="rId240" Type="http://schemas.openxmlformats.org/officeDocument/2006/relationships/hyperlink" Target="https://talan.bank.gov.ua/get-user-certificate/fsSZz-XJ2y_5j9H0I0hE" TargetMode="External"/><Relationship Id="rId261" Type="http://schemas.openxmlformats.org/officeDocument/2006/relationships/hyperlink" Target="https://talan.bank.gov.ua/get-user-certificate/fsSZzRw1L_IzKejrsRHb" TargetMode="External"/><Relationship Id="rId14" Type="http://schemas.openxmlformats.org/officeDocument/2006/relationships/hyperlink" Target="https://talan.bank.gov.ua/get-user-certificate/fsSZzj2KIBk3nX4ksBUz" TargetMode="External"/><Relationship Id="rId35" Type="http://schemas.openxmlformats.org/officeDocument/2006/relationships/hyperlink" Target="https://talan.bank.gov.ua/get-user-certificate/fsSZzcU4UEAAlJzPgiZI" TargetMode="External"/><Relationship Id="rId56" Type="http://schemas.openxmlformats.org/officeDocument/2006/relationships/hyperlink" Target="https://talan.bank.gov.ua/get-user-certificate/fsSZz8_Ke-GT37dB3l-8" TargetMode="External"/><Relationship Id="rId77" Type="http://schemas.openxmlformats.org/officeDocument/2006/relationships/hyperlink" Target="https://talan.bank.gov.ua/get-user-certificate/fsSZzwy5q0zCIVEapgjZ" TargetMode="External"/><Relationship Id="rId100" Type="http://schemas.openxmlformats.org/officeDocument/2006/relationships/hyperlink" Target="https://talan.bank.gov.ua/get-user-certificate/fsSZzgRQsY50Bqr54Ghw" TargetMode="External"/><Relationship Id="rId282" Type="http://schemas.openxmlformats.org/officeDocument/2006/relationships/hyperlink" Target="https://talan.bank.gov.ua/get-user-certificate/FrYT3k1A-1yF8Y6ESI2Z" TargetMode="External"/><Relationship Id="rId8" Type="http://schemas.openxmlformats.org/officeDocument/2006/relationships/hyperlink" Target="https://talan.bank.gov.ua/get-user-certificate/fsSZzOe5Xc995K-cXtnt" TargetMode="External"/><Relationship Id="rId98" Type="http://schemas.openxmlformats.org/officeDocument/2006/relationships/hyperlink" Target="https://talan.bank.gov.ua/get-user-certificate/fsSZz9Lrlr0VCJHkJOwN" TargetMode="External"/><Relationship Id="rId121" Type="http://schemas.openxmlformats.org/officeDocument/2006/relationships/hyperlink" Target="https://talan.bank.gov.ua/get-user-certificate/fsSZzyCSZRF-F3kBqkxJ" TargetMode="External"/><Relationship Id="rId142" Type="http://schemas.openxmlformats.org/officeDocument/2006/relationships/hyperlink" Target="https://talan.bank.gov.ua/get-user-certificate/fsSZzZYoYDQP8RSx5WK_" TargetMode="External"/><Relationship Id="rId163" Type="http://schemas.openxmlformats.org/officeDocument/2006/relationships/hyperlink" Target="https://talan.bank.gov.ua/get-user-certificate/fsSZzgNHS7XrWQsqCfqy" TargetMode="External"/><Relationship Id="rId184" Type="http://schemas.openxmlformats.org/officeDocument/2006/relationships/hyperlink" Target="https://talan.bank.gov.ua/get-user-certificate/fsSZz3HSkYSbuAHs9f_Z" TargetMode="External"/><Relationship Id="rId219" Type="http://schemas.openxmlformats.org/officeDocument/2006/relationships/hyperlink" Target="https://talan.bank.gov.ua/get-user-certificate/fsSZzkD9aBrcE_nirt-q" TargetMode="External"/><Relationship Id="rId230" Type="http://schemas.openxmlformats.org/officeDocument/2006/relationships/hyperlink" Target="https://talan.bank.gov.ua/get-user-certificate/fsSZzT7hsrziS2aHAkm3" TargetMode="External"/><Relationship Id="rId251" Type="http://schemas.openxmlformats.org/officeDocument/2006/relationships/hyperlink" Target="https://talan.bank.gov.ua/get-user-certificate/fsSZz3Hxeu5t3U8UfR_I" TargetMode="External"/><Relationship Id="rId25" Type="http://schemas.openxmlformats.org/officeDocument/2006/relationships/hyperlink" Target="https://talan.bank.gov.ua/get-user-certificate/fsSZzjVJKIOV9JRuQqhT" TargetMode="External"/><Relationship Id="rId46" Type="http://schemas.openxmlformats.org/officeDocument/2006/relationships/hyperlink" Target="https://talan.bank.gov.ua/get-user-certificate/fsSZzZp_rNfEOBFiZhZm" TargetMode="External"/><Relationship Id="rId67" Type="http://schemas.openxmlformats.org/officeDocument/2006/relationships/hyperlink" Target="https://talan.bank.gov.ua/get-user-certificate/fsSZz6qQAMLXUKWAtCvs" TargetMode="External"/><Relationship Id="rId272" Type="http://schemas.openxmlformats.org/officeDocument/2006/relationships/hyperlink" Target="https://talan.bank.gov.ua/get-user-certificate/o5COs9ferBt2W_mG3PQG" TargetMode="External"/><Relationship Id="rId88" Type="http://schemas.openxmlformats.org/officeDocument/2006/relationships/hyperlink" Target="https://talan.bank.gov.ua/get-user-certificate/fsSZzHqRNg5R7Lntp_WV" TargetMode="External"/><Relationship Id="rId111" Type="http://schemas.openxmlformats.org/officeDocument/2006/relationships/hyperlink" Target="https://talan.bank.gov.ua/get-user-certificate/fsSZzMlZW_OQIP1ySj0Z" TargetMode="External"/><Relationship Id="rId132" Type="http://schemas.openxmlformats.org/officeDocument/2006/relationships/hyperlink" Target="https://talan.bank.gov.ua/get-user-certificate/fsSZzWhkrZomNT7DEXsG" TargetMode="External"/><Relationship Id="rId153" Type="http://schemas.openxmlformats.org/officeDocument/2006/relationships/hyperlink" Target="https://talan.bank.gov.ua/get-user-certificate/fsSZz6CEhUYt1A-3UOsN" TargetMode="External"/><Relationship Id="rId174" Type="http://schemas.openxmlformats.org/officeDocument/2006/relationships/hyperlink" Target="https://talan.bank.gov.ua/get-user-certificate/fsSZzz4CVmePHheN1bnO" TargetMode="External"/><Relationship Id="rId195" Type="http://schemas.openxmlformats.org/officeDocument/2006/relationships/hyperlink" Target="https://talan.bank.gov.ua/get-user-certificate/fsSZzpethdgxkJ58ZwUx" TargetMode="External"/><Relationship Id="rId209" Type="http://schemas.openxmlformats.org/officeDocument/2006/relationships/hyperlink" Target="https://talan.bank.gov.ua/get-user-certificate/fsSZznNyeHo8AI-oEsyZ" TargetMode="External"/><Relationship Id="rId220" Type="http://schemas.openxmlformats.org/officeDocument/2006/relationships/hyperlink" Target="https://talan.bank.gov.ua/get-user-certificate/fsSZzrbS9EBJchV_S2rE" TargetMode="External"/><Relationship Id="rId241" Type="http://schemas.openxmlformats.org/officeDocument/2006/relationships/hyperlink" Target="https://talan.bank.gov.ua/get-user-certificate/fsSZzD1WVN_RgkqxQYSQ" TargetMode="External"/><Relationship Id="rId15" Type="http://schemas.openxmlformats.org/officeDocument/2006/relationships/hyperlink" Target="https://talan.bank.gov.ua/get-user-certificate/fsSZzHYQPBnPyGqNtC5C" TargetMode="External"/><Relationship Id="rId36" Type="http://schemas.openxmlformats.org/officeDocument/2006/relationships/hyperlink" Target="https://talan.bank.gov.ua/get-user-certificate/fsSZzJbT7Qh0fggKQx6N" TargetMode="External"/><Relationship Id="rId57" Type="http://schemas.openxmlformats.org/officeDocument/2006/relationships/hyperlink" Target="https://talan.bank.gov.ua/get-user-certificate/fsSZzPVZHMkI97wvAvj_" TargetMode="External"/><Relationship Id="rId262" Type="http://schemas.openxmlformats.org/officeDocument/2006/relationships/hyperlink" Target="https://talan.bank.gov.ua/get-user-certificate/fsSZzkHVwSPh0_HJTBoa" TargetMode="External"/><Relationship Id="rId283" Type="http://schemas.openxmlformats.org/officeDocument/2006/relationships/hyperlink" Target="https://talan.bank.gov.ua/get-user-certificate/26KY1zIQiJesh8WrJJ2o" TargetMode="External"/><Relationship Id="rId78" Type="http://schemas.openxmlformats.org/officeDocument/2006/relationships/hyperlink" Target="https://talan.bank.gov.ua/get-user-certificate/fsSZzeH6Xbripj-Rv5ta" TargetMode="External"/><Relationship Id="rId99" Type="http://schemas.openxmlformats.org/officeDocument/2006/relationships/hyperlink" Target="https://talan.bank.gov.ua/get-user-certificate/fsSZzdF_9mb_rwlH8OwE" TargetMode="External"/><Relationship Id="rId101" Type="http://schemas.openxmlformats.org/officeDocument/2006/relationships/hyperlink" Target="https://talan.bank.gov.ua/get-user-certificate/fsSZz8bbM525ECVWxa-P" TargetMode="External"/><Relationship Id="rId122" Type="http://schemas.openxmlformats.org/officeDocument/2006/relationships/hyperlink" Target="https://talan.bank.gov.ua/get-user-certificate/fsSZz63flzhtkXL9FsIo" TargetMode="External"/><Relationship Id="rId143" Type="http://schemas.openxmlformats.org/officeDocument/2006/relationships/hyperlink" Target="https://talan.bank.gov.ua/get-user-certificate/fsSZzAzNHGhe7BHWVQ4V" TargetMode="External"/><Relationship Id="rId164" Type="http://schemas.openxmlformats.org/officeDocument/2006/relationships/hyperlink" Target="https://talan.bank.gov.ua/get-user-certificate/fsSZzFEazClyD2326XI3" TargetMode="External"/><Relationship Id="rId185" Type="http://schemas.openxmlformats.org/officeDocument/2006/relationships/hyperlink" Target="https://talan.bank.gov.ua/get-user-certificate/fsSZzZgTDVB_F0fZW-zE" TargetMode="External"/><Relationship Id="rId9" Type="http://schemas.openxmlformats.org/officeDocument/2006/relationships/hyperlink" Target="https://talan.bank.gov.ua/get-user-certificate/fsSZzuFB2jM2eJSs8k_u" TargetMode="External"/><Relationship Id="rId210" Type="http://schemas.openxmlformats.org/officeDocument/2006/relationships/hyperlink" Target="https://talan.bank.gov.ua/get-user-certificate/fsSZzZ424Y59umhEfg6O" TargetMode="External"/><Relationship Id="rId26" Type="http://schemas.openxmlformats.org/officeDocument/2006/relationships/hyperlink" Target="https://talan.bank.gov.ua/get-user-certificate/fsSZzWbOfmgVM33wvqkQ" TargetMode="External"/><Relationship Id="rId231" Type="http://schemas.openxmlformats.org/officeDocument/2006/relationships/hyperlink" Target="https://talan.bank.gov.ua/get-user-certificate/fsSZzSW2vFDu3GFCOreq" TargetMode="External"/><Relationship Id="rId252" Type="http://schemas.openxmlformats.org/officeDocument/2006/relationships/hyperlink" Target="https://talan.bank.gov.ua/get-user-certificate/fsSZz80SqERrKfvilMIi" TargetMode="External"/><Relationship Id="rId273" Type="http://schemas.openxmlformats.org/officeDocument/2006/relationships/hyperlink" Target="https://talan.bank.gov.ua/get-user-certificate/o5COsvgbO1rDGBGTcOhJ" TargetMode="External"/><Relationship Id="rId47" Type="http://schemas.openxmlformats.org/officeDocument/2006/relationships/hyperlink" Target="https://talan.bank.gov.ua/get-user-certificate/fsSZz7SmPp0_KwpN3ed6" TargetMode="External"/><Relationship Id="rId68" Type="http://schemas.openxmlformats.org/officeDocument/2006/relationships/hyperlink" Target="https://talan.bank.gov.ua/get-user-certificate/fsSZzjtEaV9dDzhBrFSv" TargetMode="External"/><Relationship Id="rId89" Type="http://schemas.openxmlformats.org/officeDocument/2006/relationships/hyperlink" Target="https://talan.bank.gov.ua/get-user-certificate/fsSZzSwzMsDzdIJucFGu" TargetMode="External"/><Relationship Id="rId112" Type="http://schemas.openxmlformats.org/officeDocument/2006/relationships/hyperlink" Target="https://talan.bank.gov.ua/get-user-certificate/fsSZzL_67xSYOjNw4lR7" TargetMode="External"/><Relationship Id="rId133" Type="http://schemas.openxmlformats.org/officeDocument/2006/relationships/hyperlink" Target="https://talan.bank.gov.ua/get-user-certificate/fsSZzouXhUYcdJF5mmI0" TargetMode="External"/><Relationship Id="rId154" Type="http://schemas.openxmlformats.org/officeDocument/2006/relationships/hyperlink" Target="https://talan.bank.gov.ua/get-user-certificate/fsSZz0SvIypE8hZVKtWp" TargetMode="External"/><Relationship Id="rId175" Type="http://schemas.openxmlformats.org/officeDocument/2006/relationships/hyperlink" Target="https://talan.bank.gov.ua/get-user-certificate/fsSZzUucARZr9Ew3EVl9" TargetMode="External"/><Relationship Id="rId196" Type="http://schemas.openxmlformats.org/officeDocument/2006/relationships/hyperlink" Target="https://talan.bank.gov.ua/get-user-certificate/fsSZzBwkwUVhrMHK8ayF" TargetMode="External"/><Relationship Id="rId200" Type="http://schemas.openxmlformats.org/officeDocument/2006/relationships/hyperlink" Target="https://talan.bank.gov.ua/get-user-certificate/fsSZzpMzx7Zrf1Y3dN3y" TargetMode="External"/><Relationship Id="rId16" Type="http://schemas.openxmlformats.org/officeDocument/2006/relationships/hyperlink" Target="https://talan.bank.gov.ua/get-user-certificate/fsSZz7W0NHhgo33oZyOZ" TargetMode="External"/><Relationship Id="rId221" Type="http://schemas.openxmlformats.org/officeDocument/2006/relationships/hyperlink" Target="https://talan.bank.gov.ua/get-user-certificate/fsSZz6pls9Z937GpcqUv" TargetMode="External"/><Relationship Id="rId242" Type="http://schemas.openxmlformats.org/officeDocument/2006/relationships/hyperlink" Target="https://talan.bank.gov.ua/get-user-certificate/fsSZzLpSrdlv38Se5N5k" TargetMode="External"/><Relationship Id="rId263" Type="http://schemas.openxmlformats.org/officeDocument/2006/relationships/hyperlink" Target="https://talan.bank.gov.ua/get-user-certificate/fsSZzCsLgpcebSxrudN9" TargetMode="External"/><Relationship Id="rId284" Type="http://schemas.openxmlformats.org/officeDocument/2006/relationships/printerSettings" Target="../printerSettings/printerSettings1.bin"/><Relationship Id="rId37" Type="http://schemas.openxmlformats.org/officeDocument/2006/relationships/hyperlink" Target="https://talan.bank.gov.ua/get-user-certificate/fsSZz-r41Vi5mxUBPsFs" TargetMode="External"/><Relationship Id="rId58" Type="http://schemas.openxmlformats.org/officeDocument/2006/relationships/hyperlink" Target="https://talan.bank.gov.ua/get-user-certificate/fsSZzMHtbx2ckCx6BBz4" TargetMode="External"/><Relationship Id="rId79" Type="http://schemas.openxmlformats.org/officeDocument/2006/relationships/hyperlink" Target="https://talan.bank.gov.ua/get-user-certificate/fsSZzKDHfsg5isDkTYD-" TargetMode="External"/><Relationship Id="rId102" Type="http://schemas.openxmlformats.org/officeDocument/2006/relationships/hyperlink" Target="https://talan.bank.gov.ua/get-user-certificate/fsSZz_lnEP66-ev9hV00" TargetMode="External"/><Relationship Id="rId123" Type="http://schemas.openxmlformats.org/officeDocument/2006/relationships/hyperlink" Target="https://talan.bank.gov.ua/get-user-certificate/fsSZzipug-ZgGlD2PSh8" TargetMode="External"/><Relationship Id="rId144" Type="http://schemas.openxmlformats.org/officeDocument/2006/relationships/hyperlink" Target="https://talan.bank.gov.ua/get-user-certificate/fsSZzTCMSCVgyjwXgLe8" TargetMode="External"/><Relationship Id="rId90" Type="http://schemas.openxmlformats.org/officeDocument/2006/relationships/hyperlink" Target="https://talan.bank.gov.ua/get-user-certificate/fsSZzd7dxkEieQ9r-bOa" TargetMode="External"/><Relationship Id="rId165" Type="http://schemas.openxmlformats.org/officeDocument/2006/relationships/hyperlink" Target="https://talan.bank.gov.ua/get-user-certificate/fsSZzeMMry0_10Cg63Kz" TargetMode="External"/><Relationship Id="rId186" Type="http://schemas.openxmlformats.org/officeDocument/2006/relationships/hyperlink" Target="https://talan.bank.gov.ua/get-user-certificate/fsSZzEftjHKrOY9TwaJB" TargetMode="External"/><Relationship Id="rId211" Type="http://schemas.openxmlformats.org/officeDocument/2006/relationships/hyperlink" Target="https://talan.bank.gov.ua/get-user-certificate/fsSZzXEdhg_lnw9txuvp" TargetMode="External"/><Relationship Id="rId232" Type="http://schemas.openxmlformats.org/officeDocument/2006/relationships/hyperlink" Target="https://talan.bank.gov.ua/get-user-certificate/fsSZztmZbgSFKRKtiSfs" TargetMode="External"/><Relationship Id="rId253" Type="http://schemas.openxmlformats.org/officeDocument/2006/relationships/hyperlink" Target="https://talan.bank.gov.ua/get-user-certificate/fsSZzSNdTgQ1HBIsNjy3" TargetMode="External"/><Relationship Id="rId274" Type="http://schemas.openxmlformats.org/officeDocument/2006/relationships/hyperlink" Target="https://talan.bank.gov.ua/get-user-certificate/o5COs1JqYvwTAOj7b8L-" TargetMode="External"/><Relationship Id="rId27" Type="http://schemas.openxmlformats.org/officeDocument/2006/relationships/hyperlink" Target="https://talan.bank.gov.ua/get-user-certificate/fsSZz0BFfJuyLH7LAATO" TargetMode="External"/><Relationship Id="rId48" Type="http://schemas.openxmlformats.org/officeDocument/2006/relationships/hyperlink" Target="https://talan.bank.gov.ua/get-user-certificate/fsSZz_CMsVH_Y3MpH8Ln" TargetMode="External"/><Relationship Id="rId69" Type="http://schemas.openxmlformats.org/officeDocument/2006/relationships/hyperlink" Target="https://talan.bank.gov.ua/get-user-certificate/fsSZz64maE2zjD_OcS0T" TargetMode="External"/><Relationship Id="rId113" Type="http://schemas.openxmlformats.org/officeDocument/2006/relationships/hyperlink" Target="https://talan.bank.gov.ua/get-user-certificate/fsSZz0ttbEHnCXoXteKQ" TargetMode="External"/><Relationship Id="rId134" Type="http://schemas.openxmlformats.org/officeDocument/2006/relationships/hyperlink" Target="https://talan.bank.gov.ua/get-user-certificate/fsSZz7E8d38qQBdrR8JP" TargetMode="External"/><Relationship Id="rId80" Type="http://schemas.openxmlformats.org/officeDocument/2006/relationships/hyperlink" Target="https://talan.bank.gov.ua/get-user-certificate/fsSZzCI0v4z0h-uhr0cz" TargetMode="External"/><Relationship Id="rId155" Type="http://schemas.openxmlformats.org/officeDocument/2006/relationships/hyperlink" Target="https://talan.bank.gov.ua/get-user-certificate/fsSZz97d4WhaN_LVVpJ6" TargetMode="External"/><Relationship Id="rId176" Type="http://schemas.openxmlformats.org/officeDocument/2006/relationships/hyperlink" Target="https://talan.bank.gov.ua/get-user-certificate/fsSZzdp3EPowbHjdbbCs" TargetMode="External"/><Relationship Id="rId197" Type="http://schemas.openxmlformats.org/officeDocument/2006/relationships/hyperlink" Target="https://talan.bank.gov.ua/get-user-certificate/fsSZzCRuC-dDBMRDY8sn" TargetMode="External"/><Relationship Id="rId201" Type="http://schemas.openxmlformats.org/officeDocument/2006/relationships/hyperlink" Target="https://talan.bank.gov.ua/get-user-certificate/fsSZz5H2ibRqqy1NyDsg" TargetMode="External"/><Relationship Id="rId222" Type="http://schemas.openxmlformats.org/officeDocument/2006/relationships/hyperlink" Target="https://talan.bank.gov.ua/get-user-certificate/fsSZzmgdEC4LoDsEw0MF" TargetMode="External"/><Relationship Id="rId243" Type="http://schemas.openxmlformats.org/officeDocument/2006/relationships/hyperlink" Target="https://talan.bank.gov.ua/get-user-certificate/fsSZzR5bLnyCcKlgGp0C" TargetMode="External"/><Relationship Id="rId264" Type="http://schemas.openxmlformats.org/officeDocument/2006/relationships/hyperlink" Target="https://talan.bank.gov.ua/get-user-certificate/fsSZzJJmBTq9KMwJ1nI4" TargetMode="External"/><Relationship Id="rId17" Type="http://schemas.openxmlformats.org/officeDocument/2006/relationships/hyperlink" Target="https://talan.bank.gov.ua/get-user-certificate/fsSZz8bRk68fwrmMA87k" TargetMode="External"/><Relationship Id="rId38" Type="http://schemas.openxmlformats.org/officeDocument/2006/relationships/hyperlink" Target="https://talan.bank.gov.ua/get-user-certificate/fsSZzO9jthoS8_NT4cku" TargetMode="External"/><Relationship Id="rId59" Type="http://schemas.openxmlformats.org/officeDocument/2006/relationships/hyperlink" Target="https://talan.bank.gov.ua/get-user-certificate/fsSZz8ZbmBzHzhUoeGKJ" TargetMode="External"/><Relationship Id="rId103" Type="http://schemas.openxmlformats.org/officeDocument/2006/relationships/hyperlink" Target="https://talan.bank.gov.ua/get-user-certificate/fsSZzYcBV7UopaPnbBuq" TargetMode="External"/><Relationship Id="rId124" Type="http://schemas.openxmlformats.org/officeDocument/2006/relationships/hyperlink" Target="https://talan.bank.gov.ua/get-user-certificate/fsSZzUZNVaBrPp-dDexu" TargetMode="External"/><Relationship Id="rId70" Type="http://schemas.openxmlformats.org/officeDocument/2006/relationships/hyperlink" Target="https://talan.bank.gov.ua/get-user-certificate/fsSZzyA3qe_ntCSzWs3B" TargetMode="External"/><Relationship Id="rId91" Type="http://schemas.openxmlformats.org/officeDocument/2006/relationships/hyperlink" Target="https://talan.bank.gov.ua/get-user-certificate/fsSZzX8d0Re2XsSYf0A7" TargetMode="External"/><Relationship Id="rId145" Type="http://schemas.openxmlformats.org/officeDocument/2006/relationships/hyperlink" Target="https://talan.bank.gov.ua/get-user-certificate/fsSZzf00zT0CJZvvJFny" TargetMode="External"/><Relationship Id="rId166" Type="http://schemas.openxmlformats.org/officeDocument/2006/relationships/hyperlink" Target="https://talan.bank.gov.ua/get-user-certificate/fsSZzbxPAaJrI723luY1" TargetMode="External"/><Relationship Id="rId187" Type="http://schemas.openxmlformats.org/officeDocument/2006/relationships/hyperlink" Target="https://talan.bank.gov.ua/get-user-certificate/fsSZzKltITJubVq4LCqA" TargetMode="External"/><Relationship Id="rId1" Type="http://schemas.openxmlformats.org/officeDocument/2006/relationships/hyperlink" Target="https://talan.bank.gov.ua/get-user-certificate/fsSZzfoafdVvokPgc0G3" TargetMode="External"/><Relationship Id="rId212" Type="http://schemas.openxmlformats.org/officeDocument/2006/relationships/hyperlink" Target="https://talan.bank.gov.ua/get-user-certificate/fsSZzj5_6O-865sd050c" TargetMode="External"/><Relationship Id="rId233" Type="http://schemas.openxmlformats.org/officeDocument/2006/relationships/hyperlink" Target="https://talan.bank.gov.ua/get-user-certificate/fsSZzUXIzfiIYojY_M-K" TargetMode="External"/><Relationship Id="rId254" Type="http://schemas.openxmlformats.org/officeDocument/2006/relationships/hyperlink" Target="https://talan.bank.gov.ua/get-user-certificate/fsSZzKzrRNZnLlWYhtId" TargetMode="External"/><Relationship Id="rId28" Type="http://schemas.openxmlformats.org/officeDocument/2006/relationships/hyperlink" Target="https://talan.bank.gov.ua/get-user-certificate/fsSZzFhYaxLsBy8Yn9nC" TargetMode="External"/><Relationship Id="rId49" Type="http://schemas.openxmlformats.org/officeDocument/2006/relationships/hyperlink" Target="https://talan.bank.gov.ua/get-user-certificate/fsSZzFQIa9hUhO1cLNmB" TargetMode="External"/><Relationship Id="rId114" Type="http://schemas.openxmlformats.org/officeDocument/2006/relationships/hyperlink" Target="https://talan.bank.gov.ua/get-user-certificate/fsSZzfCfg6InWgKpIVJI" TargetMode="External"/><Relationship Id="rId275" Type="http://schemas.openxmlformats.org/officeDocument/2006/relationships/hyperlink" Target="https://talan.bank.gov.ua/get-user-certificate/o5COsrts0smRnrliGRip" TargetMode="External"/><Relationship Id="rId60" Type="http://schemas.openxmlformats.org/officeDocument/2006/relationships/hyperlink" Target="https://talan.bank.gov.ua/get-user-certificate/fsSZzPDZJbIxLBGPHkL_" TargetMode="External"/><Relationship Id="rId81" Type="http://schemas.openxmlformats.org/officeDocument/2006/relationships/hyperlink" Target="https://talan.bank.gov.ua/get-user-certificate/fsSZznCR6rqXWb7Ggo7j" TargetMode="External"/><Relationship Id="rId135" Type="http://schemas.openxmlformats.org/officeDocument/2006/relationships/hyperlink" Target="https://talan.bank.gov.ua/get-user-certificate/fsSZzhEGqnYks-Gbe3XY" TargetMode="External"/><Relationship Id="rId156" Type="http://schemas.openxmlformats.org/officeDocument/2006/relationships/hyperlink" Target="https://talan.bank.gov.ua/get-user-certificate/fsSZzn66frh6bcDTXHtg" TargetMode="External"/><Relationship Id="rId177" Type="http://schemas.openxmlformats.org/officeDocument/2006/relationships/hyperlink" Target="https://talan.bank.gov.ua/get-user-certificate/fsSZz4Y18AGxCrq9VJfL" TargetMode="External"/><Relationship Id="rId198" Type="http://schemas.openxmlformats.org/officeDocument/2006/relationships/hyperlink" Target="https://talan.bank.gov.ua/get-user-certificate/fsSZzeX_hFkvVDss0ezD" TargetMode="External"/><Relationship Id="rId202" Type="http://schemas.openxmlformats.org/officeDocument/2006/relationships/hyperlink" Target="https://talan.bank.gov.ua/get-user-certificate/fsSZzj74o-Mx-43gmAMy" TargetMode="External"/><Relationship Id="rId223" Type="http://schemas.openxmlformats.org/officeDocument/2006/relationships/hyperlink" Target="https://talan.bank.gov.ua/get-user-certificate/fsSZzB2lXpLd8W9pBOFR" TargetMode="External"/><Relationship Id="rId244" Type="http://schemas.openxmlformats.org/officeDocument/2006/relationships/hyperlink" Target="https://talan.bank.gov.ua/get-user-certificate/fsSZz9xirA27QKT5cCB4" TargetMode="External"/><Relationship Id="rId18" Type="http://schemas.openxmlformats.org/officeDocument/2006/relationships/hyperlink" Target="https://talan.bank.gov.ua/get-user-certificate/fsSZzwpqamYz5-Q-iwfd" TargetMode="External"/><Relationship Id="rId39" Type="http://schemas.openxmlformats.org/officeDocument/2006/relationships/hyperlink" Target="https://talan.bank.gov.ua/get-user-certificate/fsSZzwVdyGuFbWgLdqhX" TargetMode="External"/><Relationship Id="rId265" Type="http://schemas.openxmlformats.org/officeDocument/2006/relationships/hyperlink" Target="https://talan.bank.gov.ua/get-user-certificate/fsSZzylPS2rFPr4tCrJB" TargetMode="External"/><Relationship Id="rId50" Type="http://schemas.openxmlformats.org/officeDocument/2006/relationships/hyperlink" Target="https://talan.bank.gov.ua/get-user-certificate/fsSZzrqtQtR5bJ3m5O-x" TargetMode="External"/><Relationship Id="rId104" Type="http://schemas.openxmlformats.org/officeDocument/2006/relationships/hyperlink" Target="https://talan.bank.gov.ua/get-user-certificate/fsSZz-jAKxSSkwFrGUSG" TargetMode="External"/><Relationship Id="rId125" Type="http://schemas.openxmlformats.org/officeDocument/2006/relationships/hyperlink" Target="https://talan.bank.gov.ua/get-user-certificate/fsSZzpK4rhbyuLcNpQsd" TargetMode="External"/><Relationship Id="rId146" Type="http://schemas.openxmlformats.org/officeDocument/2006/relationships/hyperlink" Target="https://talan.bank.gov.ua/get-user-certificate/fsSZzDUvKVwm0m8Sor1o" TargetMode="External"/><Relationship Id="rId167" Type="http://schemas.openxmlformats.org/officeDocument/2006/relationships/hyperlink" Target="https://talan.bank.gov.ua/get-user-certificate/fsSZzXuQB-jYG81o5sha" TargetMode="External"/><Relationship Id="rId188" Type="http://schemas.openxmlformats.org/officeDocument/2006/relationships/hyperlink" Target="https://talan.bank.gov.ua/get-user-certificate/fsSZzhb2wWVjCmVn9VtT" TargetMode="External"/><Relationship Id="rId71" Type="http://schemas.openxmlformats.org/officeDocument/2006/relationships/hyperlink" Target="https://talan.bank.gov.ua/get-user-certificate/fsSZznziRdX05Nu4-_GT" TargetMode="External"/><Relationship Id="rId92" Type="http://schemas.openxmlformats.org/officeDocument/2006/relationships/hyperlink" Target="https://talan.bank.gov.ua/get-user-certificate/fsSZzLZ4HLv7iTye-w1i" TargetMode="External"/><Relationship Id="rId213" Type="http://schemas.openxmlformats.org/officeDocument/2006/relationships/hyperlink" Target="https://talan.bank.gov.ua/get-user-certificate/fsSZzwpOKVtaGvcDsoy_" TargetMode="External"/><Relationship Id="rId234" Type="http://schemas.openxmlformats.org/officeDocument/2006/relationships/hyperlink" Target="https://talan.bank.gov.ua/get-user-certificate/fsSZzyd5FgSk6bpkRQPg" TargetMode="External"/><Relationship Id="rId2" Type="http://schemas.openxmlformats.org/officeDocument/2006/relationships/hyperlink" Target="https://talan.bank.gov.ua/get-user-certificate/fsSZze6pwDSmqY9tvv12" TargetMode="External"/><Relationship Id="rId29" Type="http://schemas.openxmlformats.org/officeDocument/2006/relationships/hyperlink" Target="https://talan.bank.gov.ua/get-user-certificate/fsSZzRkwAd1ZJEqkziBG" TargetMode="External"/><Relationship Id="rId255" Type="http://schemas.openxmlformats.org/officeDocument/2006/relationships/hyperlink" Target="https://talan.bank.gov.ua/get-user-certificate/fsSZzClXN_EGWogJwhpF" TargetMode="External"/><Relationship Id="rId276" Type="http://schemas.openxmlformats.org/officeDocument/2006/relationships/hyperlink" Target="https://talan.bank.gov.ua/get-user-certificate/o5COsZ9P0Qv2bdJK4Itp" TargetMode="External"/><Relationship Id="rId40" Type="http://schemas.openxmlformats.org/officeDocument/2006/relationships/hyperlink" Target="https://talan.bank.gov.ua/get-user-certificate/fsSZzUdx6ZBR0QjH2EN2" TargetMode="External"/><Relationship Id="rId115" Type="http://schemas.openxmlformats.org/officeDocument/2006/relationships/hyperlink" Target="https://talan.bank.gov.ua/get-user-certificate/fsSZztkXu8dU2PARXh18" TargetMode="External"/><Relationship Id="rId136" Type="http://schemas.openxmlformats.org/officeDocument/2006/relationships/hyperlink" Target="https://talan.bank.gov.ua/get-user-certificate/fsSZzQSOiGGcow7w5jtc" TargetMode="External"/><Relationship Id="rId157" Type="http://schemas.openxmlformats.org/officeDocument/2006/relationships/hyperlink" Target="https://talan.bank.gov.ua/get-user-certificate/fsSZzl1GF79km2VyqnaG" TargetMode="External"/><Relationship Id="rId178" Type="http://schemas.openxmlformats.org/officeDocument/2006/relationships/hyperlink" Target="https://talan.bank.gov.ua/get-user-certificate/fsSZzWLjN9TUaoceeP7H" TargetMode="External"/><Relationship Id="rId61" Type="http://schemas.openxmlformats.org/officeDocument/2006/relationships/hyperlink" Target="https://talan.bank.gov.ua/get-user-certificate/fsSZzyhC6cVO0800CZWz" TargetMode="External"/><Relationship Id="rId82" Type="http://schemas.openxmlformats.org/officeDocument/2006/relationships/hyperlink" Target="https://talan.bank.gov.ua/get-user-certificate/fsSZzhuoE7rM0L-r_tcD" TargetMode="External"/><Relationship Id="rId199" Type="http://schemas.openxmlformats.org/officeDocument/2006/relationships/hyperlink" Target="https://talan.bank.gov.ua/get-user-certificate/fsSZzaV36HGeXl6oeLlM" TargetMode="External"/><Relationship Id="rId203" Type="http://schemas.openxmlformats.org/officeDocument/2006/relationships/hyperlink" Target="https://talan.bank.gov.ua/get-user-certificate/fsSZzEnCs1NM8XJ25-8K" TargetMode="External"/><Relationship Id="rId19" Type="http://schemas.openxmlformats.org/officeDocument/2006/relationships/hyperlink" Target="https://talan.bank.gov.ua/get-user-certificate/fsSZzOYukGFxeFcDd9_m" TargetMode="External"/><Relationship Id="rId224" Type="http://schemas.openxmlformats.org/officeDocument/2006/relationships/hyperlink" Target="https://talan.bank.gov.ua/get-user-certificate/fsSZzawADwV9cXV8LkuH" TargetMode="External"/><Relationship Id="rId245" Type="http://schemas.openxmlformats.org/officeDocument/2006/relationships/hyperlink" Target="https://talan.bank.gov.ua/get-user-certificate/fsSZznCm7xQ5gm12tCl4" TargetMode="External"/><Relationship Id="rId266" Type="http://schemas.openxmlformats.org/officeDocument/2006/relationships/hyperlink" Target="https://talan.bank.gov.ua/get-user-certificate/fsSZzZ9KCazMYgAY1YVP" TargetMode="External"/><Relationship Id="rId30" Type="http://schemas.openxmlformats.org/officeDocument/2006/relationships/hyperlink" Target="https://talan.bank.gov.ua/get-user-certificate/fsSZzhK4KcOsPrkG0HzB" TargetMode="External"/><Relationship Id="rId105" Type="http://schemas.openxmlformats.org/officeDocument/2006/relationships/hyperlink" Target="https://talan.bank.gov.ua/get-user-certificate/fsSZz6PODVE_X40lRRrp" TargetMode="External"/><Relationship Id="rId126" Type="http://schemas.openxmlformats.org/officeDocument/2006/relationships/hyperlink" Target="https://talan.bank.gov.ua/get-user-certificate/fsSZzTVeFro3LjdHtvin" TargetMode="External"/><Relationship Id="rId147" Type="http://schemas.openxmlformats.org/officeDocument/2006/relationships/hyperlink" Target="https://talan.bank.gov.ua/get-user-certificate/fsSZz8VVNAHjvd9RYLJ-" TargetMode="External"/><Relationship Id="rId168" Type="http://schemas.openxmlformats.org/officeDocument/2006/relationships/hyperlink" Target="https://talan.bank.gov.ua/get-user-certificate/fsSZzrVvutWqGjqZ3cCf" TargetMode="External"/><Relationship Id="rId51" Type="http://schemas.openxmlformats.org/officeDocument/2006/relationships/hyperlink" Target="https://talan.bank.gov.ua/get-user-certificate/fsSZzWZfIjJMmdQUOLWO" TargetMode="External"/><Relationship Id="rId72" Type="http://schemas.openxmlformats.org/officeDocument/2006/relationships/hyperlink" Target="https://talan.bank.gov.ua/get-user-certificate/fsSZzpxdUqT61jjGnc7y" TargetMode="External"/><Relationship Id="rId93" Type="http://schemas.openxmlformats.org/officeDocument/2006/relationships/hyperlink" Target="https://talan.bank.gov.ua/get-user-certificate/fsSZznbe90frOFyChW4P" TargetMode="External"/><Relationship Id="rId189" Type="http://schemas.openxmlformats.org/officeDocument/2006/relationships/hyperlink" Target="https://talan.bank.gov.ua/get-user-certificate/fsSZza3FC6DMWuYuBP7F" TargetMode="External"/><Relationship Id="rId3" Type="http://schemas.openxmlformats.org/officeDocument/2006/relationships/hyperlink" Target="https://talan.bank.gov.ua/get-user-certificate/fsSZzwwI-OPlQsXMLrhC" TargetMode="External"/><Relationship Id="rId214" Type="http://schemas.openxmlformats.org/officeDocument/2006/relationships/hyperlink" Target="https://talan.bank.gov.ua/get-user-certificate/fsSZzjemqcLdKyONPrNb" TargetMode="External"/><Relationship Id="rId235" Type="http://schemas.openxmlformats.org/officeDocument/2006/relationships/hyperlink" Target="https://talan.bank.gov.ua/get-user-certificate/fsSZz7JhICP4z9jDQ2Og" TargetMode="External"/><Relationship Id="rId256" Type="http://schemas.openxmlformats.org/officeDocument/2006/relationships/hyperlink" Target="https://talan.bank.gov.ua/get-user-certificate/fsSZzMWM7b4g-fUE28FC" TargetMode="External"/><Relationship Id="rId277" Type="http://schemas.openxmlformats.org/officeDocument/2006/relationships/hyperlink" Target="https://talan.bank.gov.ua/get-user-certificate/JwujU2w0PH5Hf5O8H0lb" TargetMode="External"/><Relationship Id="rId116" Type="http://schemas.openxmlformats.org/officeDocument/2006/relationships/hyperlink" Target="https://talan.bank.gov.ua/get-user-certificate/fsSZz5Lo20cdCSdgKx18" TargetMode="External"/><Relationship Id="rId137" Type="http://schemas.openxmlformats.org/officeDocument/2006/relationships/hyperlink" Target="https://talan.bank.gov.ua/get-user-certificate/fsSZziBc9MUk4SDmEDrr" TargetMode="External"/><Relationship Id="rId158" Type="http://schemas.openxmlformats.org/officeDocument/2006/relationships/hyperlink" Target="https://talan.bank.gov.ua/get-user-certificate/fsSZz_cDnAp6orCK3IcV" TargetMode="External"/><Relationship Id="rId20" Type="http://schemas.openxmlformats.org/officeDocument/2006/relationships/hyperlink" Target="https://talan.bank.gov.ua/get-user-certificate/fsSZzBXITbXxkBGU8J61" TargetMode="External"/><Relationship Id="rId41" Type="http://schemas.openxmlformats.org/officeDocument/2006/relationships/hyperlink" Target="https://talan.bank.gov.ua/get-user-certificate/fsSZzQXBrmVOfojWVxw-" TargetMode="External"/><Relationship Id="rId62" Type="http://schemas.openxmlformats.org/officeDocument/2006/relationships/hyperlink" Target="https://talan.bank.gov.ua/get-user-certificate/fsSZzy-Y99BjfkSdud2V" TargetMode="External"/><Relationship Id="rId83" Type="http://schemas.openxmlformats.org/officeDocument/2006/relationships/hyperlink" Target="https://talan.bank.gov.ua/get-user-certificate/fsSZzveR3LMdN5gDOpWE" TargetMode="External"/><Relationship Id="rId179" Type="http://schemas.openxmlformats.org/officeDocument/2006/relationships/hyperlink" Target="https://talan.bank.gov.ua/get-user-certificate/fsSZz4gcdgn3YnoHBCgD" TargetMode="External"/><Relationship Id="rId190" Type="http://schemas.openxmlformats.org/officeDocument/2006/relationships/hyperlink" Target="https://talan.bank.gov.ua/get-user-certificate/fsSZz9KAAIng8JH_9Qev" TargetMode="External"/><Relationship Id="rId204" Type="http://schemas.openxmlformats.org/officeDocument/2006/relationships/hyperlink" Target="https://talan.bank.gov.ua/get-user-certificate/fsSZzJiis3pwYkPflkJW" TargetMode="External"/><Relationship Id="rId225" Type="http://schemas.openxmlformats.org/officeDocument/2006/relationships/hyperlink" Target="https://talan.bank.gov.ua/get-user-certificate/fsSZzCHFKuPZdKxAEKsH" TargetMode="External"/><Relationship Id="rId246" Type="http://schemas.openxmlformats.org/officeDocument/2006/relationships/hyperlink" Target="https://talan.bank.gov.ua/get-user-certificate/fsSZzkpM22DQ-FqUFEoa" TargetMode="External"/><Relationship Id="rId267" Type="http://schemas.openxmlformats.org/officeDocument/2006/relationships/hyperlink" Target="https://talan.bank.gov.ua/get-user-certificate/fsSZz3eAeqvMOT-JGjYZ" TargetMode="External"/><Relationship Id="rId106" Type="http://schemas.openxmlformats.org/officeDocument/2006/relationships/hyperlink" Target="https://talan.bank.gov.ua/get-user-certificate/fsSZzNZuvazGnq1HOQoP" TargetMode="External"/><Relationship Id="rId127" Type="http://schemas.openxmlformats.org/officeDocument/2006/relationships/hyperlink" Target="https://talan.bank.gov.ua/get-user-certificate/fsSZzLRXnduig08T2agv" TargetMode="External"/><Relationship Id="rId10" Type="http://schemas.openxmlformats.org/officeDocument/2006/relationships/hyperlink" Target="https://talan.bank.gov.ua/get-user-certificate/fsSZzW7dynwyQc5OIsew" TargetMode="External"/><Relationship Id="rId31" Type="http://schemas.openxmlformats.org/officeDocument/2006/relationships/hyperlink" Target="https://talan.bank.gov.ua/get-user-certificate/fsSZzuQShIbTtckFriY6" TargetMode="External"/><Relationship Id="rId52" Type="http://schemas.openxmlformats.org/officeDocument/2006/relationships/hyperlink" Target="https://talan.bank.gov.ua/get-user-certificate/fsSZzgwlOMV2Q3B3bL4N" TargetMode="External"/><Relationship Id="rId73" Type="http://schemas.openxmlformats.org/officeDocument/2006/relationships/hyperlink" Target="https://talan.bank.gov.ua/get-user-certificate/fsSZzJFNdRhc4SKD2jRK" TargetMode="External"/><Relationship Id="rId94" Type="http://schemas.openxmlformats.org/officeDocument/2006/relationships/hyperlink" Target="https://talan.bank.gov.ua/get-user-certificate/fsSZzqfNDg9leNAr9MT_" TargetMode="External"/><Relationship Id="rId148" Type="http://schemas.openxmlformats.org/officeDocument/2006/relationships/hyperlink" Target="https://talan.bank.gov.ua/get-user-certificate/fsSZz459DmXN2wGXcqNk" TargetMode="External"/><Relationship Id="rId169" Type="http://schemas.openxmlformats.org/officeDocument/2006/relationships/hyperlink" Target="https://talan.bank.gov.ua/get-user-certificate/fsSZzOjbz2t3u158g3C4" TargetMode="External"/><Relationship Id="rId4" Type="http://schemas.openxmlformats.org/officeDocument/2006/relationships/hyperlink" Target="https://talan.bank.gov.ua/get-user-certificate/fsSZzLjh69zL4OmMimUN" TargetMode="External"/><Relationship Id="rId180" Type="http://schemas.openxmlformats.org/officeDocument/2006/relationships/hyperlink" Target="https://talan.bank.gov.ua/get-user-certificate/fsSZzfOTHJ_pDHQvhTZS" TargetMode="External"/><Relationship Id="rId215" Type="http://schemas.openxmlformats.org/officeDocument/2006/relationships/hyperlink" Target="https://talan.bank.gov.ua/get-user-certificate/fsSZzPHCbzQcI8BrHX7g" TargetMode="External"/><Relationship Id="rId236" Type="http://schemas.openxmlformats.org/officeDocument/2006/relationships/hyperlink" Target="https://talan.bank.gov.ua/get-user-certificate/fsSZzfmYsMSGVNeGXqla" TargetMode="External"/><Relationship Id="rId257" Type="http://schemas.openxmlformats.org/officeDocument/2006/relationships/hyperlink" Target="https://talan.bank.gov.ua/get-user-certificate/fsSZzUXJ-t_vonja2d8F" TargetMode="External"/><Relationship Id="rId278" Type="http://schemas.openxmlformats.org/officeDocument/2006/relationships/hyperlink" Target="https://talan.bank.gov.ua/get-user-certificate/JwujUEM1QmHv6aISESje" TargetMode="External"/><Relationship Id="rId42" Type="http://schemas.openxmlformats.org/officeDocument/2006/relationships/hyperlink" Target="https://talan.bank.gov.ua/get-user-certificate/fsSZz-1LLw9lpKhTjj52" TargetMode="External"/><Relationship Id="rId84" Type="http://schemas.openxmlformats.org/officeDocument/2006/relationships/hyperlink" Target="https://talan.bank.gov.ua/get-user-certificate/fsSZzsQqGAbJ7MAPMVgX" TargetMode="External"/><Relationship Id="rId138" Type="http://schemas.openxmlformats.org/officeDocument/2006/relationships/hyperlink" Target="https://talan.bank.gov.ua/get-user-certificate/fsSZzZWVzXDbygIZSLeh" TargetMode="External"/><Relationship Id="rId191" Type="http://schemas.openxmlformats.org/officeDocument/2006/relationships/hyperlink" Target="https://talan.bank.gov.ua/get-user-certificate/fsSZzKehsdj9BVqrPWbs" TargetMode="External"/><Relationship Id="rId205" Type="http://schemas.openxmlformats.org/officeDocument/2006/relationships/hyperlink" Target="https://talan.bank.gov.ua/get-user-certificate/fsSZz4uduLnop20EawCm" TargetMode="External"/><Relationship Id="rId247" Type="http://schemas.openxmlformats.org/officeDocument/2006/relationships/hyperlink" Target="https://talan.bank.gov.ua/get-user-certificate/fsSZzb0lgmM0Qh4D7Glf" TargetMode="External"/><Relationship Id="rId107" Type="http://schemas.openxmlformats.org/officeDocument/2006/relationships/hyperlink" Target="https://talan.bank.gov.ua/get-user-certificate/fsSZzeQhMx0duyFRUUWB" TargetMode="External"/><Relationship Id="rId11" Type="http://schemas.openxmlformats.org/officeDocument/2006/relationships/hyperlink" Target="https://talan.bank.gov.ua/get-user-certificate/fsSZzAKg7kPpf9p695gQ" TargetMode="External"/><Relationship Id="rId53" Type="http://schemas.openxmlformats.org/officeDocument/2006/relationships/hyperlink" Target="https://talan.bank.gov.ua/get-user-certificate/fsSZzlafwo8eQLdmA6Ey" TargetMode="External"/><Relationship Id="rId149" Type="http://schemas.openxmlformats.org/officeDocument/2006/relationships/hyperlink" Target="https://talan.bank.gov.ua/get-user-certificate/fsSZz1etbSM8UjZJhzCt" TargetMode="External"/><Relationship Id="rId95" Type="http://schemas.openxmlformats.org/officeDocument/2006/relationships/hyperlink" Target="https://talan.bank.gov.ua/get-user-certificate/fsSZz8O_Z8zYpVRYFT77" TargetMode="External"/><Relationship Id="rId160" Type="http://schemas.openxmlformats.org/officeDocument/2006/relationships/hyperlink" Target="https://talan.bank.gov.ua/get-user-certificate/fsSZzfGMUlLeB_ndBUmA" TargetMode="External"/><Relationship Id="rId216" Type="http://schemas.openxmlformats.org/officeDocument/2006/relationships/hyperlink" Target="https://talan.bank.gov.ua/get-user-certificate/fsSZztArGnxtrDhrvJAh" TargetMode="External"/><Relationship Id="rId258" Type="http://schemas.openxmlformats.org/officeDocument/2006/relationships/hyperlink" Target="https://talan.bank.gov.ua/get-user-certificate/fsSZzTNbH9_1cZz-Aq0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4"/>
  <sheetViews>
    <sheetView tabSelected="1" topLeftCell="A164" zoomScale="85" zoomScaleNormal="85" workbookViewId="0">
      <selection activeCell="H172" sqref="H172"/>
    </sheetView>
  </sheetViews>
  <sheetFormatPr defaultRowHeight="14.4" x14ac:dyDescent="0.3"/>
  <cols>
    <col min="1" max="1" width="8.88671875" style="2"/>
    <col min="2" max="2" width="16.6640625" style="1" customWidth="1"/>
    <col min="3" max="3" width="62.5546875" style="1" customWidth="1"/>
    <col min="4" max="4" width="27.44140625" style="1" customWidth="1"/>
    <col min="5" max="5" width="25.5546875" style="1" customWidth="1"/>
    <col min="6" max="6" width="23.44140625" style="1" customWidth="1"/>
    <col min="7" max="7" width="17.109375" style="1" customWidth="1"/>
    <col min="8" max="16384" width="8.88671875" style="1"/>
  </cols>
  <sheetData>
    <row r="1" spans="1:7" ht="28.8" x14ac:dyDescent="0.3">
      <c r="A1" s="3" t="s">
        <v>1089</v>
      </c>
      <c r="B1" s="3" t="s">
        <v>1090</v>
      </c>
      <c r="C1" s="3" t="s">
        <v>1091</v>
      </c>
      <c r="D1" s="3" t="s">
        <v>0</v>
      </c>
      <c r="E1" s="3" t="s">
        <v>1</v>
      </c>
      <c r="F1" s="3" t="s">
        <v>2</v>
      </c>
    </row>
    <row r="2" spans="1:7" x14ac:dyDescent="0.3">
      <c r="A2" s="2">
        <v>1</v>
      </c>
      <c r="B2" s="1" t="s">
        <v>3</v>
      </c>
      <c r="C2" s="1" t="s">
        <v>4</v>
      </c>
      <c r="D2" s="1" t="s">
        <v>5</v>
      </c>
      <c r="E2" s="1" t="s">
        <v>6</v>
      </c>
      <c r="F2" s="1" t="str">
        <f>HYPERLINK("https://talan.bank.gov.ua/get-user-certificate/fsSZzfoafdVvokPgc0G3","Завантажити сертифікат")</f>
        <v>Завантажити сертифікат</v>
      </c>
    </row>
    <row r="3" spans="1:7" ht="28.8" x14ac:dyDescent="0.3">
      <c r="A3" s="2">
        <v>2</v>
      </c>
      <c r="B3" s="1" t="s">
        <v>7</v>
      </c>
      <c r="C3" s="1" t="s">
        <v>8</v>
      </c>
      <c r="D3" s="1" t="s">
        <v>9</v>
      </c>
      <c r="E3" s="1" t="s">
        <v>10</v>
      </c>
      <c r="F3" s="1" t="str">
        <f>HYPERLINK("https://talan.bank.gov.ua/get-user-certificate/fsSZze6pwDSmqY9tvv12","Завантажити сертифікат")</f>
        <v>Завантажити сертифікат</v>
      </c>
    </row>
    <row r="4" spans="1:7" ht="28.8" x14ac:dyDescent="0.3">
      <c r="A4" s="2">
        <v>3</v>
      </c>
      <c r="B4" s="1" t="s">
        <v>11</v>
      </c>
      <c r="C4" s="1" t="s">
        <v>12</v>
      </c>
      <c r="D4" s="1" t="s">
        <v>13</v>
      </c>
      <c r="E4" s="1" t="s">
        <v>14</v>
      </c>
      <c r="F4" s="1" t="str">
        <f>HYPERLINK("https://talan.bank.gov.ua/get-user-certificate/fsSZzwwI-OPlQsXMLrhC","Завантажити сертифікат")</f>
        <v>Завантажити сертифікат</v>
      </c>
    </row>
    <row r="5" spans="1:7" ht="28.8" x14ac:dyDescent="0.3">
      <c r="A5" s="2">
        <v>4</v>
      </c>
      <c r="B5" s="1" t="s">
        <v>15</v>
      </c>
      <c r="C5" s="1" t="s">
        <v>16</v>
      </c>
      <c r="D5" s="1" t="s">
        <v>17</v>
      </c>
      <c r="E5" s="1" t="s">
        <v>18</v>
      </c>
      <c r="F5" s="1" t="str">
        <f>HYPERLINK("https://talan.bank.gov.ua/get-user-certificate/fsSZzLjh69zL4OmMimUN","Завантажити сертифікат")</f>
        <v>Завантажити сертифікат</v>
      </c>
    </row>
    <row r="6" spans="1:7" ht="28.8" x14ac:dyDescent="0.3">
      <c r="A6" s="2">
        <v>5</v>
      </c>
      <c r="B6" s="1" t="s">
        <v>19</v>
      </c>
      <c r="C6" s="1" t="s">
        <v>20</v>
      </c>
      <c r="D6" s="1" t="s">
        <v>21</v>
      </c>
      <c r="E6" s="1" t="s">
        <v>22</v>
      </c>
      <c r="F6" s="1" t="str">
        <f>HYPERLINK("https://talan.bank.gov.ua/get-user-certificate/fsSZzqPMDG9X1npjzvgP","Завантажити сертифікат")</f>
        <v>Завантажити сертифікат</v>
      </c>
    </row>
    <row r="7" spans="1:7" ht="28.8" x14ac:dyDescent="0.3">
      <c r="A7" s="2">
        <v>6</v>
      </c>
      <c r="B7" s="1" t="s">
        <v>23</v>
      </c>
      <c r="C7" s="1" t="s">
        <v>24</v>
      </c>
      <c r="D7" s="1" t="s">
        <v>25</v>
      </c>
      <c r="E7" s="1" t="s">
        <v>26</v>
      </c>
      <c r="F7" s="1" t="str">
        <f>HYPERLINK("https://talan.bank.gov.ua/get-user-certificate/fsSZz3ZfJ2lQuUOhNO8X","Завантажити сертифікат")</f>
        <v>Завантажити сертифікат</v>
      </c>
    </row>
    <row r="8" spans="1:7" ht="28.8" x14ac:dyDescent="0.3">
      <c r="A8" s="2">
        <v>7</v>
      </c>
      <c r="B8" s="1" t="s">
        <v>27</v>
      </c>
      <c r="C8" s="1" t="s">
        <v>28</v>
      </c>
      <c r="D8" s="1" t="s">
        <v>29</v>
      </c>
      <c r="E8" s="1" t="s">
        <v>29</v>
      </c>
      <c r="F8" s="1" t="str">
        <f>HYPERLINK("https://talan.bank.gov.ua/get-user-certificate/fsSZzZJjna1XchKyHwOI","Завантажити сертифікат")</f>
        <v>Завантажити сертифікат</v>
      </c>
    </row>
    <row r="9" spans="1:7" ht="28.8" x14ac:dyDescent="0.3">
      <c r="A9" s="2">
        <v>8</v>
      </c>
      <c r="B9" s="1" t="s">
        <v>30</v>
      </c>
      <c r="C9" s="1" t="s">
        <v>31</v>
      </c>
      <c r="D9" s="1" t="s">
        <v>32</v>
      </c>
      <c r="E9" s="1" t="s">
        <v>33</v>
      </c>
      <c r="F9" s="1" t="str">
        <f>HYPERLINK("https://talan.bank.gov.ua/get-user-certificate/fsSZzOe5Xc995K-cXtnt","Завантажити сертифікат")</f>
        <v>Завантажити сертифікат</v>
      </c>
    </row>
    <row r="10" spans="1:7" s="7" customFormat="1" x14ac:dyDescent="0.3">
      <c r="A10" s="4">
        <v>9</v>
      </c>
      <c r="B10" s="5" t="s">
        <v>34</v>
      </c>
      <c r="C10" s="5" t="s">
        <v>35</v>
      </c>
      <c r="D10" s="5" t="s">
        <v>1121</v>
      </c>
      <c r="E10" s="5" t="s">
        <v>36</v>
      </c>
      <c r="F10" s="5" t="str">
        <f>HYPERLINK("https://talan.bank.gov.ua/get-user-certificate/FrYT3A3s9byWhf9BlPNT","Завантажити сертифікат")</f>
        <v>Завантажити сертифікат</v>
      </c>
      <c r="G10" s="6"/>
    </row>
    <row r="11" spans="1:7" ht="28.8" x14ac:dyDescent="0.3">
      <c r="A11" s="2">
        <v>10</v>
      </c>
      <c r="B11" s="1" t="s">
        <v>37</v>
      </c>
      <c r="C11" s="1" t="s">
        <v>38</v>
      </c>
      <c r="D11" s="1" t="s">
        <v>39</v>
      </c>
      <c r="E11" s="1" t="s">
        <v>40</v>
      </c>
      <c r="F11" s="1" t="str">
        <f>HYPERLINK("https://talan.bank.gov.ua/get-user-certificate/fsSZzuFB2jM2eJSs8k_u","Завантажити сертифікат")</f>
        <v>Завантажити сертифікат</v>
      </c>
    </row>
    <row r="12" spans="1:7" x14ac:dyDescent="0.3">
      <c r="A12" s="2">
        <v>11</v>
      </c>
      <c r="B12" s="1" t="s">
        <v>41</v>
      </c>
      <c r="C12" s="1" t="s">
        <v>42</v>
      </c>
      <c r="D12" s="1" t="s">
        <v>43</v>
      </c>
      <c r="E12" s="1" t="s">
        <v>44</v>
      </c>
      <c r="F12" s="1" t="str">
        <f>HYPERLINK("https://talan.bank.gov.ua/get-user-certificate/fsSZzW7dynwyQc5OIsew","Завантажити сертифікат")</f>
        <v>Завантажити сертифікат</v>
      </c>
    </row>
    <row r="13" spans="1:7" ht="28.8" x14ac:dyDescent="0.3">
      <c r="A13" s="2">
        <v>12</v>
      </c>
      <c r="B13" s="1" t="s">
        <v>45</v>
      </c>
      <c r="C13" s="1" t="s">
        <v>46</v>
      </c>
      <c r="D13" s="1" t="s">
        <v>47</v>
      </c>
      <c r="E13" s="1" t="s">
        <v>48</v>
      </c>
      <c r="F13" s="1" t="str">
        <f>HYPERLINK("https://talan.bank.gov.ua/get-user-certificate/fsSZzAKg7kPpf9p695gQ","Завантажити сертифікат")</f>
        <v>Завантажити сертифікат</v>
      </c>
    </row>
    <row r="14" spans="1:7" ht="28.8" x14ac:dyDescent="0.3">
      <c r="A14" s="2">
        <v>13</v>
      </c>
      <c r="B14" s="1" t="s">
        <v>49</v>
      </c>
      <c r="C14" s="1" t="s">
        <v>50</v>
      </c>
      <c r="D14" s="1" t="s">
        <v>51</v>
      </c>
      <c r="E14" s="1" t="s">
        <v>52</v>
      </c>
      <c r="F14" s="1" t="str">
        <f>HYPERLINK("https://talan.bank.gov.ua/get-user-certificate/fsSZzv6QEhvYf0ZC5SnH","Завантажити сертифікат")</f>
        <v>Завантажити сертифікат</v>
      </c>
    </row>
    <row r="15" spans="1:7" x14ac:dyDescent="0.3">
      <c r="A15" s="2">
        <v>14</v>
      </c>
      <c r="B15" s="1" t="s">
        <v>53</v>
      </c>
      <c r="C15" s="1" t="s">
        <v>54</v>
      </c>
      <c r="D15" s="1" t="s">
        <v>55</v>
      </c>
      <c r="E15" s="1" t="s">
        <v>1092</v>
      </c>
      <c r="F15" s="1" t="str">
        <f>HYPERLINK("https://talan.bank.gov.ua/get-user-certificate/S_e1vCGD_Gy3meR-uVb-","Завантажити сертифікат")</f>
        <v>Завантажити сертифікат</v>
      </c>
    </row>
    <row r="16" spans="1:7" x14ac:dyDescent="0.3">
      <c r="A16" s="2">
        <v>15</v>
      </c>
      <c r="B16" s="1" t="s">
        <v>56</v>
      </c>
      <c r="C16" s="1" t="s">
        <v>57</v>
      </c>
      <c r="D16" s="1" t="s">
        <v>55</v>
      </c>
      <c r="E16" s="1" t="s">
        <v>58</v>
      </c>
      <c r="F16" s="1" t="str">
        <f>HYPERLINK("https://talan.bank.gov.ua/get-user-certificate/fsSZz0nx0n6bhQjxa4b5","Завантажити сертифікат")</f>
        <v>Завантажити сертифікат</v>
      </c>
    </row>
    <row r="17" spans="1:6" x14ac:dyDescent="0.3">
      <c r="A17" s="2">
        <v>16</v>
      </c>
      <c r="B17" s="1" t="s">
        <v>59</v>
      </c>
      <c r="C17" s="1" t="s">
        <v>60</v>
      </c>
      <c r="D17" s="1" t="s">
        <v>61</v>
      </c>
      <c r="E17" s="1" t="s">
        <v>62</v>
      </c>
      <c r="F17" s="1" t="str">
        <f>HYPERLINK("https://talan.bank.gov.ua/get-user-certificate/fsSZzj2KIBk3nX4ksBUz","Завантажити сертифікат")</f>
        <v>Завантажити сертифікат</v>
      </c>
    </row>
    <row r="18" spans="1:6" ht="28.8" x14ac:dyDescent="0.3">
      <c r="A18" s="2">
        <v>17</v>
      </c>
      <c r="B18" s="1" t="s">
        <v>63</v>
      </c>
      <c r="C18" s="1" t="s">
        <v>64</v>
      </c>
      <c r="D18" s="1" t="s">
        <v>65</v>
      </c>
      <c r="E18" s="1" t="s">
        <v>66</v>
      </c>
      <c r="F18" s="1" t="str">
        <f>HYPERLINK("https://talan.bank.gov.ua/get-user-certificate/fsSZzHYQPBnPyGqNtC5C","Завантажити сертифікат")</f>
        <v>Завантажити сертифікат</v>
      </c>
    </row>
    <row r="19" spans="1:6" ht="28.8" x14ac:dyDescent="0.3">
      <c r="A19" s="2">
        <v>18</v>
      </c>
      <c r="B19" s="1" t="s">
        <v>67</v>
      </c>
      <c r="C19" s="1" t="s">
        <v>68</v>
      </c>
      <c r="D19" s="1" t="s">
        <v>69</v>
      </c>
      <c r="E19" s="1" t="s">
        <v>70</v>
      </c>
      <c r="F19" s="1" t="str">
        <f>HYPERLINK("https://talan.bank.gov.ua/get-user-certificate/fsSZz7W0NHhgo33oZyOZ","Завантажити сертифікат")</f>
        <v>Завантажити сертифікат</v>
      </c>
    </row>
    <row r="20" spans="1:6" x14ac:dyDescent="0.3">
      <c r="A20" s="2">
        <v>19</v>
      </c>
      <c r="B20" s="1" t="s">
        <v>71</v>
      </c>
      <c r="C20" s="1" t="s">
        <v>72</v>
      </c>
      <c r="D20" s="1" t="s">
        <v>73</v>
      </c>
      <c r="E20" s="1" t="s">
        <v>74</v>
      </c>
      <c r="F20" s="1" t="str">
        <f>HYPERLINK("https://talan.bank.gov.ua/get-user-certificate/fsSZz8bRk68fwrmMA87k","Завантажити сертифікат")</f>
        <v>Завантажити сертифікат</v>
      </c>
    </row>
    <row r="21" spans="1:6" x14ac:dyDescent="0.3">
      <c r="A21" s="2">
        <v>20</v>
      </c>
      <c r="B21" s="1" t="s">
        <v>75</v>
      </c>
      <c r="C21" s="1" t="s">
        <v>76</v>
      </c>
      <c r="D21" s="1" t="s">
        <v>77</v>
      </c>
      <c r="E21" s="1" t="s">
        <v>78</v>
      </c>
      <c r="F21" s="1" t="str">
        <f>HYPERLINK("https://talan.bank.gov.ua/get-user-certificate/fsSZzwpqamYz5-Q-iwfd","Завантажити сертифікат")</f>
        <v>Завантажити сертифікат</v>
      </c>
    </row>
    <row r="22" spans="1:6" ht="28.8" x14ac:dyDescent="0.3">
      <c r="A22" s="2">
        <v>21</v>
      </c>
      <c r="B22" s="1" t="s">
        <v>79</v>
      </c>
      <c r="C22" s="1" t="s">
        <v>80</v>
      </c>
      <c r="D22" s="1" t="s">
        <v>81</v>
      </c>
      <c r="E22" s="1" t="s">
        <v>82</v>
      </c>
      <c r="F22" s="1" t="str">
        <f>HYPERLINK("https://talan.bank.gov.ua/get-user-certificate/fsSZzOYukGFxeFcDd9_m","Завантажити сертифікат")</f>
        <v>Завантажити сертифікат</v>
      </c>
    </row>
    <row r="23" spans="1:6" x14ac:dyDescent="0.3">
      <c r="A23" s="2">
        <v>22</v>
      </c>
      <c r="B23" s="1" t="s">
        <v>83</v>
      </c>
      <c r="C23" s="1" t="s">
        <v>84</v>
      </c>
      <c r="D23" s="1" t="s">
        <v>85</v>
      </c>
      <c r="E23" s="1" t="s">
        <v>86</v>
      </c>
      <c r="F23" s="1" t="str">
        <f>HYPERLINK("https://talan.bank.gov.ua/get-user-certificate/fsSZzBXITbXxkBGU8J61","Завантажити сертифікат")</f>
        <v>Завантажити сертифікат</v>
      </c>
    </row>
    <row r="24" spans="1:6" ht="43.2" x14ac:dyDescent="0.3">
      <c r="A24" s="2">
        <v>23</v>
      </c>
      <c r="B24" s="1" t="s">
        <v>87</v>
      </c>
      <c r="C24" s="1" t="s">
        <v>88</v>
      </c>
      <c r="D24" s="1" t="s">
        <v>89</v>
      </c>
      <c r="E24" s="1" t="s">
        <v>90</v>
      </c>
      <c r="F24" s="1" t="str">
        <f>HYPERLINK("https://talan.bank.gov.ua/get-user-certificate/fsSZz8omgBBqMH4mIJLe","Завантажити сертифікат")</f>
        <v>Завантажити сертифікат</v>
      </c>
    </row>
    <row r="25" spans="1:6" ht="28.8" x14ac:dyDescent="0.3">
      <c r="A25" s="2">
        <v>24</v>
      </c>
      <c r="B25" s="1" t="s">
        <v>91</v>
      </c>
      <c r="C25" s="1" t="s">
        <v>92</v>
      </c>
      <c r="D25" s="1" t="s">
        <v>93</v>
      </c>
      <c r="E25" s="1" t="s">
        <v>94</v>
      </c>
      <c r="F25" s="1" t="str">
        <f>HYPERLINK("https://talan.bank.gov.ua/get-user-certificate/fsSZzbJKhMqE5gVGjllF","Завантажити сертифікат")</f>
        <v>Завантажити сертифікат</v>
      </c>
    </row>
    <row r="26" spans="1:6" ht="28.8" x14ac:dyDescent="0.3">
      <c r="A26" s="2">
        <v>25</v>
      </c>
      <c r="B26" s="1" t="s">
        <v>95</v>
      </c>
      <c r="C26" s="1" t="s">
        <v>96</v>
      </c>
      <c r="D26" s="1" t="s">
        <v>97</v>
      </c>
      <c r="E26" s="1" t="s">
        <v>98</v>
      </c>
      <c r="F26" s="1" t="str">
        <f>HYPERLINK("https://talan.bank.gov.ua/get-user-certificate/fsSZzxQv9TcBmUcaDf_o","Завантажити сертифікат")</f>
        <v>Завантажити сертифікат</v>
      </c>
    </row>
    <row r="27" spans="1:6" ht="28.8" x14ac:dyDescent="0.3">
      <c r="A27" s="2">
        <v>26</v>
      </c>
      <c r="B27" s="1" t="s">
        <v>99</v>
      </c>
      <c r="C27" s="1" t="s">
        <v>100</v>
      </c>
      <c r="D27" s="1" t="s">
        <v>101</v>
      </c>
      <c r="E27" s="1" t="s">
        <v>102</v>
      </c>
      <c r="F27" s="1" t="str">
        <f>HYPERLINK("https://talan.bank.gov.ua/get-user-certificate/fsSZziRdXe4NdmbEw32l","Завантажити сертифікат")</f>
        <v>Завантажити сертифікат</v>
      </c>
    </row>
    <row r="28" spans="1:6" x14ac:dyDescent="0.3">
      <c r="A28" s="2">
        <v>27</v>
      </c>
      <c r="B28" s="1" t="s">
        <v>103</v>
      </c>
      <c r="C28" s="1" t="s">
        <v>104</v>
      </c>
      <c r="D28" s="1" t="s">
        <v>105</v>
      </c>
      <c r="E28" s="1" t="s">
        <v>106</v>
      </c>
      <c r="F28" s="1" t="str">
        <f>HYPERLINK("https://talan.bank.gov.ua/get-user-certificate/fsSZzjVJKIOV9JRuQqhT","Завантажити сертифікат")</f>
        <v>Завантажити сертифікат</v>
      </c>
    </row>
    <row r="29" spans="1:6" ht="28.8" x14ac:dyDescent="0.3">
      <c r="A29" s="2">
        <v>28</v>
      </c>
      <c r="B29" s="1" t="s">
        <v>107</v>
      </c>
      <c r="C29" s="1" t="s">
        <v>108</v>
      </c>
      <c r="D29" s="1" t="s">
        <v>109</v>
      </c>
      <c r="E29" s="1" t="s">
        <v>110</v>
      </c>
      <c r="F29" s="1" t="str">
        <f>HYPERLINK("https://talan.bank.gov.ua/get-user-certificate/fsSZzWbOfmgVM33wvqkQ","Завантажити сертифікат")</f>
        <v>Завантажити сертифікат</v>
      </c>
    </row>
    <row r="30" spans="1:6" ht="28.8" x14ac:dyDescent="0.3">
      <c r="A30" s="2">
        <v>29</v>
      </c>
      <c r="B30" s="1" t="s">
        <v>111</v>
      </c>
      <c r="C30" s="1" t="s">
        <v>112</v>
      </c>
      <c r="D30" s="1" t="s">
        <v>113</v>
      </c>
      <c r="E30" s="1" t="s">
        <v>114</v>
      </c>
      <c r="F30" s="1" t="str">
        <f>HYPERLINK("https://talan.bank.gov.ua/get-user-certificate/fsSZz0BFfJuyLH7LAATO","Завантажити сертифікат")</f>
        <v>Завантажити сертифікат</v>
      </c>
    </row>
    <row r="31" spans="1:6" ht="28.8" x14ac:dyDescent="0.3">
      <c r="A31" s="2">
        <v>30</v>
      </c>
      <c r="B31" s="1" t="s">
        <v>115</v>
      </c>
      <c r="C31" s="1" t="s">
        <v>116</v>
      </c>
      <c r="D31" s="1" t="s">
        <v>117</v>
      </c>
      <c r="E31" s="1" t="s">
        <v>118</v>
      </c>
      <c r="F31" s="1" t="str">
        <f>HYPERLINK("https://talan.bank.gov.ua/get-user-certificate/fsSZzFhYaxLsBy8Yn9nC","Завантажити сертифікат")</f>
        <v>Завантажити сертифікат</v>
      </c>
    </row>
    <row r="32" spans="1:6" ht="28.8" x14ac:dyDescent="0.3">
      <c r="A32" s="2">
        <v>31</v>
      </c>
      <c r="B32" s="1" t="s">
        <v>119</v>
      </c>
      <c r="C32" s="1" t="s">
        <v>120</v>
      </c>
      <c r="D32" s="1" t="s">
        <v>121</v>
      </c>
      <c r="E32" s="1" t="s">
        <v>122</v>
      </c>
      <c r="F32" s="1" t="str">
        <f>HYPERLINK("https://talan.bank.gov.ua/get-user-certificate/fsSZzRkwAd1ZJEqkziBG","Завантажити сертифікат")</f>
        <v>Завантажити сертифікат</v>
      </c>
    </row>
    <row r="33" spans="1:6" ht="28.8" x14ac:dyDescent="0.3">
      <c r="A33" s="2">
        <v>32</v>
      </c>
      <c r="B33" s="1" t="s">
        <v>123</v>
      </c>
      <c r="C33" s="1" t="s">
        <v>124</v>
      </c>
      <c r="D33" s="1" t="s">
        <v>125</v>
      </c>
      <c r="E33" s="1" t="s">
        <v>126</v>
      </c>
      <c r="F33" s="1" t="str">
        <f>HYPERLINK("https://talan.bank.gov.ua/get-user-certificate/fsSZzhK4KcOsPrkG0HzB","Завантажити сертифікат")</f>
        <v>Завантажити сертифікат</v>
      </c>
    </row>
    <row r="34" spans="1:6" ht="28.8" x14ac:dyDescent="0.3">
      <c r="A34" s="2">
        <v>33</v>
      </c>
      <c r="B34" s="1" t="s">
        <v>127</v>
      </c>
      <c r="C34" s="1" t="s">
        <v>128</v>
      </c>
      <c r="D34" s="1" t="s">
        <v>129</v>
      </c>
      <c r="E34" s="1" t="s">
        <v>130</v>
      </c>
      <c r="F34" s="1" t="str">
        <f>HYPERLINK("https://talan.bank.gov.ua/get-user-certificate/fsSZzuQShIbTtckFriY6","Завантажити сертифікат")</f>
        <v>Завантажити сертифікат</v>
      </c>
    </row>
    <row r="35" spans="1:6" x14ac:dyDescent="0.3">
      <c r="A35" s="2">
        <v>34</v>
      </c>
      <c r="B35" s="1" t="s">
        <v>131</v>
      </c>
      <c r="C35" s="1" t="s">
        <v>132</v>
      </c>
      <c r="D35" s="1" t="s">
        <v>133</v>
      </c>
      <c r="E35" s="1" t="s">
        <v>134</v>
      </c>
      <c r="F35" s="1" t="str">
        <f>HYPERLINK("https://talan.bank.gov.ua/get-user-certificate/fsSZz6q8YDUocT4PnlTE","Завантажити сертифікат")</f>
        <v>Завантажити сертифікат</v>
      </c>
    </row>
    <row r="36" spans="1:6" ht="28.8" x14ac:dyDescent="0.3">
      <c r="A36" s="2">
        <v>35</v>
      </c>
      <c r="B36" s="1" t="s">
        <v>135</v>
      </c>
      <c r="C36" s="1" t="s">
        <v>136</v>
      </c>
      <c r="D36" s="1" t="s">
        <v>137</v>
      </c>
      <c r="E36" s="1" t="s">
        <v>138</v>
      </c>
      <c r="F36" s="1" t="str">
        <f>HYPERLINK("https://talan.bank.gov.ua/get-user-certificate/fsSZzKKsrnHnXXMbbqTA","Завантажити сертифікат")</f>
        <v>Завантажити сертифікат</v>
      </c>
    </row>
    <row r="37" spans="1:6" ht="43.2" x14ac:dyDescent="0.3">
      <c r="A37" s="2">
        <v>36</v>
      </c>
      <c r="B37" s="1" t="s">
        <v>139</v>
      </c>
      <c r="C37" s="1" t="s">
        <v>140</v>
      </c>
      <c r="D37" s="1" t="s">
        <v>141</v>
      </c>
      <c r="E37" s="1" t="s">
        <v>142</v>
      </c>
      <c r="F37" s="1" t="str">
        <f>HYPERLINK("https://talan.bank.gov.ua/get-user-certificate/fsSZzrYsd957g2HrLNcy","Завантажити сертифікат")</f>
        <v>Завантажити сертифікат</v>
      </c>
    </row>
    <row r="38" spans="1:6" x14ac:dyDescent="0.3">
      <c r="A38" s="2">
        <v>37</v>
      </c>
      <c r="B38" s="1" t="s">
        <v>143</v>
      </c>
      <c r="C38" s="1" t="s">
        <v>144</v>
      </c>
      <c r="D38" s="1" t="s">
        <v>145</v>
      </c>
      <c r="E38" s="1" t="s">
        <v>146</v>
      </c>
      <c r="F38" s="1" t="str">
        <f>HYPERLINK("https://talan.bank.gov.ua/get-user-certificate/fsSZzcU4UEAAlJzPgiZI","Завантажити сертифікат")</f>
        <v>Завантажити сертифікат</v>
      </c>
    </row>
    <row r="39" spans="1:6" ht="28.8" x14ac:dyDescent="0.3">
      <c r="A39" s="2">
        <v>38</v>
      </c>
      <c r="B39" s="1" t="s">
        <v>147</v>
      </c>
      <c r="C39" s="1" t="s">
        <v>148</v>
      </c>
      <c r="D39" s="1" t="s">
        <v>149</v>
      </c>
      <c r="E39" s="1" t="s">
        <v>150</v>
      </c>
      <c r="F39" s="1" t="str">
        <f>HYPERLINK("https://talan.bank.gov.ua/get-user-certificate/fsSZzJbT7Qh0fggKQx6N","Завантажити сертифікат")</f>
        <v>Завантажити сертифікат</v>
      </c>
    </row>
    <row r="40" spans="1:6" ht="28.8" x14ac:dyDescent="0.3">
      <c r="A40" s="2">
        <v>39</v>
      </c>
      <c r="B40" s="1" t="s">
        <v>151</v>
      </c>
      <c r="C40" s="1" t="s">
        <v>152</v>
      </c>
      <c r="D40" s="1" t="s">
        <v>153</v>
      </c>
      <c r="E40" s="1" t="s">
        <v>154</v>
      </c>
      <c r="F40" s="1" t="str">
        <f>HYPERLINK("https://talan.bank.gov.ua/get-user-certificate/fsSZz-r41Vi5mxUBPsFs","Завантажити сертифікат")</f>
        <v>Завантажити сертифікат</v>
      </c>
    </row>
    <row r="41" spans="1:6" ht="28.8" x14ac:dyDescent="0.3">
      <c r="A41" s="2">
        <v>40</v>
      </c>
      <c r="B41" s="1" t="s">
        <v>155</v>
      </c>
      <c r="C41" s="1" t="s">
        <v>156</v>
      </c>
      <c r="D41" s="1" t="s">
        <v>157</v>
      </c>
      <c r="E41" s="1" t="s">
        <v>158</v>
      </c>
      <c r="F41" s="1" t="str">
        <f>HYPERLINK("https://talan.bank.gov.ua/get-user-certificate/fsSZzO9jthoS8_NT4cku","Завантажити сертифікат")</f>
        <v>Завантажити сертифікат</v>
      </c>
    </row>
    <row r="42" spans="1:6" ht="43.2" x14ac:dyDescent="0.3">
      <c r="A42" s="2">
        <v>41</v>
      </c>
      <c r="B42" s="1" t="s">
        <v>159</v>
      </c>
      <c r="C42" s="1" t="s">
        <v>160</v>
      </c>
      <c r="D42" s="1" t="s">
        <v>161</v>
      </c>
      <c r="E42" s="1" t="s">
        <v>162</v>
      </c>
      <c r="F42" s="1" t="str">
        <f>HYPERLINK("https://talan.bank.gov.ua/get-user-certificate/fsSZzwVdyGuFbWgLdqhX","Завантажити сертифікат")</f>
        <v>Завантажити сертифікат</v>
      </c>
    </row>
    <row r="43" spans="1:6" ht="28.8" x14ac:dyDescent="0.3">
      <c r="A43" s="2">
        <v>42</v>
      </c>
      <c r="B43" s="1" t="s">
        <v>163</v>
      </c>
      <c r="C43" s="1" t="s">
        <v>164</v>
      </c>
      <c r="D43" s="1" t="s">
        <v>165</v>
      </c>
      <c r="E43" s="1" t="s">
        <v>166</v>
      </c>
      <c r="F43" s="1" t="str">
        <f>HYPERLINK("https://talan.bank.gov.ua/get-user-certificate/fsSZzUdx6ZBR0QjH2EN2","Завантажити сертифікат")</f>
        <v>Завантажити сертифікат</v>
      </c>
    </row>
    <row r="44" spans="1:6" ht="28.8" x14ac:dyDescent="0.3">
      <c r="A44" s="2">
        <v>43</v>
      </c>
      <c r="B44" s="1" t="s">
        <v>167</v>
      </c>
      <c r="C44" s="1" t="s">
        <v>168</v>
      </c>
      <c r="D44" s="1" t="s">
        <v>169</v>
      </c>
      <c r="E44" s="1" t="s">
        <v>170</v>
      </c>
      <c r="F44" s="1" t="str">
        <f>HYPERLINK("https://talan.bank.gov.ua/get-user-certificate/fsSZzQXBrmVOfojWVxw-","Завантажити сертифікат")</f>
        <v>Завантажити сертифікат</v>
      </c>
    </row>
    <row r="45" spans="1:6" ht="28.8" x14ac:dyDescent="0.3">
      <c r="A45" s="2">
        <v>44</v>
      </c>
      <c r="B45" s="1" t="s">
        <v>171</v>
      </c>
      <c r="C45" s="1" t="s">
        <v>172</v>
      </c>
      <c r="D45" s="1" t="s">
        <v>173</v>
      </c>
      <c r="E45" s="1" t="s">
        <v>174</v>
      </c>
      <c r="F45" s="1" t="str">
        <f>HYPERLINK("https://talan.bank.gov.ua/get-user-certificate/fsSZz-1LLw9lpKhTjj52","Завантажити сертифікат")</f>
        <v>Завантажити сертифікат</v>
      </c>
    </row>
    <row r="46" spans="1:6" ht="28.8" x14ac:dyDescent="0.3">
      <c r="A46" s="2">
        <v>45</v>
      </c>
      <c r="B46" s="1" t="s">
        <v>175</v>
      </c>
      <c r="C46" s="1" t="s">
        <v>176</v>
      </c>
      <c r="D46" s="1" t="s">
        <v>177</v>
      </c>
      <c r="E46" s="1" t="s">
        <v>178</v>
      </c>
      <c r="F46" s="1" t="str">
        <f>HYPERLINK("https://talan.bank.gov.ua/get-user-certificate/fsSZzb3yB3VZ_By6ZrgR","Завантажити сертифікат")</f>
        <v>Завантажити сертифікат</v>
      </c>
    </row>
    <row r="47" spans="1:6" ht="28.8" x14ac:dyDescent="0.3">
      <c r="A47" s="2">
        <v>46</v>
      </c>
      <c r="B47" s="1" t="s">
        <v>179</v>
      </c>
      <c r="C47" s="1" t="s">
        <v>180</v>
      </c>
      <c r="D47" s="1" t="s">
        <v>181</v>
      </c>
      <c r="E47" s="1" t="s">
        <v>182</v>
      </c>
      <c r="F47" s="1" t="str">
        <f>HYPERLINK("https://talan.bank.gov.ua/get-user-certificate/fsSZzjr4vo-RsrEegj7a","Завантажити сертифікат")</f>
        <v>Завантажити сертифікат</v>
      </c>
    </row>
    <row r="48" spans="1:6" ht="28.8" x14ac:dyDescent="0.3">
      <c r="A48" s="2">
        <v>47</v>
      </c>
      <c r="B48" s="1" t="s">
        <v>183</v>
      </c>
      <c r="C48" s="1" t="s">
        <v>184</v>
      </c>
      <c r="D48" s="1" t="s">
        <v>185</v>
      </c>
      <c r="E48" s="1" t="s">
        <v>186</v>
      </c>
      <c r="F48" s="1" t="str">
        <f>HYPERLINK("https://talan.bank.gov.ua/get-user-certificate/fsSZze_nqrNkS05Zbn5-","Завантажити сертифікат")</f>
        <v>Завантажити сертифікат</v>
      </c>
    </row>
    <row r="49" spans="1:6" ht="43.2" x14ac:dyDescent="0.3">
      <c r="A49" s="2">
        <v>48</v>
      </c>
      <c r="B49" s="1" t="s">
        <v>187</v>
      </c>
      <c r="C49" s="1" t="s">
        <v>188</v>
      </c>
      <c r="D49" s="1" t="s">
        <v>189</v>
      </c>
      <c r="E49" s="1" t="s">
        <v>190</v>
      </c>
      <c r="F49" s="1" t="str">
        <f>HYPERLINK("https://talan.bank.gov.ua/get-user-certificate/fsSZzZp_rNfEOBFiZhZm","Завантажити сертифікат")</f>
        <v>Завантажити сертифікат</v>
      </c>
    </row>
    <row r="50" spans="1:6" ht="28.8" x14ac:dyDescent="0.3">
      <c r="A50" s="2">
        <v>49</v>
      </c>
      <c r="B50" s="1" t="s">
        <v>191</v>
      </c>
      <c r="C50" s="1" t="s">
        <v>192</v>
      </c>
      <c r="D50" s="1" t="s">
        <v>193</v>
      </c>
      <c r="E50" s="1" t="s">
        <v>194</v>
      </c>
      <c r="F50" s="1" t="str">
        <f>HYPERLINK("https://talan.bank.gov.ua/get-user-certificate/fsSZz7SmPp0_KwpN3ed6","Завантажити сертифікат")</f>
        <v>Завантажити сертифікат</v>
      </c>
    </row>
    <row r="51" spans="1:6" ht="28.8" x14ac:dyDescent="0.3">
      <c r="A51" s="2">
        <v>50</v>
      </c>
      <c r="B51" s="1" t="s">
        <v>195</v>
      </c>
      <c r="C51" s="1" t="s">
        <v>196</v>
      </c>
      <c r="D51" s="1" t="s">
        <v>197</v>
      </c>
      <c r="E51" s="1" t="s">
        <v>198</v>
      </c>
      <c r="F51" s="1" t="str">
        <f>HYPERLINK("https://talan.bank.gov.ua/get-user-certificate/fsSZz_CMsVH_Y3MpH8Ln","Завантажити сертифікат")</f>
        <v>Завантажити сертифікат</v>
      </c>
    </row>
    <row r="52" spans="1:6" ht="28.8" x14ac:dyDescent="0.3">
      <c r="A52" s="2">
        <v>51</v>
      </c>
      <c r="B52" s="1" t="s">
        <v>199</v>
      </c>
      <c r="C52" s="1" t="s">
        <v>200</v>
      </c>
      <c r="D52" s="1" t="s">
        <v>201</v>
      </c>
      <c r="E52" s="1" t="s">
        <v>202</v>
      </c>
      <c r="F52" s="1" t="str">
        <f>HYPERLINK("https://talan.bank.gov.ua/get-user-certificate/fsSZzFQIa9hUhO1cLNmB","Завантажити сертифікат")</f>
        <v>Завантажити сертифікат</v>
      </c>
    </row>
    <row r="53" spans="1:6" ht="28.8" x14ac:dyDescent="0.3">
      <c r="A53" s="2">
        <v>52</v>
      </c>
      <c r="B53" s="1" t="s">
        <v>203</v>
      </c>
      <c r="C53" s="1" t="s">
        <v>204</v>
      </c>
      <c r="D53" s="1" t="s">
        <v>205</v>
      </c>
      <c r="E53" s="1" t="s">
        <v>206</v>
      </c>
      <c r="F53" s="1" t="str">
        <f>HYPERLINK("https://talan.bank.gov.ua/get-user-certificate/fsSZzrqtQtR5bJ3m5O-x","Завантажити сертифікат")</f>
        <v>Завантажити сертифікат</v>
      </c>
    </row>
    <row r="54" spans="1:6" ht="28.8" x14ac:dyDescent="0.3">
      <c r="A54" s="2">
        <v>53</v>
      </c>
      <c r="B54" s="1" t="s">
        <v>207</v>
      </c>
      <c r="C54" s="1" t="s">
        <v>208</v>
      </c>
      <c r="D54" s="1" t="s">
        <v>209</v>
      </c>
      <c r="E54" s="1" t="s">
        <v>210</v>
      </c>
      <c r="F54" s="1" t="str">
        <f>HYPERLINK("https://talan.bank.gov.ua/get-user-certificate/fsSZzWZfIjJMmdQUOLWO","Завантажити сертифікат")</f>
        <v>Завантажити сертифікат</v>
      </c>
    </row>
    <row r="55" spans="1:6" ht="28.8" x14ac:dyDescent="0.3">
      <c r="A55" s="2">
        <v>54</v>
      </c>
      <c r="B55" s="1" t="s">
        <v>211</v>
      </c>
      <c r="C55" s="1" t="s">
        <v>212</v>
      </c>
      <c r="D55" s="1" t="s">
        <v>213</v>
      </c>
      <c r="E55" s="1" t="s">
        <v>214</v>
      </c>
      <c r="F55" s="1" t="str">
        <f>HYPERLINK("https://talan.bank.gov.ua/get-user-certificate/fsSZzgwlOMV2Q3B3bL4N","Завантажити сертифікат")</f>
        <v>Завантажити сертифікат</v>
      </c>
    </row>
    <row r="56" spans="1:6" ht="28.8" x14ac:dyDescent="0.3">
      <c r="A56" s="2">
        <v>55</v>
      </c>
      <c r="B56" s="1" t="s">
        <v>215</v>
      </c>
      <c r="C56" s="1" t="s">
        <v>216</v>
      </c>
      <c r="D56" s="1" t="s">
        <v>217</v>
      </c>
      <c r="E56" s="1" t="s">
        <v>218</v>
      </c>
      <c r="F56" s="1" t="str">
        <f>HYPERLINK("https://talan.bank.gov.ua/get-user-certificate/fsSZzlafwo8eQLdmA6Ey","Завантажити сертифікат")</f>
        <v>Завантажити сертифікат</v>
      </c>
    </row>
    <row r="57" spans="1:6" ht="28.8" x14ac:dyDescent="0.3">
      <c r="A57" s="2">
        <v>56</v>
      </c>
      <c r="B57" s="1" t="s">
        <v>219</v>
      </c>
      <c r="C57" s="1" t="s">
        <v>220</v>
      </c>
      <c r="D57" s="1" t="s">
        <v>221</v>
      </c>
      <c r="E57" s="1" t="s">
        <v>222</v>
      </c>
      <c r="F57" s="1" t="str">
        <f>HYPERLINK("https://talan.bank.gov.ua/get-user-certificate/fsSZzsdgpnfuFbCjdYgI","Завантажити сертифікат")</f>
        <v>Завантажити сертифікат</v>
      </c>
    </row>
    <row r="58" spans="1:6" ht="28.8" x14ac:dyDescent="0.3">
      <c r="A58" s="2">
        <v>57</v>
      </c>
      <c r="B58" s="1" t="s">
        <v>223</v>
      </c>
      <c r="C58" s="1" t="s">
        <v>224</v>
      </c>
      <c r="D58" s="1" t="s">
        <v>225</v>
      </c>
      <c r="E58" s="1" t="s">
        <v>226</v>
      </c>
      <c r="F58" s="1" t="str">
        <f>HYPERLINK("https://talan.bank.gov.ua/get-user-certificate/fsSZzWpgPySsAc3Zi_DK","Завантажити сертифікат")</f>
        <v>Завантажити сертифікат</v>
      </c>
    </row>
    <row r="59" spans="1:6" x14ac:dyDescent="0.3">
      <c r="A59" s="2">
        <v>58</v>
      </c>
      <c r="B59" t="s">
        <v>227</v>
      </c>
      <c r="C59" t="s">
        <v>228</v>
      </c>
      <c r="D59" t="s">
        <v>229</v>
      </c>
      <c r="E59" t="s">
        <v>1112</v>
      </c>
      <c r="F59" t="str">
        <f>HYPERLINK("https://talan.bank.gov.ua/get-user-certificate/JwujU2w0PH5Hf5O8H0lb","Завантажити сертифікат")</f>
        <v>Завантажити сертифікат</v>
      </c>
    </row>
    <row r="60" spans="1:6" ht="28.8" x14ac:dyDescent="0.3">
      <c r="A60" s="2">
        <v>59</v>
      </c>
      <c r="B60" s="1" t="s">
        <v>230</v>
      </c>
      <c r="C60" s="1" t="s">
        <v>231</v>
      </c>
      <c r="D60" s="1" t="s">
        <v>232</v>
      </c>
      <c r="E60" s="1" t="s">
        <v>233</v>
      </c>
      <c r="F60" s="1" t="str">
        <f>HYPERLINK("https://talan.bank.gov.ua/get-user-certificate/fsSZz8_Ke-GT37dB3l-8","Завантажити сертифікат")</f>
        <v>Завантажити сертифікат</v>
      </c>
    </row>
    <row r="61" spans="1:6" ht="28.8" x14ac:dyDescent="0.3">
      <c r="A61" s="2">
        <v>60</v>
      </c>
      <c r="B61" s="1" t="s">
        <v>234</v>
      </c>
      <c r="C61" s="1" t="s">
        <v>235</v>
      </c>
      <c r="D61" s="1" t="s">
        <v>236</v>
      </c>
      <c r="E61" s="1" t="s">
        <v>237</v>
      </c>
      <c r="F61" s="1" t="str">
        <f>HYPERLINK("https://talan.bank.gov.ua/get-user-certificate/fsSZzPVZHMkI97wvAvj_","Завантажити сертифікат")</f>
        <v>Завантажити сертифікат</v>
      </c>
    </row>
    <row r="62" spans="1:6" ht="28.8" x14ac:dyDescent="0.3">
      <c r="A62" s="2">
        <v>61</v>
      </c>
      <c r="B62" s="1" t="s">
        <v>238</v>
      </c>
      <c r="C62" s="1" t="s">
        <v>239</v>
      </c>
      <c r="D62" s="1" t="s">
        <v>240</v>
      </c>
      <c r="E62" s="1" t="s">
        <v>241</v>
      </c>
      <c r="F62" s="1" t="str">
        <f>HYPERLINK("https://talan.bank.gov.ua/get-user-certificate/fsSZzMHtbx2ckCx6BBz4","Завантажити сертифікат")</f>
        <v>Завантажити сертифікат</v>
      </c>
    </row>
    <row r="63" spans="1:6" ht="28.8" x14ac:dyDescent="0.3">
      <c r="A63" s="2">
        <v>62</v>
      </c>
      <c r="B63" s="1" t="s">
        <v>242</v>
      </c>
      <c r="C63" s="1" t="s">
        <v>243</v>
      </c>
      <c r="D63" s="1" t="s">
        <v>244</v>
      </c>
      <c r="E63" s="1" t="s">
        <v>245</v>
      </c>
      <c r="F63" s="1" t="str">
        <f>HYPERLINK("https://talan.bank.gov.ua/get-user-certificate/fsSZz8ZbmBzHzhUoeGKJ","Завантажити сертифікат")</f>
        <v>Завантажити сертифікат</v>
      </c>
    </row>
    <row r="64" spans="1:6" ht="28.8" x14ac:dyDescent="0.3">
      <c r="A64" s="2">
        <v>63</v>
      </c>
      <c r="B64" s="1" t="s">
        <v>246</v>
      </c>
      <c r="C64" s="1" t="s">
        <v>247</v>
      </c>
      <c r="D64" s="1" t="s">
        <v>248</v>
      </c>
      <c r="E64" s="1" t="s">
        <v>249</v>
      </c>
      <c r="F64" s="1" t="str">
        <f>HYPERLINK("https://talan.bank.gov.ua/get-user-certificate/fsSZzPDZJbIxLBGPHkL_","Завантажити сертифікат")</f>
        <v>Завантажити сертифікат</v>
      </c>
    </row>
    <row r="65" spans="1:6" ht="28.8" x14ac:dyDescent="0.3">
      <c r="A65" s="2">
        <v>64</v>
      </c>
      <c r="B65" s="1" t="s">
        <v>250</v>
      </c>
      <c r="C65" s="1" t="s">
        <v>251</v>
      </c>
      <c r="D65" s="1" t="s">
        <v>252</v>
      </c>
      <c r="E65" s="1" t="s">
        <v>253</v>
      </c>
      <c r="F65" s="1" t="str">
        <f>HYPERLINK("https://talan.bank.gov.ua/get-user-certificate/fsSZzyhC6cVO0800CZWz","Завантажити сертифікат")</f>
        <v>Завантажити сертифікат</v>
      </c>
    </row>
    <row r="66" spans="1:6" ht="28.8" x14ac:dyDescent="0.3">
      <c r="A66" s="2">
        <v>65</v>
      </c>
      <c r="B66" s="1" t="s">
        <v>254</v>
      </c>
      <c r="C66" s="1" t="s">
        <v>255</v>
      </c>
      <c r="D66" s="1" t="s">
        <v>256</v>
      </c>
      <c r="E66" s="1" t="s">
        <v>257</v>
      </c>
      <c r="F66" s="1" t="str">
        <f>HYPERLINK("https://talan.bank.gov.ua/get-user-certificate/fsSZzy-Y99BjfkSdud2V","Завантажити сертифікат")</f>
        <v>Завантажити сертифікат</v>
      </c>
    </row>
    <row r="67" spans="1:6" ht="28.8" x14ac:dyDescent="0.3">
      <c r="A67" s="2">
        <v>66</v>
      </c>
      <c r="B67" s="1" t="s">
        <v>258</v>
      </c>
      <c r="C67" s="1" t="s">
        <v>259</v>
      </c>
      <c r="D67" s="1" t="s">
        <v>260</v>
      </c>
      <c r="E67" s="1" t="s">
        <v>261</v>
      </c>
      <c r="F67" s="1" t="str">
        <f>HYPERLINK("https://talan.bank.gov.ua/get-user-certificate/fsSZzRqwkBpQX_cPUBwM","Завантажити сертифікат")</f>
        <v>Завантажити сертифікат</v>
      </c>
    </row>
    <row r="68" spans="1:6" ht="43.2" x14ac:dyDescent="0.3">
      <c r="A68" s="2">
        <v>67</v>
      </c>
      <c r="B68" s="1" t="s">
        <v>262</v>
      </c>
      <c r="C68" s="1" t="s">
        <v>263</v>
      </c>
      <c r="D68" s="1" t="s">
        <v>264</v>
      </c>
      <c r="E68" s="1" t="s">
        <v>265</v>
      </c>
      <c r="F68" s="1" t="str">
        <f>HYPERLINK("https://talan.bank.gov.ua/get-user-certificate/fsSZzRCVjMSFL1AOBRiA","Завантажити сертифікат")</f>
        <v>Завантажити сертифікат</v>
      </c>
    </row>
    <row r="69" spans="1:6" ht="28.8" x14ac:dyDescent="0.3">
      <c r="A69" s="2">
        <v>68</v>
      </c>
      <c r="B69" s="1" t="s">
        <v>266</v>
      </c>
      <c r="C69" s="1" t="s">
        <v>267</v>
      </c>
      <c r="D69" s="1" t="s">
        <v>268</v>
      </c>
      <c r="E69" s="1" t="s">
        <v>269</v>
      </c>
      <c r="F69" s="1" t="str">
        <f>HYPERLINK("https://talan.bank.gov.ua/get-user-certificate/fsSZzgRTGBSn-TZa1GSR","Завантажити сертифікат")</f>
        <v>Завантажити сертифікат</v>
      </c>
    </row>
    <row r="70" spans="1:6" ht="28.8" x14ac:dyDescent="0.3">
      <c r="A70" s="2">
        <v>69</v>
      </c>
      <c r="B70" s="1" t="s">
        <v>270</v>
      </c>
      <c r="C70" s="1" t="s">
        <v>271</v>
      </c>
      <c r="D70" s="1" t="s">
        <v>272</v>
      </c>
      <c r="E70" s="1" t="s">
        <v>273</v>
      </c>
      <c r="F70" s="1" t="str">
        <f>HYPERLINK("https://talan.bank.gov.ua/get-user-certificate/fsSZziI0stsw6euHJBga","Завантажити сертифікат")</f>
        <v>Завантажити сертифікат</v>
      </c>
    </row>
    <row r="71" spans="1:6" ht="28.8" x14ac:dyDescent="0.3">
      <c r="A71" s="2">
        <v>70</v>
      </c>
      <c r="B71" s="1" t="s">
        <v>274</v>
      </c>
      <c r="C71" s="1" t="s">
        <v>275</v>
      </c>
      <c r="D71" s="1" t="s">
        <v>276</v>
      </c>
      <c r="E71" s="1" t="s">
        <v>277</v>
      </c>
      <c r="F71" s="1" t="str">
        <f>HYPERLINK("https://talan.bank.gov.ua/get-user-certificate/fsSZz6qQAMLXUKWAtCvs","Завантажити сертифікат")</f>
        <v>Завантажити сертифікат</v>
      </c>
    </row>
    <row r="72" spans="1:6" ht="28.8" x14ac:dyDescent="0.3">
      <c r="A72" s="2">
        <v>71</v>
      </c>
      <c r="B72" s="1" t="s">
        <v>278</v>
      </c>
      <c r="C72" s="1" t="s">
        <v>279</v>
      </c>
      <c r="D72" s="1" t="s">
        <v>280</v>
      </c>
      <c r="E72" s="1" t="s">
        <v>281</v>
      </c>
      <c r="F72" s="1" t="str">
        <f>HYPERLINK("https://talan.bank.gov.ua/get-user-certificate/fsSZzjtEaV9dDzhBrFSv","Завантажити сертифікат")</f>
        <v>Завантажити сертифікат</v>
      </c>
    </row>
    <row r="73" spans="1:6" x14ac:dyDescent="0.3">
      <c r="A73" s="2">
        <v>72</v>
      </c>
      <c r="B73" s="1" t="s">
        <v>282</v>
      </c>
      <c r="C73" s="1" t="s">
        <v>283</v>
      </c>
      <c r="D73" s="1" t="s">
        <v>284</v>
      </c>
      <c r="E73" s="1" t="s">
        <v>285</v>
      </c>
      <c r="F73" s="1" t="str">
        <f>HYPERLINK("https://talan.bank.gov.ua/get-user-certificate/fsSZz64maE2zjD_OcS0T","Завантажити сертифікат")</f>
        <v>Завантажити сертифікат</v>
      </c>
    </row>
    <row r="74" spans="1:6" ht="28.8" x14ac:dyDescent="0.3">
      <c r="A74" s="2">
        <v>73</v>
      </c>
      <c r="B74" s="1" t="s">
        <v>286</v>
      </c>
      <c r="C74" s="1" t="s">
        <v>287</v>
      </c>
      <c r="D74" s="1" t="s">
        <v>288</v>
      </c>
      <c r="E74" s="1" t="s">
        <v>289</v>
      </c>
      <c r="F74" s="1" t="str">
        <f>HYPERLINK("https://talan.bank.gov.ua/get-user-certificate/fsSZzyA3qe_ntCSzWs3B","Завантажити сертифікат")</f>
        <v>Завантажити сертифікат</v>
      </c>
    </row>
    <row r="75" spans="1:6" ht="28.8" x14ac:dyDescent="0.3">
      <c r="A75" s="2">
        <v>74</v>
      </c>
      <c r="B75" s="1" t="s">
        <v>290</v>
      </c>
      <c r="C75" s="1" t="s">
        <v>291</v>
      </c>
      <c r="D75" s="1" t="s">
        <v>292</v>
      </c>
      <c r="E75" s="1" t="s">
        <v>293</v>
      </c>
      <c r="F75" s="1" t="str">
        <f>HYPERLINK("https://talan.bank.gov.ua/get-user-certificate/fsSZznziRdX05Nu4-_GT","Завантажити сертифікат")</f>
        <v>Завантажити сертифікат</v>
      </c>
    </row>
    <row r="76" spans="1:6" ht="28.8" x14ac:dyDescent="0.3">
      <c r="A76" s="2">
        <v>75</v>
      </c>
      <c r="B76" s="1" t="s">
        <v>294</v>
      </c>
      <c r="C76" s="1" t="s">
        <v>295</v>
      </c>
      <c r="D76" s="1" t="s">
        <v>296</v>
      </c>
      <c r="E76" s="1" t="s">
        <v>297</v>
      </c>
      <c r="F76" s="1" t="str">
        <f>HYPERLINK("https://talan.bank.gov.ua/get-user-certificate/fsSZzpxdUqT61jjGnc7y","Завантажити сертифікат")</f>
        <v>Завантажити сертифікат</v>
      </c>
    </row>
    <row r="77" spans="1:6" ht="28.8" x14ac:dyDescent="0.3">
      <c r="A77" s="2">
        <v>76</v>
      </c>
      <c r="B77" s="1" t="s">
        <v>298</v>
      </c>
      <c r="C77" s="1" t="s">
        <v>299</v>
      </c>
      <c r="D77" s="1" t="s">
        <v>300</v>
      </c>
      <c r="E77" s="1" t="s">
        <v>301</v>
      </c>
      <c r="F77" s="1" t="str">
        <f>HYPERLINK("https://talan.bank.gov.ua/get-user-certificate/fsSZzJFNdRhc4SKD2jRK","Завантажити сертифікат")</f>
        <v>Завантажити сертифікат</v>
      </c>
    </row>
    <row r="78" spans="1:6" ht="43.2" x14ac:dyDescent="0.3">
      <c r="A78" s="2">
        <v>77</v>
      </c>
      <c r="B78" s="1" t="s">
        <v>302</v>
      </c>
      <c r="C78" s="1" t="s">
        <v>303</v>
      </c>
      <c r="D78" s="1" t="s">
        <v>304</v>
      </c>
      <c r="E78" s="1" t="s">
        <v>305</v>
      </c>
      <c r="F78" s="1" t="str">
        <f>HYPERLINK("https://talan.bank.gov.ua/get-user-certificate/fsSZzC94CuW2gkA-BaRx","Завантажити сертифікат")</f>
        <v>Завантажити сертифікат</v>
      </c>
    </row>
    <row r="79" spans="1:6" ht="28.8" x14ac:dyDescent="0.3">
      <c r="A79" s="2">
        <v>78</v>
      </c>
      <c r="B79" s="1" t="s">
        <v>306</v>
      </c>
      <c r="C79" s="1" t="s">
        <v>307</v>
      </c>
      <c r="D79" s="1" t="s">
        <v>308</v>
      </c>
      <c r="E79" s="1" t="s">
        <v>309</v>
      </c>
      <c r="F79" s="1" t="str">
        <f>HYPERLINK("https://talan.bank.gov.ua/get-user-certificate/fsSZzpToIXIyLwe6fZVh","Завантажити сертифікат")</f>
        <v>Завантажити сертифікат</v>
      </c>
    </row>
    <row r="80" spans="1:6" ht="28.8" x14ac:dyDescent="0.3">
      <c r="A80" s="2">
        <v>79</v>
      </c>
      <c r="B80" s="1" t="s">
        <v>310</v>
      </c>
      <c r="C80" s="1" t="s">
        <v>311</v>
      </c>
      <c r="D80" s="1" t="s">
        <v>312</v>
      </c>
      <c r="E80" s="1" t="s">
        <v>313</v>
      </c>
      <c r="F80" s="1" t="str">
        <f>HYPERLINK("https://talan.bank.gov.ua/get-user-certificate/fsSZzq1JIe79CZCWCepI","Завантажити сертифікат")</f>
        <v>Завантажити сертифікат</v>
      </c>
    </row>
    <row r="81" spans="1:6" ht="28.8" x14ac:dyDescent="0.3">
      <c r="A81" s="2">
        <v>80</v>
      </c>
      <c r="B81" s="1" t="s">
        <v>314</v>
      </c>
      <c r="C81" s="1" t="s">
        <v>315</v>
      </c>
      <c r="D81" s="1" t="s">
        <v>316</v>
      </c>
      <c r="E81" s="1" t="s">
        <v>317</v>
      </c>
      <c r="F81" s="1" t="str">
        <f>HYPERLINK("https://talan.bank.gov.ua/get-user-certificate/fsSZzwy5q0zCIVEapgjZ","Завантажити сертифікат")</f>
        <v>Завантажити сертифікат</v>
      </c>
    </row>
    <row r="82" spans="1:6" ht="43.2" x14ac:dyDescent="0.3">
      <c r="A82" s="2">
        <v>81</v>
      </c>
      <c r="B82" s="1" t="s">
        <v>318</v>
      </c>
      <c r="C82" s="1" t="s">
        <v>319</v>
      </c>
      <c r="D82" s="1" t="s">
        <v>320</v>
      </c>
      <c r="E82" s="1" t="s">
        <v>321</v>
      </c>
      <c r="F82" s="1" t="str">
        <f>HYPERLINK("https://talan.bank.gov.ua/get-user-certificate/fsSZzeH6Xbripj-Rv5ta","Завантажити сертифікат")</f>
        <v>Завантажити сертифікат</v>
      </c>
    </row>
    <row r="83" spans="1:6" ht="28.8" x14ac:dyDescent="0.3">
      <c r="A83" s="2">
        <v>82</v>
      </c>
      <c r="B83" s="1" t="s">
        <v>322</v>
      </c>
      <c r="C83" s="1" t="s">
        <v>323</v>
      </c>
      <c r="D83" s="1" t="s">
        <v>324</v>
      </c>
      <c r="E83" s="1" t="s">
        <v>325</v>
      </c>
      <c r="F83" s="1" t="str">
        <f>HYPERLINK("https://talan.bank.gov.ua/get-user-certificate/fsSZzKDHfsg5isDkTYD-","Завантажити сертифікат")</f>
        <v>Завантажити сертифікат</v>
      </c>
    </row>
    <row r="84" spans="1:6" ht="28.8" x14ac:dyDescent="0.3">
      <c r="A84" s="2">
        <v>83</v>
      </c>
      <c r="B84" s="1" t="s">
        <v>326</v>
      </c>
      <c r="C84" s="1" t="s">
        <v>327</v>
      </c>
      <c r="D84" s="1" t="s">
        <v>328</v>
      </c>
      <c r="E84" s="1" t="s">
        <v>329</v>
      </c>
      <c r="F84" s="1" t="str">
        <f>HYPERLINK("https://talan.bank.gov.ua/get-user-certificate/fsSZzCI0v4z0h-uhr0cz","Завантажити сертифікат")</f>
        <v>Завантажити сертифікат</v>
      </c>
    </row>
    <row r="85" spans="1:6" x14ac:dyDescent="0.3">
      <c r="A85" s="2">
        <v>84</v>
      </c>
      <c r="B85" s="1" t="s">
        <v>330</v>
      </c>
      <c r="C85" s="1" t="s">
        <v>331</v>
      </c>
      <c r="D85" s="1" t="s">
        <v>332</v>
      </c>
      <c r="E85" s="1" t="s">
        <v>333</v>
      </c>
      <c r="F85" s="1" t="str">
        <f>HYPERLINK("https://talan.bank.gov.ua/get-user-certificate/fsSZznCR6rqXWb7Ggo7j","Завантажити сертифікат")</f>
        <v>Завантажити сертифікат</v>
      </c>
    </row>
    <row r="86" spans="1:6" ht="28.8" x14ac:dyDescent="0.3">
      <c r="A86" s="2">
        <v>85</v>
      </c>
      <c r="B86" s="1" t="s">
        <v>334</v>
      </c>
      <c r="C86" s="1" t="s">
        <v>335</v>
      </c>
      <c r="D86" s="1" t="s">
        <v>336</v>
      </c>
      <c r="E86" s="1" t="s">
        <v>337</v>
      </c>
      <c r="F86" s="1" t="str">
        <f>HYPERLINK("https://talan.bank.gov.ua/get-user-certificate/fsSZzhuoE7rM0L-r_tcD","Завантажити сертифікат")</f>
        <v>Завантажити сертифікат</v>
      </c>
    </row>
    <row r="87" spans="1:6" ht="28.8" x14ac:dyDescent="0.3">
      <c r="A87" s="2">
        <v>86</v>
      </c>
      <c r="B87" s="1" t="s">
        <v>338</v>
      </c>
      <c r="C87" s="1" t="s">
        <v>339</v>
      </c>
      <c r="D87" s="1" t="s">
        <v>340</v>
      </c>
      <c r="E87" s="1" t="s">
        <v>341</v>
      </c>
      <c r="F87" s="1" t="str">
        <f>HYPERLINK("https://talan.bank.gov.ua/get-user-certificate/fsSZzveR3LMdN5gDOpWE","Завантажити сертифікат")</f>
        <v>Завантажити сертифікат</v>
      </c>
    </row>
    <row r="88" spans="1:6" x14ac:dyDescent="0.3">
      <c r="A88" s="2">
        <v>87</v>
      </c>
      <c r="B88" s="1" t="s">
        <v>342</v>
      </c>
      <c r="C88" s="1" t="s">
        <v>343</v>
      </c>
      <c r="D88" s="1" t="s">
        <v>344</v>
      </c>
      <c r="E88" s="1" t="s">
        <v>345</v>
      </c>
      <c r="F88" s="1" t="str">
        <f>HYPERLINK("https://talan.bank.gov.ua/get-user-certificate/fsSZzsQqGAbJ7MAPMVgX","Завантажити сертифікат")</f>
        <v>Завантажити сертифікат</v>
      </c>
    </row>
    <row r="89" spans="1:6" ht="28.8" x14ac:dyDescent="0.3">
      <c r="A89" s="2">
        <v>88</v>
      </c>
      <c r="B89" s="1" t="s">
        <v>346</v>
      </c>
      <c r="C89" s="1" t="s">
        <v>347</v>
      </c>
      <c r="D89" s="1" t="s">
        <v>348</v>
      </c>
      <c r="E89" s="1" t="s">
        <v>349</v>
      </c>
      <c r="F89" s="1" t="str">
        <f>HYPERLINK("https://talan.bank.gov.ua/get-user-certificate/fsSZztKiOyT5Ih5zQbs8","Завантажити сертифікат")</f>
        <v>Завантажити сертифікат</v>
      </c>
    </row>
    <row r="90" spans="1:6" ht="43.2" x14ac:dyDescent="0.3">
      <c r="A90" s="2">
        <v>89</v>
      </c>
      <c r="B90" s="1" t="s">
        <v>350</v>
      </c>
      <c r="C90" s="1" t="s">
        <v>351</v>
      </c>
      <c r="D90" s="1" t="s">
        <v>352</v>
      </c>
      <c r="E90" s="1" t="s">
        <v>353</v>
      </c>
      <c r="F90" s="1" t="str">
        <f>HYPERLINK("https://talan.bank.gov.ua/get-user-certificate/fsSZzaYgF22T2LzEaaBd","Завантажити сертифікат")</f>
        <v>Завантажити сертифікат</v>
      </c>
    </row>
    <row r="91" spans="1:6" ht="28.8" x14ac:dyDescent="0.3">
      <c r="A91" s="2">
        <v>90</v>
      </c>
      <c r="B91" s="1" t="s">
        <v>354</v>
      </c>
      <c r="C91" s="1" t="s">
        <v>355</v>
      </c>
      <c r="D91" s="1" t="s">
        <v>356</v>
      </c>
      <c r="E91" s="1" t="s">
        <v>357</v>
      </c>
      <c r="F91" s="1" t="str">
        <f>HYPERLINK("https://talan.bank.gov.ua/get-user-certificate/fsSZzULOV8vkEcEsEcnJ","Завантажити сертифікат")</f>
        <v>Завантажити сертифікат</v>
      </c>
    </row>
    <row r="92" spans="1:6" ht="28.8" x14ac:dyDescent="0.3">
      <c r="A92" s="2">
        <v>91</v>
      </c>
      <c r="B92" s="1" t="s">
        <v>358</v>
      </c>
      <c r="C92" s="1" t="s">
        <v>359</v>
      </c>
      <c r="D92" s="1" t="s">
        <v>360</v>
      </c>
      <c r="E92" s="1" t="s">
        <v>361</v>
      </c>
      <c r="F92" s="1" t="str">
        <f>HYPERLINK("https://talan.bank.gov.ua/get-user-certificate/fsSZzHqRNg5R7Lntp_WV","Завантажити сертифікат")</f>
        <v>Завантажити сертифікат</v>
      </c>
    </row>
    <row r="93" spans="1:6" ht="28.8" x14ac:dyDescent="0.3">
      <c r="A93" s="2">
        <v>92</v>
      </c>
      <c r="B93" s="1" t="s">
        <v>362</v>
      </c>
      <c r="C93" s="1" t="s">
        <v>363</v>
      </c>
      <c r="D93" s="1" t="s">
        <v>364</v>
      </c>
      <c r="E93" s="1" t="s">
        <v>365</v>
      </c>
      <c r="F93" s="1" t="str">
        <f>HYPERLINK("https://talan.bank.gov.ua/get-user-certificate/fsSZzSwzMsDzdIJucFGu","Завантажити сертифікат")</f>
        <v>Завантажити сертифікат</v>
      </c>
    </row>
    <row r="94" spans="1:6" ht="28.8" x14ac:dyDescent="0.3">
      <c r="A94" s="2">
        <v>93</v>
      </c>
      <c r="B94" s="1" t="s">
        <v>366</v>
      </c>
      <c r="C94" s="1" t="s">
        <v>367</v>
      </c>
      <c r="D94" s="1" t="s">
        <v>368</v>
      </c>
      <c r="E94" s="1" t="s">
        <v>369</v>
      </c>
      <c r="F94" s="1" t="str">
        <f>HYPERLINK("https://talan.bank.gov.ua/get-user-certificate/fsSZzd7dxkEieQ9r-bOa","Завантажити сертифікат")</f>
        <v>Завантажити сертифікат</v>
      </c>
    </row>
    <row r="95" spans="1:6" ht="28.8" x14ac:dyDescent="0.3">
      <c r="A95" s="2">
        <v>94</v>
      </c>
      <c r="B95" s="1" t="s">
        <v>370</v>
      </c>
      <c r="C95" s="1" t="s">
        <v>371</v>
      </c>
      <c r="D95" s="1" t="s">
        <v>372</v>
      </c>
      <c r="E95" s="1" t="s">
        <v>373</v>
      </c>
      <c r="F95" s="1" t="str">
        <f>HYPERLINK("https://talan.bank.gov.ua/get-user-certificate/fsSZzX8d0Re2XsSYf0A7","Завантажити сертифікат")</f>
        <v>Завантажити сертифікат</v>
      </c>
    </row>
    <row r="96" spans="1:6" x14ac:dyDescent="0.3">
      <c r="A96" s="2">
        <v>95</v>
      </c>
      <c r="B96" s="1" t="s">
        <v>374</v>
      </c>
      <c r="C96" s="1" t="s">
        <v>375</v>
      </c>
      <c r="D96" s="1" t="s">
        <v>376</v>
      </c>
      <c r="E96" s="1" t="s">
        <v>377</v>
      </c>
      <c r="F96" s="1" t="str">
        <f>HYPERLINK("https://talan.bank.gov.ua/get-user-certificate/fsSZzLZ4HLv7iTye-w1i","Завантажити сертифікат")</f>
        <v>Завантажити сертифікат</v>
      </c>
    </row>
    <row r="97" spans="1:6" ht="28.8" x14ac:dyDescent="0.3">
      <c r="A97" s="2">
        <v>96</v>
      </c>
      <c r="B97" s="1" t="s">
        <v>378</v>
      </c>
      <c r="C97" s="1" t="s">
        <v>379</v>
      </c>
      <c r="D97" s="1" t="s">
        <v>380</v>
      </c>
      <c r="E97" s="1" t="s">
        <v>381</v>
      </c>
      <c r="F97" s="1" t="str">
        <f>HYPERLINK("https://talan.bank.gov.ua/get-user-certificate/fsSZznbe90frOFyChW4P","Завантажити сертифікат")</f>
        <v>Завантажити сертифікат</v>
      </c>
    </row>
    <row r="98" spans="1:6" x14ac:dyDescent="0.3">
      <c r="A98" s="2">
        <v>97</v>
      </c>
      <c r="B98" s="1" t="s">
        <v>382</v>
      </c>
      <c r="C98" s="1" t="s">
        <v>383</v>
      </c>
      <c r="D98" s="1" t="s">
        <v>384</v>
      </c>
      <c r="E98" s="1" t="s">
        <v>385</v>
      </c>
      <c r="F98" s="1" t="str">
        <f>HYPERLINK("https://talan.bank.gov.ua/get-user-certificate/fsSZzqfNDg9leNAr9MT_","Завантажити сертифікат")</f>
        <v>Завантажити сертифікат</v>
      </c>
    </row>
    <row r="99" spans="1:6" ht="28.8" x14ac:dyDescent="0.3">
      <c r="A99" s="2">
        <v>98</v>
      </c>
      <c r="B99" s="1" t="s">
        <v>386</v>
      </c>
      <c r="C99" s="1" t="s">
        <v>387</v>
      </c>
      <c r="D99" s="1" t="s">
        <v>388</v>
      </c>
      <c r="E99" s="1" t="s">
        <v>389</v>
      </c>
      <c r="F99" s="1" t="str">
        <f>HYPERLINK("https://talan.bank.gov.ua/get-user-certificate/fsSZz8O_Z8zYpVRYFT77","Завантажити сертифікат")</f>
        <v>Завантажити сертифікат</v>
      </c>
    </row>
    <row r="100" spans="1:6" x14ac:dyDescent="0.3">
      <c r="A100" s="2">
        <v>99</v>
      </c>
      <c r="B100" s="1" t="s">
        <v>390</v>
      </c>
      <c r="C100" s="1" t="s">
        <v>391</v>
      </c>
      <c r="D100" s="1" t="s">
        <v>392</v>
      </c>
      <c r="E100" s="1" t="s">
        <v>393</v>
      </c>
      <c r="F100" s="1" t="str">
        <f>HYPERLINK("https://talan.bank.gov.ua/get-user-certificate/fsSZzIB7GwzsdIij6kkw","Завантажити сертифікат")</f>
        <v>Завантажити сертифікат</v>
      </c>
    </row>
    <row r="101" spans="1:6" ht="28.8" x14ac:dyDescent="0.3">
      <c r="A101" s="2">
        <v>100</v>
      </c>
      <c r="B101" s="1" t="s">
        <v>394</v>
      </c>
      <c r="C101" s="1" t="s">
        <v>395</v>
      </c>
      <c r="D101" s="1" t="s">
        <v>396</v>
      </c>
      <c r="E101" s="1" t="s">
        <v>397</v>
      </c>
      <c r="F101" s="1" t="str">
        <f>HYPERLINK("https://talan.bank.gov.ua/get-user-certificate/fsSZzoTwBYRYwenkS18h","Завантажити сертифікат")</f>
        <v>Завантажити сертифікат</v>
      </c>
    </row>
    <row r="102" spans="1:6" ht="28.8" x14ac:dyDescent="0.3">
      <c r="A102" s="2">
        <v>101</v>
      </c>
      <c r="B102" s="1" t="s">
        <v>398</v>
      </c>
      <c r="C102" s="1" t="s">
        <v>399</v>
      </c>
      <c r="D102" s="1" t="s">
        <v>400</v>
      </c>
      <c r="E102" s="1" t="s">
        <v>401</v>
      </c>
      <c r="F102" s="1" t="str">
        <f>HYPERLINK("https://talan.bank.gov.ua/get-user-certificate/fsSZz9Lrlr0VCJHkJOwN","Завантажити сертифікат")</f>
        <v>Завантажити сертифікат</v>
      </c>
    </row>
    <row r="103" spans="1:6" ht="43.2" x14ac:dyDescent="0.3">
      <c r="A103" s="2">
        <v>102</v>
      </c>
      <c r="B103" s="1" t="s">
        <v>402</v>
      </c>
      <c r="C103" s="1" t="s">
        <v>403</v>
      </c>
      <c r="D103" s="1" t="s">
        <v>404</v>
      </c>
      <c r="E103" s="1" t="s">
        <v>405</v>
      </c>
      <c r="F103" s="1" t="str">
        <f>HYPERLINK("https://talan.bank.gov.ua/get-user-certificate/fsSZzdF_9mb_rwlH8OwE","Завантажити сертифікат")</f>
        <v>Завантажити сертифікат</v>
      </c>
    </row>
    <row r="104" spans="1:6" ht="28.8" x14ac:dyDescent="0.3">
      <c r="A104" s="2">
        <v>103</v>
      </c>
      <c r="B104" s="1" t="s">
        <v>406</v>
      </c>
      <c r="C104" s="1" t="s">
        <v>407</v>
      </c>
      <c r="D104" s="1" t="s">
        <v>408</v>
      </c>
      <c r="E104" s="1" t="s">
        <v>409</v>
      </c>
      <c r="F104" s="1" t="str">
        <f>HYPERLINK("https://talan.bank.gov.ua/get-user-certificate/fsSZzgRQsY50Bqr54Ghw","Завантажити сертифікат")</f>
        <v>Завантажити сертифікат</v>
      </c>
    </row>
    <row r="105" spans="1:6" ht="28.8" x14ac:dyDescent="0.3">
      <c r="A105" s="2">
        <v>104</v>
      </c>
      <c r="B105" s="1" t="s">
        <v>410</v>
      </c>
      <c r="C105" s="1" t="s">
        <v>411</v>
      </c>
      <c r="D105" s="1" t="s">
        <v>412</v>
      </c>
      <c r="E105" s="1" t="s">
        <v>413</v>
      </c>
      <c r="F105" s="1" t="str">
        <f>HYPERLINK("https://talan.bank.gov.ua/get-user-certificate/fsSZz8bbM525ECVWxa-P","Завантажити сертифікат")</f>
        <v>Завантажити сертифікат</v>
      </c>
    </row>
    <row r="106" spans="1:6" ht="28.8" x14ac:dyDescent="0.3">
      <c r="A106" s="2">
        <v>105</v>
      </c>
      <c r="B106" s="1" t="s">
        <v>414</v>
      </c>
      <c r="C106" s="1" t="s">
        <v>415</v>
      </c>
      <c r="D106" s="1" t="s">
        <v>416</v>
      </c>
      <c r="E106" s="1" t="s">
        <v>417</v>
      </c>
      <c r="F106" s="1" t="str">
        <f>HYPERLINK("https://talan.bank.gov.ua/get-user-certificate/fsSZz_lnEP66-ev9hV00","Завантажити сертифікат")</f>
        <v>Завантажити сертифікат</v>
      </c>
    </row>
    <row r="107" spans="1:6" ht="28.8" x14ac:dyDescent="0.3">
      <c r="A107" s="2">
        <v>106</v>
      </c>
      <c r="B107" s="1" t="s">
        <v>418</v>
      </c>
      <c r="C107" s="1" t="s">
        <v>419</v>
      </c>
      <c r="D107" s="1" t="s">
        <v>420</v>
      </c>
      <c r="E107" s="1" t="s">
        <v>421</v>
      </c>
      <c r="F107" s="1" t="str">
        <f>HYPERLINK("https://talan.bank.gov.ua/get-user-certificate/fsSZzYcBV7UopaPnbBuq","Завантажити сертифікат")</f>
        <v>Завантажити сертифікат</v>
      </c>
    </row>
    <row r="108" spans="1:6" ht="28.8" x14ac:dyDescent="0.3">
      <c r="A108" s="2">
        <v>107</v>
      </c>
      <c r="B108" s="1" t="s">
        <v>422</v>
      </c>
      <c r="C108" s="1" t="s">
        <v>423</v>
      </c>
      <c r="D108" s="1" t="s">
        <v>424</v>
      </c>
      <c r="E108" s="1" t="s">
        <v>425</v>
      </c>
      <c r="F108" s="1" t="str">
        <f>HYPERLINK("https://talan.bank.gov.ua/get-user-certificate/fsSZz-jAKxSSkwFrGUSG","Завантажити сертифікат")</f>
        <v>Завантажити сертифікат</v>
      </c>
    </row>
    <row r="109" spans="1:6" ht="43.2" x14ac:dyDescent="0.3">
      <c r="A109" s="2">
        <v>108</v>
      </c>
      <c r="B109" s="1" t="s">
        <v>426</v>
      </c>
      <c r="C109" s="1" t="s">
        <v>427</v>
      </c>
      <c r="D109" s="1" t="s">
        <v>428</v>
      </c>
      <c r="E109" s="1" t="s">
        <v>429</v>
      </c>
      <c r="F109" s="1" t="str">
        <f>HYPERLINK("https://talan.bank.gov.ua/get-user-certificate/fsSZz6PODVE_X40lRRrp","Завантажити сертифікат")</f>
        <v>Завантажити сертифікат</v>
      </c>
    </row>
    <row r="110" spans="1:6" ht="28.8" x14ac:dyDescent="0.3">
      <c r="A110" s="2">
        <v>109</v>
      </c>
      <c r="B110" s="1" t="s">
        <v>430</v>
      </c>
      <c r="C110" s="1" t="s">
        <v>431</v>
      </c>
      <c r="D110" s="1" t="s">
        <v>432</v>
      </c>
      <c r="E110" s="1" t="s">
        <v>433</v>
      </c>
      <c r="F110" s="1" t="str">
        <f>HYPERLINK("https://talan.bank.gov.ua/get-user-certificate/fsSZzNZuvazGnq1HOQoP","Завантажити сертифікат")</f>
        <v>Завантажити сертифікат</v>
      </c>
    </row>
    <row r="111" spans="1:6" ht="28.8" x14ac:dyDescent="0.3">
      <c r="A111" s="2">
        <v>110</v>
      </c>
      <c r="B111" s="1" t="s">
        <v>434</v>
      </c>
      <c r="C111" s="1" t="s">
        <v>435</v>
      </c>
      <c r="D111" s="1" t="s">
        <v>436</v>
      </c>
      <c r="E111" s="1" t="s">
        <v>437</v>
      </c>
      <c r="F111" s="1" t="str">
        <f>HYPERLINK("https://talan.bank.gov.ua/get-user-certificate/fsSZzeQhMx0duyFRUUWB","Завантажити сертифікат")</f>
        <v>Завантажити сертифікат</v>
      </c>
    </row>
    <row r="112" spans="1:6" ht="28.8" x14ac:dyDescent="0.3">
      <c r="A112" s="2">
        <v>111</v>
      </c>
      <c r="B112" s="1" t="s">
        <v>438</v>
      </c>
      <c r="C112" s="1" t="s">
        <v>439</v>
      </c>
      <c r="D112" s="1" t="s">
        <v>440</v>
      </c>
      <c r="E112" s="1" t="s">
        <v>441</v>
      </c>
      <c r="F112" s="1" t="str">
        <f>HYPERLINK("https://talan.bank.gov.ua/get-user-certificate/fsSZzMwt31I6boDHv0iS","Завантажити сертифікат")</f>
        <v>Завантажити сертифікат</v>
      </c>
    </row>
    <row r="113" spans="1:6" ht="28.8" x14ac:dyDescent="0.3">
      <c r="A113" s="2">
        <v>112</v>
      </c>
      <c r="B113" s="1" t="s">
        <v>442</v>
      </c>
      <c r="C113" s="1" t="s">
        <v>443</v>
      </c>
      <c r="D113" s="1" t="s">
        <v>444</v>
      </c>
      <c r="E113" s="1" t="s">
        <v>445</v>
      </c>
      <c r="F113" s="1" t="str">
        <f>HYPERLINK("https://talan.bank.gov.ua/get-user-certificate/fsSZzoT10Uoex4ToLVr6","Завантажити сертифікат")</f>
        <v>Завантажити сертифікат</v>
      </c>
    </row>
    <row r="114" spans="1:6" ht="28.8" x14ac:dyDescent="0.3">
      <c r="A114" s="2">
        <v>113</v>
      </c>
      <c r="B114" s="1" t="s">
        <v>446</v>
      </c>
      <c r="C114" s="1" t="s">
        <v>447</v>
      </c>
      <c r="D114" s="1" t="s">
        <v>448</v>
      </c>
      <c r="E114" s="1" t="s">
        <v>449</v>
      </c>
      <c r="F114" s="1" t="str">
        <f>HYPERLINK("https://talan.bank.gov.ua/get-user-certificate/fsSZzqe3fyHEmPrM9zxE","Завантажити сертифікат")</f>
        <v>Завантажити сертифікат</v>
      </c>
    </row>
    <row r="115" spans="1:6" x14ac:dyDescent="0.3">
      <c r="A115" s="2">
        <v>114</v>
      </c>
      <c r="B115" s="1" t="s">
        <v>450</v>
      </c>
      <c r="C115" s="1" t="s">
        <v>451</v>
      </c>
      <c r="D115" s="1" t="s">
        <v>452</v>
      </c>
      <c r="E115" s="1" t="s">
        <v>453</v>
      </c>
      <c r="F115" s="1" t="str">
        <f>HYPERLINK("https://talan.bank.gov.ua/get-user-certificate/fsSZzMlZW_OQIP1ySj0Z","Завантажити сертифікат")</f>
        <v>Завантажити сертифікат</v>
      </c>
    </row>
    <row r="116" spans="1:6" ht="28.8" x14ac:dyDescent="0.3">
      <c r="A116" s="2">
        <v>115</v>
      </c>
      <c r="B116" s="1" t="s">
        <v>454</v>
      </c>
      <c r="C116" s="1" t="s">
        <v>455</v>
      </c>
      <c r="D116" s="1" t="s">
        <v>456</v>
      </c>
      <c r="E116" s="1" t="s">
        <v>457</v>
      </c>
      <c r="F116" s="1" t="str">
        <f>HYPERLINK("https://talan.bank.gov.ua/get-user-certificate/fsSZzL_67xSYOjNw4lR7","Завантажити сертифікат")</f>
        <v>Завантажити сертифікат</v>
      </c>
    </row>
    <row r="117" spans="1:6" ht="28.8" x14ac:dyDescent="0.3">
      <c r="A117" s="2">
        <v>116</v>
      </c>
      <c r="B117" s="1" t="s">
        <v>458</v>
      </c>
      <c r="C117" s="1" t="s">
        <v>459</v>
      </c>
      <c r="D117" s="1" t="s">
        <v>460</v>
      </c>
      <c r="E117" s="1" t="s">
        <v>461</v>
      </c>
      <c r="F117" s="1" t="str">
        <f>HYPERLINK("https://talan.bank.gov.ua/get-user-certificate/fsSZz0ttbEHnCXoXteKQ","Завантажити сертифікат")</f>
        <v>Завантажити сертифікат</v>
      </c>
    </row>
    <row r="118" spans="1:6" ht="28.8" x14ac:dyDescent="0.3">
      <c r="A118" s="2">
        <v>117</v>
      </c>
      <c r="B118" s="1" t="s">
        <v>462</v>
      </c>
      <c r="C118" s="1" t="s">
        <v>463</v>
      </c>
      <c r="D118" s="1" t="s">
        <v>464</v>
      </c>
      <c r="E118" s="1" t="s">
        <v>465</v>
      </c>
      <c r="F118" s="1" t="str">
        <f>HYPERLINK("https://talan.bank.gov.ua/get-user-certificate/fsSZzfCfg6InWgKpIVJI","Завантажити сертифікат")</f>
        <v>Завантажити сертифікат</v>
      </c>
    </row>
    <row r="119" spans="1:6" ht="28.8" x14ac:dyDescent="0.3">
      <c r="A119" s="2">
        <v>118</v>
      </c>
      <c r="B119" s="1" t="s">
        <v>466</v>
      </c>
      <c r="C119" s="1" t="s">
        <v>467</v>
      </c>
      <c r="D119" s="1" t="s">
        <v>468</v>
      </c>
      <c r="E119" s="1" t="s">
        <v>469</v>
      </c>
      <c r="F119" s="1" t="str">
        <f>HYPERLINK("https://talan.bank.gov.ua/get-user-certificate/fsSZztkXu8dU2PARXh18","Завантажити сертифікат")</f>
        <v>Завантажити сертифікат</v>
      </c>
    </row>
    <row r="120" spans="1:6" ht="28.8" x14ac:dyDescent="0.3">
      <c r="A120" s="2">
        <v>119</v>
      </c>
      <c r="B120" s="1" t="s">
        <v>470</v>
      </c>
      <c r="C120" s="1" t="s">
        <v>471</v>
      </c>
      <c r="D120" s="1" t="s">
        <v>472</v>
      </c>
      <c r="E120" s="1" t="s">
        <v>473</v>
      </c>
      <c r="F120" s="1" t="str">
        <f>HYPERLINK("https://talan.bank.gov.ua/get-user-certificate/fsSZz5Lo20cdCSdgKx18","Завантажити сертифікат")</f>
        <v>Завантажити сертифікат</v>
      </c>
    </row>
    <row r="121" spans="1:6" ht="28.8" x14ac:dyDescent="0.3">
      <c r="A121" s="2">
        <v>120</v>
      </c>
      <c r="B121" s="1" t="s">
        <v>474</v>
      </c>
      <c r="C121" s="1" t="s">
        <v>475</v>
      </c>
      <c r="D121" s="1" t="s">
        <v>476</v>
      </c>
      <c r="E121" s="1" t="s">
        <v>477</v>
      </c>
      <c r="F121" s="1" t="str">
        <f>HYPERLINK("https://talan.bank.gov.ua/get-user-certificate/fsSZzVTE-kDNtR0LPbl6","Завантажити сертифікат")</f>
        <v>Завантажити сертифікат</v>
      </c>
    </row>
    <row r="122" spans="1:6" ht="28.8" x14ac:dyDescent="0.3">
      <c r="A122" s="2">
        <v>121</v>
      </c>
      <c r="B122" s="1" t="s">
        <v>478</v>
      </c>
      <c r="C122" s="1" t="s">
        <v>479</v>
      </c>
      <c r="D122" s="1" t="s">
        <v>480</v>
      </c>
      <c r="E122" s="1" t="s">
        <v>481</v>
      </c>
      <c r="F122" s="1" t="str">
        <f>HYPERLINK("https://talan.bank.gov.ua/get-user-certificate/fsSZzOWSbQX5JkwtaCMh","Завантажити сертифікат")</f>
        <v>Завантажити сертифікат</v>
      </c>
    </row>
    <row r="123" spans="1:6" ht="28.8" x14ac:dyDescent="0.3">
      <c r="A123" s="2">
        <v>122</v>
      </c>
      <c r="B123" s="1" t="s">
        <v>482</v>
      </c>
      <c r="C123" s="1" t="s">
        <v>483</v>
      </c>
      <c r="D123" s="1" t="s">
        <v>484</v>
      </c>
      <c r="E123" s="1" t="s">
        <v>485</v>
      </c>
      <c r="F123" s="1" t="str">
        <f>HYPERLINK("https://talan.bank.gov.ua/get-user-certificate/fsSZzqwWVFMbRHTfrFIy","Завантажити сертифікат")</f>
        <v>Завантажити сертифікат</v>
      </c>
    </row>
    <row r="124" spans="1:6" ht="28.8" x14ac:dyDescent="0.3">
      <c r="A124" s="2">
        <v>123</v>
      </c>
      <c r="B124" s="1" t="s">
        <v>486</v>
      </c>
      <c r="C124" s="1" t="s">
        <v>487</v>
      </c>
      <c r="D124" s="1" t="s">
        <v>488</v>
      </c>
      <c r="E124" s="1" t="s">
        <v>489</v>
      </c>
      <c r="F124" s="1" t="str">
        <f>HYPERLINK("https://talan.bank.gov.ua/get-user-certificate/fsSZzxSjfJBLRjjONYMq","Завантажити сертифікат")</f>
        <v>Завантажити сертифікат</v>
      </c>
    </row>
    <row r="125" spans="1:6" ht="28.8" x14ac:dyDescent="0.3">
      <c r="A125" s="2">
        <v>124</v>
      </c>
      <c r="B125" s="1" t="s">
        <v>490</v>
      </c>
      <c r="C125" s="1" t="s">
        <v>491</v>
      </c>
      <c r="D125" s="1" t="s">
        <v>492</v>
      </c>
      <c r="E125" s="1" t="s">
        <v>493</v>
      </c>
      <c r="F125" s="1" t="str">
        <f>HYPERLINK("https://talan.bank.gov.ua/get-user-certificate/fsSZzyCSZRF-F3kBqkxJ","Завантажити сертифікат")</f>
        <v>Завантажити сертифікат</v>
      </c>
    </row>
    <row r="126" spans="1:6" ht="28.8" x14ac:dyDescent="0.3">
      <c r="A126" s="2">
        <v>125</v>
      </c>
      <c r="B126" s="1" t="s">
        <v>494</v>
      </c>
      <c r="C126" s="1" t="s">
        <v>495</v>
      </c>
      <c r="D126" s="1" t="s">
        <v>496</v>
      </c>
      <c r="E126" s="1" t="s">
        <v>497</v>
      </c>
      <c r="F126" s="1" t="str">
        <f>HYPERLINK("https://talan.bank.gov.ua/get-user-certificate/fsSZz63flzhtkXL9FsIo","Завантажити сертифікат")</f>
        <v>Завантажити сертифікат</v>
      </c>
    </row>
    <row r="127" spans="1:6" x14ac:dyDescent="0.3">
      <c r="A127" s="2">
        <v>126</v>
      </c>
      <c r="B127" s="1" t="s">
        <v>498</v>
      </c>
      <c r="C127" s="1" t="s">
        <v>499</v>
      </c>
      <c r="D127" s="1" t="s">
        <v>500</v>
      </c>
      <c r="E127" s="1" t="s">
        <v>501</v>
      </c>
      <c r="F127" s="1" t="str">
        <f>HYPERLINK("https://talan.bank.gov.ua/get-user-certificate/fsSZzipug-ZgGlD2PSh8","Завантажити сертифікат")</f>
        <v>Завантажити сертифікат</v>
      </c>
    </row>
    <row r="128" spans="1:6" ht="28.8" x14ac:dyDescent="0.3">
      <c r="A128" s="2">
        <v>127</v>
      </c>
      <c r="B128" s="1" t="s">
        <v>502</v>
      </c>
      <c r="C128" s="1" t="s">
        <v>503</v>
      </c>
      <c r="D128" s="1" t="s">
        <v>504</v>
      </c>
      <c r="E128" s="1" t="s">
        <v>505</v>
      </c>
      <c r="F128" s="1" t="str">
        <f>HYPERLINK("https://talan.bank.gov.ua/get-user-certificate/fsSZzUZNVaBrPp-dDexu","Завантажити сертифікат")</f>
        <v>Завантажити сертифікат</v>
      </c>
    </row>
    <row r="129" spans="1:6" x14ac:dyDescent="0.3">
      <c r="A129" s="2">
        <v>128</v>
      </c>
      <c r="B129" s="1" t="s">
        <v>506</v>
      </c>
      <c r="C129" s="1" t="s">
        <v>507</v>
      </c>
      <c r="D129" s="1" t="s">
        <v>508</v>
      </c>
      <c r="E129" s="1" t="s">
        <v>509</v>
      </c>
      <c r="F129" s="1" t="str">
        <f>HYPERLINK("https://talan.bank.gov.ua/get-user-certificate/fsSZzpK4rhbyuLcNpQsd","Завантажити сертифікат")</f>
        <v>Завантажити сертифікат</v>
      </c>
    </row>
    <row r="130" spans="1:6" x14ac:dyDescent="0.3">
      <c r="A130" s="2">
        <v>129</v>
      </c>
      <c r="B130" s="1" t="s">
        <v>510</v>
      </c>
      <c r="C130" s="1" t="s">
        <v>511</v>
      </c>
      <c r="D130" s="1" t="s">
        <v>512</v>
      </c>
      <c r="E130" s="1" t="s">
        <v>513</v>
      </c>
      <c r="F130" s="1" t="str">
        <f>HYPERLINK("https://talan.bank.gov.ua/get-user-certificate/fsSZzTVeFro3LjdHtvin","Завантажити сертифікат")</f>
        <v>Завантажити сертифікат</v>
      </c>
    </row>
    <row r="131" spans="1:6" ht="28.8" x14ac:dyDescent="0.3">
      <c r="A131" s="2">
        <v>130</v>
      </c>
      <c r="B131" s="1" t="s">
        <v>514</v>
      </c>
      <c r="C131" s="1" t="s">
        <v>515</v>
      </c>
      <c r="D131" s="1" t="s">
        <v>516</v>
      </c>
      <c r="E131" s="1" t="s">
        <v>517</v>
      </c>
      <c r="F131" s="1" t="str">
        <f>HYPERLINK("https://talan.bank.gov.ua/get-user-certificate/fsSZzLRXnduig08T2agv","Завантажити сертифікат")</f>
        <v>Завантажити сертифікат</v>
      </c>
    </row>
    <row r="132" spans="1:6" ht="28.8" x14ac:dyDescent="0.3">
      <c r="A132" s="2">
        <v>131</v>
      </c>
      <c r="B132" s="1" t="s">
        <v>518</v>
      </c>
      <c r="C132" s="1" t="s">
        <v>519</v>
      </c>
      <c r="D132" s="1" t="s">
        <v>520</v>
      </c>
      <c r="E132" s="1" t="s">
        <v>521</v>
      </c>
      <c r="F132" s="1" t="str">
        <f>HYPERLINK("https://talan.bank.gov.ua/get-user-certificate/fsSZzOBcNjX-q52fXb84","Завантажити сертифікат")</f>
        <v>Завантажити сертифікат</v>
      </c>
    </row>
    <row r="133" spans="1:6" ht="28.8" x14ac:dyDescent="0.3">
      <c r="A133" s="2">
        <v>132</v>
      </c>
      <c r="B133" s="1" t="s">
        <v>522</v>
      </c>
      <c r="C133" s="1" t="s">
        <v>523</v>
      </c>
      <c r="D133" s="1" t="s">
        <v>524</v>
      </c>
      <c r="E133" s="1" t="s">
        <v>525</v>
      </c>
      <c r="F133" s="1" t="str">
        <f>HYPERLINK("https://talan.bank.gov.ua/get-user-certificate/fsSZzY1AvlA8e-fbdyf8","Завантажити сертифікат")</f>
        <v>Завантажити сертифікат</v>
      </c>
    </row>
    <row r="134" spans="1:6" ht="28.8" x14ac:dyDescent="0.3">
      <c r="A134" s="2">
        <v>133</v>
      </c>
      <c r="B134" s="1" t="s">
        <v>526</v>
      </c>
      <c r="C134" s="1" t="s">
        <v>527</v>
      </c>
      <c r="D134" s="1" t="s">
        <v>528</v>
      </c>
      <c r="E134" s="1" t="s">
        <v>529</v>
      </c>
      <c r="F134" s="1" t="str">
        <f>HYPERLINK("https://talan.bank.gov.ua/get-user-certificate/fsSZz9g8EnRxrD-yJi6L","Завантажити сертифікат")</f>
        <v>Завантажити сертифікат</v>
      </c>
    </row>
    <row r="135" spans="1:6" x14ac:dyDescent="0.3">
      <c r="A135" s="2">
        <v>134</v>
      </c>
      <c r="B135" s="1" t="s">
        <v>530</v>
      </c>
      <c r="C135" s="1" t="s">
        <v>531</v>
      </c>
      <c r="D135" s="1" t="s">
        <v>532</v>
      </c>
      <c r="E135" s="1" t="s">
        <v>533</v>
      </c>
      <c r="F135" s="1" t="str">
        <f>HYPERLINK("https://talan.bank.gov.ua/get-user-certificate/fsSZzFAHdER5nX_vCuHE","Завантажити сертифікат")</f>
        <v>Завантажити сертифікат</v>
      </c>
    </row>
    <row r="136" spans="1:6" x14ac:dyDescent="0.3">
      <c r="A136" s="2">
        <v>135</v>
      </c>
      <c r="B136" s="1" t="s">
        <v>534</v>
      </c>
      <c r="C136" s="1" t="s">
        <v>535</v>
      </c>
      <c r="D136" s="1" t="s">
        <v>536</v>
      </c>
      <c r="E136" s="1" t="s">
        <v>537</v>
      </c>
      <c r="F136" s="1" t="str">
        <f>HYPERLINK("https://talan.bank.gov.ua/get-user-certificate/fsSZzWhkrZomNT7DEXsG","Завантажити сертифікат")</f>
        <v>Завантажити сертифікат</v>
      </c>
    </row>
    <row r="137" spans="1:6" x14ac:dyDescent="0.3">
      <c r="A137" s="2">
        <v>136</v>
      </c>
      <c r="B137" s="1" t="s">
        <v>538</v>
      </c>
      <c r="C137" s="1" t="s">
        <v>539</v>
      </c>
      <c r="D137" s="1" t="s">
        <v>540</v>
      </c>
      <c r="E137" s="1" t="s">
        <v>541</v>
      </c>
      <c r="F137" s="1" t="str">
        <f>HYPERLINK("https://talan.bank.gov.ua/get-user-certificate/fsSZzouXhUYcdJF5mmI0","Завантажити сертифікат")</f>
        <v>Завантажити сертифікат</v>
      </c>
    </row>
    <row r="138" spans="1:6" ht="28.8" x14ac:dyDescent="0.3">
      <c r="A138" s="2">
        <v>137</v>
      </c>
      <c r="B138" s="1" t="s">
        <v>542</v>
      </c>
      <c r="C138" s="1" t="s">
        <v>543</v>
      </c>
      <c r="D138" s="1" t="s">
        <v>544</v>
      </c>
      <c r="E138" s="1" t="s">
        <v>545</v>
      </c>
      <c r="F138" s="1" t="str">
        <f>HYPERLINK("https://talan.bank.gov.ua/get-user-certificate/fsSZz7E8d38qQBdrR8JP","Завантажити сертифікат")</f>
        <v>Завантажити сертифікат</v>
      </c>
    </row>
    <row r="139" spans="1:6" ht="28.8" x14ac:dyDescent="0.3">
      <c r="A139" s="2">
        <v>138</v>
      </c>
      <c r="B139" s="1" t="s">
        <v>546</v>
      </c>
      <c r="C139" s="1" t="s">
        <v>547</v>
      </c>
      <c r="D139" s="1" t="s">
        <v>548</v>
      </c>
      <c r="E139" s="1" t="s">
        <v>549</v>
      </c>
      <c r="F139" s="1" t="str">
        <f>HYPERLINK("https://talan.bank.gov.ua/get-user-certificate/fsSZzhEGqnYks-Gbe3XY","Завантажити сертифікат")</f>
        <v>Завантажити сертифікат</v>
      </c>
    </row>
    <row r="140" spans="1:6" ht="28.8" x14ac:dyDescent="0.3">
      <c r="A140" s="2">
        <v>139</v>
      </c>
      <c r="B140" s="1" t="s">
        <v>550</v>
      </c>
      <c r="C140" s="1" t="s">
        <v>551</v>
      </c>
      <c r="D140" s="1" t="s">
        <v>552</v>
      </c>
      <c r="E140" s="1" t="s">
        <v>553</v>
      </c>
      <c r="F140" s="1" t="str">
        <f>HYPERLINK("https://talan.bank.gov.ua/get-user-certificate/fsSZzQSOiGGcow7w5jtc","Завантажити сертифікат")</f>
        <v>Завантажити сертифікат</v>
      </c>
    </row>
    <row r="141" spans="1:6" ht="28.8" x14ac:dyDescent="0.3">
      <c r="A141" s="2">
        <v>140</v>
      </c>
      <c r="B141" s="1" t="s">
        <v>554</v>
      </c>
      <c r="C141" s="1" t="s">
        <v>555</v>
      </c>
      <c r="D141" s="1" t="s">
        <v>556</v>
      </c>
      <c r="E141" s="1" t="s">
        <v>557</v>
      </c>
      <c r="F141" s="1" t="str">
        <f>HYPERLINK("https://talan.bank.gov.ua/get-user-certificate/fsSZziBc9MUk4SDmEDrr","Завантажити сертифікат")</f>
        <v>Завантажити сертифікат</v>
      </c>
    </row>
    <row r="142" spans="1:6" ht="28.8" x14ac:dyDescent="0.3">
      <c r="A142" s="2">
        <v>141</v>
      </c>
      <c r="B142" s="1" t="s">
        <v>558</v>
      </c>
      <c r="C142" s="1" t="s">
        <v>559</v>
      </c>
      <c r="D142" s="1" t="s">
        <v>560</v>
      </c>
      <c r="E142" s="1" t="s">
        <v>561</v>
      </c>
      <c r="F142" s="1" t="str">
        <f>HYPERLINK("https://talan.bank.gov.ua/get-user-certificate/fsSZzZWVzXDbygIZSLeh","Завантажити сертифікат")</f>
        <v>Завантажити сертифікат</v>
      </c>
    </row>
    <row r="143" spans="1:6" ht="28.8" x14ac:dyDescent="0.3">
      <c r="A143" s="2">
        <v>142</v>
      </c>
      <c r="B143" s="1" t="s">
        <v>562</v>
      </c>
      <c r="C143" s="1" t="s">
        <v>563</v>
      </c>
      <c r="D143" s="1" t="s">
        <v>564</v>
      </c>
      <c r="E143" s="1" t="s">
        <v>565</v>
      </c>
      <c r="F143" s="1" t="str">
        <f>HYPERLINK("https://talan.bank.gov.ua/get-user-certificate/fsSZzrP2N_F1Ck6yl1BX","Завантажити сертифікат")</f>
        <v>Завантажити сертифікат</v>
      </c>
    </row>
    <row r="144" spans="1:6" x14ac:dyDescent="0.3">
      <c r="A144" s="2">
        <v>143</v>
      </c>
      <c r="B144" s="1" t="s">
        <v>566</v>
      </c>
      <c r="C144" s="1" t="s">
        <v>567</v>
      </c>
      <c r="D144" s="1" t="s">
        <v>568</v>
      </c>
      <c r="E144" s="1" t="s">
        <v>569</v>
      </c>
      <c r="F144" s="1" t="str">
        <f>HYPERLINK("https://talan.bank.gov.ua/get-user-certificate/fsSZzTRS3V8fCXRx4Rwb","Завантажити сертифікат")</f>
        <v>Завантажити сертифікат</v>
      </c>
    </row>
    <row r="145" spans="1:6" ht="28.8" x14ac:dyDescent="0.3">
      <c r="A145" s="2">
        <v>144</v>
      </c>
      <c r="B145" s="1" t="s">
        <v>570</v>
      </c>
      <c r="C145" s="1" t="s">
        <v>571</v>
      </c>
      <c r="D145" s="1" t="s">
        <v>572</v>
      </c>
      <c r="E145" s="1" t="s">
        <v>573</v>
      </c>
      <c r="F145" s="1" t="str">
        <f>HYPERLINK("https://talan.bank.gov.ua/get-user-certificate/fsSZzawShJFD1VDSefSj","Завантажити сертифікат")</f>
        <v>Завантажити сертифікат</v>
      </c>
    </row>
    <row r="146" spans="1:6" ht="28.8" x14ac:dyDescent="0.3">
      <c r="A146" s="2">
        <v>145</v>
      </c>
      <c r="B146" s="1" t="s">
        <v>574</v>
      </c>
      <c r="C146" s="1" t="s">
        <v>575</v>
      </c>
      <c r="D146" s="1" t="s">
        <v>576</v>
      </c>
      <c r="E146" s="1" t="s">
        <v>577</v>
      </c>
      <c r="F146" s="1" t="str">
        <f>HYPERLINK("https://talan.bank.gov.ua/get-user-certificate/fsSZzZYoYDQP8RSx5WK_","Завантажити сертифікат")</f>
        <v>Завантажити сертифікат</v>
      </c>
    </row>
    <row r="147" spans="1:6" ht="28.8" x14ac:dyDescent="0.3">
      <c r="A147" s="2">
        <v>146</v>
      </c>
      <c r="B147" s="1" t="s">
        <v>578</v>
      </c>
      <c r="C147" s="1" t="s">
        <v>579</v>
      </c>
      <c r="D147" s="1" t="s">
        <v>580</v>
      </c>
      <c r="E147" s="1" t="s">
        <v>581</v>
      </c>
      <c r="F147" s="1" t="str">
        <f>HYPERLINK("https://talan.bank.gov.ua/get-user-certificate/fsSZzAzNHGhe7BHWVQ4V","Завантажити сертифікат")</f>
        <v>Завантажити сертифікат</v>
      </c>
    </row>
    <row r="148" spans="1:6" ht="28.8" x14ac:dyDescent="0.3">
      <c r="A148" s="2">
        <v>147</v>
      </c>
      <c r="B148" s="1" t="s">
        <v>582</v>
      </c>
      <c r="C148" s="1" t="s">
        <v>583</v>
      </c>
      <c r="D148" s="1" t="s">
        <v>584</v>
      </c>
      <c r="E148" s="1" t="s">
        <v>585</v>
      </c>
      <c r="F148" s="1" t="str">
        <f>HYPERLINK("https://talan.bank.gov.ua/get-user-certificate/fsSZzTCMSCVgyjwXgLe8","Завантажити сертифікат")</f>
        <v>Завантажити сертифікат</v>
      </c>
    </row>
    <row r="149" spans="1:6" ht="28.8" x14ac:dyDescent="0.3">
      <c r="A149" s="2">
        <v>148</v>
      </c>
      <c r="B149" s="1" t="s">
        <v>586</v>
      </c>
      <c r="C149" s="1" t="s">
        <v>587</v>
      </c>
      <c r="D149" s="1" t="s">
        <v>588</v>
      </c>
      <c r="E149" s="1" t="s">
        <v>589</v>
      </c>
      <c r="F149" s="1" t="str">
        <f>HYPERLINK("https://talan.bank.gov.ua/get-user-certificate/fsSZzf00zT0CJZvvJFny","Завантажити сертифікат")</f>
        <v>Завантажити сертифікат</v>
      </c>
    </row>
    <row r="150" spans="1:6" x14ac:dyDescent="0.3">
      <c r="A150" s="2">
        <v>149</v>
      </c>
      <c r="B150" s="1" t="s">
        <v>590</v>
      </c>
      <c r="C150" s="1" t="s">
        <v>591</v>
      </c>
      <c r="D150" s="1" t="s">
        <v>592</v>
      </c>
      <c r="E150" s="1" t="s">
        <v>593</v>
      </c>
      <c r="F150" s="1" t="str">
        <f>HYPERLINK("https://talan.bank.gov.ua/get-user-certificate/fsSZzDUvKVwm0m8Sor1o","Завантажити сертифікат")</f>
        <v>Завантажити сертифікат</v>
      </c>
    </row>
    <row r="151" spans="1:6" ht="28.8" x14ac:dyDescent="0.3">
      <c r="A151" s="2">
        <v>150</v>
      </c>
      <c r="B151" s="1" t="s">
        <v>594</v>
      </c>
      <c r="C151" s="1" t="s">
        <v>595</v>
      </c>
      <c r="D151" s="1" t="s">
        <v>596</v>
      </c>
      <c r="E151" s="1" t="s">
        <v>597</v>
      </c>
      <c r="F151" s="1" t="str">
        <f>HYPERLINK("https://talan.bank.gov.ua/get-user-certificate/fsSZz8VVNAHjvd9RYLJ-","Завантажити сертифікат")</f>
        <v>Завантажити сертифікат</v>
      </c>
    </row>
    <row r="152" spans="1:6" ht="28.8" x14ac:dyDescent="0.3">
      <c r="A152" s="2">
        <v>151</v>
      </c>
      <c r="B152" s="1" t="s">
        <v>598</v>
      </c>
      <c r="C152" s="1" t="s">
        <v>599</v>
      </c>
      <c r="D152" s="1" t="s">
        <v>600</v>
      </c>
      <c r="E152" s="1" t="s">
        <v>601</v>
      </c>
      <c r="F152" s="1" t="str">
        <f>HYPERLINK("https://talan.bank.gov.ua/get-user-certificate/fsSZz459DmXN2wGXcqNk","Завантажити сертифікат")</f>
        <v>Завантажити сертифікат</v>
      </c>
    </row>
    <row r="153" spans="1:6" ht="28.8" x14ac:dyDescent="0.3">
      <c r="A153" s="2">
        <v>152</v>
      </c>
      <c r="B153" s="1" t="s">
        <v>602</v>
      </c>
      <c r="C153" s="1" t="s">
        <v>603</v>
      </c>
      <c r="D153" s="1" t="s">
        <v>604</v>
      </c>
      <c r="E153" s="1" t="s">
        <v>605</v>
      </c>
      <c r="F153" s="1" t="str">
        <f>HYPERLINK("https://talan.bank.gov.ua/get-user-certificate/fsSZz1etbSM8UjZJhzCt","Завантажити сертифікат")</f>
        <v>Завантажити сертифікат</v>
      </c>
    </row>
    <row r="154" spans="1:6" x14ac:dyDescent="0.3">
      <c r="A154" s="2">
        <v>153</v>
      </c>
      <c r="B154" s="1" t="s">
        <v>606</v>
      </c>
      <c r="C154" s="1" t="s">
        <v>607</v>
      </c>
      <c r="D154" s="1" t="s">
        <v>608</v>
      </c>
      <c r="E154" s="1" t="s">
        <v>609</v>
      </c>
      <c r="F154" s="1" t="str">
        <f>HYPERLINK("https://talan.bank.gov.ua/get-user-certificate/fsSZzzOmJWvqf7VTjPIO","Завантажити сертифікат")</f>
        <v>Завантажити сертифікат</v>
      </c>
    </row>
    <row r="155" spans="1:6" ht="28.8" x14ac:dyDescent="0.3">
      <c r="A155" s="2">
        <v>154</v>
      </c>
      <c r="B155" s="1" t="s">
        <v>610</v>
      </c>
      <c r="C155" s="1" t="s">
        <v>611</v>
      </c>
      <c r="D155" s="1" t="s">
        <v>612</v>
      </c>
      <c r="E155" s="1" t="s">
        <v>613</v>
      </c>
      <c r="F155" s="1" t="str">
        <f>HYPERLINK("https://talan.bank.gov.ua/get-user-certificate/fsSZzsWgyoHCSu60jBst","Завантажити сертифікат")</f>
        <v>Завантажити сертифікат</v>
      </c>
    </row>
    <row r="156" spans="1:6" ht="28.8" x14ac:dyDescent="0.3">
      <c r="A156" s="2">
        <v>155</v>
      </c>
      <c r="B156" s="1" t="s">
        <v>614</v>
      </c>
      <c r="C156" s="1" t="s">
        <v>615</v>
      </c>
      <c r="D156" s="1" t="s">
        <v>616</v>
      </c>
      <c r="E156" s="1" t="s">
        <v>617</v>
      </c>
      <c r="F156" s="1" t="str">
        <f>HYPERLINK("https://talan.bank.gov.ua/get-user-certificate/fsSZzi21-Wc2n-a_ZUHR","Завантажити сертифікат")</f>
        <v>Завантажити сертифікат</v>
      </c>
    </row>
    <row r="157" spans="1:6" ht="28.8" x14ac:dyDescent="0.3">
      <c r="A157" s="2">
        <v>156</v>
      </c>
      <c r="B157" s="1" t="s">
        <v>618</v>
      </c>
      <c r="C157" s="1" t="s">
        <v>619</v>
      </c>
      <c r="D157" s="1" t="s">
        <v>620</v>
      </c>
      <c r="E157" s="1" t="s">
        <v>621</v>
      </c>
      <c r="F157" s="1" t="str">
        <f>HYPERLINK("https://talan.bank.gov.ua/get-user-certificate/fsSZz6CEhUYt1A-3UOsN","Завантажити сертифікат")</f>
        <v>Завантажити сертифікат</v>
      </c>
    </row>
    <row r="158" spans="1:6" ht="28.8" x14ac:dyDescent="0.3">
      <c r="A158" s="2">
        <v>157</v>
      </c>
      <c r="B158" s="1" t="s">
        <v>622</v>
      </c>
      <c r="C158" s="1" t="s">
        <v>623</v>
      </c>
      <c r="D158" s="1" t="s">
        <v>624</v>
      </c>
      <c r="E158" s="1" t="s">
        <v>625</v>
      </c>
      <c r="F158" s="1" t="str">
        <f>HYPERLINK("https://talan.bank.gov.ua/get-user-certificate/fsSZz0SvIypE8hZVKtWp","Завантажити сертифікат")</f>
        <v>Завантажити сертифікат</v>
      </c>
    </row>
    <row r="159" spans="1:6" ht="28.8" x14ac:dyDescent="0.3">
      <c r="A159" s="2">
        <v>158</v>
      </c>
      <c r="B159" s="1" t="s">
        <v>626</v>
      </c>
      <c r="C159" s="1" t="s">
        <v>627</v>
      </c>
      <c r="D159" s="1" t="s">
        <v>628</v>
      </c>
      <c r="E159" s="1" t="s">
        <v>629</v>
      </c>
      <c r="F159" s="1" t="str">
        <f>HYPERLINK("https://talan.bank.gov.ua/get-user-certificate/fsSZz97d4WhaN_LVVpJ6","Завантажити сертифікат")</f>
        <v>Завантажити сертифікат</v>
      </c>
    </row>
    <row r="160" spans="1:6" x14ac:dyDescent="0.3">
      <c r="A160" s="2">
        <v>159</v>
      </c>
      <c r="B160" s="1" t="s">
        <v>630</v>
      </c>
      <c r="C160" s="1" t="s">
        <v>631</v>
      </c>
      <c r="D160" s="1" t="s">
        <v>632</v>
      </c>
      <c r="E160" s="1" t="s">
        <v>633</v>
      </c>
      <c r="F160" s="1" t="str">
        <f>HYPERLINK("https://talan.bank.gov.ua/get-user-certificate/fsSZzn66frh6bcDTXHtg","Завантажити сертифікат")</f>
        <v>Завантажити сертифікат</v>
      </c>
    </row>
    <row r="161" spans="1:6" x14ac:dyDescent="0.3">
      <c r="A161" s="2">
        <v>160</v>
      </c>
      <c r="B161" s="1" t="s">
        <v>634</v>
      </c>
      <c r="C161" s="1" t="s">
        <v>635</v>
      </c>
      <c r="D161" s="1" t="s">
        <v>636</v>
      </c>
      <c r="E161" s="1" t="s">
        <v>637</v>
      </c>
      <c r="F161" s="1" t="str">
        <f>HYPERLINK("https://talan.bank.gov.ua/get-user-certificate/fsSZzl1GF79km2VyqnaG","Завантажити сертифікат")</f>
        <v>Завантажити сертифікат</v>
      </c>
    </row>
    <row r="162" spans="1:6" ht="28.8" x14ac:dyDescent="0.3">
      <c r="A162" s="2">
        <v>161</v>
      </c>
      <c r="B162" s="1" t="s">
        <v>638</v>
      </c>
      <c r="C162" s="1" t="s">
        <v>639</v>
      </c>
      <c r="D162" s="1" t="s">
        <v>640</v>
      </c>
      <c r="E162" s="1" t="s">
        <v>641</v>
      </c>
      <c r="F162" s="1" t="str">
        <f>HYPERLINK("https://talan.bank.gov.ua/get-user-certificate/fsSZz_cDnAp6orCK3IcV","Завантажити сертифікат")</f>
        <v>Завантажити сертифікат</v>
      </c>
    </row>
    <row r="163" spans="1:6" ht="28.8" x14ac:dyDescent="0.3">
      <c r="A163" s="2">
        <v>162</v>
      </c>
      <c r="B163" s="1" t="s">
        <v>642</v>
      </c>
      <c r="C163" s="1" t="s">
        <v>643</v>
      </c>
      <c r="D163" s="1" t="s">
        <v>644</v>
      </c>
      <c r="E163" s="1" t="s">
        <v>645</v>
      </c>
      <c r="F163" s="1" t="str">
        <f>HYPERLINK("https://talan.bank.gov.ua/get-user-certificate/fsSZzwIftW_ImH2ToC31","Завантажити сертифікат")</f>
        <v>Завантажити сертифікат</v>
      </c>
    </row>
    <row r="164" spans="1:6" ht="28.8" x14ac:dyDescent="0.3">
      <c r="A164" s="2">
        <v>163</v>
      </c>
      <c r="B164" s="1" t="s">
        <v>646</v>
      </c>
      <c r="C164" s="1" t="s">
        <v>647</v>
      </c>
      <c r="D164" s="1" t="s">
        <v>648</v>
      </c>
      <c r="E164" s="1" t="s">
        <v>649</v>
      </c>
      <c r="F164" s="1" t="str">
        <f>HYPERLINK("https://talan.bank.gov.ua/get-user-certificate/fsSZzfGMUlLeB_ndBUmA","Завантажити сертифікат")</f>
        <v>Завантажити сертифікат</v>
      </c>
    </row>
    <row r="165" spans="1:6" x14ac:dyDescent="0.3">
      <c r="A165" s="2">
        <v>164</v>
      </c>
      <c r="B165" s="1" t="s">
        <v>650</v>
      </c>
      <c r="C165" s="1" t="s">
        <v>651</v>
      </c>
      <c r="D165" s="1" t="s">
        <v>652</v>
      </c>
      <c r="E165" s="1" t="s">
        <v>653</v>
      </c>
      <c r="F165" s="1" t="str">
        <f>HYPERLINK("https://talan.bank.gov.ua/get-user-certificate/fsSZzoaryY01iSRk6l9B","Завантажити сертифікат")</f>
        <v>Завантажити сертифікат</v>
      </c>
    </row>
    <row r="166" spans="1:6" ht="43.2" x14ac:dyDescent="0.3">
      <c r="A166" s="2">
        <v>165</v>
      </c>
      <c r="B166" s="1" t="s">
        <v>654</v>
      </c>
      <c r="C166" s="1" t="s">
        <v>655</v>
      </c>
      <c r="D166" s="8" t="s">
        <v>1130</v>
      </c>
      <c r="E166" s="1" t="s">
        <v>656</v>
      </c>
      <c r="F166" t="str">
        <f>HYPERLINK("https://talan.bank.gov.ua/get-user-certificate/26KY1zIQiJesh8WrJJ2o","Завантажити сертифікат")</f>
        <v>Завантажити сертифікат</v>
      </c>
    </row>
    <row r="167" spans="1:6" ht="28.8" x14ac:dyDescent="0.3">
      <c r="A167" s="2">
        <v>166</v>
      </c>
      <c r="B167" s="1" t="s">
        <v>657</v>
      </c>
      <c r="C167" s="1" t="s">
        <v>658</v>
      </c>
      <c r="D167" s="1" t="s">
        <v>659</v>
      </c>
      <c r="E167" s="1" t="s">
        <v>660</v>
      </c>
      <c r="F167" s="1" t="str">
        <f>HYPERLINK("https://talan.bank.gov.ua/get-user-certificate/fsSZzmeyxqvPuKcQF9GA","Завантажити сертифікат")</f>
        <v>Завантажити сертифікат</v>
      </c>
    </row>
    <row r="168" spans="1:6" x14ac:dyDescent="0.3">
      <c r="A168" s="2">
        <v>167</v>
      </c>
      <c r="B168" s="1" t="s">
        <v>661</v>
      </c>
      <c r="C168" s="1" t="s">
        <v>662</v>
      </c>
      <c r="D168" s="1" t="s">
        <v>663</v>
      </c>
      <c r="E168" s="1" t="s">
        <v>664</v>
      </c>
      <c r="F168" s="1" t="str">
        <f>HYPERLINK("https://talan.bank.gov.ua/get-user-certificate/fsSZzgNHS7XrWQsqCfqy","Завантажити сертифікат")</f>
        <v>Завантажити сертифікат</v>
      </c>
    </row>
    <row r="169" spans="1:6" ht="28.8" x14ac:dyDescent="0.3">
      <c r="A169" s="2">
        <v>168</v>
      </c>
      <c r="B169" s="1" t="s">
        <v>665</v>
      </c>
      <c r="C169" s="1" t="s">
        <v>666</v>
      </c>
      <c r="D169" s="1" t="s">
        <v>667</v>
      </c>
      <c r="E169" s="1" t="s">
        <v>668</v>
      </c>
      <c r="F169" s="1" t="str">
        <f>HYPERLINK("https://talan.bank.gov.ua/get-user-certificate/fsSZzFEazClyD2326XI3","Завантажити сертифікат")</f>
        <v>Завантажити сертифікат</v>
      </c>
    </row>
    <row r="170" spans="1:6" ht="28.8" x14ac:dyDescent="0.3">
      <c r="A170" s="2">
        <v>169</v>
      </c>
      <c r="B170" s="1" t="s">
        <v>669</v>
      </c>
      <c r="C170" s="1" t="s">
        <v>670</v>
      </c>
      <c r="D170" s="1" t="s">
        <v>671</v>
      </c>
      <c r="E170" s="1" t="s">
        <v>672</v>
      </c>
      <c r="F170" s="1" t="str">
        <f>HYPERLINK("https://talan.bank.gov.ua/get-user-certificate/fsSZzeMMry0_10Cg63Kz","Завантажити сертифікат")</f>
        <v>Завантажити сертифікат</v>
      </c>
    </row>
    <row r="171" spans="1:6" x14ac:dyDescent="0.3">
      <c r="A171" s="2">
        <v>170</v>
      </c>
      <c r="B171" s="1" t="s">
        <v>673</v>
      </c>
      <c r="C171" s="1" t="s">
        <v>674</v>
      </c>
      <c r="D171" s="1" t="s">
        <v>675</v>
      </c>
      <c r="E171" s="1" t="s">
        <v>676</v>
      </c>
      <c r="F171" s="1" t="str">
        <f>HYPERLINK("https://talan.bank.gov.ua/get-user-certificate/fsSZzbxPAaJrI723luY1","Завантажити сертифікат")</f>
        <v>Завантажити сертифікат</v>
      </c>
    </row>
    <row r="172" spans="1:6" ht="28.8" x14ac:dyDescent="0.3">
      <c r="A172" s="2">
        <v>171</v>
      </c>
      <c r="B172" s="1" t="s">
        <v>677</v>
      </c>
      <c r="C172" s="1" t="s">
        <v>678</v>
      </c>
      <c r="D172" s="1" t="s">
        <v>679</v>
      </c>
      <c r="E172" s="1" t="s">
        <v>680</v>
      </c>
      <c r="F172" s="1" t="str">
        <f>HYPERLINK("https://talan.bank.gov.ua/get-user-certificate/fsSZzXuQB-jYG81o5sha","Завантажити сертифікат")</f>
        <v>Завантажити сертифікат</v>
      </c>
    </row>
    <row r="173" spans="1:6" ht="28.8" x14ac:dyDescent="0.3">
      <c r="A173" s="2">
        <v>172</v>
      </c>
      <c r="B173" s="1" t="s">
        <v>681</v>
      </c>
      <c r="C173" s="1" t="s">
        <v>682</v>
      </c>
      <c r="D173" s="1" t="s">
        <v>683</v>
      </c>
      <c r="E173" s="1" t="s">
        <v>684</v>
      </c>
      <c r="F173" s="1" t="str">
        <f>HYPERLINK("https://talan.bank.gov.ua/get-user-certificate/fsSZzrVvutWqGjqZ3cCf","Завантажити сертифікат")</f>
        <v>Завантажити сертифікат</v>
      </c>
    </row>
    <row r="174" spans="1:6" ht="28.8" x14ac:dyDescent="0.3">
      <c r="A174" s="2">
        <v>173</v>
      </c>
      <c r="B174" s="1" t="s">
        <v>685</v>
      </c>
      <c r="C174" s="1" t="s">
        <v>686</v>
      </c>
      <c r="D174" s="1" t="s">
        <v>687</v>
      </c>
      <c r="E174" s="1" t="s">
        <v>688</v>
      </c>
      <c r="F174" s="1" t="str">
        <f>HYPERLINK("https://talan.bank.gov.ua/get-user-certificate/fsSZzOjbz2t3u158g3C4","Завантажити сертифікат")</f>
        <v>Завантажити сертифікат</v>
      </c>
    </row>
    <row r="175" spans="1:6" x14ac:dyDescent="0.3">
      <c r="A175" s="2">
        <v>174</v>
      </c>
      <c r="B175" s="1" t="s">
        <v>689</v>
      </c>
      <c r="C175" s="1" t="s">
        <v>690</v>
      </c>
      <c r="D175" s="1" t="s">
        <v>691</v>
      </c>
      <c r="E175" s="1" t="s">
        <v>692</v>
      </c>
      <c r="F175" s="1" t="str">
        <f>HYPERLINK("https://talan.bank.gov.ua/get-user-certificate/fsSZzbztInh0RlScxb5L","Завантажити сертифікат")</f>
        <v>Завантажити сертифікат</v>
      </c>
    </row>
    <row r="176" spans="1:6" ht="28.8" x14ac:dyDescent="0.3">
      <c r="A176" s="2">
        <v>175</v>
      </c>
      <c r="B176" s="1" t="s">
        <v>693</v>
      </c>
      <c r="C176" s="1" t="s">
        <v>694</v>
      </c>
      <c r="D176" s="1" t="s">
        <v>695</v>
      </c>
      <c r="E176" s="1" t="s">
        <v>696</v>
      </c>
      <c r="F176" s="1" t="str">
        <f>HYPERLINK("https://talan.bank.gov.ua/get-user-certificate/fsSZztgb7K-ityTHOhkp","Завантажити сертифікат")</f>
        <v>Завантажити сертифікат</v>
      </c>
    </row>
    <row r="177" spans="1:6" x14ac:dyDescent="0.3">
      <c r="A177" s="2">
        <v>176</v>
      </c>
      <c r="B177" s="1" t="s">
        <v>697</v>
      </c>
      <c r="C177" s="1" t="s">
        <v>698</v>
      </c>
      <c r="D177" s="1" t="s">
        <v>699</v>
      </c>
      <c r="E177" s="1" t="s">
        <v>700</v>
      </c>
      <c r="F177" s="1" t="str">
        <f>HYPERLINK("https://talan.bank.gov.ua/get-user-certificate/fsSZzWSz-N_OZWDzA0LN","Завантажити сертифікат")</f>
        <v>Завантажити сертифікат</v>
      </c>
    </row>
    <row r="178" spans="1:6" ht="28.8" x14ac:dyDescent="0.3">
      <c r="A178" s="2">
        <v>177</v>
      </c>
      <c r="B178" s="1" t="s">
        <v>701</v>
      </c>
      <c r="C178" s="1" t="s">
        <v>702</v>
      </c>
      <c r="D178" s="1" t="s">
        <v>703</v>
      </c>
      <c r="E178" s="1" t="s">
        <v>704</v>
      </c>
      <c r="F178" s="1" t="str">
        <f>HYPERLINK("https://talan.bank.gov.ua/get-user-certificate/fsSZz2Dw2kGu27KeZO6o","Завантажити сертифікат")</f>
        <v>Завантажити сертифікат</v>
      </c>
    </row>
    <row r="179" spans="1:6" ht="28.8" x14ac:dyDescent="0.3">
      <c r="A179" s="2">
        <v>178</v>
      </c>
      <c r="B179" s="1" t="s">
        <v>705</v>
      </c>
      <c r="C179" s="1" t="s">
        <v>706</v>
      </c>
      <c r="D179" s="1" t="s">
        <v>707</v>
      </c>
      <c r="E179" s="1" t="s">
        <v>708</v>
      </c>
      <c r="F179" s="1" t="str">
        <f>HYPERLINK("https://talan.bank.gov.ua/get-user-certificate/fsSZzz4CVmePHheN1bnO","Завантажити сертифікат")</f>
        <v>Завантажити сертифікат</v>
      </c>
    </row>
    <row r="180" spans="1:6" ht="28.8" x14ac:dyDescent="0.3">
      <c r="A180" s="2">
        <v>179</v>
      </c>
      <c r="B180" s="1" t="s">
        <v>709</v>
      </c>
      <c r="C180" s="1" t="s">
        <v>710</v>
      </c>
      <c r="D180" s="1" t="s">
        <v>711</v>
      </c>
      <c r="E180" s="1" t="s">
        <v>712</v>
      </c>
      <c r="F180" s="1" t="str">
        <f>HYPERLINK("https://talan.bank.gov.ua/get-user-certificate/fsSZzUucARZr9Ew3EVl9","Завантажити сертифікат")</f>
        <v>Завантажити сертифікат</v>
      </c>
    </row>
    <row r="181" spans="1:6" ht="28.8" x14ac:dyDescent="0.3">
      <c r="A181" s="2">
        <v>180</v>
      </c>
      <c r="B181" s="1" t="s">
        <v>713</v>
      </c>
      <c r="C181" s="1" t="s">
        <v>714</v>
      </c>
      <c r="D181" s="1" t="s">
        <v>715</v>
      </c>
      <c r="E181" s="1" t="s">
        <v>716</v>
      </c>
      <c r="F181" s="1" t="str">
        <f>HYPERLINK("https://talan.bank.gov.ua/get-user-certificate/fsSZzdp3EPowbHjdbbCs","Завантажити сертифікат")</f>
        <v>Завантажити сертифікат</v>
      </c>
    </row>
    <row r="182" spans="1:6" x14ac:dyDescent="0.3">
      <c r="A182" s="2">
        <v>181</v>
      </c>
      <c r="B182" s="1" t="s">
        <v>717</v>
      </c>
      <c r="C182" s="1" t="s">
        <v>718</v>
      </c>
      <c r="D182" s="1" t="s">
        <v>719</v>
      </c>
      <c r="E182" s="1" t="s">
        <v>720</v>
      </c>
      <c r="F182" s="1" t="str">
        <f>HYPERLINK("https://talan.bank.gov.ua/get-user-certificate/fsSZz4Y18AGxCrq9VJfL","Завантажити сертифікат")</f>
        <v>Завантажити сертифікат</v>
      </c>
    </row>
    <row r="183" spans="1:6" x14ac:dyDescent="0.3">
      <c r="A183" s="2">
        <v>182</v>
      </c>
      <c r="B183" s="1" t="s">
        <v>721</v>
      </c>
      <c r="C183" s="1" t="s">
        <v>722</v>
      </c>
      <c r="D183" s="1" t="s">
        <v>723</v>
      </c>
      <c r="E183" s="1" t="s">
        <v>724</v>
      </c>
      <c r="F183" s="1" t="str">
        <f>HYPERLINK("https://talan.bank.gov.ua/get-user-certificate/fsSZzWLjN9TUaoceeP7H","Завантажити сертифікат")</f>
        <v>Завантажити сертифікат</v>
      </c>
    </row>
    <row r="184" spans="1:6" ht="28.8" x14ac:dyDescent="0.3">
      <c r="A184" s="2">
        <v>183</v>
      </c>
      <c r="B184" s="1" t="s">
        <v>725</v>
      </c>
      <c r="C184" s="1" t="s">
        <v>726</v>
      </c>
      <c r="D184" s="1" t="s">
        <v>727</v>
      </c>
      <c r="E184" s="1" t="s">
        <v>728</v>
      </c>
      <c r="F184" s="1" t="str">
        <f>HYPERLINK("https://talan.bank.gov.ua/get-user-certificate/fsSZz4gcdgn3YnoHBCgD","Завантажити сертифікат")</f>
        <v>Завантажити сертифікат</v>
      </c>
    </row>
    <row r="185" spans="1:6" x14ac:dyDescent="0.3">
      <c r="A185" s="2">
        <v>184</v>
      </c>
      <c r="B185" s="1" t="s">
        <v>729</v>
      </c>
      <c r="C185" s="1" t="s">
        <v>730</v>
      </c>
      <c r="D185" s="1" t="s">
        <v>731</v>
      </c>
      <c r="E185" s="1" t="s">
        <v>732</v>
      </c>
      <c r="F185" s="1" t="str">
        <f>HYPERLINK("https://talan.bank.gov.ua/get-user-certificate/fsSZzfOTHJ_pDHQvhTZS","Завантажити сертифікат")</f>
        <v>Завантажити сертифікат</v>
      </c>
    </row>
    <row r="186" spans="1:6" x14ac:dyDescent="0.3">
      <c r="A186" s="2">
        <v>185</v>
      </c>
      <c r="B186" s="1" t="s">
        <v>733</v>
      </c>
      <c r="C186" s="1" t="s">
        <v>734</v>
      </c>
      <c r="D186" s="1" t="s">
        <v>735</v>
      </c>
      <c r="E186" s="1" t="s">
        <v>736</v>
      </c>
      <c r="F186" s="1" t="str">
        <f>HYPERLINK("https://talan.bank.gov.ua/get-user-certificate/fsSZz_N65RR1dGIlELyY","Завантажити сертифікат")</f>
        <v>Завантажити сертифікат</v>
      </c>
    </row>
    <row r="187" spans="1:6" ht="28.8" x14ac:dyDescent="0.3">
      <c r="A187" s="2">
        <v>186</v>
      </c>
      <c r="B187" s="1" t="s">
        <v>737</v>
      </c>
      <c r="C187" s="1" t="s">
        <v>738</v>
      </c>
      <c r="D187" s="1" t="s">
        <v>739</v>
      </c>
      <c r="E187" s="1" t="s">
        <v>740</v>
      </c>
      <c r="F187" s="1" t="str">
        <f>HYPERLINK("https://talan.bank.gov.ua/get-user-certificate/fsSZz_YG8UIBBcz3zAbT","Завантажити сертифікат")</f>
        <v>Завантажити сертифікат</v>
      </c>
    </row>
    <row r="188" spans="1:6" ht="28.8" x14ac:dyDescent="0.3">
      <c r="A188" s="2">
        <v>187</v>
      </c>
      <c r="B188" s="1" t="s">
        <v>741</v>
      </c>
      <c r="C188" s="1" t="s">
        <v>742</v>
      </c>
      <c r="D188" s="1" t="s">
        <v>743</v>
      </c>
      <c r="E188" s="1" t="s">
        <v>744</v>
      </c>
      <c r="F188" s="1" t="str">
        <f>HYPERLINK("https://talan.bank.gov.ua/get-user-certificate/fsSZz_A0YBAjCepjTZAR","Завантажити сертифікат")</f>
        <v>Завантажити сертифікат</v>
      </c>
    </row>
    <row r="189" spans="1:6" ht="28.8" x14ac:dyDescent="0.3">
      <c r="A189" s="2">
        <v>188</v>
      </c>
      <c r="B189" s="1" t="s">
        <v>745</v>
      </c>
      <c r="C189" s="1" t="s">
        <v>746</v>
      </c>
      <c r="D189" s="1" t="s">
        <v>747</v>
      </c>
      <c r="E189" s="1" t="s">
        <v>748</v>
      </c>
      <c r="F189" s="1" t="str">
        <f>HYPERLINK("https://talan.bank.gov.ua/get-user-certificate/fsSZz3HSkYSbuAHs9f_Z","Завантажити сертифікат")</f>
        <v>Завантажити сертифікат</v>
      </c>
    </row>
    <row r="190" spans="1:6" ht="28.8" x14ac:dyDescent="0.3">
      <c r="A190" s="2">
        <v>189</v>
      </c>
      <c r="B190" s="1" t="s">
        <v>749</v>
      </c>
      <c r="C190" s="1" t="s">
        <v>750</v>
      </c>
      <c r="D190" s="1" t="s">
        <v>751</v>
      </c>
      <c r="E190" s="1" t="s">
        <v>752</v>
      </c>
      <c r="F190" s="1" t="str">
        <f>HYPERLINK("https://talan.bank.gov.ua/get-user-certificate/fsSZzZgTDVB_F0fZW-zE","Завантажити сертифікат")</f>
        <v>Завантажити сертифікат</v>
      </c>
    </row>
    <row r="191" spans="1:6" ht="28.8" x14ac:dyDescent="0.3">
      <c r="A191" s="2">
        <v>190</v>
      </c>
      <c r="B191" s="1" t="s">
        <v>753</v>
      </c>
      <c r="C191" s="1" t="s">
        <v>754</v>
      </c>
      <c r="D191" s="1" t="s">
        <v>755</v>
      </c>
      <c r="E191" s="1" t="s">
        <v>756</v>
      </c>
      <c r="F191" s="1" t="str">
        <f>HYPERLINK("https://talan.bank.gov.ua/get-user-certificate/fsSZzEftjHKrOY9TwaJB","Завантажити сертифікат")</f>
        <v>Завантажити сертифікат</v>
      </c>
    </row>
    <row r="192" spans="1:6" ht="28.8" x14ac:dyDescent="0.3">
      <c r="A192" s="2">
        <v>191</v>
      </c>
      <c r="B192" s="1" t="s">
        <v>757</v>
      </c>
      <c r="C192" s="1" t="s">
        <v>758</v>
      </c>
      <c r="D192" s="1" t="s">
        <v>759</v>
      </c>
      <c r="E192" s="1" t="s">
        <v>760</v>
      </c>
      <c r="F192" s="1" t="str">
        <f>HYPERLINK("https://talan.bank.gov.ua/get-user-certificate/fsSZzKltITJubVq4LCqA","Завантажити сертифікат")</f>
        <v>Завантажити сертифікат</v>
      </c>
    </row>
    <row r="193" spans="1:6" ht="28.8" x14ac:dyDescent="0.3">
      <c r="A193" s="2">
        <v>192</v>
      </c>
      <c r="B193" s="1" t="s">
        <v>761</v>
      </c>
      <c r="C193" s="1" t="s">
        <v>762</v>
      </c>
      <c r="D193" s="1" t="s">
        <v>763</v>
      </c>
      <c r="E193" s="1" t="s">
        <v>764</v>
      </c>
      <c r="F193" s="1" t="str">
        <f>HYPERLINK("https://talan.bank.gov.ua/get-user-certificate/fsSZzhb2wWVjCmVn9VtT","Завантажити сертифікат")</f>
        <v>Завантажити сертифікат</v>
      </c>
    </row>
    <row r="194" spans="1:6" ht="28.8" x14ac:dyDescent="0.3">
      <c r="A194" s="2">
        <v>193</v>
      </c>
      <c r="B194" s="1" t="s">
        <v>765</v>
      </c>
      <c r="C194" s="1" t="s">
        <v>766</v>
      </c>
      <c r="D194" s="1" t="s">
        <v>767</v>
      </c>
      <c r="E194" s="1" t="s">
        <v>768</v>
      </c>
      <c r="F194" s="1" t="str">
        <f>HYPERLINK("https://talan.bank.gov.ua/get-user-certificate/fsSZza3FC6DMWuYuBP7F","Завантажити сертифікат")</f>
        <v>Завантажити сертифікат</v>
      </c>
    </row>
    <row r="195" spans="1:6" ht="28.8" x14ac:dyDescent="0.3">
      <c r="A195" s="2">
        <v>194</v>
      </c>
      <c r="B195" s="1" t="s">
        <v>769</v>
      </c>
      <c r="C195" s="1" t="s">
        <v>770</v>
      </c>
      <c r="D195" s="1" t="s">
        <v>771</v>
      </c>
      <c r="E195" s="1" t="s">
        <v>772</v>
      </c>
      <c r="F195" s="1" t="str">
        <f>HYPERLINK("https://talan.bank.gov.ua/get-user-certificate/fsSZz9KAAIng8JH_9Qev","Завантажити сертифікат")</f>
        <v>Завантажити сертифікат</v>
      </c>
    </row>
    <row r="196" spans="1:6" ht="43.2" x14ac:dyDescent="0.3">
      <c r="A196" s="2">
        <v>195</v>
      </c>
      <c r="B196" s="1" t="s">
        <v>773</v>
      </c>
      <c r="C196" s="1" t="s">
        <v>774</v>
      </c>
      <c r="D196" s="1" t="s">
        <v>775</v>
      </c>
      <c r="E196" s="1" t="s">
        <v>776</v>
      </c>
      <c r="F196" s="1" t="str">
        <f>HYPERLINK("https://talan.bank.gov.ua/get-user-certificate/fsSZzKehsdj9BVqrPWbs","Завантажити сертифікат")</f>
        <v>Завантажити сертифікат</v>
      </c>
    </row>
    <row r="197" spans="1:6" ht="28.8" x14ac:dyDescent="0.3">
      <c r="A197" s="2">
        <v>196</v>
      </c>
      <c r="B197" s="1" t="s">
        <v>777</v>
      </c>
      <c r="C197" s="1" t="s">
        <v>778</v>
      </c>
      <c r="D197" s="1" t="s">
        <v>779</v>
      </c>
      <c r="E197" s="1" t="s">
        <v>780</v>
      </c>
      <c r="F197" s="1" t="str">
        <f>HYPERLINK("https://talan.bank.gov.ua/get-user-certificate/fsSZzJJNlIyeV_kDhhDa","Завантажити сертифікат")</f>
        <v>Завантажити сертифікат</v>
      </c>
    </row>
    <row r="198" spans="1:6" ht="28.8" x14ac:dyDescent="0.3">
      <c r="A198" s="2">
        <v>197</v>
      </c>
      <c r="B198" s="1" t="s">
        <v>781</v>
      </c>
      <c r="C198" s="1" t="s">
        <v>782</v>
      </c>
      <c r="D198" s="1" t="s">
        <v>783</v>
      </c>
      <c r="E198" s="1" t="s">
        <v>784</v>
      </c>
      <c r="F198" s="1" t="str">
        <f>HYPERLINK("https://talan.bank.gov.ua/get-user-certificate/fsSZzRljCq8NXoLmzY9f","Завантажити сертифікат")</f>
        <v>Завантажити сертифікат</v>
      </c>
    </row>
    <row r="199" spans="1:6" x14ac:dyDescent="0.3">
      <c r="A199" s="2">
        <v>198</v>
      </c>
      <c r="B199" s="1" t="s">
        <v>785</v>
      </c>
      <c r="C199" s="1" t="s">
        <v>786</v>
      </c>
      <c r="D199" s="1" t="s">
        <v>787</v>
      </c>
      <c r="E199" s="1" t="s">
        <v>788</v>
      </c>
      <c r="F199" s="1" t="str">
        <f>HYPERLINK("https://talan.bank.gov.ua/get-user-certificate/fsSZzFERbuSRmEh-j6y1","Завантажити сертифікат")</f>
        <v>Завантажити сертифікат</v>
      </c>
    </row>
    <row r="200" spans="1:6" ht="28.8" x14ac:dyDescent="0.3">
      <c r="A200" s="2">
        <v>199</v>
      </c>
      <c r="B200" s="1" t="s">
        <v>789</v>
      </c>
      <c r="C200" s="1" t="s">
        <v>790</v>
      </c>
      <c r="D200" s="1" t="s">
        <v>791</v>
      </c>
      <c r="E200" s="1" t="s">
        <v>792</v>
      </c>
      <c r="F200" s="1" t="str">
        <f>HYPERLINK("https://talan.bank.gov.ua/get-user-certificate/fsSZzpethdgxkJ58ZwUx","Завантажити сертифікат")</f>
        <v>Завантажити сертифікат</v>
      </c>
    </row>
    <row r="201" spans="1:6" x14ac:dyDescent="0.3">
      <c r="A201" s="2">
        <v>200</v>
      </c>
      <c r="B201" s="1" t="s">
        <v>793</v>
      </c>
      <c r="C201" s="1" t="s">
        <v>794</v>
      </c>
      <c r="D201" s="1" t="s">
        <v>795</v>
      </c>
      <c r="E201" s="1" t="s">
        <v>796</v>
      </c>
      <c r="F201" s="1" t="str">
        <f>HYPERLINK("https://talan.bank.gov.ua/get-user-certificate/fsSZzBwkwUVhrMHK8ayF","Завантажити сертифікат")</f>
        <v>Завантажити сертифікат</v>
      </c>
    </row>
    <row r="202" spans="1:6" ht="28.8" x14ac:dyDescent="0.3">
      <c r="A202" s="2">
        <v>201</v>
      </c>
      <c r="B202" s="1" t="s">
        <v>797</v>
      </c>
      <c r="C202" s="1" t="s">
        <v>798</v>
      </c>
      <c r="D202" s="1" t="s">
        <v>799</v>
      </c>
      <c r="E202" s="1" t="s">
        <v>800</v>
      </c>
      <c r="F202" s="1" t="str">
        <f>HYPERLINK("https://talan.bank.gov.ua/get-user-certificate/fsSZzCRuC-dDBMRDY8sn","Завантажити сертифікат")</f>
        <v>Завантажити сертифікат</v>
      </c>
    </row>
    <row r="203" spans="1:6" ht="28.8" x14ac:dyDescent="0.3">
      <c r="A203" s="2">
        <v>202</v>
      </c>
      <c r="B203" s="1" t="s">
        <v>801</v>
      </c>
      <c r="C203" s="1" t="s">
        <v>802</v>
      </c>
      <c r="D203" s="1" t="s">
        <v>803</v>
      </c>
      <c r="E203" s="1" t="s">
        <v>804</v>
      </c>
      <c r="F203" s="1" t="str">
        <f>HYPERLINK("https://talan.bank.gov.ua/get-user-certificate/fsSZzeX_hFkvVDss0ezD","Завантажити сертифікат")</f>
        <v>Завантажити сертифікат</v>
      </c>
    </row>
    <row r="204" spans="1:6" ht="28.8" x14ac:dyDescent="0.3">
      <c r="A204" s="2">
        <v>203</v>
      </c>
      <c r="B204" s="1" t="s">
        <v>805</v>
      </c>
      <c r="C204" s="1" t="s">
        <v>806</v>
      </c>
      <c r="D204" s="1" t="s">
        <v>807</v>
      </c>
      <c r="E204" s="1" t="s">
        <v>808</v>
      </c>
      <c r="F204" s="1" t="str">
        <f>HYPERLINK("https://talan.bank.gov.ua/get-user-certificate/fsSZzaV36HGeXl6oeLlM","Завантажити сертифікат")</f>
        <v>Завантажити сертифікат</v>
      </c>
    </row>
    <row r="205" spans="1:6" ht="43.2" x14ac:dyDescent="0.3">
      <c r="A205" s="2">
        <v>204</v>
      </c>
      <c r="B205" s="1" t="s">
        <v>809</v>
      </c>
      <c r="C205" s="1" t="s">
        <v>810</v>
      </c>
      <c r="D205" s="1" t="s">
        <v>811</v>
      </c>
      <c r="E205" s="1" t="s">
        <v>812</v>
      </c>
      <c r="F205" s="1" t="str">
        <f>HYPERLINK("https://talan.bank.gov.ua/get-user-certificate/fsSZzpMzx7Zrf1Y3dN3y","Завантажити сертифікат")</f>
        <v>Завантажити сертифікат</v>
      </c>
    </row>
    <row r="206" spans="1:6" ht="28.8" x14ac:dyDescent="0.3">
      <c r="A206" s="2">
        <v>205</v>
      </c>
      <c r="B206" s="1" t="s">
        <v>813</v>
      </c>
      <c r="C206" s="1" t="s">
        <v>814</v>
      </c>
      <c r="D206" s="1" t="s">
        <v>815</v>
      </c>
      <c r="E206" s="1" t="s">
        <v>816</v>
      </c>
      <c r="F206" s="1" t="str">
        <f>HYPERLINK("https://talan.bank.gov.ua/get-user-certificate/fsSZz5H2ibRqqy1NyDsg","Завантажити сертифікат")</f>
        <v>Завантажити сертифікат</v>
      </c>
    </row>
    <row r="207" spans="1:6" ht="28.8" x14ac:dyDescent="0.3">
      <c r="A207" s="2">
        <v>206</v>
      </c>
      <c r="B207" s="1" t="s">
        <v>817</v>
      </c>
      <c r="C207" s="1" t="s">
        <v>818</v>
      </c>
      <c r="D207" s="1" t="s">
        <v>819</v>
      </c>
      <c r="E207" s="1" t="s">
        <v>820</v>
      </c>
      <c r="F207" s="1" t="str">
        <f>HYPERLINK("https://talan.bank.gov.ua/get-user-certificate/fsSZzj74o-Mx-43gmAMy","Завантажити сертифікат")</f>
        <v>Завантажити сертифікат</v>
      </c>
    </row>
    <row r="208" spans="1:6" ht="28.8" x14ac:dyDescent="0.3">
      <c r="A208" s="2">
        <v>207</v>
      </c>
      <c r="B208" s="1" t="s">
        <v>821</v>
      </c>
      <c r="C208" s="1" t="s">
        <v>822</v>
      </c>
      <c r="D208" s="1" t="s">
        <v>823</v>
      </c>
      <c r="E208" s="1" t="s">
        <v>824</v>
      </c>
      <c r="F208" s="1" t="str">
        <f>HYPERLINK("https://talan.bank.gov.ua/get-user-certificate/fsSZzEnCs1NM8XJ25-8K","Завантажити сертифікат")</f>
        <v>Завантажити сертифікат</v>
      </c>
    </row>
    <row r="209" spans="1:6" ht="28.8" x14ac:dyDescent="0.3">
      <c r="A209" s="2">
        <v>208</v>
      </c>
      <c r="B209" s="1" t="s">
        <v>825</v>
      </c>
      <c r="C209" s="1" t="s">
        <v>826</v>
      </c>
      <c r="D209" s="1" t="s">
        <v>827</v>
      </c>
      <c r="E209" s="1" t="s">
        <v>828</v>
      </c>
      <c r="F209" s="1" t="str">
        <f>HYPERLINK("https://talan.bank.gov.ua/get-user-certificate/fsSZzJiis3pwYkPflkJW","Завантажити сертифікат")</f>
        <v>Завантажити сертифікат</v>
      </c>
    </row>
    <row r="210" spans="1:6" ht="28.8" x14ac:dyDescent="0.3">
      <c r="A210" s="2">
        <v>209</v>
      </c>
      <c r="B210" s="1" t="s">
        <v>829</v>
      </c>
      <c r="C210" s="1" t="s">
        <v>830</v>
      </c>
      <c r="D210" s="1" t="s">
        <v>831</v>
      </c>
      <c r="E210" s="1" t="s">
        <v>832</v>
      </c>
      <c r="F210" s="1" t="str">
        <f>HYPERLINK("https://talan.bank.gov.ua/get-user-certificate/fsSZz4uduLnop20EawCm","Завантажити сертифікат")</f>
        <v>Завантажити сертифікат</v>
      </c>
    </row>
    <row r="211" spans="1:6" ht="28.8" x14ac:dyDescent="0.3">
      <c r="A211" s="2">
        <v>210</v>
      </c>
      <c r="B211" s="1" t="s">
        <v>833</v>
      </c>
      <c r="C211" s="1" t="s">
        <v>834</v>
      </c>
      <c r="D211" s="1" t="s">
        <v>835</v>
      </c>
      <c r="E211" s="1" t="s">
        <v>836</v>
      </c>
      <c r="F211" s="1" t="str">
        <f>HYPERLINK("https://talan.bank.gov.ua/get-user-certificate/fsSZzkaZDpcmRkV2dutR","Завантажити сертифікат")</f>
        <v>Завантажити сертифікат</v>
      </c>
    </row>
    <row r="212" spans="1:6" x14ac:dyDescent="0.3">
      <c r="A212" s="2">
        <v>211</v>
      </c>
      <c r="B212" s="1" t="s">
        <v>837</v>
      </c>
      <c r="C212" s="1" t="s">
        <v>838</v>
      </c>
      <c r="D212" s="1" t="s">
        <v>839</v>
      </c>
      <c r="E212" s="1" t="s">
        <v>840</v>
      </c>
      <c r="F212" s="1" t="str">
        <f>HYPERLINK("https://talan.bank.gov.ua/get-user-certificate/fsSZzzdQAc2YuDIGdvll","Завантажити сертифікат")</f>
        <v>Завантажити сертифікат</v>
      </c>
    </row>
    <row r="213" spans="1:6" ht="28.8" x14ac:dyDescent="0.3">
      <c r="A213" s="2">
        <v>212</v>
      </c>
      <c r="B213" s="1" t="s">
        <v>841</v>
      </c>
      <c r="C213" s="1" t="s">
        <v>842</v>
      </c>
      <c r="D213" s="1" t="s">
        <v>843</v>
      </c>
      <c r="E213" s="1" t="s">
        <v>844</v>
      </c>
      <c r="F213" s="1" t="str">
        <f>HYPERLINK("https://talan.bank.gov.ua/get-user-certificate/fsSZzZEEkAAPthOZ8oVl","Завантажити сертифікат")</f>
        <v>Завантажити сертифікат</v>
      </c>
    </row>
    <row r="214" spans="1:6" x14ac:dyDescent="0.3">
      <c r="A214" s="2">
        <v>213</v>
      </c>
      <c r="B214" s="1" t="s">
        <v>845</v>
      </c>
      <c r="C214" s="1" t="s">
        <v>846</v>
      </c>
      <c r="D214" s="1" t="s">
        <v>847</v>
      </c>
      <c r="E214" s="1" t="s">
        <v>848</v>
      </c>
      <c r="F214" s="1" t="str">
        <f>HYPERLINK("https://talan.bank.gov.ua/get-user-certificate/fsSZznNyeHo8AI-oEsyZ","Завантажити сертифікат")</f>
        <v>Завантажити сертифікат</v>
      </c>
    </row>
    <row r="215" spans="1:6" ht="28.8" x14ac:dyDescent="0.3">
      <c r="A215" s="2">
        <v>214</v>
      </c>
      <c r="B215" s="1" t="s">
        <v>849</v>
      </c>
      <c r="C215" s="1" t="s">
        <v>850</v>
      </c>
      <c r="D215" s="1" t="s">
        <v>851</v>
      </c>
      <c r="E215" s="1" t="s">
        <v>852</v>
      </c>
      <c r="F215" s="1" t="str">
        <f>HYPERLINK("https://talan.bank.gov.ua/get-user-certificate/fsSZzZ424Y59umhEfg6O","Завантажити сертифікат")</f>
        <v>Завантажити сертифікат</v>
      </c>
    </row>
    <row r="216" spans="1:6" ht="28.8" x14ac:dyDescent="0.3">
      <c r="A216" s="2">
        <v>215</v>
      </c>
      <c r="B216" s="1" t="s">
        <v>853</v>
      </c>
      <c r="C216" s="1" t="s">
        <v>854</v>
      </c>
      <c r="D216" s="1" t="s">
        <v>855</v>
      </c>
      <c r="E216" s="1" t="s">
        <v>856</v>
      </c>
      <c r="F216" s="1" t="str">
        <f>HYPERLINK("https://talan.bank.gov.ua/get-user-certificate/fsSZzXEdhg_lnw9txuvp","Завантажити сертифікат")</f>
        <v>Завантажити сертифікат</v>
      </c>
    </row>
    <row r="217" spans="1:6" ht="28.8" x14ac:dyDescent="0.3">
      <c r="A217" s="2">
        <v>216</v>
      </c>
      <c r="B217" s="1" t="s">
        <v>857</v>
      </c>
      <c r="C217" s="1" t="s">
        <v>858</v>
      </c>
      <c r="D217" s="1" t="s">
        <v>859</v>
      </c>
      <c r="E217" s="1" t="s">
        <v>860</v>
      </c>
      <c r="F217" s="1" t="str">
        <f>HYPERLINK("https://talan.bank.gov.ua/get-user-certificate/fsSZzj5_6O-865sd050c","Завантажити сертифікат")</f>
        <v>Завантажити сертифікат</v>
      </c>
    </row>
    <row r="218" spans="1:6" ht="28.8" x14ac:dyDescent="0.3">
      <c r="A218" s="2">
        <v>217</v>
      </c>
      <c r="B218" s="1" t="s">
        <v>861</v>
      </c>
      <c r="C218" s="1" t="s">
        <v>862</v>
      </c>
      <c r="D218" s="1" t="s">
        <v>863</v>
      </c>
      <c r="E218" s="1" t="s">
        <v>864</v>
      </c>
      <c r="F218" s="1" t="str">
        <f>HYPERLINK("https://talan.bank.gov.ua/get-user-certificate/fsSZzwpOKVtaGvcDsoy_","Завантажити сертифікат")</f>
        <v>Завантажити сертифікат</v>
      </c>
    </row>
    <row r="219" spans="1:6" x14ac:dyDescent="0.3">
      <c r="A219" s="2">
        <v>218</v>
      </c>
      <c r="B219" s="1" t="s">
        <v>865</v>
      </c>
      <c r="C219" s="1" t="s">
        <v>866</v>
      </c>
      <c r="D219" s="1" t="s">
        <v>867</v>
      </c>
      <c r="E219" s="1" t="s">
        <v>868</v>
      </c>
      <c r="F219" s="1" t="str">
        <f>HYPERLINK("https://talan.bank.gov.ua/get-user-certificate/fsSZzjemqcLdKyONPrNb","Завантажити сертифікат")</f>
        <v>Завантажити сертифікат</v>
      </c>
    </row>
    <row r="220" spans="1:6" ht="28.8" x14ac:dyDescent="0.3">
      <c r="A220" s="2">
        <v>219</v>
      </c>
      <c r="B220" s="1" t="s">
        <v>869</v>
      </c>
      <c r="C220" s="1" t="s">
        <v>870</v>
      </c>
      <c r="D220" s="1" t="s">
        <v>871</v>
      </c>
      <c r="E220" s="1" t="s">
        <v>872</v>
      </c>
      <c r="F220" s="1" t="str">
        <f>HYPERLINK("https://talan.bank.gov.ua/get-user-certificate/fsSZzPHCbzQcI8BrHX7g","Завантажити сертифікат")</f>
        <v>Завантажити сертифікат</v>
      </c>
    </row>
    <row r="221" spans="1:6" ht="28.8" x14ac:dyDescent="0.3">
      <c r="A221" s="2">
        <v>220</v>
      </c>
      <c r="B221" s="1" t="s">
        <v>873</v>
      </c>
      <c r="C221" s="1" t="s">
        <v>874</v>
      </c>
      <c r="D221" s="1" t="s">
        <v>875</v>
      </c>
      <c r="E221" s="1" t="s">
        <v>876</v>
      </c>
      <c r="F221" s="1" t="str">
        <f>HYPERLINK("https://talan.bank.gov.ua/get-user-certificate/fsSZztArGnxtrDhrvJAh","Завантажити сертифікат")</f>
        <v>Завантажити сертифікат</v>
      </c>
    </row>
    <row r="222" spans="1:6" ht="28.8" x14ac:dyDescent="0.3">
      <c r="A222" s="2">
        <v>221</v>
      </c>
      <c r="B222" s="1" t="s">
        <v>877</v>
      </c>
      <c r="C222" s="1" t="s">
        <v>878</v>
      </c>
      <c r="D222" s="1" t="s">
        <v>879</v>
      </c>
      <c r="E222" s="1" t="s">
        <v>880</v>
      </c>
      <c r="F222" s="1" t="str">
        <f>HYPERLINK("https://talan.bank.gov.ua/get-user-certificate/fsSZzP-nNBMlUOthVG0E","Завантажити сертифікат")</f>
        <v>Завантажити сертифікат</v>
      </c>
    </row>
    <row r="223" spans="1:6" ht="28.8" x14ac:dyDescent="0.3">
      <c r="A223" s="2">
        <v>222</v>
      </c>
      <c r="B223" s="1" t="s">
        <v>881</v>
      </c>
      <c r="C223" s="1" t="s">
        <v>882</v>
      </c>
      <c r="D223" s="1" t="s">
        <v>883</v>
      </c>
      <c r="E223" s="1" t="s">
        <v>884</v>
      </c>
      <c r="F223" s="1" t="str">
        <f>HYPERLINK("https://talan.bank.gov.ua/get-user-certificate/fsSZz-3LgteDweMPKz7I","Завантажити сертифікат")</f>
        <v>Завантажити сертифікат</v>
      </c>
    </row>
    <row r="224" spans="1:6" ht="28.8" x14ac:dyDescent="0.3">
      <c r="A224" s="2">
        <v>223</v>
      </c>
      <c r="B224" s="1" t="s">
        <v>885</v>
      </c>
      <c r="C224" s="1" t="s">
        <v>886</v>
      </c>
      <c r="D224" s="1" t="s">
        <v>887</v>
      </c>
      <c r="E224" s="1" t="s">
        <v>888</v>
      </c>
      <c r="F224" s="1" t="str">
        <f>HYPERLINK("https://talan.bank.gov.ua/get-user-certificate/fsSZzkD9aBrcE_nirt-q","Завантажити сертифікат")</f>
        <v>Завантажити сертифікат</v>
      </c>
    </row>
    <row r="225" spans="1:6" ht="28.8" x14ac:dyDescent="0.3">
      <c r="A225" s="2">
        <v>224</v>
      </c>
      <c r="B225" s="1" t="s">
        <v>889</v>
      </c>
      <c r="C225" s="1" t="s">
        <v>890</v>
      </c>
      <c r="D225" s="1" t="s">
        <v>891</v>
      </c>
      <c r="E225" s="1" t="s">
        <v>892</v>
      </c>
      <c r="F225" s="1" t="str">
        <f>HYPERLINK("https://talan.bank.gov.ua/get-user-certificate/fsSZzrbS9EBJchV_S2rE","Завантажити сертифікат")</f>
        <v>Завантажити сертифікат</v>
      </c>
    </row>
    <row r="226" spans="1:6" ht="28.8" x14ac:dyDescent="0.3">
      <c r="A226" s="2">
        <v>225</v>
      </c>
      <c r="B226" s="1" t="s">
        <v>893</v>
      </c>
      <c r="C226" s="1" t="s">
        <v>894</v>
      </c>
      <c r="D226" s="1" t="s">
        <v>895</v>
      </c>
      <c r="E226" s="1" t="s">
        <v>896</v>
      </c>
      <c r="F226" s="1" t="str">
        <f>HYPERLINK("https://talan.bank.gov.ua/get-user-certificate/fsSZz6pls9Z937GpcqUv","Завантажити сертифікат")</f>
        <v>Завантажити сертифікат</v>
      </c>
    </row>
    <row r="227" spans="1:6" ht="28.8" x14ac:dyDescent="0.3">
      <c r="A227" s="2">
        <v>226</v>
      </c>
      <c r="B227" s="1" t="s">
        <v>897</v>
      </c>
      <c r="C227" s="1" t="s">
        <v>898</v>
      </c>
      <c r="D227" s="1" t="s">
        <v>899</v>
      </c>
      <c r="E227" s="1" t="s">
        <v>900</v>
      </c>
      <c r="F227" s="1" t="str">
        <f>HYPERLINK("https://talan.bank.gov.ua/get-user-certificate/fsSZzmgdEC4LoDsEw0MF","Завантажити сертифікат")</f>
        <v>Завантажити сертифікат</v>
      </c>
    </row>
    <row r="228" spans="1:6" ht="28.8" x14ac:dyDescent="0.3">
      <c r="A228" s="2">
        <v>227</v>
      </c>
      <c r="B228" s="1" t="s">
        <v>901</v>
      </c>
      <c r="C228" s="1" t="s">
        <v>902</v>
      </c>
      <c r="D228" s="1" t="s">
        <v>903</v>
      </c>
      <c r="E228" s="1" t="s">
        <v>904</v>
      </c>
      <c r="F228" s="1" t="str">
        <f>HYPERLINK("https://talan.bank.gov.ua/get-user-certificate/fsSZzB2lXpLd8W9pBOFR","Завантажити сертифікат")</f>
        <v>Завантажити сертифікат</v>
      </c>
    </row>
    <row r="229" spans="1:6" ht="28.8" x14ac:dyDescent="0.3">
      <c r="A229" s="2">
        <v>228</v>
      </c>
      <c r="B229" s="1" t="s">
        <v>905</v>
      </c>
      <c r="C229" s="1" t="s">
        <v>906</v>
      </c>
      <c r="D229" s="1" t="s">
        <v>907</v>
      </c>
      <c r="E229" s="1" t="s">
        <v>908</v>
      </c>
      <c r="F229" s="1" t="str">
        <f>HYPERLINK("https://talan.bank.gov.ua/get-user-certificate/fsSZzawADwV9cXV8LkuH","Завантажити сертифікат")</f>
        <v>Завантажити сертифікат</v>
      </c>
    </row>
    <row r="230" spans="1:6" ht="28.8" x14ac:dyDescent="0.3">
      <c r="A230" s="2">
        <v>229</v>
      </c>
      <c r="B230" s="1" t="s">
        <v>909</v>
      </c>
      <c r="C230" s="1" t="s">
        <v>910</v>
      </c>
      <c r="D230" s="1" t="s">
        <v>911</v>
      </c>
      <c r="E230" s="1" t="s">
        <v>912</v>
      </c>
      <c r="F230" s="1" t="str">
        <f>HYPERLINK("https://talan.bank.gov.ua/get-user-certificate/fsSZzCHFKuPZdKxAEKsH","Завантажити сертифікат")</f>
        <v>Завантажити сертифікат</v>
      </c>
    </row>
    <row r="231" spans="1:6" ht="28.8" x14ac:dyDescent="0.3">
      <c r="A231" s="2">
        <v>230</v>
      </c>
      <c r="B231" s="1" t="s">
        <v>913</v>
      </c>
      <c r="C231" s="1" t="s">
        <v>914</v>
      </c>
      <c r="D231" s="1" t="s">
        <v>915</v>
      </c>
      <c r="E231" s="1" t="s">
        <v>916</v>
      </c>
      <c r="F231" s="1" t="str">
        <f>HYPERLINK("https://talan.bank.gov.ua/get-user-certificate/fsSZzKBsK3eCzuaqxUYd","Завантажити сертифікат")</f>
        <v>Завантажити сертифікат</v>
      </c>
    </row>
    <row r="232" spans="1:6" ht="28.8" x14ac:dyDescent="0.3">
      <c r="A232" s="2">
        <v>231</v>
      </c>
      <c r="B232" s="1" t="s">
        <v>917</v>
      </c>
      <c r="C232" s="1" t="s">
        <v>918</v>
      </c>
      <c r="D232" s="1" t="s">
        <v>919</v>
      </c>
      <c r="E232" s="1" t="s">
        <v>920</v>
      </c>
      <c r="F232" s="1" t="str">
        <f>HYPERLINK("https://talan.bank.gov.ua/get-user-certificate/fsSZzfHuuDwUup04eCqY","Завантажити сертифікат")</f>
        <v>Завантажити сертифікат</v>
      </c>
    </row>
    <row r="233" spans="1:6" ht="28.8" x14ac:dyDescent="0.3">
      <c r="A233" s="2">
        <v>232</v>
      </c>
      <c r="B233" s="1" t="s">
        <v>921</v>
      </c>
      <c r="C233" s="1" t="s">
        <v>922</v>
      </c>
      <c r="D233" s="1" t="s">
        <v>923</v>
      </c>
      <c r="E233" s="1" t="s">
        <v>924</v>
      </c>
      <c r="F233" s="1" t="str">
        <f>HYPERLINK("https://talan.bank.gov.ua/get-user-certificate/fsSZz6CGo8bdQmX5T67f","Завантажити сертифікат")</f>
        <v>Завантажити сертифікат</v>
      </c>
    </row>
    <row r="234" spans="1:6" ht="28.8" x14ac:dyDescent="0.3">
      <c r="A234" s="2">
        <v>233</v>
      </c>
      <c r="B234" s="1" t="s">
        <v>925</v>
      </c>
      <c r="C234" s="1" t="s">
        <v>926</v>
      </c>
      <c r="D234" s="1" t="s">
        <v>927</v>
      </c>
      <c r="E234" s="1" t="s">
        <v>928</v>
      </c>
      <c r="F234" s="1" t="str">
        <f>HYPERLINK("https://talan.bank.gov.ua/get-user-certificate/fsSZzOQ50rsx6tXLRtON","Завантажити сертифікат")</f>
        <v>Завантажити сертифікат</v>
      </c>
    </row>
    <row r="235" spans="1:6" x14ac:dyDescent="0.3">
      <c r="A235" s="2">
        <v>234</v>
      </c>
      <c r="B235" s="1" t="s">
        <v>929</v>
      </c>
      <c r="C235" s="1" t="s">
        <v>930</v>
      </c>
      <c r="D235" s="1" t="s">
        <v>931</v>
      </c>
      <c r="E235" s="1" t="s">
        <v>932</v>
      </c>
      <c r="F235" s="1" t="str">
        <f>HYPERLINK("https://talan.bank.gov.ua/get-user-certificate/fsSZzT7hsrziS2aHAkm3","Завантажити сертифікат")</f>
        <v>Завантажити сертифікат</v>
      </c>
    </row>
    <row r="236" spans="1:6" ht="43.2" x14ac:dyDescent="0.3">
      <c r="A236" s="2">
        <v>235</v>
      </c>
      <c r="B236" s="1" t="s">
        <v>933</v>
      </c>
      <c r="C236" s="1" t="s">
        <v>934</v>
      </c>
      <c r="D236" s="1" t="s">
        <v>935</v>
      </c>
      <c r="E236" s="1" t="s">
        <v>936</v>
      </c>
      <c r="F236" s="1" t="str">
        <f>HYPERLINK("https://talan.bank.gov.ua/get-user-certificate/fsSZzSW2vFDu3GFCOreq","Завантажити сертифікат")</f>
        <v>Завантажити сертифікат</v>
      </c>
    </row>
    <row r="237" spans="1:6" ht="28.8" x14ac:dyDescent="0.3">
      <c r="A237" s="2">
        <v>236</v>
      </c>
      <c r="B237" s="1" t="s">
        <v>937</v>
      </c>
      <c r="C237" s="1" t="s">
        <v>938</v>
      </c>
      <c r="D237" s="1" t="s">
        <v>939</v>
      </c>
      <c r="E237" s="1" t="s">
        <v>940</v>
      </c>
      <c r="F237" s="1" t="str">
        <f>HYPERLINK("https://talan.bank.gov.ua/get-user-certificate/fsSZztmZbgSFKRKtiSfs","Завантажити сертифікат")</f>
        <v>Завантажити сертифікат</v>
      </c>
    </row>
    <row r="238" spans="1:6" x14ac:dyDescent="0.3">
      <c r="A238" s="2">
        <v>237</v>
      </c>
      <c r="B238" s="1" t="s">
        <v>941</v>
      </c>
      <c r="C238" s="1" t="s">
        <v>942</v>
      </c>
      <c r="D238" s="1" t="s">
        <v>943</v>
      </c>
      <c r="E238" s="1" t="s">
        <v>944</v>
      </c>
      <c r="F238" s="1" t="str">
        <f>HYPERLINK("https://talan.bank.gov.ua/get-user-certificate/fsSZzUXIzfiIYojY_M-K","Завантажити сертифікат")</f>
        <v>Завантажити сертифікат</v>
      </c>
    </row>
    <row r="239" spans="1:6" ht="28.8" x14ac:dyDescent="0.3">
      <c r="A239" s="2">
        <v>238</v>
      </c>
      <c r="B239" s="1" t="s">
        <v>945</v>
      </c>
      <c r="C239" s="1" t="s">
        <v>946</v>
      </c>
      <c r="D239" s="1" t="s">
        <v>947</v>
      </c>
      <c r="E239" s="1" t="s">
        <v>948</v>
      </c>
      <c r="F239" s="1" t="str">
        <f>HYPERLINK("https://talan.bank.gov.ua/get-user-certificate/fsSZzyd5FgSk6bpkRQPg","Завантажити сертифікат")</f>
        <v>Завантажити сертифікат</v>
      </c>
    </row>
    <row r="240" spans="1:6" ht="28.8" x14ac:dyDescent="0.3">
      <c r="A240" s="2">
        <v>239</v>
      </c>
      <c r="B240" s="1" t="s">
        <v>949</v>
      </c>
      <c r="C240" s="1" t="s">
        <v>950</v>
      </c>
      <c r="D240" s="1" t="s">
        <v>951</v>
      </c>
      <c r="E240" s="1" t="s">
        <v>952</v>
      </c>
      <c r="F240" s="1" t="str">
        <f>HYPERLINK("https://talan.bank.gov.ua/get-user-certificate/fsSZz7JhICP4z9jDQ2Og","Завантажити сертифікат")</f>
        <v>Завантажити сертифікат</v>
      </c>
    </row>
    <row r="241" spans="1:6" ht="28.8" x14ac:dyDescent="0.3">
      <c r="A241" s="2">
        <v>240</v>
      </c>
      <c r="B241" s="1" t="s">
        <v>953</v>
      </c>
      <c r="C241" s="1" t="s">
        <v>954</v>
      </c>
      <c r="D241" s="1" t="s">
        <v>955</v>
      </c>
      <c r="E241" s="1" t="s">
        <v>956</v>
      </c>
      <c r="F241" s="1" t="str">
        <f>HYPERLINK("https://talan.bank.gov.ua/get-user-certificate/fsSZzfmYsMSGVNeGXqla","Завантажити сертифікат")</f>
        <v>Завантажити сертифікат</v>
      </c>
    </row>
    <row r="242" spans="1:6" ht="28.8" x14ac:dyDescent="0.3">
      <c r="A242" s="2">
        <v>241</v>
      </c>
      <c r="B242" s="1" t="s">
        <v>957</v>
      </c>
      <c r="C242" s="1" t="s">
        <v>958</v>
      </c>
      <c r="D242" s="1" t="s">
        <v>959</v>
      </c>
      <c r="E242" s="1" t="s">
        <v>960</v>
      </c>
      <c r="F242" s="1" t="str">
        <f>HYPERLINK("https://talan.bank.gov.ua/get-user-certificate/fsSZzeI053lPTAG7TtqU","Завантажити сертифікат")</f>
        <v>Завантажити сертифікат</v>
      </c>
    </row>
    <row r="243" spans="1:6" ht="28.8" x14ac:dyDescent="0.3">
      <c r="A243" s="2">
        <v>242</v>
      </c>
      <c r="B243" s="1" t="s">
        <v>961</v>
      </c>
      <c r="C243" s="1" t="s">
        <v>962</v>
      </c>
      <c r="D243" s="1" t="s">
        <v>963</v>
      </c>
      <c r="E243" s="1" t="s">
        <v>964</v>
      </c>
      <c r="F243" s="1" t="str">
        <f>HYPERLINK("https://talan.bank.gov.ua/get-user-certificate/fsSZzLlPgdhXQXAKRFqL","Завантажити сертифікат")</f>
        <v>Завантажити сертифікат</v>
      </c>
    </row>
    <row r="244" spans="1:6" ht="28.8" x14ac:dyDescent="0.3">
      <c r="A244" s="2">
        <v>243</v>
      </c>
      <c r="B244" s="1" t="s">
        <v>965</v>
      </c>
      <c r="C244" s="1" t="s">
        <v>966</v>
      </c>
      <c r="D244" s="1" t="s">
        <v>967</v>
      </c>
      <c r="E244" s="1" t="s">
        <v>968</v>
      </c>
      <c r="F244" s="1" t="str">
        <f>HYPERLINK("https://talan.bank.gov.ua/get-user-certificate/fsSZzjg-fN7RvQmXzhXP","Завантажити сертифікат")</f>
        <v>Завантажити сертифікат</v>
      </c>
    </row>
    <row r="245" spans="1:6" ht="28.8" x14ac:dyDescent="0.3">
      <c r="A245" s="2">
        <v>244</v>
      </c>
      <c r="B245" s="1" t="s">
        <v>969</v>
      </c>
      <c r="C245" s="1" t="s">
        <v>970</v>
      </c>
      <c r="D245" s="1" t="s">
        <v>971</v>
      </c>
      <c r="E245" s="1" t="s">
        <v>972</v>
      </c>
      <c r="F245" s="1" t="str">
        <f>HYPERLINK("https://talan.bank.gov.ua/get-user-certificate/fsSZz-XJ2y_5j9H0I0hE","Завантажити сертифікат")</f>
        <v>Завантажити сертифікат</v>
      </c>
    </row>
    <row r="246" spans="1:6" x14ac:dyDescent="0.3">
      <c r="A246" s="2">
        <v>245</v>
      </c>
      <c r="B246" s="1" t="s">
        <v>973</v>
      </c>
      <c r="C246" s="1" t="s">
        <v>974</v>
      </c>
      <c r="D246" s="1" t="s">
        <v>975</v>
      </c>
      <c r="E246" s="1" t="s">
        <v>976</v>
      </c>
      <c r="F246" s="1" t="str">
        <f>HYPERLINK("https://talan.bank.gov.ua/get-user-certificate/fsSZzD1WVN_RgkqxQYSQ","Завантажити сертифікат")</f>
        <v>Завантажити сертифікат</v>
      </c>
    </row>
    <row r="247" spans="1:6" ht="28.8" x14ac:dyDescent="0.3">
      <c r="A247" s="2">
        <v>246</v>
      </c>
      <c r="B247" s="1" t="s">
        <v>977</v>
      </c>
      <c r="C247" s="1" t="s">
        <v>978</v>
      </c>
      <c r="D247" s="1" t="s">
        <v>979</v>
      </c>
      <c r="E247" s="1" t="s">
        <v>980</v>
      </c>
      <c r="F247" s="1" t="str">
        <f>HYPERLINK("https://talan.bank.gov.ua/get-user-certificate/fsSZzLpSrdlv38Se5N5k","Завантажити сертифікат")</f>
        <v>Завантажити сертифікат</v>
      </c>
    </row>
    <row r="248" spans="1:6" ht="28.8" x14ac:dyDescent="0.3">
      <c r="A248" s="2">
        <v>247</v>
      </c>
      <c r="B248" s="1" t="s">
        <v>981</v>
      </c>
      <c r="C248" s="1" t="s">
        <v>982</v>
      </c>
      <c r="D248" s="1" t="s">
        <v>983</v>
      </c>
      <c r="E248" s="1" t="s">
        <v>984</v>
      </c>
      <c r="F248" s="1" t="str">
        <f>HYPERLINK("https://talan.bank.gov.ua/get-user-certificate/fsSZzR5bLnyCcKlgGp0C","Завантажити сертифікат")</f>
        <v>Завантажити сертифікат</v>
      </c>
    </row>
    <row r="249" spans="1:6" x14ac:dyDescent="0.3">
      <c r="A249" s="2">
        <v>248</v>
      </c>
      <c r="B249" s="1" t="s">
        <v>985</v>
      </c>
      <c r="C249" s="1" t="s">
        <v>986</v>
      </c>
      <c r="D249" s="1" t="s">
        <v>987</v>
      </c>
      <c r="E249" s="1" t="s">
        <v>988</v>
      </c>
      <c r="F249" s="1" t="str">
        <f>HYPERLINK("https://talan.bank.gov.ua/get-user-certificate/fsSZz9xirA27QKT5cCB4","Завантажити сертифікат")</f>
        <v>Завантажити сертифікат</v>
      </c>
    </row>
    <row r="250" spans="1:6" ht="28.8" x14ac:dyDescent="0.3">
      <c r="A250" s="2">
        <v>249</v>
      </c>
      <c r="B250" s="1" t="s">
        <v>989</v>
      </c>
      <c r="C250" s="1" t="s">
        <v>990</v>
      </c>
      <c r="D250" s="1" t="s">
        <v>991</v>
      </c>
      <c r="E250" s="1" t="s">
        <v>992</v>
      </c>
      <c r="F250" s="1" t="str">
        <f>HYPERLINK("https://talan.bank.gov.ua/get-user-certificate/fsSZznCm7xQ5gm12tCl4","Завантажити сертифікат")</f>
        <v>Завантажити сертифікат</v>
      </c>
    </row>
    <row r="251" spans="1:6" ht="28.8" x14ac:dyDescent="0.3">
      <c r="A251" s="2">
        <v>250</v>
      </c>
      <c r="B251" s="1" t="s">
        <v>993</v>
      </c>
      <c r="C251" s="1" t="s">
        <v>994</v>
      </c>
      <c r="D251" s="1" t="s">
        <v>995</v>
      </c>
      <c r="E251" s="1" t="s">
        <v>996</v>
      </c>
      <c r="F251" s="1" t="str">
        <f>HYPERLINK("https://talan.bank.gov.ua/get-user-certificate/fsSZzkpM22DQ-FqUFEoa","Завантажити сертифікат")</f>
        <v>Завантажити сертифікат</v>
      </c>
    </row>
    <row r="252" spans="1:6" ht="28.8" x14ac:dyDescent="0.3">
      <c r="A252" s="2">
        <v>251</v>
      </c>
      <c r="B252" s="1" t="s">
        <v>997</v>
      </c>
      <c r="C252" s="1" t="s">
        <v>998</v>
      </c>
      <c r="D252" s="1" t="s">
        <v>999</v>
      </c>
      <c r="E252" s="1" t="s">
        <v>1000</v>
      </c>
      <c r="F252" s="1" t="str">
        <f>HYPERLINK("https://talan.bank.gov.ua/get-user-certificate/fsSZzb0lgmM0Qh4D7Glf","Завантажити сертифікат")</f>
        <v>Завантажити сертифікат</v>
      </c>
    </row>
    <row r="253" spans="1:6" x14ac:dyDescent="0.3">
      <c r="A253" s="2">
        <v>252</v>
      </c>
      <c r="B253" s="1" t="s">
        <v>1001</v>
      </c>
      <c r="C253" s="1" t="s">
        <v>1002</v>
      </c>
      <c r="D253" s="1" t="s">
        <v>1003</v>
      </c>
      <c r="E253" s="1" t="s">
        <v>1004</v>
      </c>
      <c r="F253" s="1" t="str">
        <f>HYPERLINK("https://talan.bank.gov.ua/get-user-certificate/fsSZzjh3LKAoq-ozX8kp","Завантажити сертифікат")</f>
        <v>Завантажити сертифікат</v>
      </c>
    </row>
    <row r="254" spans="1:6" x14ac:dyDescent="0.3">
      <c r="A254" s="2">
        <v>253</v>
      </c>
      <c r="B254" s="1" t="s">
        <v>1005</v>
      </c>
      <c r="C254" s="1" t="s">
        <v>1006</v>
      </c>
      <c r="D254" s="1" t="s">
        <v>1007</v>
      </c>
      <c r="E254" s="1" t="s">
        <v>1008</v>
      </c>
      <c r="F254" s="1" t="str">
        <f>HYPERLINK("https://talan.bank.gov.ua/get-user-certificate/fsSZzDsnJ5JRj_06Mq5h","Завантажити сертифікат")</f>
        <v>Завантажити сертифікат</v>
      </c>
    </row>
    <row r="255" spans="1:6" ht="43.2" x14ac:dyDescent="0.3">
      <c r="A255" s="2">
        <v>254</v>
      </c>
      <c r="B255" s="1" t="s">
        <v>1009</v>
      </c>
      <c r="C255" s="1" t="s">
        <v>1010</v>
      </c>
      <c r="D255" s="1" t="s">
        <v>1011</v>
      </c>
      <c r="E255" s="1" t="s">
        <v>1012</v>
      </c>
      <c r="F255" s="1" t="str">
        <f>HYPERLINK("https://talan.bank.gov.ua/get-user-certificate/fsSZzW4kDbq_sHe9N_YH","Завантажити сертифікат")</f>
        <v>Завантажити сертифікат</v>
      </c>
    </row>
    <row r="256" spans="1:6" x14ac:dyDescent="0.3">
      <c r="A256" s="2">
        <v>255</v>
      </c>
      <c r="B256" s="1" t="s">
        <v>1013</v>
      </c>
      <c r="C256" s="1" t="s">
        <v>1014</v>
      </c>
      <c r="D256" s="1" t="s">
        <v>1015</v>
      </c>
      <c r="E256" s="1" t="s">
        <v>1016</v>
      </c>
      <c r="F256" s="1" t="str">
        <f>HYPERLINK("https://talan.bank.gov.ua/get-user-certificate/fsSZz3Hxeu5t3U8UfR_I","Завантажити сертифікат")</f>
        <v>Завантажити сертифікат</v>
      </c>
    </row>
    <row r="257" spans="1:6" ht="28.8" x14ac:dyDescent="0.3">
      <c r="A257" s="2">
        <v>256</v>
      </c>
      <c r="B257" s="1" t="s">
        <v>1017</v>
      </c>
      <c r="C257" s="1" t="s">
        <v>1018</v>
      </c>
      <c r="D257" s="1" t="s">
        <v>1019</v>
      </c>
      <c r="E257" s="1" t="s">
        <v>1020</v>
      </c>
      <c r="F257" s="1" t="str">
        <f>HYPERLINK("https://talan.bank.gov.ua/get-user-certificate/fsSZz80SqERrKfvilMIi","Завантажити сертифікат")</f>
        <v>Завантажити сертифікат</v>
      </c>
    </row>
    <row r="258" spans="1:6" ht="28.8" x14ac:dyDescent="0.3">
      <c r="A258" s="2">
        <v>257</v>
      </c>
      <c r="B258" s="1" t="s">
        <v>1021</v>
      </c>
      <c r="C258" s="1" t="s">
        <v>1022</v>
      </c>
      <c r="D258" s="1" t="s">
        <v>1023</v>
      </c>
      <c r="E258" s="1" t="s">
        <v>1024</v>
      </c>
      <c r="F258" s="1" t="str">
        <f>HYPERLINK("https://talan.bank.gov.ua/get-user-certificate/fsSZzSNdTgQ1HBIsNjy3","Завантажити сертифікат")</f>
        <v>Завантажити сертифікат</v>
      </c>
    </row>
    <row r="259" spans="1:6" ht="28.8" x14ac:dyDescent="0.3">
      <c r="A259" s="2">
        <v>258</v>
      </c>
      <c r="B259" s="1" t="s">
        <v>1025</v>
      </c>
      <c r="C259" s="1" t="s">
        <v>1026</v>
      </c>
      <c r="D259" s="1" t="s">
        <v>1027</v>
      </c>
      <c r="E259" s="1" t="s">
        <v>1028</v>
      </c>
      <c r="F259" s="1" t="str">
        <f>HYPERLINK("https://talan.bank.gov.ua/get-user-certificate/fsSZzKzrRNZnLlWYhtId","Завантажити сертифікат")</f>
        <v>Завантажити сертифікат</v>
      </c>
    </row>
    <row r="260" spans="1:6" ht="28.8" x14ac:dyDescent="0.3">
      <c r="A260" s="2">
        <v>259</v>
      </c>
      <c r="B260" s="1" t="s">
        <v>1029</v>
      </c>
      <c r="C260" s="1" t="s">
        <v>1030</v>
      </c>
      <c r="D260" s="1" t="s">
        <v>1031</v>
      </c>
      <c r="E260" s="1" t="s">
        <v>1032</v>
      </c>
      <c r="F260" s="1" t="str">
        <f>HYPERLINK("https://talan.bank.gov.ua/get-user-certificate/fsSZzClXN_EGWogJwhpF","Завантажити сертифікат")</f>
        <v>Завантажити сертифікат</v>
      </c>
    </row>
    <row r="261" spans="1:6" ht="43.2" x14ac:dyDescent="0.3">
      <c r="A261" s="2">
        <v>260</v>
      </c>
      <c r="B261" s="1" t="s">
        <v>1033</v>
      </c>
      <c r="C261" s="1" t="s">
        <v>1034</v>
      </c>
      <c r="D261" s="1" t="s">
        <v>1035</v>
      </c>
      <c r="E261" s="1" t="s">
        <v>1036</v>
      </c>
      <c r="F261" s="1" t="str">
        <f>HYPERLINK("https://talan.bank.gov.ua/get-user-certificate/fsSZzMWM7b4g-fUE28FC","Завантажити сертифікат")</f>
        <v>Завантажити сертифікат</v>
      </c>
    </row>
    <row r="262" spans="1:6" ht="28.8" x14ac:dyDescent="0.3">
      <c r="A262" s="2">
        <v>261</v>
      </c>
      <c r="B262" s="1" t="s">
        <v>1037</v>
      </c>
      <c r="C262" s="1" t="s">
        <v>1038</v>
      </c>
      <c r="D262" s="1" t="s">
        <v>1039</v>
      </c>
      <c r="E262" s="1" t="s">
        <v>1040</v>
      </c>
      <c r="F262" s="1" t="str">
        <f>HYPERLINK("https://talan.bank.gov.ua/get-user-certificate/fsSZzUXJ-t_vonja2d8F","Завантажити сертифікат")</f>
        <v>Завантажити сертифікат</v>
      </c>
    </row>
    <row r="263" spans="1:6" ht="28.8" x14ac:dyDescent="0.3">
      <c r="A263" s="2">
        <v>262</v>
      </c>
      <c r="B263" s="1" t="s">
        <v>1041</v>
      </c>
      <c r="C263" s="1" t="s">
        <v>1042</v>
      </c>
      <c r="D263" s="1" t="s">
        <v>1043</v>
      </c>
      <c r="E263" s="1" t="s">
        <v>1044</v>
      </c>
      <c r="F263" s="1" t="str">
        <f>HYPERLINK("https://talan.bank.gov.ua/get-user-certificate/fsSZzTNbH9_1cZz-Aq0H","Завантажити сертифікат")</f>
        <v>Завантажити сертифікат</v>
      </c>
    </row>
    <row r="264" spans="1:6" ht="28.8" x14ac:dyDescent="0.3">
      <c r="A264" s="2">
        <v>263</v>
      </c>
      <c r="B264" s="1" t="s">
        <v>1045</v>
      </c>
      <c r="C264" s="1" t="s">
        <v>1046</v>
      </c>
      <c r="D264" s="1" t="s">
        <v>1047</v>
      </c>
      <c r="E264" s="1" t="s">
        <v>1048</v>
      </c>
      <c r="F264" s="1" t="str">
        <f>HYPERLINK("https://talan.bank.gov.ua/get-user-certificate/fsSZzRIcGwNmeWS90NYV","Завантажити сертифікат")</f>
        <v>Завантажити сертифікат</v>
      </c>
    </row>
    <row r="265" spans="1:6" ht="28.8" x14ac:dyDescent="0.3">
      <c r="A265" s="2">
        <v>264</v>
      </c>
      <c r="B265" s="1" t="s">
        <v>1049</v>
      </c>
      <c r="C265" s="1" t="s">
        <v>1050</v>
      </c>
      <c r="D265" s="1" t="s">
        <v>1051</v>
      </c>
      <c r="E265" s="1" t="s">
        <v>1052</v>
      </c>
      <c r="F265" s="1" t="str">
        <f>HYPERLINK("https://talan.bank.gov.ua/get-user-certificate/fsSZzI795O0tMK9FQ7fj","Завантажити сертифікат")</f>
        <v>Завантажити сертифікат</v>
      </c>
    </row>
    <row r="266" spans="1:6" ht="28.8" x14ac:dyDescent="0.3">
      <c r="A266" s="2">
        <v>265</v>
      </c>
      <c r="B266" s="1" t="s">
        <v>1053</v>
      </c>
      <c r="C266" s="1" t="s">
        <v>1054</v>
      </c>
      <c r="D266" s="1" t="s">
        <v>1055</v>
      </c>
      <c r="E266" s="1" t="s">
        <v>1056</v>
      </c>
      <c r="F266" s="1" t="str">
        <f>HYPERLINK("https://talan.bank.gov.ua/get-user-certificate/fsSZzRw1L_IzKejrsRHb","Завантажити сертифікат")</f>
        <v>Завантажити сертифікат</v>
      </c>
    </row>
    <row r="267" spans="1:6" ht="28.8" x14ac:dyDescent="0.3">
      <c r="A267" s="2">
        <v>266</v>
      </c>
      <c r="B267" s="1" t="s">
        <v>1057</v>
      </c>
      <c r="C267" s="1" t="s">
        <v>1058</v>
      </c>
      <c r="D267" s="1" t="s">
        <v>1059</v>
      </c>
      <c r="E267" s="1" t="s">
        <v>1060</v>
      </c>
      <c r="F267" s="1" t="str">
        <f>HYPERLINK("https://talan.bank.gov.ua/get-user-certificate/fsSZzkHVwSPh0_HJTBoa","Завантажити сертифікат")</f>
        <v>Завантажити сертифікат</v>
      </c>
    </row>
    <row r="268" spans="1:6" ht="28.8" x14ac:dyDescent="0.3">
      <c r="A268" s="2">
        <v>267</v>
      </c>
      <c r="B268" s="1" t="s">
        <v>1061</v>
      </c>
      <c r="C268" s="1" t="s">
        <v>1062</v>
      </c>
      <c r="D268" s="1" t="s">
        <v>1063</v>
      </c>
      <c r="E268" s="1" t="s">
        <v>1064</v>
      </c>
      <c r="F268" s="1" t="str">
        <f>HYPERLINK("https://talan.bank.gov.ua/get-user-certificate/fsSZzCsLgpcebSxrudN9","Завантажити сертифікат")</f>
        <v>Завантажити сертифікат</v>
      </c>
    </row>
    <row r="269" spans="1:6" x14ac:dyDescent="0.3">
      <c r="A269" s="2">
        <v>268</v>
      </c>
      <c r="B269" s="1" t="s">
        <v>1065</v>
      </c>
      <c r="C269" s="1" t="s">
        <v>1066</v>
      </c>
      <c r="D269" s="1" t="s">
        <v>1067</v>
      </c>
      <c r="E269" s="1" t="s">
        <v>1068</v>
      </c>
      <c r="F269" s="1" t="str">
        <f>HYPERLINK("https://talan.bank.gov.ua/get-user-certificate/fsSZzJJmBTq9KMwJ1nI4","Завантажити сертифікат")</f>
        <v>Завантажити сертифікат</v>
      </c>
    </row>
    <row r="270" spans="1:6" ht="28.8" x14ac:dyDescent="0.3">
      <c r="A270" s="2">
        <v>269</v>
      </c>
      <c r="B270" s="1" t="s">
        <v>1069</v>
      </c>
      <c r="C270" s="1" t="s">
        <v>1070</v>
      </c>
      <c r="D270" s="1" t="s">
        <v>1071</v>
      </c>
      <c r="E270" s="1" t="s">
        <v>1072</v>
      </c>
      <c r="F270" s="1" t="str">
        <f>HYPERLINK("https://talan.bank.gov.ua/get-user-certificate/fsSZzylPS2rFPr4tCrJB","Завантажити сертифікат")</f>
        <v>Завантажити сертифікат</v>
      </c>
    </row>
    <row r="271" spans="1:6" ht="28.8" x14ac:dyDescent="0.3">
      <c r="A271" s="2">
        <v>270</v>
      </c>
      <c r="B271" s="1" t="s">
        <v>1073</v>
      </c>
      <c r="C271" s="1" t="s">
        <v>1074</v>
      </c>
      <c r="D271" s="1" t="s">
        <v>1075</v>
      </c>
      <c r="E271" s="1" t="s">
        <v>1076</v>
      </c>
      <c r="F271" s="1" t="str">
        <f>HYPERLINK("https://talan.bank.gov.ua/get-user-certificate/fsSZzZ9KCazMYgAY1YVP","Завантажити сертифікат")</f>
        <v>Завантажити сертифікат</v>
      </c>
    </row>
    <row r="272" spans="1:6" ht="28.8" x14ac:dyDescent="0.3">
      <c r="A272" s="2">
        <v>271</v>
      </c>
      <c r="B272" s="1" t="s">
        <v>1077</v>
      </c>
      <c r="C272" s="1" t="s">
        <v>1078</v>
      </c>
      <c r="D272" s="1" t="s">
        <v>1079</v>
      </c>
      <c r="E272" s="1" t="s">
        <v>1080</v>
      </c>
      <c r="F272" s="1" t="str">
        <f>HYPERLINK("https://talan.bank.gov.ua/get-user-certificate/fsSZz3eAeqvMOT-JGjYZ","Завантажити сертифікат")</f>
        <v>Завантажити сертифікат</v>
      </c>
    </row>
    <row r="273" spans="1:6" ht="28.8" x14ac:dyDescent="0.3">
      <c r="A273" s="2">
        <v>272</v>
      </c>
      <c r="B273" s="1" t="s">
        <v>1081</v>
      </c>
      <c r="C273" s="1" t="s">
        <v>1082</v>
      </c>
      <c r="D273" s="1" t="s">
        <v>1083</v>
      </c>
      <c r="E273" s="1" t="s">
        <v>1084</v>
      </c>
      <c r="F273" s="1" t="str">
        <f>HYPERLINK("https://talan.bank.gov.ua/get-user-certificate/fsSZzczM6Sr7hJ-3YfmK","Завантажити сертифікат")</f>
        <v>Завантажити сертифікат</v>
      </c>
    </row>
    <row r="274" spans="1:6" x14ac:dyDescent="0.3">
      <c r="A274" s="2">
        <v>273</v>
      </c>
      <c r="B274" s="1" t="s">
        <v>1085</v>
      </c>
      <c r="C274" s="1" t="s">
        <v>1086</v>
      </c>
      <c r="D274" s="1" t="s">
        <v>1087</v>
      </c>
      <c r="E274" s="1" t="s">
        <v>1088</v>
      </c>
      <c r="F274" s="1" t="str">
        <f>HYPERLINK("https://talan.bank.gov.ua/get-user-certificate/fsSZzS_-mLIpbRcftUgw","Завантажити сертифікат")</f>
        <v>Завантажити сертифікат</v>
      </c>
    </row>
    <row r="275" spans="1:6" ht="28.8" x14ac:dyDescent="0.3">
      <c r="A275" s="2">
        <v>274</v>
      </c>
      <c r="B275" s="1" t="s">
        <v>1093</v>
      </c>
      <c r="C275" s="1" t="s">
        <v>100</v>
      </c>
      <c r="D275" s="1" t="s">
        <v>101</v>
      </c>
      <c r="E275" s="1" t="s">
        <v>1099</v>
      </c>
      <c r="F275" s="1" t="str">
        <f>HYPERLINK("https://talan.bank.gov.ua/get-user-certificate/o5COs7ji4I0KXuOWbd1g","Завантажити сертифікат")</f>
        <v>Завантажити сертифікат</v>
      </c>
    </row>
    <row r="276" spans="1:6" ht="28.8" x14ac:dyDescent="0.3">
      <c r="A276" s="2">
        <v>275</v>
      </c>
      <c r="B276" s="1" t="s">
        <v>1094</v>
      </c>
      <c r="C276" s="1" t="s">
        <v>1100</v>
      </c>
      <c r="D276" s="1" t="s">
        <v>1101</v>
      </c>
      <c r="E276" s="1" t="s">
        <v>1102</v>
      </c>
      <c r="F276" s="1" t="str">
        <f>HYPERLINK("https://talan.bank.gov.ua/get-user-certificate/o5COs9ferBt2W_mG3PQG","Завантажити сертифікат")</f>
        <v>Завантажити сертифікат</v>
      </c>
    </row>
    <row r="277" spans="1:6" ht="28.8" x14ac:dyDescent="0.3">
      <c r="A277" s="2">
        <v>276</v>
      </c>
      <c r="B277" s="1" t="s">
        <v>1095</v>
      </c>
      <c r="C277" s="1" t="s">
        <v>1103</v>
      </c>
      <c r="D277" s="1" t="s">
        <v>1104</v>
      </c>
      <c r="E277" s="1" t="s">
        <v>1105</v>
      </c>
      <c r="F277" s="1" t="str">
        <f>HYPERLINK("https://talan.bank.gov.ua/get-user-certificate/o5COsvgbO1rDGBGTcOhJ","Завантажити сертифікат")</f>
        <v>Завантажити сертифікат</v>
      </c>
    </row>
    <row r="278" spans="1:6" ht="43.2" x14ac:dyDescent="0.3">
      <c r="A278" s="2">
        <v>277</v>
      </c>
      <c r="B278" s="1" t="s">
        <v>1096</v>
      </c>
      <c r="C278" s="1" t="s">
        <v>140</v>
      </c>
      <c r="D278" s="1" t="s">
        <v>1106</v>
      </c>
      <c r="E278" s="1" t="s">
        <v>1107</v>
      </c>
      <c r="F278" s="1" t="str">
        <f>HYPERLINK("https://talan.bank.gov.ua/get-user-certificate/o5COs1JqYvwTAOj7b8L-","Завантажити сертифікат")</f>
        <v>Завантажити сертифікат</v>
      </c>
    </row>
    <row r="279" spans="1:6" x14ac:dyDescent="0.3">
      <c r="A279" s="2">
        <v>278</v>
      </c>
      <c r="B279" s="1" t="s">
        <v>1097</v>
      </c>
      <c r="C279" s="1" t="s">
        <v>1108</v>
      </c>
      <c r="D279" s="1" t="s">
        <v>1109</v>
      </c>
      <c r="E279" s="1" t="s">
        <v>1110</v>
      </c>
      <c r="F279" s="1" t="str">
        <f>HYPERLINK("https://talan.bank.gov.ua/get-user-certificate/o5COsrts0smRnrliGRip","Завантажити сертифікат")</f>
        <v>Завантажити сертифікат</v>
      </c>
    </row>
    <row r="280" spans="1:6" x14ac:dyDescent="0.3">
      <c r="A280" s="2">
        <v>279</v>
      </c>
      <c r="B280" s="1" t="s">
        <v>1098</v>
      </c>
      <c r="C280" s="1" t="s">
        <v>1111</v>
      </c>
      <c r="D280" s="1" t="s">
        <v>588</v>
      </c>
      <c r="E280" s="1" t="s">
        <v>589</v>
      </c>
      <c r="F280" s="1" t="str">
        <f>HYPERLINK("https://talan.bank.gov.ua/get-user-certificate/o5COsZ9P0Qv2bdJK4Itp","Завантажити сертифікат")</f>
        <v>Завантажити сертифікат</v>
      </c>
    </row>
    <row r="281" spans="1:6" x14ac:dyDescent="0.3">
      <c r="A281" s="2">
        <v>280</v>
      </c>
      <c r="B281" t="s">
        <v>1113</v>
      </c>
      <c r="C281" t="s">
        <v>1114</v>
      </c>
      <c r="D281" t="s">
        <v>1115</v>
      </c>
      <c r="E281" t="s">
        <v>1116</v>
      </c>
      <c r="F281" t="str">
        <f>HYPERLINK("https://talan.bank.gov.ua/get-user-certificate/JwujUEM1QmHv6aISESje","Завантажити сертифікат")</f>
        <v>Завантажити сертифікат</v>
      </c>
    </row>
    <row r="282" spans="1:6" x14ac:dyDescent="0.3">
      <c r="A282" s="2">
        <v>281</v>
      </c>
      <c r="B282" t="s">
        <v>1117</v>
      </c>
      <c r="C282" t="s">
        <v>1118</v>
      </c>
      <c r="D282" t="s">
        <v>1119</v>
      </c>
      <c r="E282" t="s">
        <v>1120</v>
      </c>
      <c r="F282" t="str">
        <f>HYPERLINK("https://talan.bank.gov.ua/get-user-certificate/JwujUkiqkLEyEcrfLXdw","Завантажити сертифікат")</f>
        <v>Завантажити сертифікат</v>
      </c>
    </row>
    <row r="283" spans="1:6" x14ac:dyDescent="0.3">
      <c r="A283" s="2">
        <v>282</v>
      </c>
      <c r="B283" t="s">
        <v>1122</v>
      </c>
      <c r="C283" t="s">
        <v>1123</v>
      </c>
      <c r="D283" t="s">
        <v>1124</v>
      </c>
      <c r="E283" t="s">
        <v>1125</v>
      </c>
      <c r="F283" t="str">
        <f>HYPERLINK("https://talan.bank.gov.ua/get-user-certificate/FrYT33jkjbuqc_t90xyS","Завантажити сертифікат")</f>
        <v>Завантажити сертифікат</v>
      </c>
    </row>
    <row r="284" spans="1:6" x14ac:dyDescent="0.3">
      <c r="A284" s="2">
        <v>283</v>
      </c>
      <c r="B284" t="s">
        <v>1126</v>
      </c>
      <c r="C284" t="s">
        <v>1127</v>
      </c>
      <c r="D284" t="s">
        <v>1128</v>
      </c>
      <c r="E284" t="s">
        <v>1129</v>
      </c>
      <c r="F284" t="str">
        <f>HYPERLINK("https://talan.bank.gov.ua/get-user-certificate/FrYT3k1A-1yF8Y6ESI2Z","Завантажити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F2" r:id="rId1" tooltip="Завантажити сертифікат" display="Завантажити сертифікат"/>
    <hyperlink ref="F3" r:id="rId2" tooltip="Завантажити сертифікат" display="Завантажити сертифікат"/>
    <hyperlink ref="F4" r:id="rId3" tooltip="Завантажити сертифікат" display="Завантажити сертифікат"/>
    <hyperlink ref="F5" r:id="rId4" tooltip="Завантажити сертифікат" display="Завантажити сертифікат"/>
    <hyperlink ref="F6" r:id="rId5" tooltip="Завантажити сертифікат" display="Завантажити сертифікат"/>
    <hyperlink ref="F7" r:id="rId6" tooltip="Завантажити сертифікат" display="Завантажити сертифікат"/>
    <hyperlink ref="F8" r:id="rId7" tooltip="Завантажити сертифікат" display="Завантажити сертифікат"/>
    <hyperlink ref="F9" r:id="rId8" tooltip="Завантажити сертифікат" display="Завантажити сертифікат"/>
    <hyperlink ref="F11" r:id="rId9" tooltip="Завантажити сертифікат" display="Завантажити сертифікат"/>
    <hyperlink ref="F12" r:id="rId10" tooltip="Завантажити сертифікат" display="Завантажити сертифікат"/>
    <hyperlink ref="F13" r:id="rId11" tooltip="Завантажити сертифікат" display="Завантажити сертифікат"/>
    <hyperlink ref="F14" r:id="rId12" tooltip="Завантажити сертифікат" display="Завантажити сертифікат"/>
    <hyperlink ref="F16" r:id="rId13" tooltip="Завантажити сертифікат" display="Завантажити сертифікат"/>
    <hyperlink ref="F17" r:id="rId14" tooltip="Завантажити сертифікат" display="Завантажити сертифікат"/>
    <hyperlink ref="F18" r:id="rId15" tooltip="Завантажити сертифікат" display="Завантажити сертифікат"/>
    <hyperlink ref="F19" r:id="rId16" tooltip="Завантажити сертифікат" display="Завантажити сертифікат"/>
    <hyperlink ref="F20" r:id="rId17" tooltip="Завантажити сертифікат" display="Завантажити сертифікат"/>
    <hyperlink ref="F21" r:id="rId18" tooltip="Завантажити сертифікат" display="Завантажити сертифікат"/>
    <hyperlink ref="F22" r:id="rId19" tooltip="Завантажити сертифікат" display="Завантажити сертифікат"/>
    <hyperlink ref="F23" r:id="rId20" tooltip="Завантажити сертифікат" display="Завантажити сертифікат"/>
    <hyperlink ref="F24" r:id="rId21" tooltip="Завантажити сертифікат" display="Завантажити сертифікат"/>
    <hyperlink ref="F25" r:id="rId22" tooltip="Завантажити сертифікат" display="Завантажити сертифікат"/>
    <hyperlink ref="F26" r:id="rId23" tooltip="Завантажити сертифікат" display="Завантажити сертифікат"/>
    <hyperlink ref="F27" r:id="rId24" tooltip="Завантажити сертифікат" display="Завантажити сертифікат"/>
    <hyperlink ref="F28" r:id="rId25" tooltip="Завантажити сертифікат" display="Завантажити сертифікат"/>
    <hyperlink ref="F29" r:id="rId26" tooltip="Завантажити сертифікат" display="Завантажити сертифікат"/>
    <hyperlink ref="F30" r:id="rId27" tooltip="Завантажити сертифікат" display="Завантажити сертифікат"/>
    <hyperlink ref="F31" r:id="rId28" tooltip="Завантажити сертифікат" display="Завантажити сертифікат"/>
    <hyperlink ref="F32" r:id="rId29" tooltip="Завантажити сертифікат" display="Завантажити сертифікат"/>
    <hyperlink ref="F33" r:id="rId30" tooltip="Завантажити сертифікат" display="Завантажити сертифікат"/>
    <hyperlink ref="F34" r:id="rId31" tooltip="Завантажити сертифікат" display="Завантажити сертифікат"/>
    <hyperlink ref="F35" r:id="rId32" tooltip="Завантажити сертифікат" display="Завантажити сертифікат"/>
    <hyperlink ref="F36" r:id="rId33" tooltip="Завантажити сертифікат" display="Завантажити сертифікат"/>
    <hyperlink ref="F37" r:id="rId34" tooltip="Завантажити сертифікат" display="Завантажити сертифікат"/>
    <hyperlink ref="F38" r:id="rId35" tooltip="Завантажити сертифікат" display="Завантажити сертифікат"/>
    <hyperlink ref="F39" r:id="rId36" tooltip="Завантажити сертифікат" display="Завантажити сертифікат"/>
    <hyperlink ref="F40" r:id="rId37" tooltip="Завантажити сертифікат" display="Завантажити сертифікат"/>
    <hyperlink ref="F41" r:id="rId38" tooltip="Завантажити сертифікат" display="Завантажити сертифікат"/>
    <hyperlink ref="F42" r:id="rId39" tooltip="Завантажити сертифікат" display="Завантажити сертифікат"/>
    <hyperlink ref="F43" r:id="rId40" tooltip="Завантажити сертифікат" display="Завантажити сертифікат"/>
    <hyperlink ref="F44" r:id="rId41" tooltip="Завантажити сертифікат" display="Завантажити сертифікат"/>
    <hyperlink ref="F45" r:id="rId42" tooltip="Завантажити сертифікат" display="Завантажити сертифікат"/>
    <hyperlink ref="F46" r:id="rId43" tooltip="Завантажити сертифікат" display="Завантажити сертифікат"/>
    <hyperlink ref="F47" r:id="rId44" tooltip="Завантажити сертифікат" display="Завантажити сертифікат"/>
    <hyperlink ref="F48" r:id="rId45" tooltip="Завантажити сертифікат" display="Завантажити сертифікат"/>
    <hyperlink ref="F49" r:id="rId46" tooltip="Завантажити сертифікат" display="Завантажити сертифікат"/>
    <hyperlink ref="F50" r:id="rId47" tooltip="Завантажити сертифікат" display="Завантажити сертифікат"/>
    <hyperlink ref="F51" r:id="rId48" tooltip="Завантажити сертифікат" display="Завантажити сертифікат"/>
    <hyperlink ref="F52" r:id="rId49" tooltip="Завантажити сертифікат" display="Завантажити сертифікат"/>
    <hyperlink ref="F53" r:id="rId50" tooltip="Завантажити сертифікат" display="Завантажити сертифікат"/>
    <hyperlink ref="F54" r:id="rId51" tooltip="Завантажити сертифікат" display="Завантажити сертифікат"/>
    <hyperlink ref="F55" r:id="rId52" tooltip="Завантажити сертифікат" display="Завантажити сертифікат"/>
    <hyperlink ref="F56" r:id="rId53" tooltip="Завантажити сертифікат" display="Завантажити сертифікат"/>
    <hyperlink ref="F57" r:id="rId54" tooltip="Завантажити сертифікат" display="Завантажити сертифікат"/>
    <hyperlink ref="F58" r:id="rId55" tooltip="Завантажити сертифікат" display="Завантажити сертифікат"/>
    <hyperlink ref="F60" r:id="rId56" tooltip="Завантажити сертифікат" display="Завантажити сертифікат"/>
    <hyperlink ref="F61" r:id="rId57" tooltip="Завантажити сертифікат" display="Завантажити сертифікат"/>
    <hyperlink ref="F62" r:id="rId58" tooltip="Завантажити сертифікат" display="Завантажити сертифікат"/>
    <hyperlink ref="F63" r:id="rId59" tooltip="Завантажити сертифікат" display="Завантажити сертифікат"/>
    <hyperlink ref="F64" r:id="rId60" tooltip="Завантажити сертифікат" display="Завантажити сертифікат"/>
    <hyperlink ref="F65" r:id="rId61" tooltip="Завантажити сертифікат" display="Завантажити сертифікат"/>
    <hyperlink ref="F66" r:id="rId62" tooltip="Завантажити сертифікат" display="Завантажити сертифікат"/>
    <hyperlink ref="F67" r:id="rId63" tooltip="Завантажити сертифікат" display="Завантажити сертифікат"/>
    <hyperlink ref="F68" r:id="rId64" tooltip="Завантажити сертифікат" display="Завантажити сертифікат"/>
    <hyperlink ref="F69" r:id="rId65" tooltip="Завантажити сертифікат" display="Завантажити сертифікат"/>
    <hyperlink ref="F70" r:id="rId66" tooltip="Завантажити сертифікат" display="Завантажити сертифікат"/>
    <hyperlink ref="F71" r:id="rId67" tooltip="Завантажити сертифікат" display="Завантажити сертифікат"/>
    <hyperlink ref="F72" r:id="rId68" tooltip="Завантажити сертифікат" display="Завантажити сертифікат"/>
    <hyperlink ref="F73" r:id="rId69" tooltip="Завантажити сертифікат" display="Завантажити сертифікат"/>
    <hyperlink ref="F74" r:id="rId70" tooltip="Завантажити сертифікат" display="Завантажити сертифікат"/>
    <hyperlink ref="F75" r:id="rId71" tooltip="Завантажити сертифікат" display="Завантажити сертифікат"/>
    <hyperlink ref="F76" r:id="rId72" tooltip="Завантажити сертифікат" display="Завантажити сертифікат"/>
    <hyperlink ref="F77" r:id="rId73" tooltip="Завантажити сертифікат" display="Завантажити сертифікат"/>
    <hyperlink ref="F78" r:id="rId74" tooltip="Завантажити сертифікат" display="Завантажити сертифікат"/>
    <hyperlink ref="F79" r:id="rId75" tooltip="Завантажити сертифікат" display="Завантажити сертифікат"/>
    <hyperlink ref="F80" r:id="rId76" tooltip="Завантажити сертифікат" display="Завантажити сертифікат"/>
    <hyperlink ref="F81" r:id="rId77" tooltip="Завантажити сертифікат" display="Завантажити сертифікат"/>
    <hyperlink ref="F82" r:id="rId78" tooltip="Завантажити сертифікат" display="Завантажити сертифікат"/>
    <hyperlink ref="F83" r:id="rId79" tooltip="Завантажити сертифікат" display="Завантажити сертифікат"/>
    <hyperlink ref="F84" r:id="rId80" tooltip="Завантажити сертифікат" display="Завантажити сертифікат"/>
    <hyperlink ref="F85" r:id="rId81" tooltip="Завантажити сертифікат" display="Завантажити сертифікат"/>
    <hyperlink ref="F86" r:id="rId82" tooltip="Завантажити сертифікат" display="Завантажити сертифікат"/>
    <hyperlink ref="F87" r:id="rId83" tooltip="Завантажити сертифікат" display="Завантажити сертифікат"/>
    <hyperlink ref="F88" r:id="rId84" tooltip="Завантажити сертифікат" display="Завантажити сертифікат"/>
    <hyperlink ref="F89" r:id="rId85" tooltip="Завантажити сертифікат" display="Завантажити сертифікат"/>
    <hyperlink ref="F90" r:id="rId86" tooltip="Завантажити сертифікат" display="Завантажити сертифікат"/>
    <hyperlink ref="F91" r:id="rId87" tooltip="Завантажити сертифікат" display="Завантажити сертифікат"/>
    <hyperlink ref="F92" r:id="rId88" tooltip="Завантажити сертифікат" display="Завантажити сертифікат"/>
    <hyperlink ref="F93" r:id="rId89" tooltip="Завантажити сертифікат" display="Завантажити сертифікат"/>
    <hyperlink ref="F94" r:id="rId90" tooltip="Завантажити сертифікат" display="Завантажити сертифікат"/>
    <hyperlink ref="F95" r:id="rId91" tooltip="Завантажити сертифікат" display="Завантажити сертифікат"/>
    <hyperlink ref="F96" r:id="rId92" tooltip="Завантажити сертифікат" display="Завантажити сертифікат"/>
    <hyperlink ref="F97" r:id="rId93" tooltip="Завантажити сертифікат" display="Завантажити сертифікат"/>
    <hyperlink ref="F98" r:id="rId94" tooltip="Завантажити сертифікат" display="Завантажити сертифікат"/>
    <hyperlink ref="F99" r:id="rId95" tooltip="Завантажити сертифікат" display="Завантажити сертифікат"/>
    <hyperlink ref="F100" r:id="rId96" tooltip="Завантажити сертифікат" display="Завантажити сертифікат"/>
    <hyperlink ref="F101" r:id="rId97" tooltip="Завантажити сертифікат" display="Завантажити сертифікат"/>
    <hyperlink ref="F102" r:id="rId98" tooltip="Завантажити сертифікат" display="Завантажити сертифікат"/>
    <hyperlink ref="F103" r:id="rId99" tooltip="Завантажити сертифікат" display="Завантажити сертифікат"/>
    <hyperlink ref="F104" r:id="rId100" tooltip="Завантажити сертифікат" display="Завантажити сертифікат"/>
    <hyperlink ref="F105" r:id="rId101" tooltip="Завантажити сертифікат" display="Завантажити сертифікат"/>
    <hyperlink ref="F106" r:id="rId102" tooltip="Завантажити сертифікат" display="Завантажити сертифікат"/>
    <hyperlink ref="F107" r:id="rId103" tooltip="Завантажити сертифікат" display="Завантажити сертифікат"/>
    <hyperlink ref="F108" r:id="rId104" tooltip="Завантажити сертифікат" display="Завантажити сертифікат"/>
    <hyperlink ref="F109" r:id="rId105" tooltip="Завантажити сертифікат" display="Завантажити сертифікат"/>
    <hyperlink ref="F110" r:id="rId106" tooltip="Завантажити сертифікат" display="Завантажити сертифікат"/>
    <hyperlink ref="F111" r:id="rId107" tooltip="Завантажити сертифікат" display="Завантажити сертифікат"/>
    <hyperlink ref="F112" r:id="rId108" tooltip="Завантажити сертифікат" display="Завантажити сертифікат"/>
    <hyperlink ref="F113" r:id="rId109" tooltip="Завантажити сертифікат" display="Завантажити сертифікат"/>
    <hyperlink ref="F114" r:id="rId110" tooltip="Завантажити сертифікат" display="Завантажити сертифікат"/>
    <hyperlink ref="F115" r:id="rId111" tooltip="Завантажити сертифікат" display="Завантажити сертифікат"/>
    <hyperlink ref="F116" r:id="rId112" tooltip="Завантажити сертифікат" display="Завантажити сертифікат"/>
    <hyperlink ref="F117" r:id="rId113" tooltip="Завантажити сертифікат" display="Завантажити сертифікат"/>
    <hyperlink ref="F118" r:id="rId114" tooltip="Завантажити сертифікат" display="Завантажити сертифікат"/>
    <hyperlink ref="F119" r:id="rId115" tooltip="Завантажити сертифікат" display="Завантажити сертифікат"/>
    <hyperlink ref="F120" r:id="rId116" tooltip="Завантажити сертифікат" display="Завантажити сертифікат"/>
    <hyperlink ref="F121" r:id="rId117" tooltip="Завантажити сертифікат" display="Завантажити сертифікат"/>
    <hyperlink ref="F122" r:id="rId118" tooltip="Завантажити сертифікат" display="Завантажити сертифікат"/>
    <hyperlink ref="F123" r:id="rId119" tooltip="Завантажити сертифікат" display="Завантажити сертифікат"/>
    <hyperlink ref="F124" r:id="rId120" tooltip="Завантажити сертифікат" display="Завантажити сертифікат"/>
    <hyperlink ref="F125" r:id="rId121" tooltip="Завантажити сертифікат" display="Завантажити сертифікат"/>
    <hyperlink ref="F126" r:id="rId122" tooltip="Завантажити сертифікат" display="Завантажити сертифікат"/>
    <hyperlink ref="F127" r:id="rId123" tooltip="Завантажити сертифікат" display="Завантажити сертифікат"/>
    <hyperlink ref="F128" r:id="rId124" tooltip="Завантажити сертифікат" display="Завантажити сертифікат"/>
    <hyperlink ref="F129" r:id="rId125" tooltip="Завантажити сертифікат" display="Завантажити сертифікат"/>
    <hyperlink ref="F130" r:id="rId126" tooltip="Завантажити сертифікат" display="Завантажити сертифікат"/>
    <hyperlink ref="F131" r:id="rId127" tooltip="Завантажити сертифікат" display="Завантажити сертифікат"/>
    <hyperlink ref="F132" r:id="rId128" tooltip="Завантажити сертифікат" display="Завантажити сертифікат"/>
    <hyperlink ref="F133" r:id="rId129" tooltip="Завантажити сертифікат" display="Завантажити сертифікат"/>
    <hyperlink ref="F134" r:id="rId130" tooltip="Завантажити сертифікат" display="Завантажити сертифікат"/>
    <hyperlink ref="F135" r:id="rId131" tooltip="Завантажити сертифікат" display="Завантажити сертифікат"/>
    <hyperlink ref="F136" r:id="rId132" tooltip="Завантажити сертифікат" display="Завантажити сертифікат"/>
    <hyperlink ref="F137" r:id="rId133" tooltip="Завантажити сертифікат" display="Завантажити сертифікат"/>
    <hyperlink ref="F138" r:id="rId134" tooltip="Завантажити сертифікат" display="Завантажити сертифікат"/>
    <hyperlink ref="F139" r:id="rId135" tooltip="Завантажити сертифікат" display="Завантажити сертифікат"/>
    <hyperlink ref="F140" r:id="rId136" tooltip="Завантажити сертифікат" display="Завантажити сертифікат"/>
    <hyperlink ref="F141" r:id="rId137" tooltip="Завантажити сертифікат" display="Завантажити сертифікат"/>
    <hyperlink ref="F142" r:id="rId138" tooltip="Завантажити сертифікат" display="Завантажити сертифікат"/>
    <hyperlink ref="F143" r:id="rId139" tooltip="Завантажити сертифікат" display="Завантажити сертифікат"/>
    <hyperlink ref="F144" r:id="rId140" tooltip="Завантажити сертифікат" display="Завантажити сертифікат"/>
    <hyperlink ref="F145" r:id="rId141" tooltip="Завантажити сертифікат" display="Завантажити сертифікат"/>
    <hyperlink ref="F146" r:id="rId142" tooltip="Завантажити сертифікат" display="Завантажити сертифікат"/>
    <hyperlink ref="F147" r:id="rId143" tooltip="Завантажити сертифікат" display="Завантажити сертифікат"/>
    <hyperlink ref="F148" r:id="rId144" tooltip="Завантажити сертифікат" display="Завантажити сертифікат"/>
    <hyperlink ref="F149" r:id="rId145" tooltip="Завантажити сертифікат" display="Завантажити сертифікат"/>
    <hyperlink ref="F150" r:id="rId146" tooltip="Завантажити сертифікат" display="Завантажити сертифікат"/>
    <hyperlink ref="F151" r:id="rId147" tooltip="Завантажити сертифікат" display="Завантажити сертифікат"/>
    <hyperlink ref="F152" r:id="rId148" tooltip="Завантажити сертифікат" display="Завантажити сертифікат"/>
    <hyperlink ref="F153" r:id="rId149" tooltip="Завантажити сертифікат" display="Завантажити сертифікат"/>
    <hyperlink ref="F154" r:id="rId150" tooltip="Завантажити сертифікат" display="Завантажити сертифікат"/>
    <hyperlink ref="F155" r:id="rId151" tooltip="Завантажити сертифікат" display="Завантажити сертифікат"/>
    <hyperlink ref="F156" r:id="rId152" tooltip="Завантажити сертифікат" display="Завантажити сертифікат"/>
    <hyperlink ref="F157" r:id="rId153" tooltip="Завантажити сертифікат" display="Завантажити сертифікат"/>
    <hyperlink ref="F158" r:id="rId154" tooltip="Завантажити сертифікат" display="Завантажити сертифікат"/>
    <hyperlink ref="F159" r:id="rId155" tooltip="Завантажити сертифікат" display="Завантажити сертифікат"/>
    <hyperlink ref="F160" r:id="rId156" tooltip="Завантажити сертифікат" display="Завантажити сертифікат"/>
    <hyperlink ref="F161" r:id="rId157" tooltip="Завантажити сертифікат" display="Завантажити сертифікат"/>
    <hyperlink ref="F162" r:id="rId158" tooltip="Завантажити сертифікат" display="Завантажити сертифікат"/>
    <hyperlink ref="F163" r:id="rId159" tooltip="Завантажити сертифікат" display="Завантажити сертифікат"/>
    <hyperlink ref="F164" r:id="rId160" tooltip="Завантажити сертифікат" display="Завантажити сертифікат"/>
    <hyperlink ref="F165" r:id="rId161" tooltip="Завантажити сертифікат" display="Завантажити сертифікат"/>
    <hyperlink ref="F167" r:id="rId162" tooltip="Завантажити сертифікат" display="Завантажити сертифікат"/>
    <hyperlink ref="F168" r:id="rId163" tooltip="Завантажити сертифікат" display="Завантажити сертифікат"/>
    <hyperlink ref="F169" r:id="rId164" tooltip="Завантажити сертифікат" display="Завантажити сертифікат"/>
    <hyperlink ref="F170" r:id="rId165" tooltip="Завантажити сертифікат" display="Завантажити сертифікат"/>
    <hyperlink ref="F171" r:id="rId166" tooltip="Завантажити сертифікат" display="Завантажити сертифікат"/>
    <hyperlink ref="F172" r:id="rId167" tooltip="Завантажити сертифікат" display="Завантажити сертифікат"/>
    <hyperlink ref="F173" r:id="rId168" tooltip="Завантажити сертифікат" display="Завантажити сертифікат"/>
    <hyperlink ref="F174" r:id="rId169" tooltip="Завантажити сертифікат" display="Завантажити сертифікат"/>
    <hyperlink ref="F175" r:id="rId170" tooltip="Завантажити сертифікат" display="Завантажити сертифікат"/>
    <hyperlink ref="F176" r:id="rId171" tooltip="Завантажити сертифікат" display="Завантажити сертифікат"/>
    <hyperlink ref="F177" r:id="rId172" tooltip="Завантажити сертифікат" display="Завантажити сертифікат"/>
    <hyperlink ref="F178" r:id="rId173" tooltip="Завантажити сертифікат" display="Завантажити сертифікат"/>
    <hyperlink ref="F179" r:id="rId174" tooltip="Завантажити сертифікат" display="Завантажити сертифікат"/>
    <hyperlink ref="F180" r:id="rId175" tooltip="Завантажити сертифікат" display="Завантажити сертифікат"/>
    <hyperlink ref="F181" r:id="rId176" tooltip="Завантажити сертифікат" display="Завантажити сертифікат"/>
    <hyperlink ref="F182" r:id="rId177" tooltip="Завантажити сертифікат" display="Завантажити сертифікат"/>
    <hyperlink ref="F183" r:id="rId178" tooltip="Завантажити сертифікат" display="Завантажити сертифікат"/>
    <hyperlink ref="F184" r:id="rId179" tooltip="Завантажити сертифікат" display="Завантажити сертифікат"/>
    <hyperlink ref="F185" r:id="rId180" tooltip="Завантажити сертифікат" display="Завантажити сертифікат"/>
    <hyperlink ref="F186" r:id="rId181" tooltip="Завантажити сертифікат" display="Завантажити сертифікат"/>
    <hyperlink ref="F187" r:id="rId182" tooltip="Завантажити сертифікат" display="Завантажити сертифікат"/>
    <hyperlink ref="F188" r:id="rId183" tooltip="Завантажити сертифікат" display="Завантажити сертифікат"/>
    <hyperlink ref="F189" r:id="rId184" tooltip="Завантажити сертифікат" display="Завантажити сертифікат"/>
    <hyperlink ref="F190" r:id="rId185" tooltip="Завантажити сертифікат" display="Завантажити сертифікат"/>
    <hyperlink ref="F191" r:id="rId186" tooltip="Завантажити сертифікат" display="Завантажити сертифікат"/>
    <hyperlink ref="F192" r:id="rId187" tooltip="Завантажити сертифікат" display="Завантажити сертифікат"/>
    <hyperlink ref="F193" r:id="rId188" tooltip="Завантажити сертифікат" display="Завантажити сертифікат"/>
    <hyperlink ref="F194" r:id="rId189" tooltip="Завантажити сертифікат" display="Завантажити сертифікат"/>
    <hyperlink ref="F195" r:id="rId190" tooltip="Завантажити сертифікат" display="Завантажити сертифікат"/>
    <hyperlink ref="F196" r:id="rId191" tooltip="Завантажити сертифікат" display="Завантажити сертифікат"/>
    <hyperlink ref="F197" r:id="rId192" tooltip="Завантажити сертифікат" display="Завантажити сертифікат"/>
    <hyperlink ref="F198" r:id="rId193" tooltip="Завантажити сертифікат" display="Завантажити сертифікат"/>
    <hyperlink ref="F199" r:id="rId194" tooltip="Завантажити сертифікат" display="Завантажити сертифікат"/>
    <hyperlink ref="F200" r:id="rId195" tooltip="Завантажити сертифікат" display="Завантажити сертифікат"/>
    <hyperlink ref="F201" r:id="rId196" tooltip="Завантажити сертифікат" display="Завантажити сертифікат"/>
    <hyperlink ref="F202" r:id="rId197" tooltip="Завантажити сертифікат" display="Завантажити сертифікат"/>
    <hyperlink ref="F203" r:id="rId198" tooltip="Завантажити сертифікат" display="Завантажити сертифікат"/>
    <hyperlink ref="F204" r:id="rId199" tooltip="Завантажити сертифікат" display="Завантажити сертифікат"/>
    <hyperlink ref="F205" r:id="rId200" tooltip="Завантажити сертифікат" display="Завантажити сертифікат"/>
    <hyperlink ref="F206" r:id="rId201" tooltip="Завантажити сертифікат" display="Завантажити сертифікат"/>
    <hyperlink ref="F207" r:id="rId202" tooltip="Завантажити сертифікат" display="Завантажити сертифікат"/>
    <hyperlink ref="F208" r:id="rId203" tooltip="Завантажити сертифікат" display="Завантажити сертифікат"/>
    <hyperlink ref="F209" r:id="rId204" tooltip="Завантажити сертифікат" display="Завантажити сертифікат"/>
    <hyperlink ref="F210" r:id="rId205" tooltip="Завантажити сертифікат" display="Завантажити сертифікат"/>
    <hyperlink ref="F211" r:id="rId206" tooltip="Завантажити сертифікат" display="Завантажити сертифікат"/>
    <hyperlink ref="F212" r:id="rId207" tooltip="Завантажити сертифікат" display="Завантажити сертифікат"/>
    <hyperlink ref="F213" r:id="rId208" tooltip="Завантажити сертифікат" display="Завантажити сертифікат"/>
    <hyperlink ref="F214" r:id="rId209" tooltip="Завантажити сертифікат" display="Завантажити сертифікат"/>
    <hyperlink ref="F215" r:id="rId210" tooltip="Завантажити сертифікат" display="Завантажити сертифікат"/>
    <hyperlink ref="F216" r:id="rId211" tooltip="Завантажити сертифікат" display="Завантажити сертифікат"/>
    <hyperlink ref="F217" r:id="rId212" tooltip="Завантажити сертифікат" display="Завантажити сертифікат"/>
    <hyperlink ref="F218" r:id="rId213" tooltip="Завантажити сертифікат" display="Завантажити сертифікат"/>
    <hyperlink ref="F219" r:id="rId214" tooltip="Завантажити сертифікат" display="Завантажити сертифікат"/>
    <hyperlink ref="F220" r:id="rId215" tooltip="Завантажити сертифікат" display="Завантажити сертифікат"/>
    <hyperlink ref="F221" r:id="rId216" tooltip="Завантажити сертифікат" display="Завантажити сертифікат"/>
    <hyperlink ref="F222" r:id="rId217" tooltip="Завантажити сертифікат" display="Завантажити сертифікат"/>
    <hyperlink ref="F223" r:id="rId218" tooltip="Завантажити сертифікат" display="Завантажити сертифікат"/>
    <hyperlink ref="F224" r:id="rId219" tooltip="Завантажити сертифікат" display="Завантажити сертифікат"/>
    <hyperlink ref="F225" r:id="rId220" tooltip="Завантажити сертифікат" display="Завантажити сертифікат"/>
    <hyperlink ref="F226" r:id="rId221" tooltip="Завантажити сертифікат" display="Завантажити сертифікат"/>
    <hyperlink ref="F227" r:id="rId222" tooltip="Завантажити сертифікат" display="Завантажити сертифікат"/>
    <hyperlink ref="F228" r:id="rId223" tooltip="Завантажити сертифікат" display="Завантажити сертифікат"/>
    <hyperlink ref="F229" r:id="rId224" tooltip="Завантажити сертифікат" display="Завантажити сертифікат"/>
    <hyperlink ref="F230" r:id="rId225" tooltip="Завантажити сертифікат" display="Завантажити сертифікат"/>
    <hyperlink ref="F231" r:id="rId226" tooltip="Завантажити сертифікат" display="Завантажити сертифікат"/>
    <hyperlink ref="F232" r:id="rId227" tooltip="Завантажити сертифікат" display="Завантажити сертифікат"/>
    <hyperlink ref="F233" r:id="rId228" tooltip="Завантажити сертифікат" display="Завантажити сертифікат"/>
    <hyperlink ref="F234" r:id="rId229" tooltip="Завантажити сертифікат" display="Завантажити сертифікат"/>
    <hyperlink ref="F235" r:id="rId230" tooltip="Завантажити сертифікат" display="Завантажити сертифікат"/>
    <hyperlink ref="F236" r:id="rId231" tooltip="Завантажити сертифікат" display="Завантажити сертифікат"/>
    <hyperlink ref="F237" r:id="rId232" tooltip="Завантажити сертифікат" display="Завантажити сертифікат"/>
    <hyperlink ref="F238" r:id="rId233" tooltip="Завантажити сертифікат" display="Завантажити сертифікат"/>
    <hyperlink ref="F239" r:id="rId234" tooltip="Завантажити сертифікат" display="Завантажити сертифікат"/>
    <hyperlink ref="F240" r:id="rId235" tooltip="Завантажити сертифікат" display="Завантажити сертифікат"/>
    <hyperlink ref="F241" r:id="rId236" tooltip="Завантажити сертифікат" display="Завантажити сертифікат"/>
    <hyperlink ref="F242" r:id="rId237" tooltip="Завантажити сертифікат" display="Завантажити сертифікат"/>
    <hyperlink ref="F243" r:id="rId238" tooltip="Завантажити сертифікат" display="Завантажити сертифікат"/>
    <hyperlink ref="F244" r:id="rId239" tooltip="Завантажити сертифікат" display="Завантажити сертифікат"/>
    <hyperlink ref="F245" r:id="rId240" tooltip="Завантажити сертифікат" display="Завантажити сертифікат"/>
    <hyperlink ref="F246" r:id="rId241" tooltip="Завантажити сертифікат" display="Завантажити сертифікат"/>
    <hyperlink ref="F247" r:id="rId242" tooltip="Завантажити сертифікат" display="Завантажити сертифікат"/>
    <hyperlink ref="F248" r:id="rId243" tooltip="Завантажити сертифікат" display="Завантажити сертифікат"/>
    <hyperlink ref="F249" r:id="rId244" tooltip="Завантажити сертифікат" display="Завантажити сертифікат"/>
    <hyperlink ref="F250" r:id="rId245" tooltip="Завантажити сертифікат" display="Завантажити сертифікат"/>
    <hyperlink ref="F251" r:id="rId246" tooltip="Завантажити сертифікат" display="Завантажити сертифікат"/>
    <hyperlink ref="F252" r:id="rId247" tooltip="Завантажити сертифікат" display="Завантажити сертифікат"/>
    <hyperlink ref="F253" r:id="rId248" tooltip="Завантажити сертифікат" display="Завантажити сертифікат"/>
    <hyperlink ref="F254" r:id="rId249" tooltip="Завантажити сертифікат" display="Завантажити сертифікат"/>
    <hyperlink ref="F255" r:id="rId250" tooltip="Завантажити сертифікат" display="Завантажити сертифікат"/>
    <hyperlink ref="F256" r:id="rId251" tooltip="Завантажити сертифікат" display="Завантажити сертифікат"/>
    <hyperlink ref="F257" r:id="rId252" tooltip="Завантажити сертифікат" display="Завантажити сертифікат"/>
    <hyperlink ref="F258" r:id="rId253" tooltip="Завантажити сертифікат" display="Завантажити сертифікат"/>
    <hyperlink ref="F259" r:id="rId254" tooltip="Завантажити сертифікат" display="Завантажити сертифікат"/>
    <hyperlink ref="F260" r:id="rId255" tooltip="Завантажити сертифікат" display="Завантажити сертифікат"/>
    <hyperlink ref="F261" r:id="rId256" tooltip="Завантажити сертифікат" display="Завантажити сертифікат"/>
    <hyperlink ref="F262" r:id="rId257" tooltip="Завантажити сертифікат" display="Завантажити сертифікат"/>
    <hyperlink ref="F263" r:id="rId258" tooltip="Завантажити сертифікат" display="Завантажити сертифікат"/>
    <hyperlink ref="F264" r:id="rId259" tooltip="Завантажити сертифікат" display="Завантажити сертифікат"/>
    <hyperlink ref="F265" r:id="rId260" tooltip="Завантажити сертифікат" display="Завантажити сертифікат"/>
    <hyperlink ref="F266" r:id="rId261" tooltip="Завантажити сертифікат" display="Завантажити сертифікат"/>
    <hyperlink ref="F267" r:id="rId262" tooltip="Завантажити сертифікат" display="Завантажити сертифікат"/>
    <hyperlink ref="F268" r:id="rId263" tooltip="Завантажити сертифікат" display="Завантажити сертифікат"/>
    <hyperlink ref="F269" r:id="rId264" tooltip="Завантажити сертифікат" display="Завантажити сертифікат"/>
    <hyperlink ref="F270" r:id="rId265" tooltip="Завантажити сертифікат" display="Завантажити сертифікат"/>
    <hyperlink ref="F271" r:id="rId266" tooltip="Завантажити сертифікат" display="Завантажити сертифікат"/>
    <hyperlink ref="F272" r:id="rId267" tooltip="Завантажити сертифікат" display="Завантажити сертифікат"/>
    <hyperlink ref="F273" r:id="rId268" tooltip="Завантажити сертифікат" display="Завантажити сертифікат"/>
    <hyperlink ref="F274" r:id="rId269" tooltip="Завантажити сертифікат" display="Завантажити сертифікат"/>
    <hyperlink ref="F15" r:id="rId270" tooltip="Завантажити сертифікат" display="Завантажити сертифікат"/>
    <hyperlink ref="F275" r:id="rId271" tooltip="Завантажити сертифікат" display="Завантажити сертифікат"/>
    <hyperlink ref="F276" r:id="rId272" tooltip="Завантажити сертифікат" display="Завантажити сертифікат"/>
    <hyperlink ref="F277" r:id="rId273" tooltip="Завантажити сертифікат" display="Завантажити сертифікат"/>
    <hyperlink ref="F278" r:id="rId274" tooltip="Завантажити сертифікат" display="Завантажити сертифікат"/>
    <hyperlink ref="F279" r:id="rId275" tooltip="Завантажити сертифікат" display="Завантажити сертифікат"/>
    <hyperlink ref="F280" r:id="rId276" tooltip="Завантажити сертифікат" display="Завантажити сертифікат"/>
    <hyperlink ref="F59" r:id="rId277" tooltip="Завантажити сертифікат" display="Завантажити сертифікат"/>
    <hyperlink ref="F281" r:id="rId278" tooltip="Завантажити сертифікат" display="Завантажити сертифікат"/>
    <hyperlink ref="F282" r:id="rId279" tooltip="Завантажити сертифікат" display="Завантажити сертифікат"/>
    <hyperlink ref="F10" r:id="rId280" tooltip="Завантажити сертифікат" display="Завантажити сертифікат"/>
    <hyperlink ref="F283" r:id="rId281" tooltip="Завантажити сертифікат" display="Завантажити сертифікат"/>
    <hyperlink ref="F284" r:id="rId282" tooltip="Завантажити сертифікат" display="Завантажити сертифікат"/>
    <hyperlink ref="F166" r:id="rId283" tooltip="Завантажити сертифікат" display="Завантажити сертифікат"/>
  </hyperlinks>
  <pageMargins left="0.7" right="0.7" top="0.75" bottom="0.75" header="0.3" footer="0.3"/>
  <pageSetup orientation="portrait" r:id="rId2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Багінська Каріна Геннадіївна</cp:lastModifiedBy>
  <dcterms:created xsi:type="dcterms:W3CDTF">2024-12-06T15:04:55Z</dcterms:created>
  <dcterms:modified xsi:type="dcterms:W3CDTF">2025-02-26T15:23:30Z</dcterms:modified>
  <cp:category/>
</cp:coreProperties>
</file>