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192" i="1" l="1"/>
  <c r="E302" i="1" l="1"/>
  <c r="E301" i="1"/>
  <c r="E300" i="1" l="1"/>
  <c r="E299" i="1"/>
  <c r="E298" i="1" l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<sst xmlns="http://schemas.openxmlformats.org/spreadsheetml/2006/main" count="908" uniqueCount="880">
  <si>
    <t>Посилання на сертифікат</t>
  </si>
  <si>
    <t>ВФЧ/ШВ/П/001</t>
  </si>
  <si>
    <t>Бершадський ліцей Бершадської міської ради Гайсинського району</t>
  </si>
  <si>
    <t>Сокур Людмила Олександрівна</t>
  </si>
  <si>
    <t>ВФЧ/ШВ/П/002</t>
  </si>
  <si>
    <t>Терлецька Олеся Федорівна</t>
  </si>
  <si>
    <t>ВФЧ/ШВ/П/003</t>
  </si>
  <si>
    <t>заклад загальної середньої освіти "Солонянський ліцей" Солонянської селищної ради Дніпропетровської області</t>
  </si>
  <si>
    <t>Бондар Вікторія Олександрівна</t>
  </si>
  <si>
    <t>ВФЧ/ШВ/П/004</t>
  </si>
  <si>
    <t>Чащін Владислав Ігорович</t>
  </si>
  <si>
    <t>ВФЧ/ШВ/П/005</t>
  </si>
  <si>
    <t xml:space="preserve">Криворізький ліцей 115 </t>
  </si>
  <si>
    <t>Вієнко Олеся Борисівна</t>
  </si>
  <si>
    <t>ВФЧ/ШВ/П/006</t>
  </si>
  <si>
    <t>Полтавська Юлія Василівна</t>
  </si>
  <si>
    <t>ВФЧ/ШВ/П/007</t>
  </si>
  <si>
    <t>Комунальний заклад освіти «Криворізький ліцей «Джерело» Дніпропетровської обласної ради»</t>
  </si>
  <si>
    <t>Кукушкін Максим Вікторович</t>
  </si>
  <si>
    <t>ВФЧ/ШВ/П/008</t>
  </si>
  <si>
    <t>Алєксєєнко Анастасія Володимирівна</t>
  </si>
  <si>
    <t>ВФЧ/ШВ/П/009</t>
  </si>
  <si>
    <t>Криворізький ліцей академічного спрямування "Міжнародні перспективи" Криворізької міської ради</t>
  </si>
  <si>
    <t>Морозова Наталя Володимирівна</t>
  </si>
  <si>
    <t>ВФЧ/ШВ/П/010</t>
  </si>
  <si>
    <t>Гнатюк Анна Сергіївна</t>
  </si>
  <si>
    <t>ВФЧ/ШВ/П/011</t>
  </si>
  <si>
    <t>Криворізький Тернівський ліцей Криворізької міської ради</t>
  </si>
  <si>
    <t xml:space="preserve">Ханченко Дар'я Олегівна  </t>
  </si>
  <si>
    <t>ВФЧ/ШВ/П/012</t>
  </si>
  <si>
    <t>Олим Володимир Євгенович</t>
  </si>
  <si>
    <t>ВФЧ/ШВ/П/013</t>
  </si>
  <si>
    <t>Івано-Франківський приватний заклад ліцей "ВС СКУЛ"</t>
  </si>
  <si>
    <t>Клімковська Світлана Іванівна</t>
  </si>
  <si>
    <t>ВФЧ/ШВ/П/014</t>
  </si>
  <si>
    <t>Сисак Марія Миколаївна</t>
  </si>
  <si>
    <t>ВФЧ/ШВ/П/015</t>
  </si>
  <si>
    <t>Спеціалізована школа І - ІІІ ступенів №207 з поглибленим вивченням англійської мови Деснянського  району міста Києва</t>
  </si>
  <si>
    <t>Бурлаєнко Олексій</t>
  </si>
  <si>
    <t>ВФЧ/ШВ/П/016</t>
  </si>
  <si>
    <t>Даніель Андрійович</t>
  </si>
  <si>
    <t>ВФЧ/ШВ/П/017</t>
  </si>
  <si>
    <t>Славутицький заклад загальної середньої освіти І-ІІІ ступенів №3 Славутицької міської ради Вишгородського району Київської області</t>
  </si>
  <si>
    <t>Андросович Тетяна Миколаївна</t>
  </si>
  <si>
    <t>ВФЧ/ШВ/П/018</t>
  </si>
  <si>
    <t>Галуза Наталія Олександрівна</t>
  </si>
  <si>
    <t>ВФЧ/ШВ/П/019</t>
  </si>
  <si>
    <t>КЛ"Маріупольський ліцей міста Києва"</t>
  </si>
  <si>
    <t>Чернишова Маргарита Олександрівна</t>
  </si>
  <si>
    <t>ВФЧ/ШВ/П/020</t>
  </si>
  <si>
    <t>Технічний ліцей Шевченківського району</t>
  </si>
  <si>
    <t>Сулима Ілона Олесівна</t>
  </si>
  <si>
    <t>ВФЧ/ШВ/П/021</t>
  </si>
  <si>
    <t>Комунальний закладВеликоберезовицькийліцей  Великоберезовицької селищної ради Тернопільської  області Т</t>
  </si>
  <si>
    <t xml:space="preserve">Стодола Інна Вікторівна </t>
  </si>
  <si>
    <t>ВФЧ/ШВ/П/022</t>
  </si>
  <si>
    <t>Криворізька гімназія №58 Криворізької міської ради</t>
  </si>
  <si>
    <t>Панченко Надія Олексіївна</t>
  </si>
  <si>
    <t>ВФЧ/ШВ/П/023</t>
  </si>
  <si>
    <t>Загальноосвітня санаторна школа-інтернат №19</t>
  </si>
  <si>
    <t>Бут Світлана Юріївна</t>
  </si>
  <si>
    <t>ВФЧ/ШВ/П/024</t>
  </si>
  <si>
    <t>ТОВ "Приватний ліцей "Ай Діти" міста Києва"</t>
  </si>
  <si>
    <t>Марковська Катерина Анатоліївна</t>
  </si>
  <si>
    <t>ВФЧ/ШВ/П/025</t>
  </si>
  <si>
    <t xml:space="preserve">Підгородецький  ЗЗСО  І-ІІІ  ст </t>
  </si>
  <si>
    <t xml:space="preserve">Лавришин  Наталія  Петрівна </t>
  </si>
  <si>
    <t>ВФЧ/ШВ/П/026</t>
  </si>
  <si>
    <t>Заклад загальної середньої освіти "Ліцей "Просвіта"</t>
  </si>
  <si>
    <t>Кулікова Єлизавета Олександрівна</t>
  </si>
  <si>
    <t>ВФЧ/ШВ/П/027</t>
  </si>
  <si>
    <t xml:space="preserve">Корсунівська гімназія Сенчанської сільської ради </t>
  </si>
  <si>
    <t>Труш Ірина Василівна</t>
  </si>
  <si>
    <t>ВФЧ/ШВ/П/028</t>
  </si>
  <si>
    <t>Ніжинська гімназія №1 Ніжинської міської ради Чернігівської області</t>
  </si>
  <si>
    <t>Максимова Рімма Олександрівна</t>
  </si>
  <si>
    <t>ВФЧ/ШВ/П/029</t>
  </si>
  <si>
    <t>КЗ "Вінницький ліцей №4"</t>
  </si>
  <si>
    <t>Басько Тетяна Петрівна</t>
  </si>
  <si>
    <t>ВФЧ/ШВ/П/030</t>
  </si>
  <si>
    <t>Комунальний заклад "Вінницький ліцей 20"</t>
  </si>
  <si>
    <t>Братко Владіслав Володимирович</t>
  </si>
  <si>
    <t>ВФЧ/ШВ/П/031</t>
  </si>
  <si>
    <t>Комунальний заклад "Вахнівський ліцей Турбівської селищної ради Вінницького району Вінницької області"</t>
  </si>
  <si>
    <t>Голуб Тетяна Анатоліївна</t>
  </si>
  <si>
    <t>ВФЧ/ШВ/П/032</t>
  </si>
  <si>
    <t>Ліцей №3 Калинівської міської ради Вінницької області</t>
  </si>
  <si>
    <t>Дяченко Аліна Вікторівна</t>
  </si>
  <si>
    <t>ВФЧ/ШВ/П/033</t>
  </si>
  <si>
    <t>Ліцей №1 селища Крижопіль</t>
  </si>
  <si>
    <t>Купченко Надія Анатоліївна</t>
  </si>
  <si>
    <t>ВФЧ/ШВ/П/034</t>
  </si>
  <si>
    <t>Комунальний заклад "Якушинецький ліцей" Вінницької області</t>
  </si>
  <si>
    <t>Лукашева Олена Валеріївна</t>
  </si>
  <si>
    <t>ВФЧ/ШВ/П/035</t>
  </si>
  <si>
    <t>Комунальний заклад "Вінницький Ліцей №7 ім.Олександра Сухомовського"</t>
  </si>
  <si>
    <t>Парфенюк Ірина Григорівна</t>
  </si>
  <si>
    <t>ВФЧ/ШВ/П/036</t>
  </si>
  <si>
    <t>Барський ліцей №4 Барської міської ради</t>
  </si>
  <si>
    <t>Рудоман Тетяна Вікторівна</t>
  </si>
  <si>
    <t>ВФЧ/ШВ/П/037</t>
  </si>
  <si>
    <t>Сокур Людмила Олександрівна, Терлецька Олеся Федорівна</t>
  </si>
  <si>
    <t>ВФЧ/ШВ/П/038</t>
  </si>
  <si>
    <t>Комунальний заклад "Дашковецький ліцей Якушинецької сільської ради Вінницької області"</t>
  </si>
  <si>
    <t>Тихоненко Надія Миколаївна</t>
  </si>
  <si>
    <t>ВФЧ/ШВ/П/039</t>
  </si>
  <si>
    <t>Комунальний заклад "Вінницький ліцей №12"</t>
  </si>
  <si>
    <t>Цегольник Ілона Василівна</t>
  </si>
  <si>
    <t>ВФЧ/ШВ/П/040</t>
  </si>
  <si>
    <t>Комунальний заклад "Лука- Мелешківський ліцей Лука-Мелешківської сільської ради Вінницької області"</t>
  </si>
  <si>
    <t>Чорновіл Ірина Анатоліївна</t>
  </si>
  <si>
    <t>ВФЧ/ШВ/П/041</t>
  </si>
  <si>
    <t>Горохівський ліцей №2 Горохівської міської ради</t>
  </si>
  <si>
    <t>Волощук Валентина Федорівна</t>
  </si>
  <si>
    <t>ВФЧ/ШВ/П/042</t>
  </si>
  <si>
    <t>ЛІЦЕЙ ІМЕНІ ОЛЕНИ ПЧІЛКИ М. КОВЕЛЯ ВОЛИНСЬКОЇ ОБЛАСТІ</t>
  </si>
  <si>
    <t>Давидюк Віталій Васильович</t>
  </si>
  <si>
    <t>ВФЧ/ШВ/П/043</t>
  </si>
  <si>
    <t>КЗЗСО "Луцький ліцей №27 Луцької міської ради"</t>
  </si>
  <si>
    <t>Диня Ольга Ігорівна</t>
  </si>
  <si>
    <t>ВФЧ/ШВ/П/044</t>
  </si>
  <si>
    <t>Комунальний заклад загальної середньої освіти "Луцький ліцей № 22 Луцької міської ради"</t>
  </si>
  <si>
    <t>Лаговський Віталій Степанович</t>
  </si>
  <si>
    <t>ВФЧ/ШВ/П/045</t>
  </si>
  <si>
    <t>Ліцей імені Олександра Цинкаловського Володимирської міської ради</t>
  </si>
  <si>
    <t xml:space="preserve">Рипич Дмитро Степанович </t>
  </si>
  <si>
    <t>ВФЧ/ШВ/П/046</t>
  </si>
  <si>
    <t>Опорний заклад загальної середньої освіти " Хотешівський ліцей"</t>
  </si>
  <si>
    <t>Сидорук Тетяна Іванівна</t>
  </si>
  <si>
    <t>ВФЧ/ШВ/П/047</t>
  </si>
  <si>
    <t>Забродівський ліцей Забродівської сільської ради</t>
  </si>
  <si>
    <t>Сиротюк Оксана Павлівна</t>
  </si>
  <si>
    <t>ВФЧ/ШВ/П/048</t>
  </si>
  <si>
    <t>Комунальний заклад загальної середньої освіти "Луцький ліцей №25 Луцької міської ради"</t>
  </si>
  <si>
    <t>Троцюк Сергій Андрійович</t>
  </si>
  <si>
    <t>ВФЧ/ШВ/П/049</t>
  </si>
  <si>
    <t>Криворізький ліцей №77</t>
  </si>
  <si>
    <t xml:space="preserve">Барзіон Владислав Ігорович </t>
  </si>
  <si>
    <t>ВФЧ/ШВ/П/050</t>
  </si>
  <si>
    <t>ВФЧ/ШВ/П/051</t>
  </si>
  <si>
    <t>Богданівський ліцей Богданівської сільської ради Павлоградського району Дніпропетровської області</t>
  </si>
  <si>
    <t>Борисова Марина Володимирівна</t>
  </si>
  <si>
    <t>ВФЧ/ШВ/П/052</t>
  </si>
  <si>
    <t>ВФЧ/ШВ/П/053</t>
  </si>
  <si>
    <t>Дніпровський ліцей №120 Дніпровської міської ради</t>
  </si>
  <si>
    <t>Волосянко Євгенія Володимирівна</t>
  </si>
  <si>
    <t>ВФЧ/ШВ/П/054</t>
  </si>
  <si>
    <t>Криворізький ліцей №95 Криворізької міської ради</t>
  </si>
  <si>
    <t>Гавриленко Любов Іванівна</t>
  </si>
  <si>
    <t>ВФЧ/ШВ/П/055</t>
  </si>
  <si>
    <t>Криворізький природничо-науковий ліцей</t>
  </si>
  <si>
    <t>Герун Марія Іванівна</t>
  </si>
  <si>
    <t>ВФЧ/ШВ/П/056</t>
  </si>
  <si>
    <t>Дніпровський ліцей 91 Дніпровської міської ради</t>
  </si>
  <si>
    <t>Глущук Валентина Михайлівна</t>
  </si>
  <si>
    <t>ВФЧ/ШВ/П/057</t>
  </si>
  <si>
    <t>Криворізький ліцей "Кредо" Криворізької міської ради</t>
  </si>
  <si>
    <t>Грибанова Олена Василівна</t>
  </si>
  <si>
    <t>ВФЧ/ШВ/П/058</t>
  </si>
  <si>
    <t>Криворізький ліцей №71 КМР</t>
  </si>
  <si>
    <t>Гудзь Ніна Василівна</t>
  </si>
  <si>
    <t>ВФЧ/ШВ/П/059</t>
  </si>
  <si>
    <t>Дніпровський ліцей № 31 "Пріоритет"  ДМР</t>
  </si>
  <si>
    <t>Дядькова Людмила Михайлівна</t>
  </si>
  <si>
    <t>ВФЧ/ШВ/П/060</t>
  </si>
  <si>
    <t>КЗО "Криворізький ліцей "Гранд" ДОР"</t>
  </si>
  <si>
    <t>Копилєв Олександр Анатолійович</t>
  </si>
  <si>
    <t>ВФЧ/ШВ/П/061</t>
  </si>
  <si>
    <t>Дніпровський ліцей № 3 Дніпровської міської ради</t>
  </si>
  <si>
    <t>Кравченко Оксана Василівна</t>
  </si>
  <si>
    <t>ВФЧ/ШВ/П/062</t>
  </si>
  <si>
    <t>Дніпровський ліцей № 36 Дніпровської міської ради</t>
  </si>
  <si>
    <t>Кравченко Олена Валентинівна</t>
  </si>
  <si>
    <t>ВФЧ/ШВ/П/063</t>
  </si>
  <si>
    <t>ВФЧ/ШВ/П/064</t>
  </si>
  <si>
    <t>Криворізький ліцей №4 Криворізької міської ради</t>
  </si>
  <si>
    <t>Кулик Вікторія Вадимівна</t>
  </si>
  <si>
    <t>ВФЧ/ШВ/П/065</t>
  </si>
  <si>
    <t>Криворізький Покровський ліцей Криворізької міської ради</t>
  </si>
  <si>
    <t>Малюжонок Олена Олександрівна</t>
  </si>
  <si>
    <t>ВФЧ/ШВ/П/066</t>
  </si>
  <si>
    <t>Слобожанський ліцей Слобожанської селищної ради Дніпровського району Дніпропетровської області</t>
  </si>
  <si>
    <t>Мараховська Юлія Олексіївна</t>
  </si>
  <si>
    <t>ВФЧ/ШВ/П/067</t>
  </si>
  <si>
    <t>КЗО "Криворізький ліцей "КОЛІЯ" ДОР"</t>
  </si>
  <si>
    <t>Мокрушина Оксана Григорівна</t>
  </si>
  <si>
    <t>ВФЧ/ШВ/П/068</t>
  </si>
  <si>
    <t>ВФЧ/ШВ/П/069</t>
  </si>
  <si>
    <t>Опорний ліцей 1 ім. М.М.Коцюбинського Васильківської селищної ради Синельниковського району Дніпропетровської області</t>
  </si>
  <si>
    <t>Навроцький Ігор Віталійович</t>
  </si>
  <si>
    <t>ВФЧ/ШВ/П/070</t>
  </si>
  <si>
    <t>Криворізький ліцей №119 Криворізької міської ради</t>
  </si>
  <si>
    <t>Обод Людмила Олександрівна</t>
  </si>
  <si>
    <t>ВФЧ/ШВ/П/071</t>
  </si>
  <si>
    <t>Криворізький ліцей №129 Криворізької міської ради</t>
  </si>
  <si>
    <t>Ольферт Олена Григорівна</t>
  </si>
  <si>
    <t>ВФЧ/ШВ/П/072</t>
  </si>
  <si>
    <t>Ліцей №2 Підгородненської міської ради Дніпропетровської області</t>
  </si>
  <si>
    <t>Погребна Юлія Сергіївна</t>
  </si>
  <si>
    <t>ВФЧ/ШВ/П/073</t>
  </si>
  <si>
    <t>Криворізький ліцей №81 КМР</t>
  </si>
  <si>
    <t>Приходько Галина Петрівна</t>
  </si>
  <si>
    <t>ВФЧ/ШВ/П/074</t>
  </si>
  <si>
    <t>Опорний заклад освіти Славгородський ліцей Славгородської Селищної ради Синельниківського району Дніпропетровської області</t>
  </si>
  <si>
    <t>Прядка-Іщенко Анна Володимирівна</t>
  </si>
  <si>
    <t>ВФЧ/ШВ/П/075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</si>
  <si>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</si>
  <si>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Руденко Галина Анатоліївна</t>
  </si>
  <si>
    <t>ВФЧ/ШВ/П/076</t>
  </si>
  <si>
    <t>Новоолександрівський ліцей Новоолександрівської сільської ради Дніпровського району Дніпропетрвської області</t>
  </si>
  <si>
    <t>Салатенко Тетяна Іванівна</t>
  </si>
  <si>
    <t>ВФЧ/ШВ/П/077</t>
  </si>
  <si>
    <t>Криворізький ліцей №123 Криворізької міської ради</t>
  </si>
  <si>
    <t>Субач Оксана Ігорівна</t>
  </si>
  <si>
    <t>ВФЧ/ШВ/П/078</t>
  </si>
  <si>
    <t>Магдалинівський ліцей Магдалинівської селищної ради</t>
  </si>
  <si>
    <t>Судьєв Сергій Володимирович</t>
  </si>
  <si>
    <t>ВФЧ/ШВ/П/079</t>
  </si>
  <si>
    <t>Комунальний заклад №Ліцей №5 Покровської міської ради Дніпропетровської області"</t>
  </si>
  <si>
    <t>Тищенко Інна Іванівна</t>
  </si>
  <si>
    <t>ВФЧ/ШВ/П/080</t>
  </si>
  <si>
    <t>ВФЧ/ШВ/П/081</t>
  </si>
  <si>
    <t>Криворізький Центрально-Міський ліцей Криворізької міської ради</t>
  </si>
  <si>
    <t>Хорольська Любов Володимирівна</t>
  </si>
  <si>
    <t>ВФЧ/ШВ/П/082</t>
  </si>
  <si>
    <t>Криворізький ліцей №127 Криворізької міської ради</t>
  </si>
  <si>
    <t xml:space="preserve">Чернова Людмила Іванівна </t>
  </si>
  <si>
    <t>ВФЧ/ШВ/П/083</t>
  </si>
  <si>
    <t>Марганецький ліцей №10 Марганецької міської ради Дніпропетровської області</t>
  </si>
  <si>
    <t>Чорний Віктор Миколайович</t>
  </si>
  <si>
    <t>ВФЧ/ШВ/П/084</t>
  </si>
  <si>
    <t>Нікопольський ліцей №19 Нікопольської міської ради</t>
  </si>
  <si>
    <t>Школьна Вікторія Олександрівна</t>
  </si>
  <si>
    <t>ВФЧ/ШВ/П/085</t>
  </si>
  <si>
    <t>КЗ  " Ліцей №13" Кам'янської міської ради</t>
  </si>
  <si>
    <t>Шматок Алла Василівна</t>
  </si>
  <si>
    <t>ВФЧ/ШВ/П/086</t>
  </si>
  <si>
    <t>Дніпровський ліцей №" 21 «Перспектива» ДМР</t>
  </si>
  <si>
    <t>Яковиніч Тетяна Миколаївна</t>
  </si>
  <si>
    <t>ВФЧ/ШВ/П/087</t>
  </si>
  <si>
    <t>Шевченківський ліцей Славгородської селищної ради Синельниківського району Дніпропетровської області</t>
  </si>
  <si>
    <t>Яма Альона Олександрівна</t>
  </si>
  <si>
    <t>ВФЧ/ШВ/П/088</t>
  </si>
  <si>
    <t>Слов'янський заклад загальної середньої освіти І-ІІІ ступенів № 1 Слов'янської міської ради Донецької області</t>
  </si>
  <si>
    <t>Анацька Злата  Сергіївна</t>
  </si>
  <si>
    <t>ВФЧ/ШВ/П/089</t>
  </si>
  <si>
    <t>Костянтинопільський ЗЗСО І-ІІІ ступенів Великоновосілківської селищної ради Волноваського району Донецької області</t>
  </si>
  <si>
    <t>Бойко Тетяна Петрівна</t>
  </si>
  <si>
    <t>ВФЧ/ШВ/П/090</t>
  </si>
  <si>
    <t>Комунальний заклад "Маріупольська загальноосвітня школа І-ІІІ ступенів № 47 Маріупольської міської ради Донецької області"</t>
  </si>
  <si>
    <t>Добровольська Світлана Вікторівна</t>
  </si>
  <si>
    <t>ВФЧ/ШВ/П/091</t>
  </si>
  <si>
    <t>Заклад загальної середньої освіти І-ІІ ступенів - ліцей "Гармонія" Мирноградської міської ради</t>
  </si>
  <si>
    <t>Журба Олена Володимирівна</t>
  </si>
  <si>
    <t>ВФЧ/ШВ/П/092</t>
  </si>
  <si>
    <t>Слов'янський педагогічний ліцей Слов'янської міської ради Донецької області</t>
  </si>
  <si>
    <t>Клименко Олена Вікторівна</t>
  </si>
  <si>
    <t>ВФЧ/ШВ/П/093</t>
  </si>
  <si>
    <t xml:space="preserve">Навчально-виховний комплекс "Ліцей із загальноосвітньою школою I-III ступенів" </t>
  </si>
  <si>
    <t>Козлова Елеонора Бахтіярівна</t>
  </si>
  <si>
    <t>ВФЧ/ШВ/П/094</t>
  </si>
  <si>
    <t>Зорянський заклад загальної середньої освіти I-III ступенів Мар'їнської міської військово-цивільної адміністрації Покровського району Донецької області</t>
  </si>
  <si>
    <t>Міщенко Сергій Анатолійович</t>
  </si>
  <si>
    <t>ВФЧ/ШВ/П/095</t>
  </si>
  <si>
    <t>Великоновосілківська гімназія з загальноосвітньою школою І ступеня Великоновосілківської селищної ради</t>
  </si>
  <si>
    <t>Савченко Інна Миколаївна</t>
  </si>
  <si>
    <t>ВФЧ/ШВ/П/096</t>
  </si>
  <si>
    <t>Відокремлений підрозділ "Науковий ліцей" Державного університету "Житомирська політехніка"</t>
  </si>
  <si>
    <t>Голяченко Оксана Олегівна</t>
  </si>
  <si>
    <t>ВФЧ/ШВ/П/097</t>
  </si>
  <si>
    <t>Грозинський ліцей</t>
  </si>
  <si>
    <t>Лукашенко Людмила Володимирівна</t>
  </si>
  <si>
    <t>ВФЧ/ШВ/П/098</t>
  </si>
  <si>
    <t>Мукачівська ЗОШ І-ІІІ ступенів №7</t>
  </si>
  <si>
    <t>Вожжов Сергій Анатолійович</t>
  </si>
  <si>
    <t>ВФЧ/ШВ/П/099</t>
  </si>
  <si>
    <t>Рахівський заклад загальної середньої освіти І-ІІІ ступенів №3</t>
  </si>
  <si>
    <t>Козурак Галина Петрівна</t>
  </si>
  <si>
    <t>ВФЧ/ШВ/П/100</t>
  </si>
  <si>
    <t>Нижньоселищенський ліцей Хустської міської ради</t>
  </si>
  <si>
    <t>Хмара Галина Михайлівна</t>
  </si>
  <si>
    <t>ВФЧ/ШВ/П/101</t>
  </si>
  <si>
    <t>Воловецький ліцей Воловецької селищної ради Мукачівського району</t>
  </si>
  <si>
    <t>Юрциба Людмила Михайлівна</t>
  </si>
  <si>
    <t>ВФЧ/ШВ/П/102</t>
  </si>
  <si>
    <t>Запорізький академічний ліцей № 34 Запорізької міської ради</t>
  </si>
  <si>
    <t>Ільїна Марина Євгеніївна</t>
  </si>
  <si>
    <t>ВФЧ/ШВ/П/103</t>
  </si>
  <si>
    <t>Запорізька суспільно-гуманітарна гімназія № 27 Запорізької міської ради Запорізької області</t>
  </si>
  <si>
    <t>Линенко Андрій Володимирович</t>
  </si>
  <si>
    <t>ВФЧ/ШВ/П/104</t>
  </si>
  <si>
    <t xml:space="preserve">Комунальний заклад загальної середньої освіти "Балабинський ліцей "Престиж" Кушугумської селищної ради Запорізького району Запорізької області </t>
  </si>
  <si>
    <t>Пересунько Тетяна Миколаївна</t>
  </si>
  <si>
    <t>ВФЧ/ШВ/П/105</t>
  </si>
  <si>
    <t>Комунальний заклад «Матвіївська загальноосвітня санаторна школа-інтернат І-ІІІ ступенів» Запорізької обласної ради</t>
  </si>
  <si>
    <t>Проценко Олена Вікторівна</t>
  </si>
  <si>
    <t>ВФЧ/ШВ/П/106</t>
  </si>
  <si>
    <t>Опорний заклад освіти "Матвіївський загальноосвітній навчально-виховний комплекс "Всесвіт" Матвіївської сільської ради</t>
  </si>
  <si>
    <t>Свиридова Тетяна Юріївна</t>
  </si>
  <si>
    <t>ВФЧ/ШВ/П/107</t>
  </si>
  <si>
    <t>Ліцей "Успіх" Вільнянської міської ради Запорізької області</t>
  </si>
  <si>
    <t>Скотаренко Анна Володимирівна</t>
  </si>
  <si>
    <t>ВФЧ/ШВ/П/108</t>
  </si>
  <si>
    <t>Комунальний заклад загальної середньої освіти "Малокатеринівська гімназія "Мрія" Кушугумської селищної ради Запорізького району Запорізької області</t>
  </si>
  <si>
    <t>Хвостенко Альона Юріївна</t>
  </si>
  <si>
    <t>ВФЧ/ШВ/П/109</t>
  </si>
  <si>
    <t>Запорізька гімназія №107 Запорізької міської ради Запорізької області</t>
  </si>
  <si>
    <t>Черьомухіна Альона Олександрівна</t>
  </si>
  <si>
    <t>ВФЧ/ШВ/П/110</t>
  </si>
  <si>
    <t>Великотур'янський ліцей Долинської міської ради Івано-Франківської області</t>
  </si>
  <si>
    <t>Бабінець Надія Василівна</t>
  </si>
  <si>
    <t>ВФЧ/ШВ/П/111</t>
  </si>
  <si>
    <t>Кобаківський ліцей імені Марка Черемшини</t>
  </si>
  <si>
    <t>Бельська Наталія Дем'янівна</t>
  </si>
  <si>
    <t>ВФЧ/ШВ/П/112</t>
  </si>
  <si>
    <t>Івано-Франківський приватний ліцей „Католицький ліцей святого Василія Великого“</t>
  </si>
  <si>
    <t>Боднар Ірина Миколаївна</t>
  </si>
  <si>
    <t>ВФЧ/ШВ/П/113</t>
  </si>
  <si>
    <t>Калуський ліцей №2 Калуської міської ради Івано-Франківської області</t>
  </si>
  <si>
    <t>Головчак Галина Іванівна</t>
  </si>
  <si>
    <t>ВФЧ/ШВ/П/114</t>
  </si>
  <si>
    <t>Яблунський ліцей</t>
  </si>
  <si>
    <t>Зварич Тетяна Юріївна</t>
  </si>
  <si>
    <t>ВФЧ/ШВ/П/115</t>
  </si>
  <si>
    <t>Долинський ліцей №5 Долинської міської ради</t>
  </si>
  <si>
    <t>Кабинець Вікторія Іванівна</t>
  </si>
  <si>
    <t>ВФЧ/ШВ/П/116</t>
  </si>
  <si>
    <t>ВФЧ/ШВ/П/117</t>
  </si>
  <si>
    <t>Надвірнянський ліцей "Престиж" Надвірнянської міської ради Івано-Франківської області</t>
  </si>
  <si>
    <t>Ковальчук Олег Олексійович</t>
  </si>
  <si>
    <t>ВФЧ/ШВ/П/118</t>
  </si>
  <si>
    <t>КАЛУСЬКИЙ ЛІЦЕЙ №10 КАЛУСЬКОЇ МІСЬКОЇ РАДИ ІВАНО-ФРАНКІВСЬКОЇ ОБЛАСТІ</t>
  </si>
  <si>
    <t>Крохта Оксана Миколаївна</t>
  </si>
  <si>
    <t>ВФЧ/ШВ/П/119</t>
  </si>
  <si>
    <t>Калуський ліцей ім. Дмитра Бахматюка</t>
  </si>
  <si>
    <t>Святкевич Наталія Володимирівна</t>
  </si>
  <si>
    <t>ВФЧ/ШВ/П/120</t>
  </si>
  <si>
    <t>Коломийський ліцей №9 Коломийської міської ради Івано-Франківської області</t>
  </si>
  <si>
    <t>Юр'як Роман Іванович</t>
  </si>
  <si>
    <t>ВФЧ/ШВ/П/121</t>
  </si>
  <si>
    <t>Долинський ліцей "Інтелект"</t>
  </si>
  <si>
    <t>Ющик Ольга Михайлівна</t>
  </si>
  <si>
    <t>ВФЧ/ШВ/П/122</t>
  </si>
  <si>
    <t>Русанівський ліцей</t>
  </si>
  <si>
    <t>Алексєєв Павло Сергійович</t>
  </si>
  <si>
    <t>ВФЧ/ШВ/П/123</t>
  </si>
  <si>
    <t>Київський ліцей бізнесу</t>
  </si>
  <si>
    <t>Андруховець Петро Михайлович</t>
  </si>
  <si>
    <t>ВФЧ/ШВ/П/124</t>
  </si>
  <si>
    <t>ліцей «Фінансовий» м. Києва</t>
  </si>
  <si>
    <t>Бицюра Юрій Васильович</t>
  </si>
  <si>
    <t>ВФЧ/ШВ/П/125</t>
  </si>
  <si>
    <t>ВФЧ/ШВ/П/126</t>
  </si>
  <si>
    <t>Березанський ліцей №3</t>
  </si>
  <si>
    <t>Войтенко Наталія Григорівна</t>
  </si>
  <si>
    <t>ВФЧ/ШВ/П/127</t>
  </si>
  <si>
    <t>Ліцей ім. Михайла Драгоманова</t>
  </si>
  <si>
    <t>Воронецька Ірина Яківна</t>
  </si>
  <si>
    <t>ВФЧ/ШВ/П/128</t>
  </si>
  <si>
    <t>Ліцей №29 Оболонського району м.Києва імені Петра Калнишевського</t>
  </si>
  <si>
    <t>Гавриш Станіслав Костянтинович</t>
  </si>
  <si>
    <t>ВФЧ/ШВ/П/129</t>
  </si>
  <si>
    <t>ВФЧ/ШВ/П/130</t>
  </si>
  <si>
    <t>Спеціалізована загальноосвітня середня школа з поглибленим вивченням природничо математичних наук міста Києва №255</t>
  </si>
  <si>
    <t>Голютяк Тетяна Миколаївна</t>
  </si>
  <si>
    <t>ВФЧ/ШВ/П/131</t>
  </si>
  <si>
    <t xml:space="preserve">Предславинський ліцей №56 Печерського району міста Києва </t>
  </si>
  <si>
    <t xml:space="preserve">Горлушко Ірина Георгіївна </t>
  </si>
  <si>
    <t>ВФЧ/ШВ/П/132</t>
  </si>
  <si>
    <t>Гірський ліцей Гірської сільської ради Бориспільського району Київської області</t>
  </si>
  <si>
    <t>Григоренко Людмила Василівна</t>
  </si>
  <si>
    <t>ВФЧ/ШВ/П/133</t>
  </si>
  <si>
    <t>Спеціалізована школа І-ІІІ ступенів № 57 з поглибленим вивченням англійської мови Шевченківського району м. Києва</t>
  </si>
  <si>
    <t>Денисова Ірина Вікторівна учитель</t>
  </si>
  <si>
    <t>ВФЧ/ШВ/П/134</t>
  </si>
  <si>
    <t>Броварський ліцей №4 ім. С. Олійника</t>
  </si>
  <si>
    <t>Доан Павло Ванович</t>
  </si>
  <si>
    <t>ВФЧ/ШВ/П/135</t>
  </si>
  <si>
    <t>ВФЧ/ШВ/П/136</t>
  </si>
  <si>
    <t>Середня загальноосвітня школа № 35</t>
  </si>
  <si>
    <t>Духніцький Юрій Олексійович</t>
  </si>
  <si>
    <t>ВФЧ/ШВ/П/137</t>
  </si>
  <si>
    <t>Школа I-III ступенів №58</t>
  </si>
  <si>
    <t>Железнякова Анна Едуардівна</t>
  </si>
  <si>
    <t>ВФЧ/ШВ/П/138</t>
  </si>
  <si>
    <t xml:space="preserve">Ліцей 214 </t>
  </si>
  <si>
    <t>Загідуліна Наталія Георгіївна</t>
  </si>
  <si>
    <t>ВФЧ/ШВ/П/139</t>
  </si>
  <si>
    <t>Загальноосвітній навчальний заклад І-ІІІ ступенів "Спеціалізована школа № 271 із поглибленим вивченням внформаційних технологій"</t>
  </si>
  <si>
    <t>Зайцева Катерина Сергіївна</t>
  </si>
  <si>
    <t>ВФЧ/ШВ/П/140</t>
  </si>
  <si>
    <t>Ліцей 23 "Кадетський корпус " імені Володимира Великого</t>
  </si>
  <si>
    <t>Зайченко Вікторія Юріївна</t>
  </si>
  <si>
    <t>ВФЧ/ШВ/П/141</t>
  </si>
  <si>
    <t>Приватна школа "Афіни" м. Києва</t>
  </si>
  <si>
    <t>Зінов'єва Віолета Сергіївна</t>
  </si>
  <si>
    <t>ВФЧ/ШВ/П/142</t>
  </si>
  <si>
    <t>Піївський ліцей "Ерудит" Ржищівської міської ради Київської області</t>
  </si>
  <si>
    <t>Ковтун Юлія Іванівна</t>
  </si>
  <si>
    <t>ВФЧ/ШВ/П/143</t>
  </si>
  <si>
    <t>Коцюбинський ліцей №2 Коцюбинської селищної ради</t>
  </si>
  <si>
    <t>Кожухар Надія Михайлівна</t>
  </si>
  <si>
    <t>ВФЧ/ШВ/П/144</t>
  </si>
  <si>
    <t>Ліцей № 101, м. Київ</t>
  </si>
  <si>
    <t>Коломієць Тетяна Миколаївна</t>
  </si>
  <si>
    <t>ВФЧ/ШВ/П/145</t>
  </si>
  <si>
    <t>Комунальний заклад Київської обласної ради"Київський обласний ліцей"</t>
  </si>
  <si>
    <t>Купріянчук Любов Анатоліївна</t>
  </si>
  <si>
    <t>ВФЧ/ШВ/П/146</t>
  </si>
  <si>
    <t>Середня загальноосвітня школа №162 м. Києва</t>
  </si>
  <si>
    <t>Маковенко Людмила Олександрівна</t>
  </si>
  <si>
    <t>ВФЧ/ШВ/П/147</t>
  </si>
  <si>
    <t>Український фізико-математичний ліцей КНУ імені Тараса Шевченка</t>
  </si>
  <si>
    <t xml:space="preserve">Мельник-Мірзоян Арміне Лаврентіївна </t>
  </si>
  <si>
    <t>ВФЧ/ШВ/П/148</t>
  </si>
  <si>
    <t xml:space="preserve">		Броварський ліцей №9 Броварської міської ради Броварського району Київської області</t>
  </si>
  <si>
    <t>Михайлова Наталія Анатоліївна</t>
  </si>
  <si>
    <t>ВФЧ/ШВ/П/149</t>
  </si>
  <si>
    <t>Спеціалізована авіаційно-технологічна школа № 203</t>
  </si>
  <si>
    <t>Павлова Наталія Олександрівна</t>
  </si>
  <si>
    <t>ВФЧ/ШВ/П/150</t>
  </si>
  <si>
    <t>ТОВ "Вишгородський заклад загальної середньої освіти-ліцей "Ектів Скул"</t>
  </si>
  <si>
    <t>Підвисоцька Людмила Ярославівна</t>
  </si>
  <si>
    <t>ВФЧ/ШВ/П/151</t>
  </si>
  <si>
    <t>ліцей номер 49</t>
  </si>
  <si>
    <t xml:space="preserve">Рудакова Марина Валентинівна </t>
  </si>
  <si>
    <t>ВФЧ/ШВ/П/152</t>
  </si>
  <si>
    <t>Вишнівський ліцей "ІДЕАЛ" Вишневої міської ради Бучанського району Київської області</t>
  </si>
  <si>
    <t>Сапальов Віктор Вікторович</t>
  </si>
  <si>
    <t>ВФЧ/ШВ/П/153</t>
  </si>
  <si>
    <t>Ліцей "Наукова зміна"</t>
  </si>
  <si>
    <t>Седляр Михайло Олегович</t>
  </si>
  <si>
    <t>ВФЧ/ШВ/П/154</t>
  </si>
  <si>
    <t>АСЕ school</t>
  </si>
  <si>
    <t>Тарковська Інна Павлівна</t>
  </si>
  <si>
    <t>ВФЧ/ШВ/П/155</t>
  </si>
  <si>
    <t>Заклад загальної середньої освіти №135 м. Києва</t>
  </si>
  <si>
    <t>Тонковид Марина Аркадіївна</t>
  </si>
  <si>
    <t>ВФЧ/ШВ/П/156</t>
  </si>
  <si>
    <t>Школа І -ІІІ ступенів №25 м. Києва</t>
  </si>
  <si>
    <t>Федоренко Юлія Леонідівна</t>
  </si>
  <si>
    <t>ВФЧ/ШВ/П/157</t>
  </si>
  <si>
    <t>Комунальний заклад Київської обласної ради Переяславський ліцей "Патріот"</t>
  </si>
  <si>
    <t>Федоренко Юрій Андрійович</t>
  </si>
  <si>
    <t>ВФЧ/ШВ/П/158</t>
  </si>
  <si>
    <t>Ліцей № 256 "СМАРТ"</t>
  </si>
  <si>
    <t>Фокіна Олена Олегівна</t>
  </si>
  <si>
    <t>ВФЧ/ШВ/П/159</t>
  </si>
  <si>
    <t>Ліцей "Універсум" Шевченківського району міста Києва</t>
  </si>
  <si>
    <t>Хозяшев Михайло Олександрович</t>
  </si>
  <si>
    <t>ВФЧ/ШВ/П/160</t>
  </si>
  <si>
    <t>ТОВ "Центр освіти "Оптіма"</t>
  </si>
  <si>
    <t>Шатіло Оксана Вадимівна</t>
  </si>
  <si>
    <t>ВФЧ/ШВ/П/161</t>
  </si>
  <si>
    <t>Коцюбинський ліцей №1</t>
  </si>
  <si>
    <t>Шевчук Наталія Михайлівна</t>
  </si>
  <si>
    <t>ВФЧ/ШВ/П/162</t>
  </si>
  <si>
    <t>Ліцей № 172 "Нивки" м.Києва</t>
  </si>
  <si>
    <t>Ярош Алла Олександрівна</t>
  </si>
  <si>
    <t>ВФЧ/ШВ/П/163</t>
  </si>
  <si>
    <t>Фурсівський ліцей-гімназія</t>
  </si>
  <si>
    <t>Ярошенко Олена Миколаївна</t>
  </si>
  <si>
    <t>ВФЧ/ШВ/П/164</t>
  </si>
  <si>
    <t>Смолінський ліцей № 2 Смолінської селищної ради Кіровоградської області</t>
  </si>
  <si>
    <t>Балан Юлія Миколаївна</t>
  </si>
  <si>
    <t>ВФЧ/ШВ/П/165</t>
  </si>
  <si>
    <t>Голованівський ліцей ім.Т.Г.Шевченка Голованівської селищної ради</t>
  </si>
  <si>
    <t>Безпалько Олена Володимирівна</t>
  </si>
  <si>
    <t>ВФЧ/ШВ/П/166</t>
  </si>
  <si>
    <t>Ліцей "Крила України" Знам'янської міської ради Кіровоградської області</t>
  </si>
  <si>
    <t>Биков Ілля Васильович</t>
  </si>
  <si>
    <t>ВФЧ/ШВ/П/167</t>
  </si>
  <si>
    <t>Гуманітарний ліцей Олександрійської міської ради Кіровоградської області</t>
  </si>
  <si>
    <t>Дериземля Тетяна Олександрівна</t>
  </si>
  <si>
    <t>ВФЧ/ШВ/П/168</t>
  </si>
  <si>
    <t>Мультипрофільний ліцей Олександрійської міської ради Кіровоградської області</t>
  </si>
  <si>
    <t>Дмитренко Юрій Васильович</t>
  </si>
  <si>
    <t>ВФЧ/ШВ/П/169</t>
  </si>
  <si>
    <t>КЗ Ліцей " Лідер" Кропивницької міської ради</t>
  </si>
  <si>
    <t>Іванова Ірина Вячеславівна</t>
  </si>
  <si>
    <t>ВФЧ/ШВ/П/170</t>
  </si>
  <si>
    <t>Комунальний заклад "Ліцей "Вікторія-П" Кропивницької міської ради"</t>
  </si>
  <si>
    <t>Левицька Олена Миколаївна</t>
  </si>
  <si>
    <t>ВФЧ/ШВ/П/171</t>
  </si>
  <si>
    <t>Куцеволівський ліцей Онуфріївської селищної ради</t>
  </si>
  <si>
    <t>Писаренко Світлана Олексіївна</t>
  </si>
  <si>
    <t>ВФЧ/ШВ/П/172</t>
  </si>
  <si>
    <t>Опорний заклад "Ліцей №1 ім. Героя України Березняка Є.С." Помічнянської міської ради</t>
  </si>
  <si>
    <t>Сазіна Оксана Анатоліївна</t>
  </si>
  <si>
    <t>ВФЧ/ШВ/П/173</t>
  </si>
  <si>
    <t>Комунальний заклад "Бобринецький ліцей №1" Бобринецької міської ради Кіровоградської області</t>
  </si>
  <si>
    <t>Сікач Ірина Олександрівна</t>
  </si>
  <si>
    <t>ВФЧ/ШВ/П/174</t>
  </si>
  <si>
    <t>Кремінська школа-гімназія Кремінської міської ради Луганської області</t>
  </si>
  <si>
    <t>Борисенко Діана Іванівна</t>
  </si>
  <si>
    <t>ВФЧ/ШВ/П/175</t>
  </si>
  <si>
    <t>Мокротинський ЗЗСО І-ІІІ ступенів</t>
  </si>
  <si>
    <t>Скіра Тетяна Миколаївна</t>
  </si>
  <si>
    <t>ВФЧ/ШВ/П/176</t>
  </si>
  <si>
    <t>Львівський фізико-математичний ліцей-інтернат при Львівському національному університеті ім. І. Франка</t>
  </si>
  <si>
    <t>Гаврилюк Василь Григорович</t>
  </si>
  <si>
    <t>ВФЧ/ШВ/П/177</t>
  </si>
  <si>
    <t xml:space="preserve">Ліцей "Надія" Львівської міської ради		</t>
  </si>
  <si>
    <t>Голосова Лідія Віталіївна</t>
  </si>
  <si>
    <t>ВФЧ/ШВ/П/178</t>
  </si>
  <si>
    <t>Липівський ЗЗСО І-ІІІ ступенів</t>
  </si>
  <si>
    <t>Добушовська Оксана Миколаївна</t>
  </si>
  <si>
    <t>ВФЧ/ШВ/П/179</t>
  </si>
  <si>
    <t>ліцей "Сихівський" ЛМР</t>
  </si>
  <si>
    <t>Журба Віталій Євгенійович</t>
  </si>
  <si>
    <t>ВФЧ/ШВ/П/180</t>
  </si>
  <si>
    <t>Ліцей №46 ім.В.Чорновола Львівської міської ради</t>
  </si>
  <si>
    <t>Кирильчук Оксана Іванівна</t>
  </si>
  <si>
    <t>ВФЧ/ШВ/П/181</t>
  </si>
  <si>
    <t>Середня загальноосвітня школа І-ІІІ ступенів №29 м. Львова</t>
  </si>
  <si>
    <t>Климко Ярина Миронівна</t>
  </si>
  <si>
    <t>ВФЧ/ШВ/П/182</t>
  </si>
  <si>
    <t>Навчально - виховний комплекс "Інженерно - економічна школа – Львівський економічний ліцей"</t>
  </si>
  <si>
    <t>Кравчук Оксана Ярославівна</t>
  </si>
  <si>
    <t>ВФЧ/ШВ/П/183</t>
  </si>
  <si>
    <t>Львівська правнича гімназія</t>
  </si>
  <si>
    <t>Леда Галина Мирославівна</t>
  </si>
  <si>
    <t>ВФЧ/ШВ/П/184</t>
  </si>
  <si>
    <t>Зашківський ліцей імені Євгена Коновальця</t>
  </si>
  <si>
    <t>Лущак Наталія Олександрівна</t>
  </si>
  <si>
    <t>ВФЧ/ШВ/П/185</t>
  </si>
  <si>
    <t>Львівська гімназія "Євшан"</t>
  </si>
  <si>
    <t>Мадай Лідія Орестівна</t>
  </si>
  <si>
    <t>ВФЧ/ШВ/П/186</t>
  </si>
  <si>
    <t>КЗ ЛОР "Обласний науковий ліцей "</t>
  </si>
  <si>
    <t>Марущак Іван Михайлович</t>
  </si>
  <si>
    <t>ВФЧ/ШВ/П/187</t>
  </si>
  <si>
    <t>СЗШ №34 ім.М.Шашкевича</t>
  </si>
  <si>
    <t>Місінська Світлана Михайлівна</t>
  </si>
  <si>
    <t>ВФЧ/ШВ/П/188</t>
  </si>
  <si>
    <t>Стенятинська ЗШ І-ІІІ ступенів</t>
  </si>
  <si>
    <t>Павкович Ірина Ігорівна</t>
  </si>
  <si>
    <t>ВФЧ/ШВ/П/189</t>
  </si>
  <si>
    <t>Зубрянський ліцей Солонківської сільської ради</t>
  </si>
  <si>
    <t>Партем Катерина Михайлівна</t>
  </si>
  <si>
    <t>ВФЧ/ШВ/П/190</t>
  </si>
  <si>
    <t>Середня загальноосвітня школа №1 м. Львова</t>
  </si>
  <si>
    <t>Перечепа Наталя Василівна</t>
  </si>
  <si>
    <t>ВФЧ/ШВ/П/191</t>
  </si>
  <si>
    <t>Заболотцівський опорний заклад загальної середньої освіти І-ІІІ ступенів Заболотцівської сільської ради Золочівського району Львівської області</t>
  </si>
  <si>
    <t>ВФЧ/ШВ/П/192</t>
  </si>
  <si>
    <t>Маринівський ліцей "Лідер"Доманівської селищної ради</t>
  </si>
  <si>
    <t xml:space="preserve">Гевич Катерина Миколаївна </t>
  </si>
  <si>
    <t>ВФЧ/ШВ/П/193</t>
  </si>
  <si>
    <t>Мостівський ліцей Мостівської сільської ради Вознесенського району</t>
  </si>
  <si>
    <t>Онищак Вікторія Семенівна</t>
  </si>
  <si>
    <t>ВФЧ/ШВ/П/194</t>
  </si>
  <si>
    <t>Черноморський ліцей 4 Чорноморської міської ради Одеського району Одеської області</t>
  </si>
  <si>
    <t>Алєксєєнко Ольга Володимирівна</t>
  </si>
  <si>
    <t>ВФЧ/ШВ/П/195</t>
  </si>
  <si>
    <t xml:space="preserve">Одеський ліцей № 62 Одеської міської ради		</t>
  </si>
  <si>
    <t>Бабій Анна Ігорівна</t>
  </si>
  <si>
    <t>ВФЧ/ШВ/П/196</t>
  </si>
  <si>
    <t>Одеський ліцей №13</t>
  </si>
  <si>
    <t>Бедікян Надія Іванівна</t>
  </si>
  <si>
    <t>ВФЧ/ШВ/П/197</t>
  </si>
  <si>
    <t>Одеський ліцей №17</t>
  </si>
  <si>
    <t>Васильєва Наталія Володимирівна</t>
  </si>
  <si>
    <t>ВФЧ/ШВ/П/198</t>
  </si>
  <si>
    <t>ОДЕСЬКИЙ ЛІЦЕЙ №28</t>
  </si>
  <si>
    <t>Веліченко Дмитро Святославович</t>
  </si>
  <si>
    <t>ВФЧ/ШВ/П/199</t>
  </si>
  <si>
    <t>Ліцей "Лідер" м.Білгорода-Дністровського</t>
  </si>
  <si>
    <t>Гайнулліна Олена Миколаївна</t>
  </si>
  <si>
    <t>ВФЧ/ШВ/П/200</t>
  </si>
  <si>
    <t>Одеський ліцей "Фонтанський"</t>
  </si>
  <si>
    <t>Гарчева Ірина Олександрівна</t>
  </si>
  <si>
    <t>ВФЧ/ШВ/П/201</t>
  </si>
  <si>
    <t>Кілійський заклад загальної середньої освіти №1 Кілійської міської ради</t>
  </si>
  <si>
    <t>Гудима Вікторія Вікторівна</t>
  </si>
  <si>
    <t>ВФЧ/ШВ/П/202</t>
  </si>
  <si>
    <t xml:space="preserve">ЗЗСО "Авангардівський ліцей" Авангардівської селищної ради </t>
  </si>
  <si>
    <t>Жуковська Олена Миколаївна</t>
  </si>
  <si>
    <t>ВФЧ/ШВ/П/203</t>
  </si>
  <si>
    <t>Тузлівський ОЗЗСО</t>
  </si>
  <si>
    <t>Карпенко Інна Володимирівна</t>
  </si>
  <si>
    <t>ВФЧ/ШВ/П/204</t>
  </si>
  <si>
    <t>Біляївський ліцей №2 Біляївської міської ради  Одеського району Одеської області</t>
  </si>
  <si>
    <t>Ковальова Олена Сергіївна</t>
  </si>
  <si>
    <t>ВФЧ/ШВ/П/205</t>
  </si>
  <si>
    <t>Міжнародна академічна школа Одеса</t>
  </si>
  <si>
    <t>Козак Ганна Олександрівна</t>
  </si>
  <si>
    <t>ВФЧ/ШВ/П/206</t>
  </si>
  <si>
    <t>Теплодарський ліцей імені О.П. Медведкова</t>
  </si>
  <si>
    <t>Кургуз-Ставратій Марія Віталіївна</t>
  </si>
  <si>
    <t>ВФЧ/ШВ/П/207</t>
  </si>
  <si>
    <t>Одеський ліцей №78 Одеської міської ради</t>
  </si>
  <si>
    <t>Нікітіна Наталія Вікторівна</t>
  </si>
  <si>
    <t>ВФЧ/ШВ/П/208</t>
  </si>
  <si>
    <t>Ліцей № 23 Одеської Міської Ради</t>
  </si>
  <si>
    <t>Нікулін Роман Ігорович</t>
  </si>
  <si>
    <t>ВФЧ/ШВ/П/209</t>
  </si>
  <si>
    <t>ОДЕСЬКИЙ ЛІЦЕЙ № 7 ОДЕСЬКОЇ МІСЬКОЇ РАДИ</t>
  </si>
  <si>
    <t>Озарінська Тетяна Станіславівна</t>
  </si>
  <si>
    <t>ВФЧ/ШВ/П/210</t>
  </si>
  <si>
    <t xml:space="preserve">Дельжилерський ліцей Татарбунарської міської ради </t>
  </si>
  <si>
    <t xml:space="preserve">Паладій Марія Георгіївна </t>
  </si>
  <si>
    <t>ВФЧ/ШВ/П/211</t>
  </si>
  <si>
    <t>Одеський ліцей №15</t>
  </si>
  <si>
    <t>Петельська Олена Юріївна</t>
  </si>
  <si>
    <t>ВФЧ/ШВ/П/212</t>
  </si>
  <si>
    <t>Одеський економічний ліцей Одеської міської ради</t>
  </si>
  <si>
    <t>Харитонова Бела Григорівна</t>
  </si>
  <si>
    <t>ВФЧ/ШВ/П/213</t>
  </si>
  <si>
    <t>Арцизький ліцей №5 з початковою школою та гімназією Арцизької міської ради</t>
  </si>
  <si>
    <t>Шолька Сергій Миколайович</t>
  </si>
  <si>
    <t>ВФЧ/ШВ/П/214</t>
  </si>
  <si>
    <t>ОДЕСЬКИЙ ЛІЦЕЙ№4 ОДЕСЬКОЇ МІСЬКОЇ РАДИ</t>
  </si>
  <si>
    <t>Шумченя Тетяна Володимирівна</t>
  </si>
  <si>
    <t>ВФЧ/ШВ/П/215</t>
  </si>
  <si>
    <t>Білецьківський ліцей Кам'янопотоківської сільської ради Кременчуцького району Полтавської області</t>
  </si>
  <si>
    <t>Бондаренко Надія Володимирівна</t>
  </si>
  <si>
    <t>ВФЧ/ШВ/П/216</t>
  </si>
  <si>
    <t>Академічний ліцей імені братів Шеметів Лубенської міської ради Полтавської області</t>
  </si>
  <si>
    <t>Гончаров Ігор Анатолійович</t>
  </si>
  <si>
    <t>ВФЧ/ШВ/П/217</t>
  </si>
  <si>
    <t>Щербанвський ліцей Щербанівської сільської ради Полтавського району Полтавської області</t>
  </si>
  <si>
    <t>Гордієвський Дмитро Євгенович</t>
  </si>
  <si>
    <t>ВФЧ/ШВ/П/218</t>
  </si>
  <si>
    <t>Опорний заклад "Скороходівський ліцей" Скороходівської селищної ради Полтавської області</t>
  </si>
  <si>
    <t>Давиденко Наталія Сергіївна</t>
  </si>
  <si>
    <t>ВФЧ/ШВ/П/219</t>
  </si>
  <si>
    <t>ОЗО "Миргородський ліцей імені І.А.Зубковського"</t>
  </si>
  <si>
    <t>Кареліна Оксана Анатоліївна</t>
  </si>
  <si>
    <t>ВФЧ/ШВ/П/220</t>
  </si>
  <si>
    <t>Полтавський ліцей # 2</t>
  </si>
  <si>
    <t xml:space="preserve">Кравець Міла </t>
  </si>
  <si>
    <t>ВФЧ/ШВ/П/221</t>
  </si>
  <si>
    <t>опорний заклад "Омельницький ліцей" виконавчого комітету Омельницької сільської ради Кременчуцького району Полтавської області</t>
  </si>
  <si>
    <t xml:space="preserve">Павлушенко Катерина Валеріївна </t>
  </si>
  <si>
    <t>ВФЧ/ШВ/П/222</t>
  </si>
  <si>
    <t>Петрівський ліцей</t>
  </si>
  <si>
    <t>Чернобай Надія Володимирівна</t>
  </si>
  <si>
    <t>ВФЧ/ШВ/П/223</t>
  </si>
  <si>
    <t>Заводський ліцей №1 Заводської міської ради Миргородського району Полтавської області</t>
  </si>
  <si>
    <t>Ющенко Ірина Володимирівна</t>
  </si>
  <si>
    <t>ВФЧ/ШВ/П/224</t>
  </si>
  <si>
    <t xml:space="preserve"> Вараський ліцей №6 Вараської міської ради</t>
  </si>
  <si>
    <t xml:space="preserve"> Бутрим Лідія Петрівна</t>
  </si>
  <si>
    <t>ВФЧ/ШВ/П/225</t>
  </si>
  <si>
    <t>Обласний науковий ліцей в м. Рівне Рівненської обласної ради</t>
  </si>
  <si>
    <t>Вашай Юлія Володимирівна</t>
  </si>
  <si>
    <t>ВФЧ/ШВ/П/226</t>
  </si>
  <si>
    <t>КЗ "Студянський  ліцей"</t>
  </si>
  <si>
    <t>Кулібаба Тетяна Юріївна</t>
  </si>
  <si>
    <t>ВФЧ/ШВ/П/227</t>
  </si>
  <si>
    <t xml:space="preserve">Сарненський ліцей №5 Сарненської міської ради Сарненського району </t>
  </si>
  <si>
    <t>Сергійчук Ірина Анатоліївна</t>
  </si>
  <si>
    <t>ВФЧ/ШВ/П/228</t>
  </si>
  <si>
    <t>Гощанський ліцей Гощанської селищної ради Рівненської області</t>
  </si>
  <si>
    <t>Харченко Любов Володимирівна</t>
  </si>
  <si>
    <t>ВФЧ/ШВ/П/229</t>
  </si>
  <si>
    <t>КЗСОР "Конотопський обласний академічний ліцей "Лідер"</t>
  </si>
  <si>
    <t>Аптерман Олександр Йосипович</t>
  </si>
  <si>
    <t>ВФЧ/ШВ/П/230</t>
  </si>
  <si>
    <t>Нижньосироватський ліцей імені Бориса Грінченка Нижньосироватської сільської ради Сумського району Сумської області</t>
  </si>
  <si>
    <t>Гиренко Наталія Сергіївна</t>
  </si>
  <si>
    <t>ВФЧ/ШВ/П/231</t>
  </si>
  <si>
    <t>Конотопський ліцей №9 Конотопської міської ради Сумської області</t>
  </si>
  <si>
    <t>Леоненко Юлія Григорівна</t>
  </si>
  <si>
    <t>ВФЧ/ШВ/П/232</t>
  </si>
  <si>
    <t xml:space="preserve">Конотопський  ліцей  №3 Конотопської міської ради  Сумської області  </t>
  </si>
  <si>
    <t xml:space="preserve">Олех Анатолій  Петрович </t>
  </si>
  <si>
    <t>ВФЧ/ШВ/П/233</t>
  </si>
  <si>
    <t>Комунальна установа Сумська загальноосвітня школа I-III ступенів №27, м. Суми, Сумської області</t>
  </si>
  <si>
    <t>Пильчук Мирослава Вікторівна</t>
  </si>
  <si>
    <t>ВФЧ/ШВ/П/234</t>
  </si>
  <si>
    <t>Ямпільський ліцей №2 Ямпільської селищної ради Сумської області</t>
  </si>
  <si>
    <t>Прокопенко Оксана Андріївна</t>
  </si>
  <si>
    <t>ВФЧ/ШВ/П/235</t>
  </si>
  <si>
    <t xml:space="preserve">Комунальна установа Сумська загальноосвітня школа І-ІІІ ступенів 4 імені Героя України Олександра Аніщенка Сумської міської ради </t>
  </si>
  <si>
    <t>Шапаренко Інна Жанівна</t>
  </si>
  <si>
    <t>ВФЧ/ШВ/П/236</t>
  </si>
  <si>
    <t>Тернопільська загальноосвітня школа І-ІІІ ступенів №19</t>
  </si>
  <si>
    <t>Антонюк Сергій Миколайович</t>
  </si>
  <si>
    <t>ВФЧ/ШВ/П/237</t>
  </si>
  <si>
    <t>Бережанський ліцей Тернопільської обласної  ради</t>
  </si>
  <si>
    <t>Бридун Оксана Григорівна</t>
  </si>
  <si>
    <t>ВФЧ/ШВ/П/238</t>
  </si>
  <si>
    <t>Остап'ївський заклад загальної середньої освіти Скалатської міської ради</t>
  </si>
  <si>
    <t>Кец Оксана Йосипівна</t>
  </si>
  <si>
    <t>ВФЧ/ШВ/П/239</t>
  </si>
  <si>
    <t>Опорний заклад Почаївська ЗОШ І-ІІІ ступенів</t>
  </si>
  <si>
    <t>Козак Людмила Миколаївна</t>
  </si>
  <si>
    <t>ВФЧ/ШВ/П/240</t>
  </si>
  <si>
    <t>Ліцей №1 м.Копичинці Копичинецької міської ради Чортківського району Тернопільської області</t>
  </si>
  <si>
    <t>Липка Оксана Романівна</t>
  </si>
  <si>
    <t>ВФЧ/ШВ/П/241</t>
  </si>
  <si>
    <t>Тернопільська загальноосвітня школа №14 ім.Б.Лепкого</t>
  </si>
  <si>
    <t>Пасєка Наталія Іванівна</t>
  </si>
  <si>
    <t>ВФЧ/ШВ/П/242</t>
  </si>
  <si>
    <t>Тернопільський класичний ліцей Тернопільської міської ради</t>
  </si>
  <si>
    <t>Романишин Ольга Миколаївна</t>
  </si>
  <si>
    <t>ВФЧ/ШВ/П/243</t>
  </si>
  <si>
    <t>Бережанський ліцей імені Віталія Скакуна</t>
  </si>
  <si>
    <t>Якимець Леся Василівна</t>
  </si>
  <si>
    <t>ВФЧ/ШВ/П/244</t>
  </si>
  <si>
    <t>КЗ "Харківський ліцей № 93 ХМР"</t>
  </si>
  <si>
    <t>Бєлоусова Світлана Володимирівна</t>
  </si>
  <si>
    <t>ВФЧ/ШВ/П/245</t>
  </si>
  <si>
    <t>Комунальний заклад «Харківський науковий ліцей "Обдарованість"» Харківської обласної ради</t>
  </si>
  <si>
    <t>Бордаєв Владислав Вікторович</t>
  </si>
  <si>
    <t>ВФЧ/ШВ/П/246</t>
  </si>
  <si>
    <t>Комунальний заклад "Харківський ліцей № 58 Харківської міської ради"</t>
  </si>
  <si>
    <t>Борисенко Світлана Олександрівна</t>
  </si>
  <si>
    <t>ВФЧ/ШВ/П/247</t>
  </si>
  <si>
    <t>комунальний заклад "Харківський ліцей № 4 Харківської міської ради"</t>
  </si>
  <si>
    <t>Бутко Ольга Володимирівна</t>
  </si>
  <si>
    <t>ВФЧ/ШВ/П/248</t>
  </si>
  <si>
    <t>комунальний заклад "Харківський ліцей № 64 Харківської міської ради"</t>
  </si>
  <si>
    <t>Ємельянова Лідія Іванівна</t>
  </si>
  <si>
    <t>ВФЧ/ШВ/П/249</t>
  </si>
  <si>
    <t>ПРИВАТНИЙ ЗАКЛАД ЗАГАЛЬНОЇ СЕРЕДНЬОЇ ОСВІТИ "ХАРКІВСЬКИЙ ЛІЦЕЙ "ІТ СТЕП СКУЛ ХАРКІВ"" ХАРКІВСЬКОЇ ОБЛАСТІ</t>
  </si>
  <si>
    <t>Зайцева Ірина Олександрівна</t>
  </si>
  <si>
    <t>ВФЧ/ШВ/П/250</t>
  </si>
  <si>
    <t>Комунальний заклад "Харківський ліцей № 157 Харківської міської ради"</t>
  </si>
  <si>
    <t>Коваленко Тетяна Федорівна</t>
  </si>
  <si>
    <t>ВФЧ/ШВ/П/251</t>
  </si>
  <si>
    <t xml:space="preserve">Комунальний заклад "Харківський ліцей №156 Харківської міської ради" </t>
  </si>
  <si>
    <t>Коноваленко Ігор Вікторович</t>
  </si>
  <si>
    <t>ВФЧ/ШВ/П/252</t>
  </si>
  <si>
    <t>комунальний заклад "Харківський ліцей №163 Харківської міської ради"</t>
  </si>
  <si>
    <t>Кравченко Анна Олексіївна</t>
  </si>
  <si>
    <t>ВФЧ/ШВ/П/253</t>
  </si>
  <si>
    <t>Харківський ліцей # 147</t>
  </si>
  <si>
    <t>Ляхівненко Людмила Володимирівна</t>
  </si>
  <si>
    <t>ВФЧ/ШВ/П/254</t>
  </si>
  <si>
    <t>комунальний заклад "Харківський ліцей №141 Харківської міської ради"</t>
  </si>
  <si>
    <t>Махамат Світлана Василівна</t>
  </si>
  <si>
    <t>ВФЧ/ШВ/П/255</t>
  </si>
  <si>
    <t>комунальний заклад "Харківський ліцей № 20 Харківської міської ради"</t>
  </si>
  <si>
    <t>Нечаєва-Носова Оксана Олександрівна</t>
  </si>
  <si>
    <t>ВФЧ/ШВ/П/256</t>
  </si>
  <si>
    <t>Комунальний заклад "Есхарівський ліцей" Новопокровської селищної ради Чугуївського району Харківської області</t>
  </si>
  <si>
    <t>Семерик Олександра Сергіївна</t>
  </si>
  <si>
    <t>ВФЧ/ШВ/П/257</t>
  </si>
  <si>
    <t>Комунальний заклад "Шелестівський ліцей Коломацької селищної ради Богодухівського району Харківської області"</t>
  </si>
  <si>
    <t xml:space="preserve">Тороні Валентина Миколаївна </t>
  </si>
  <si>
    <t>ВФЧ/ШВ/П/258</t>
  </si>
  <si>
    <t>Комунальний заклад Харківський ліцей № 139 Харківської міської ради</t>
  </si>
  <si>
    <t>Шумаков Олексій Сергійович</t>
  </si>
  <si>
    <t>ВФЧ/ШВ/П/259</t>
  </si>
  <si>
    <t>Ліцей №3 Новокаховської міської ради</t>
  </si>
  <si>
    <t>Батрак Аліна Русланівна</t>
  </si>
  <si>
    <t>ВФЧ/ШВ/П/260</t>
  </si>
  <si>
    <t>Новокиївський навчально-виховний комплекс "загальноосвітній навчальний заклад І-ІІІ ступенів-дошкільний навчальний заклад" Каланчацької селищної ради Херсонської області</t>
  </si>
  <si>
    <t>Василенко Юлія Олександрівна</t>
  </si>
  <si>
    <t>ВФЧ/ШВ/П/261</t>
  </si>
  <si>
    <t xml:space="preserve">Херсонська загальноосвітня школа І-ІІІ ступенів №39 "Школа-родина" Херсонської міської ради </t>
  </si>
  <si>
    <t>Голобородько Микола Володимирович</t>
  </si>
  <si>
    <t>ВФЧ/ШВ/П/262</t>
  </si>
  <si>
    <t>Херсонський науковий ліцей Херсонської обласної ради</t>
  </si>
  <si>
    <t>Кнорр Юлія Володимирівна</t>
  </si>
  <si>
    <t>ВФЧ/ШВ/П/263</t>
  </si>
  <si>
    <t>Ліцей №1 імені О.П.Довженка Новокаховської міської ради Херсонської області</t>
  </si>
  <si>
    <t>Питько Тетяна Сергіївна</t>
  </si>
  <si>
    <t>ВФЧ/ШВ/П/264</t>
  </si>
  <si>
    <t>Чорнобаївська санаторна загальноосвітня школа-інтернат І-ІІІ ступенів Херсонської обласної ради</t>
  </si>
  <si>
    <t>Фесенко Ірина Володимирівна</t>
  </si>
  <si>
    <t>ВФЧ/ШВ/П/265</t>
  </si>
  <si>
    <t>комунальний заклад загальної середньої освіти "Ліцей №3 імені Артема Мазура Хмельницької міської ради"</t>
  </si>
  <si>
    <t>Зима Наталія Володимирівна</t>
  </si>
  <si>
    <t>ВФЧ/ШВ/П/266</t>
  </si>
  <si>
    <t>Хмельницький ліцей Хмельницької обласної ради</t>
  </si>
  <si>
    <t>Кулик Раїса Іванівна</t>
  </si>
  <si>
    <t>ВФЧ/ШВ/П/267</t>
  </si>
  <si>
    <t xml:space="preserve">Камʼянець-Подільський ліцей N14 Камʼянець-Подільської міської ради Хмельницької області </t>
  </si>
  <si>
    <t xml:space="preserve">Мельник Ірина Василівна </t>
  </si>
  <si>
    <t>ВФЧ/ШВ/П/268</t>
  </si>
  <si>
    <t>КЗЗСО Ліцей 1 імені Володимира Красицького Хмельницької міської ради</t>
  </si>
  <si>
    <t>Надобко Оксана Григорівна</t>
  </si>
  <si>
    <t>ВФЧ/ШВ/П/269</t>
  </si>
  <si>
    <t>Михайлюцький ліцей Михайлюцької сільської ради Шепетівського району Хмельницької області</t>
  </si>
  <si>
    <t>Поліщук Марія Анатоліївна</t>
  </si>
  <si>
    <t>ВФЧ/ШВ/П/270</t>
  </si>
  <si>
    <t>Славутський ліцей Хмельницької обласної ради</t>
  </si>
  <si>
    <t>Семенюк Галина Миколаївна</t>
  </si>
  <si>
    <t>ВФЧ/ШВ/П/271</t>
  </si>
  <si>
    <t>Ліцей №15 імені Олександра Співачука міста Хмельницького</t>
  </si>
  <si>
    <t>Скицюк Ірина Вікторівна</t>
  </si>
  <si>
    <t>ВФЧ/ШВ/П/272</t>
  </si>
  <si>
    <t>Ліцей №1 ім.Героя України М.Дзявульського Шепетівської міської ради Хмельницької області</t>
  </si>
  <si>
    <t>Слободенюк Ірина Миколаївна</t>
  </si>
  <si>
    <t>ВФЧ/ШВ/П/273</t>
  </si>
  <si>
    <t xml:space="preserve">Чемеровецький ліцей №1 </t>
  </si>
  <si>
    <t>Слободян Тетяна Михайлівна</t>
  </si>
  <si>
    <t>ВФЧ/ШВ/П/274</t>
  </si>
  <si>
    <t>Шполянський ліцей №3 Шполянської міської ради ОТГ Черкаької області</t>
  </si>
  <si>
    <t>Бондаренко Анна Петрівна</t>
  </si>
  <si>
    <t>ВФЧ/ШВ/П/275</t>
  </si>
  <si>
    <t>Черкаська загальноосвітня школа І-ІІІ ст. №29 Черкаської міської ради Черкаської області</t>
  </si>
  <si>
    <t>Діденко Сергій Васильович</t>
  </si>
  <si>
    <t>ВФЧ/ШВ/П/276</t>
  </si>
  <si>
    <t>. Золотоніська гімназія ім.С, Д, Скляренка</t>
  </si>
  <si>
    <t>Заєць Світлана іванівна</t>
  </si>
  <si>
    <t>ВФЧ/ШВ/П/277</t>
  </si>
  <si>
    <t>Драбівський ліцей Драбівської селищної ради</t>
  </si>
  <si>
    <t>Калач Інна Вікторівна</t>
  </si>
  <si>
    <t>ВФЧ/ШВ/П/278</t>
  </si>
  <si>
    <t xml:space="preserve">Смілянський навчально-виховний комплекс "Загальноосвітня школа І ступеня-гімназія імені В.Т.Сенатора" (з дошкільним підрозділом) Смілянської міської ради Черкаської області </t>
  </si>
  <si>
    <t xml:space="preserve">Кільчевська Ольга Вікторівна </t>
  </si>
  <si>
    <t>ВФЧ/ШВ/П/279</t>
  </si>
  <si>
    <t>ліцей "Ерудит" Монастирищенської міської ради Черкаської області</t>
  </si>
  <si>
    <t>Красножон Тетяна Вікторівна</t>
  </si>
  <si>
    <t>ВФЧ/ШВ/П/280</t>
  </si>
  <si>
    <t>Золотоніська спеціалізована школа № 1, м. Золотоноша, Черкаська область.</t>
  </si>
  <si>
    <t xml:space="preserve">Кузьмінський Дмитро Миколайович </t>
  </si>
  <si>
    <t>ВФЧ/ШВ/П/281</t>
  </si>
  <si>
    <t xml:space="preserve">Навчально-виховний комплекс "Загальноосвітня школа І-ІІІ ступенів #3-колегіум" Смілянської міської ради Черкаської області </t>
  </si>
  <si>
    <t xml:space="preserve">Куликова Ольга Іванівна </t>
  </si>
  <si>
    <t>ВФЧ/ШВ/П/282</t>
  </si>
  <si>
    <t>Смілянська спеціалізована школа І-ІІІ ступенів № 12 Смілянської міської ради Черкаської області</t>
  </si>
  <si>
    <t>Мазур Наталія Володимирівна</t>
  </si>
  <si>
    <t>ВФЧ/ШВ/П/283</t>
  </si>
  <si>
    <t>Смілянська загальноосвітня школа І -ІІІ ступенів №1 Смілянської міської ради Черкаської області</t>
  </si>
  <si>
    <t>Подрушняк Любов Іванівна</t>
  </si>
  <si>
    <t>ВФЧ/ШВ/П/284</t>
  </si>
  <si>
    <t xml:space="preserve">	Комунальний заклад "Степанецький ліцей - опорний заклад загальної середньої освіти" Степанецької сільської ради об'єднаної територіальної громади Черкаської області</t>
  </si>
  <si>
    <t>Почтар Юлія Миколаївна</t>
  </si>
  <si>
    <t>ВФЧ/ШВ/П/285</t>
  </si>
  <si>
    <t>Черкаська гімназія № 9 ім. О.М.Луценка</t>
  </si>
  <si>
    <t>Руденко Оксана Анатоліївна</t>
  </si>
  <si>
    <t>ВФЧ/ШВ/П/286</t>
  </si>
  <si>
    <t>Мліївський ліцей №1 Мліївської сільської ради</t>
  </si>
  <si>
    <t>Сотникова Софія Анатоліївна</t>
  </si>
  <si>
    <t>ВФЧ/ШВ/П/287</t>
  </si>
  <si>
    <t xml:space="preserve">Городищенський економічний ліцей Городищенської міської ради Черкаської області </t>
  </si>
  <si>
    <t>Чорна Тетяна Василівна</t>
  </si>
  <si>
    <t>ВФЧ/ШВ/П/288</t>
  </si>
  <si>
    <t>Коробівський НВК "ЗОШ І-ІІІ ступенів - заклад дошкільної освіти'</t>
  </si>
  <si>
    <t xml:space="preserve">Шацило Марія Василівна </t>
  </si>
  <si>
    <t>ВФЧ/ШВ/П/289</t>
  </si>
  <si>
    <t>Тарасовецький ліцей Ванчиковецької сільської ради Чернівецького району Чернівецької області</t>
  </si>
  <si>
    <t>Безушка Лариса Сергіївна</t>
  </si>
  <si>
    <t>ВФЧ/ШВ/П/290</t>
  </si>
  <si>
    <t>Опорний заклад "СОКИРЯНСЬКИЙ ЛІЦЕЙ №1 СОКИРЯНСЬКОЇ МІСЬКОЇ РАДИ ДНІСТРОВСЬКОГО РАЙОНУ ЧЕРНІВЕЦЬКОЇ ОБЛАСТІ"</t>
  </si>
  <si>
    <t>Ткач Андрій Анатолійович</t>
  </si>
  <si>
    <t>ВФЧ/ШВ/П/291</t>
  </si>
  <si>
    <t>Талалаївський ліцей Талалаївської сільської ради Ніжинського району Чернігівської області</t>
  </si>
  <si>
    <t>Немченко Іван Іванович</t>
  </si>
  <si>
    <t>ВФЧ/ШВ/П/292</t>
  </si>
  <si>
    <t>Білейківський ліцей Козелецької селищної ради</t>
  </si>
  <si>
    <t>Пиженко Тамара Миколаївна</t>
  </si>
  <si>
    <t>ВФЧ/ШВ/П/293</t>
  </si>
  <si>
    <t>Козелецький ліцей №3 Козелецької селищної ради</t>
  </si>
  <si>
    <t>Ричок Катерина Миколаївна</t>
  </si>
  <si>
    <t>ВФЧ/ШВ/П/294</t>
  </si>
  <si>
    <t>Ніжинський ліцей Ніжинської міської ради Чернігівської області при НДУ ім. М.Гоголя</t>
  </si>
  <si>
    <t>Шовкун Тетяна Миколаївна</t>
  </si>
  <si>
    <t>ВФЧ/ШВ/П/295</t>
  </si>
  <si>
    <t>Комунальний заклад освіти «Ліцей «Синергія» Дніпропетровської обласної ради»</t>
  </si>
  <si>
    <t xml:space="preserve"> Шаповал Ольга Ігорівна</t>
  </si>
  <si>
    <t>ВФЧ/ШВ/П/296</t>
  </si>
  <si>
    <t>Зеленодольський ліцей Зеленодольської міської ради</t>
  </si>
  <si>
    <t>Гдадкий Андрій Григорович</t>
  </si>
  <si>
    <t>ВФЧ/ШВ/П/297</t>
  </si>
  <si>
    <t>Тростянецький ліцей</t>
  </si>
  <si>
    <t>Мальон Наталія Євгенівна</t>
  </si>
  <si>
    <t>Навчальний заклад</t>
  </si>
  <si>
    <t>Номер сертифіката</t>
  </si>
  <si>
    <t>№ з/п</t>
  </si>
  <si>
    <t>Керівник</t>
  </si>
  <si>
    <t>ВФЧ/ШВ/П/298</t>
  </si>
  <si>
    <t>Радушненський ліцей Новопільської сільської ради</t>
  </si>
  <si>
    <t>Вознюк Тетяна Олексіївна</t>
  </si>
  <si>
    <t>ВФЧ/ШВ/П/299</t>
  </si>
  <si>
    <t>Комунальний заклад "Харківський ліцей № 107 Харківської міської ради"</t>
  </si>
  <si>
    <t>Буряк Юлія Леонідівна</t>
  </si>
  <si>
    <t>ВФЧ/ШВ/П/300</t>
  </si>
  <si>
    <t>ВФЧ/ШВ/П/301</t>
  </si>
  <si>
    <t>Черкаський гуманітарно-правовий ліцей Черкаської міської ради Черкаської області</t>
  </si>
  <si>
    <t>Гадяцький ліцей №1 імені Олени Пчілки</t>
  </si>
  <si>
    <t>Копійка Тетяна Григорівна</t>
  </si>
  <si>
    <t>Гарнага Світлана Іванівна</t>
  </si>
  <si>
    <t>Стрехалюк Марія Іванівна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</si>
</sst>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NYHlGOjG68v-CmuRMY9K" TargetMode="External"/><Relationship Id="rId299" Type="http://schemas.openxmlformats.org/officeDocument/2006/relationships/hyperlink" Target="https://talan.bank.gov.ua/get-user-certificate/bh34WCiaI0YNms5Ylcg0" TargetMode="External"/><Relationship Id="rId21" Type="http://schemas.openxmlformats.org/officeDocument/2006/relationships/hyperlink" Target="https://talan.bank.gov.ua/get-user-certificate/NYHlG-rpOuTRk_8ixZ2V" TargetMode="External"/><Relationship Id="rId63" Type="http://schemas.openxmlformats.org/officeDocument/2006/relationships/hyperlink" Target="https://talan.bank.gov.ua/get-user-certificate/NYHlGgw89P1ga85WufWY" TargetMode="External"/><Relationship Id="rId159" Type="http://schemas.openxmlformats.org/officeDocument/2006/relationships/hyperlink" Target="https://talan.bank.gov.ua/get-user-certificate/NYHlGD9gcQXVFmq0flux" TargetMode="External"/><Relationship Id="rId170" Type="http://schemas.openxmlformats.org/officeDocument/2006/relationships/hyperlink" Target="https://talan.bank.gov.ua/get-user-certificate/NYHlGtaOUyVn1aMUL84L" TargetMode="External"/><Relationship Id="rId226" Type="http://schemas.openxmlformats.org/officeDocument/2006/relationships/hyperlink" Target="https://talan.bank.gov.ua/get-user-certificate/NYHlGU2E7jYLOuWLlSyN" TargetMode="External"/><Relationship Id="rId268" Type="http://schemas.openxmlformats.org/officeDocument/2006/relationships/hyperlink" Target="https://talan.bank.gov.ua/get-user-certificate/NYHlGrL0DTINyaradIFl" TargetMode="External"/><Relationship Id="rId32" Type="http://schemas.openxmlformats.org/officeDocument/2006/relationships/hyperlink" Target="https://talan.bank.gov.ua/get-user-certificate/NYHlGdYLFNVSYYPdBM4J" TargetMode="External"/><Relationship Id="rId74" Type="http://schemas.openxmlformats.org/officeDocument/2006/relationships/hyperlink" Target="https://talan.bank.gov.ua/get-user-certificate/NYHlGQ6lQv6ThKAor2_B" TargetMode="External"/><Relationship Id="rId128" Type="http://schemas.openxmlformats.org/officeDocument/2006/relationships/hyperlink" Target="https://talan.bank.gov.ua/get-user-certificate/NYHlGUmLVv6snxOMP1Yx" TargetMode="External"/><Relationship Id="rId5" Type="http://schemas.openxmlformats.org/officeDocument/2006/relationships/hyperlink" Target="https://talan.bank.gov.ua/get-user-certificate/NYHlGe-i7usywrLz8QPD" TargetMode="External"/><Relationship Id="rId181" Type="http://schemas.openxmlformats.org/officeDocument/2006/relationships/hyperlink" Target="https://talan.bank.gov.ua/get-user-certificate/NYHlGugRwmmDsQOINfao" TargetMode="External"/><Relationship Id="rId237" Type="http://schemas.openxmlformats.org/officeDocument/2006/relationships/hyperlink" Target="https://talan.bank.gov.ua/get-user-certificate/NYHlGq8Ciw5mLk_REgEX" TargetMode="External"/><Relationship Id="rId279" Type="http://schemas.openxmlformats.org/officeDocument/2006/relationships/hyperlink" Target="https://talan.bank.gov.ua/get-user-certificate/NYHlG6a_CkJhvP3ylbfb" TargetMode="External"/><Relationship Id="rId43" Type="http://schemas.openxmlformats.org/officeDocument/2006/relationships/hyperlink" Target="https://talan.bank.gov.ua/get-user-certificate/NYHlGezoPZtkI2w0InK6" TargetMode="External"/><Relationship Id="rId139" Type="http://schemas.openxmlformats.org/officeDocument/2006/relationships/hyperlink" Target="https://talan.bank.gov.ua/get-user-certificate/NYHlGfLoI5wRTr6yM9mF" TargetMode="External"/><Relationship Id="rId290" Type="http://schemas.openxmlformats.org/officeDocument/2006/relationships/hyperlink" Target="https://talan.bank.gov.ua/get-user-certificate/NYHlG2c-y_eR-iWERzCl" TargetMode="External"/><Relationship Id="rId85" Type="http://schemas.openxmlformats.org/officeDocument/2006/relationships/hyperlink" Target="https://talan.bank.gov.ua/get-user-certificate/NYHlGu6TnZQXeLppT_Ax" TargetMode="External"/><Relationship Id="rId150" Type="http://schemas.openxmlformats.org/officeDocument/2006/relationships/hyperlink" Target="https://talan.bank.gov.ua/get-user-certificate/NYHlGJr9saqB3RnWNGvI" TargetMode="External"/><Relationship Id="rId192" Type="http://schemas.openxmlformats.org/officeDocument/2006/relationships/hyperlink" Target="https://talan.bank.gov.ua/get-user-certificate/NYHlG7-3n5QdVYYpFlWl" TargetMode="External"/><Relationship Id="rId206" Type="http://schemas.openxmlformats.org/officeDocument/2006/relationships/hyperlink" Target="https://talan.bank.gov.ua/get-user-certificate/NYHlGfovFiqZuCSJFRD5" TargetMode="External"/><Relationship Id="rId248" Type="http://schemas.openxmlformats.org/officeDocument/2006/relationships/hyperlink" Target="https://talan.bank.gov.ua/get-user-certificate/NYHlGnbpXjgEIvm4qFw0" TargetMode="External"/><Relationship Id="rId12" Type="http://schemas.openxmlformats.org/officeDocument/2006/relationships/hyperlink" Target="https://talan.bank.gov.ua/get-user-certificate/NYHlG3tSli82M9W_jBqi" TargetMode="External"/><Relationship Id="rId108" Type="http://schemas.openxmlformats.org/officeDocument/2006/relationships/hyperlink" Target="https://talan.bank.gov.ua/get-user-certificate/NYHlGhgZOOMokN3usyWj" TargetMode="External"/><Relationship Id="rId54" Type="http://schemas.openxmlformats.org/officeDocument/2006/relationships/hyperlink" Target="https://talan.bank.gov.ua/get-user-certificate/NYHlG2mVGCZeJCD283Yz" TargetMode="External"/><Relationship Id="rId96" Type="http://schemas.openxmlformats.org/officeDocument/2006/relationships/hyperlink" Target="https://talan.bank.gov.ua/get-user-certificate/NYHlGidjgkCtifrO-orN" TargetMode="External"/><Relationship Id="rId161" Type="http://schemas.openxmlformats.org/officeDocument/2006/relationships/hyperlink" Target="https://talan.bank.gov.ua/get-user-certificate/NYHlGebv6rl1UxBCvZlB" TargetMode="External"/><Relationship Id="rId217" Type="http://schemas.openxmlformats.org/officeDocument/2006/relationships/hyperlink" Target="https://talan.bank.gov.ua/get-user-certificate/NYHlGrNO4fZ4CaymGdkz" TargetMode="External"/><Relationship Id="rId6" Type="http://schemas.openxmlformats.org/officeDocument/2006/relationships/hyperlink" Target="https://talan.bank.gov.ua/get-user-certificate/NYHlGgERuIcYPhn6aHlu" TargetMode="External"/><Relationship Id="rId238" Type="http://schemas.openxmlformats.org/officeDocument/2006/relationships/hyperlink" Target="https://talan.bank.gov.ua/get-user-certificate/NYHlG-SXSe1YkjVgJWB9" TargetMode="External"/><Relationship Id="rId259" Type="http://schemas.openxmlformats.org/officeDocument/2006/relationships/hyperlink" Target="https://talan.bank.gov.ua/get-user-certificate/NYHlG_L8x1Lw94Q287iY" TargetMode="External"/><Relationship Id="rId23" Type="http://schemas.openxmlformats.org/officeDocument/2006/relationships/hyperlink" Target="https://talan.bank.gov.ua/get-user-certificate/NYHlGCVrmCZ8rj59u040" TargetMode="External"/><Relationship Id="rId119" Type="http://schemas.openxmlformats.org/officeDocument/2006/relationships/hyperlink" Target="https://talan.bank.gov.ua/get-user-certificate/NYHlGF6ctJPlVnFWsWak" TargetMode="External"/><Relationship Id="rId270" Type="http://schemas.openxmlformats.org/officeDocument/2006/relationships/hyperlink" Target="https://talan.bank.gov.ua/get-user-certificate/NYHlGw6BYtufeA2Qx8Hb" TargetMode="External"/><Relationship Id="rId291" Type="http://schemas.openxmlformats.org/officeDocument/2006/relationships/hyperlink" Target="https://talan.bank.gov.ua/get-user-certificate/NYHlGgKrLdvlPKanlyGo" TargetMode="External"/><Relationship Id="rId44" Type="http://schemas.openxmlformats.org/officeDocument/2006/relationships/hyperlink" Target="https://talan.bank.gov.ua/get-user-certificate/NYHlGEk21ATBzT3DfEJd" TargetMode="External"/><Relationship Id="rId65" Type="http://schemas.openxmlformats.org/officeDocument/2006/relationships/hyperlink" Target="https://talan.bank.gov.ua/get-user-certificate/NYHlGaQ2gZHmCejs4oTJ" TargetMode="External"/><Relationship Id="rId86" Type="http://schemas.openxmlformats.org/officeDocument/2006/relationships/hyperlink" Target="https://talan.bank.gov.ua/get-user-certificate/NYHlG0lU4R2EWmj_2f--" TargetMode="External"/><Relationship Id="rId130" Type="http://schemas.openxmlformats.org/officeDocument/2006/relationships/hyperlink" Target="https://talan.bank.gov.ua/get-user-certificate/NYHlG3nlXf5VTMcMHYrY" TargetMode="External"/><Relationship Id="rId151" Type="http://schemas.openxmlformats.org/officeDocument/2006/relationships/hyperlink" Target="https://talan.bank.gov.ua/get-user-certificate/NYHlGNqWukoP-qt75yFm" TargetMode="External"/><Relationship Id="rId172" Type="http://schemas.openxmlformats.org/officeDocument/2006/relationships/hyperlink" Target="https://talan.bank.gov.ua/get-user-certificate/NYHlGgggCCq8zPFd8im_" TargetMode="External"/><Relationship Id="rId193" Type="http://schemas.openxmlformats.org/officeDocument/2006/relationships/hyperlink" Target="https://talan.bank.gov.ua/get-user-certificate/NYHlGpOSQ_xuLbzdqSmx" TargetMode="External"/><Relationship Id="rId207" Type="http://schemas.openxmlformats.org/officeDocument/2006/relationships/hyperlink" Target="https://talan.bank.gov.ua/get-user-certificate/NYHlGleiKDB9P2D7snuC" TargetMode="External"/><Relationship Id="rId228" Type="http://schemas.openxmlformats.org/officeDocument/2006/relationships/hyperlink" Target="https://talan.bank.gov.ua/get-user-certificate/NYHlGBnbIHHHHesN5_zC" TargetMode="External"/><Relationship Id="rId249" Type="http://schemas.openxmlformats.org/officeDocument/2006/relationships/hyperlink" Target="https://talan.bank.gov.ua/get-user-certificate/NYHlG2z1EMKHP1Rh4Vru" TargetMode="External"/><Relationship Id="rId13" Type="http://schemas.openxmlformats.org/officeDocument/2006/relationships/hyperlink" Target="https://talan.bank.gov.ua/get-user-certificate/NYHlGuAHuAKEoDNgHx7P" TargetMode="External"/><Relationship Id="rId109" Type="http://schemas.openxmlformats.org/officeDocument/2006/relationships/hyperlink" Target="https://talan.bank.gov.ua/get-user-certificate/NYHlGDxQbFGpsdXGUSt5" TargetMode="External"/><Relationship Id="rId260" Type="http://schemas.openxmlformats.org/officeDocument/2006/relationships/hyperlink" Target="https://talan.bank.gov.ua/get-user-certificate/NYHlGLaORg8msvUD_hLg" TargetMode="External"/><Relationship Id="rId281" Type="http://schemas.openxmlformats.org/officeDocument/2006/relationships/hyperlink" Target="https://talan.bank.gov.ua/get-user-certificate/NYHlGEYxIw5sBsKu4UV_" TargetMode="External"/><Relationship Id="rId34" Type="http://schemas.openxmlformats.org/officeDocument/2006/relationships/hyperlink" Target="https://talan.bank.gov.ua/get-user-certificate/NYHlGgY0i1neO6qWhIa1" TargetMode="External"/><Relationship Id="rId55" Type="http://schemas.openxmlformats.org/officeDocument/2006/relationships/hyperlink" Target="https://talan.bank.gov.ua/get-user-certificate/NYHlGFGky327WDVfWkzn" TargetMode="External"/><Relationship Id="rId76" Type="http://schemas.openxmlformats.org/officeDocument/2006/relationships/hyperlink" Target="https://talan.bank.gov.ua/get-user-certificate/NYHlG-DAZl4iLFh2IH0-" TargetMode="External"/><Relationship Id="rId97" Type="http://schemas.openxmlformats.org/officeDocument/2006/relationships/hyperlink" Target="https://talan.bank.gov.ua/get-user-certificate/NYHlGWej_9TeRw7_4942" TargetMode="External"/><Relationship Id="rId120" Type="http://schemas.openxmlformats.org/officeDocument/2006/relationships/hyperlink" Target="https://talan.bank.gov.ua/get-user-certificate/NYHlGg6jWOkqGGEh4pWv" TargetMode="External"/><Relationship Id="rId141" Type="http://schemas.openxmlformats.org/officeDocument/2006/relationships/hyperlink" Target="https://talan.bank.gov.ua/get-user-certificate/NYHlGYImOLLvUlQBqqwd" TargetMode="External"/><Relationship Id="rId7" Type="http://schemas.openxmlformats.org/officeDocument/2006/relationships/hyperlink" Target="https://talan.bank.gov.ua/get-user-certificate/NYHlGYygcv3YW_8I2oSI" TargetMode="External"/><Relationship Id="rId162" Type="http://schemas.openxmlformats.org/officeDocument/2006/relationships/hyperlink" Target="https://talan.bank.gov.ua/get-user-certificate/NYHlGIvNfiNDqHRTn2_K" TargetMode="External"/><Relationship Id="rId183" Type="http://schemas.openxmlformats.org/officeDocument/2006/relationships/hyperlink" Target="https://talan.bank.gov.ua/get-user-certificate/NYHlGIW1v2tl1BoPDFiF" TargetMode="External"/><Relationship Id="rId218" Type="http://schemas.openxmlformats.org/officeDocument/2006/relationships/hyperlink" Target="https://talan.bank.gov.ua/get-user-certificate/NYHlGbblMvZIFAaSi1Z-" TargetMode="External"/><Relationship Id="rId239" Type="http://schemas.openxmlformats.org/officeDocument/2006/relationships/hyperlink" Target="https://talan.bank.gov.ua/get-user-certificate/NYHlG9ywJd20Gc07lpt7" TargetMode="External"/><Relationship Id="rId250" Type="http://schemas.openxmlformats.org/officeDocument/2006/relationships/hyperlink" Target="https://talan.bank.gov.ua/get-user-certificate/NYHlGgmhnqGFtgn5wovx" TargetMode="External"/><Relationship Id="rId271" Type="http://schemas.openxmlformats.org/officeDocument/2006/relationships/hyperlink" Target="https://talan.bank.gov.ua/get-user-certificate/NYHlGYU5CNQnRERIhXa-" TargetMode="External"/><Relationship Id="rId292" Type="http://schemas.openxmlformats.org/officeDocument/2006/relationships/hyperlink" Target="https://talan.bank.gov.ua/get-user-certificate/NYHlGQo0NuHXsuhpdh_6" TargetMode="External"/><Relationship Id="rId24" Type="http://schemas.openxmlformats.org/officeDocument/2006/relationships/hyperlink" Target="https://talan.bank.gov.ua/get-user-certificate/NYHlGKMQphyhmjQ6Fxdo" TargetMode="External"/><Relationship Id="rId45" Type="http://schemas.openxmlformats.org/officeDocument/2006/relationships/hyperlink" Target="https://talan.bank.gov.ua/get-user-certificate/NYHlGovpJFpxEFz-cvPF" TargetMode="External"/><Relationship Id="rId66" Type="http://schemas.openxmlformats.org/officeDocument/2006/relationships/hyperlink" Target="https://talan.bank.gov.ua/get-user-certificate/NYHlGGheVbkc4b_zxq0Y" TargetMode="External"/><Relationship Id="rId87" Type="http://schemas.openxmlformats.org/officeDocument/2006/relationships/hyperlink" Target="https://talan.bank.gov.ua/get-user-certificate/NYHlGk_h9OxR6FtGCaYv" TargetMode="External"/><Relationship Id="rId110" Type="http://schemas.openxmlformats.org/officeDocument/2006/relationships/hyperlink" Target="https://talan.bank.gov.ua/get-user-certificate/NYHlGwqKZ63Q71AtjgLC" TargetMode="External"/><Relationship Id="rId131" Type="http://schemas.openxmlformats.org/officeDocument/2006/relationships/hyperlink" Target="https://talan.bank.gov.ua/get-user-certificate/NYHlGQxnmGgjtJv-GBsx" TargetMode="External"/><Relationship Id="rId152" Type="http://schemas.openxmlformats.org/officeDocument/2006/relationships/hyperlink" Target="https://talan.bank.gov.ua/get-user-certificate/NYHlGxLctJxcMMHFsBuL" TargetMode="External"/><Relationship Id="rId173" Type="http://schemas.openxmlformats.org/officeDocument/2006/relationships/hyperlink" Target="https://talan.bank.gov.ua/get-user-certificate/NYHlGeJ_WYVxLV5e5UTW" TargetMode="External"/><Relationship Id="rId194" Type="http://schemas.openxmlformats.org/officeDocument/2006/relationships/hyperlink" Target="https://talan.bank.gov.ua/get-user-certificate/NYHlG1gXZaZpeJqfKZmt" TargetMode="External"/><Relationship Id="rId208" Type="http://schemas.openxmlformats.org/officeDocument/2006/relationships/hyperlink" Target="https://talan.bank.gov.ua/get-user-certificate/NYHlGR3Ak9sOUlK3jy-T" TargetMode="External"/><Relationship Id="rId229" Type="http://schemas.openxmlformats.org/officeDocument/2006/relationships/hyperlink" Target="https://talan.bank.gov.ua/get-user-certificate/NYHlGq-QNyxO1FRwKgaJ" TargetMode="External"/><Relationship Id="rId240" Type="http://schemas.openxmlformats.org/officeDocument/2006/relationships/hyperlink" Target="https://talan.bank.gov.ua/get-user-certificate/NYHlGJOBTjWeGMN8r18I" TargetMode="External"/><Relationship Id="rId261" Type="http://schemas.openxmlformats.org/officeDocument/2006/relationships/hyperlink" Target="https://talan.bank.gov.ua/get-user-certificate/NYHlGzrVI74X_1SIi-yK" TargetMode="External"/><Relationship Id="rId14" Type="http://schemas.openxmlformats.org/officeDocument/2006/relationships/hyperlink" Target="https://talan.bank.gov.ua/get-user-certificate/NYHlGfClrD1pm54jBoqj" TargetMode="External"/><Relationship Id="rId35" Type="http://schemas.openxmlformats.org/officeDocument/2006/relationships/hyperlink" Target="https://talan.bank.gov.ua/get-user-certificate/NYHlGCW12bE5coQ4pamn" TargetMode="External"/><Relationship Id="rId56" Type="http://schemas.openxmlformats.org/officeDocument/2006/relationships/hyperlink" Target="https://talan.bank.gov.ua/get-user-certificate/NYHlG7C0kUX11IDzEN__" TargetMode="External"/><Relationship Id="rId77" Type="http://schemas.openxmlformats.org/officeDocument/2006/relationships/hyperlink" Target="https://talan.bank.gov.ua/get-user-certificate/NYHlGafpJqCuXOBr-VNG" TargetMode="External"/><Relationship Id="rId100" Type="http://schemas.openxmlformats.org/officeDocument/2006/relationships/hyperlink" Target="https://talan.bank.gov.ua/get-user-certificate/NYHlG5W9OYs5yAGgFLZu" TargetMode="External"/><Relationship Id="rId282" Type="http://schemas.openxmlformats.org/officeDocument/2006/relationships/hyperlink" Target="https://talan.bank.gov.ua/get-user-certificate/NYHlGWbYZ11VS6W0HWLq" TargetMode="External"/><Relationship Id="rId8" Type="http://schemas.openxmlformats.org/officeDocument/2006/relationships/hyperlink" Target="https://talan.bank.gov.ua/get-user-certificate/NYHlGfXfyxHJur_k7yB7" TargetMode="External"/><Relationship Id="rId98" Type="http://schemas.openxmlformats.org/officeDocument/2006/relationships/hyperlink" Target="https://talan.bank.gov.ua/get-user-certificate/NYHlGZwdckvR9sdJhKfs" TargetMode="External"/><Relationship Id="rId121" Type="http://schemas.openxmlformats.org/officeDocument/2006/relationships/hyperlink" Target="https://talan.bank.gov.ua/get-user-certificate/NYHlGkiR1qJrjvFUc6ER" TargetMode="External"/><Relationship Id="rId142" Type="http://schemas.openxmlformats.org/officeDocument/2006/relationships/hyperlink" Target="https://talan.bank.gov.ua/get-user-certificate/NYHlGkNxXvvQlbwjbz46" TargetMode="External"/><Relationship Id="rId163" Type="http://schemas.openxmlformats.org/officeDocument/2006/relationships/hyperlink" Target="https://talan.bank.gov.ua/get-user-certificate/NYHlGGxTyX18P9nMt3KI" TargetMode="External"/><Relationship Id="rId184" Type="http://schemas.openxmlformats.org/officeDocument/2006/relationships/hyperlink" Target="https://talan.bank.gov.ua/get-user-certificate/NYHlGvakX-JXD2yidiv6" TargetMode="External"/><Relationship Id="rId219" Type="http://schemas.openxmlformats.org/officeDocument/2006/relationships/hyperlink" Target="https://talan.bank.gov.ua/get-user-certificate/NYHlG8V_NrqWHlpqC34C" TargetMode="External"/><Relationship Id="rId230" Type="http://schemas.openxmlformats.org/officeDocument/2006/relationships/hyperlink" Target="https://talan.bank.gov.ua/get-user-certificate/NYHlGaQmrQCoMotwalR6" TargetMode="External"/><Relationship Id="rId251" Type="http://schemas.openxmlformats.org/officeDocument/2006/relationships/hyperlink" Target="https://talan.bank.gov.ua/get-user-certificate/NYHlG86LhiQUxbH8HMRv" TargetMode="External"/><Relationship Id="rId25" Type="http://schemas.openxmlformats.org/officeDocument/2006/relationships/hyperlink" Target="https://talan.bank.gov.ua/get-user-certificate/NYHlGyggyPyIv1R2Km8F" TargetMode="External"/><Relationship Id="rId46" Type="http://schemas.openxmlformats.org/officeDocument/2006/relationships/hyperlink" Target="https://talan.bank.gov.ua/get-user-certificate/NYHlG6JOC1hCXh-pof7A" TargetMode="External"/><Relationship Id="rId67" Type="http://schemas.openxmlformats.org/officeDocument/2006/relationships/hyperlink" Target="https://talan.bank.gov.ua/get-user-certificate/NYHlGK9ZWVmwJuLTTskm" TargetMode="External"/><Relationship Id="rId272" Type="http://schemas.openxmlformats.org/officeDocument/2006/relationships/hyperlink" Target="https://talan.bank.gov.ua/get-user-certificate/NYHlG2SYSN8UIuqpcNN0" TargetMode="External"/><Relationship Id="rId293" Type="http://schemas.openxmlformats.org/officeDocument/2006/relationships/hyperlink" Target="https://talan.bank.gov.ua/get-user-certificate/NYHlGPCcLS3TwYD4wiJZ" TargetMode="External"/><Relationship Id="rId88" Type="http://schemas.openxmlformats.org/officeDocument/2006/relationships/hyperlink" Target="https://talan.bank.gov.ua/get-user-certificate/NYHlGgCRW1Eqtnj9nHMJ" TargetMode="External"/><Relationship Id="rId111" Type="http://schemas.openxmlformats.org/officeDocument/2006/relationships/hyperlink" Target="https://talan.bank.gov.ua/get-user-certificate/NYHlGLdj5yBuDAsGRJ4_" TargetMode="External"/><Relationship Id="rId132" Type="http://schemas.openxmlformats.org/officeDocument/2006/relationships/hyperlink" Target="https://talan.bank.gov.ua/get-user-certificate/NYHlG9xjsY34kIPBmwkx" TargetMode="External"/><Relationship Id="rId153" Type="http://schemas.openxmlformats.org/officeDocument/2006/relationships/hyperlink" Target="https://talan.bank.gov.ua/get-user-certificate/NYHlGoCWpqaOIYc9F4vZ" TargetMode="External"/><Relationship Id="rId174" Type="http://schemas.openxmlformats.org/officeDocument/2006/relationships/hyperlink" Target="https://talan.bank.gov.ua/get-user-certificate/NYHlGTzVS2hkzoc7GrAF" TargetMode="External"/><Relationship Id="rId195" Type="http://schemas.openxmlformats.org/officeDocument/2006/relationships/hyperlink" Target="https://talan.bank.gov.ua/get-user-certificate/NYHlGlKtp3gurloa2uCo" TargetMode="External"/><Relationship Id="rId209" Type="http://schemas.openxmlformats.org/officeDocument/2006/relationships/hyperlink" Target="https://talan.bank.gov.ua/get-user-certificate/NYHlGbHKEMyJVT0-7x-n" TargetMode="External"/><Relationship Id="rId220" Type="http://schemas.openxmlformats.org/officeDocument/2006/relationships/hyperlink" Target="https://talan.bank.gov.ua/get-user-certificate/NYHlG6AjcshlGmZaqIaE" TargetMode="External"/><Relationship Id="rId241" Type="http://schemas.openxmlformats.org/officeDocument/2006/relationships/hyperlink" Target="https://talan.bank.gov.ua/get-user-certificate/NYHlGcZh9vrfzs2LGZee" TargetMode="External"/><Relationship Id="rId15" Type="http://schemas.openxmlformats.org/officeDocument/2006/relationships/hyperlink" Target="https://talan.bank.gov.ua/get-user-certificate/NYHlGzf7zm3WjMmoqx6u" TargetMode="External"/><Relationship Id="rId36" Type="http://schemas.openxmlformats.org/officeDocument/2006/relationships/hyperlink" Target="https://talan.bank.gov.ua/get-user-certificate/NYHlGxDksGYpxyoqlCGi" TargetMode="External"/><Relationship Id="rId57" Type="http://schemas.openxmlformats.org/officeDocument/2006/relationships/hyperlink" Target="https://talan.bank.gov.ua/get-user-certificate/NYHlGeWNJOvwm85vcfgp" TargetMode="External"/><Relationship Id="rId262" Type="http://schemas.openxmlformats.org/officeDocument/2006/relationships/hyperlink" Target="https://talan.bank.gov.ua/get-user-certificate/NYHlGMK15fg6lVQr6agN" TargetMode="External"/><Relationship Id="rId283" Type="http://schemas.openxmlformats.org/officeDocument/2006/relationships/hyperlink" Target="https://talan.bank.gov.ua/get-user-certificate/NYHlGBszkLnyh5wFyn-s" TargetMode="External"/><Relationship Id="rId78" Type="http://schemas.openxmlformats.org/officeDocument/2006/relationships/hyperlink" Target="https://talan.bank.gov.ua/get-user-certificate/NYHlGIMpazsJoUgrsjXs" TargetMode="External"/><Relationship Id="rId99" Type="http://schemas.openxmlformats.org/officeDocument/2006/relationships/hyperlink" Target="https://talan.bank.gov.ua/get-user-certificate/NYHlGGjbDpVvcGh9sRDh" TargetMode="External"/><Relationship Id="rId101" Type="http://schemas.openxmlformats.org/officeDocument/2006/relationships/hyperlink" Target="https://talan.bank.gov.ua/get-user-certificate/NYHlGGvyjBO7diSBJ5a_" TargetMode="External"/><Relationship Id="rId122" Type="http://schemas.openxmlformats.org/officeDocument/2006/relationships/hyperlink" Target="https://talan.bank.gov.ua/get-user-certificate/NYHlG7C1AszAmpYnhdgS" TargetMode="External"/><Relationship Id="rId143" Type="http://schemas.openxmlformats.org/officeDocument/2006/relationships/hyperlink" Target="https://talan.bank.gov.ua/get-user-certificate/NYHlGs6UN3dn7NyGKH8B" TargetMode="External"/><Relationship Id="rId164" Type="http://schemas.openxmlformats.org/officeDocument/2006/relationships/hyperlink" Target="https://talan.bank.gov.ua/get-user-certificate/NYHlGGDkAhT73VW3G7VX" TargetMode="External"/><Relationship Id="rId185" Type="http://schemas.openxmlformats.org/officeDocument/2006/relationships/hyperlink" Target="https://talan.bank.gov.ua/get-user-certificate/NYHlGkHNr-ui8XRcFmT8" TargetMode="External"/><Relationship Id="rId9" Type="http://schemas.openxmlformats.org/officeDocument/2006/relationships/hyperlink" Target="https://talan.bank.gov.ua/get-user-certificate/NYHlGXzYij9-qv_Zb-Q1" TargetMode="External"/><Relationship Id="rId210" Type="http://schemas.openxmlformats.org/officeDocument/2006/relationships/hyperlink" Target="https://talan.bank.gov.ua/get-user-certificate/NYHlGhzjJg9NuFDktnek" TargetMode="External"/><Relationship Id="rId26" Type="http://schemas.openxmlformats.org/officeDocument/2006/relationships/hyperlink" Target="https://talan.bank.gov.ua/get-user-certificate/NYHlGJyBQ-7yTW9LfZxk" TargetMode="External"/><Relationship Id="rId231" Type="http://schemas.openxmlformats.org/officeDocument/2006/relationships/hyperlink" Target="https://talan.bank.gov.ua/get-user-certificate/NYHlGHQSiu_ZTb2BSzD8" TargetMode="External"/><Relationship Id="rId252" Type="http://schemas.openxmlformats.org/officeDocument/2006/relationships/hyperlink" Target="https://talan.bank.gov.ua/get-user-certificate/NYHlGJO-0GKTZiOyPPwZ" TargetMode="External"/><Relationship Id="rId273" Type="http://schemas.openxmlformats.org/officeDocument/2006/relationships/hyperlink" Target="https://talan.bank.gov.ua/get-user-certificate/NYHlGebW4K02tmu-ZCrI" TargetMode="External"/><Relationship Id="rId294" Type="http://schemas.openxmlformats.org/officeDocument/2006/relationships/hyperlink" Target="https://talan.bank.gov.ua/get-user-certificate/NYHlGBlL9AttKIr8SK6B" TargetMode="External"/><Relationship Id="rId47" Type="http://schemas.openxmlformats.org/officeDocument/2006/relationships/hyperlink" Target="https://talan.bank.gov.ua/get-user-certificate/NYHlGayyN9ulTcKeBQFV" TargetMode="External"/><Relationship Id="rId68" Type="http://schemas.openxmlformats.org/officeDocument/2006/relationships/hyperlink" Target="https://talan.bank.gov.ua/get-user-certificate/NYHlGpS_KfbAN71Mqw1Q" TargetMode="External"/><Relationship Id="rId89" Type="http://schemas.openxmlformats.org/officeDocument/2006/relationships/hyperlink" Target="https://talan.bank.gov.ua/get-user-certificate/NYHlGzlv0dmkyl4BooDR" TargetMode="External"/><Relationship Id="rId112" Type="http://schemas.openxmlformats.org/officeDocument/2006/relationships/hyperlink" Target="https://talan.bank.gov.ua/get-user-certificate/NYHlG8oJSPI611fZ47v_" TargetMode="External"/><Relationship Id="rId133" Type="http://schemas.openxmlformats.org/officeDocument/2006/relationships/hyperlink" Target="https://talan.bank.gov.ua/get-user-certificate/NYHlGSKDhHc0n_m4rACq" TargetMode="External"/><Relationship Id="rId154" Type="http://schemas.openxmlformats.org/officeDocument/2006/relationships/hyperlink" Target="https://talan.bank.gov.ua/get-user-certificate/NYHlGlXd7Uuq5Eey-And" TargetMode="External"/><Relationship Id="rId175" Type="http://schemas.openxmlformats.org/officeDocument/2006/relationships/hyperlink" Target="https://talan.bank.gov.ua/get-user-certificate/NYHlGjt7KRDTZqFkDM00" TargetMode="External"/><Relationship Id="rId196" Type="http://schemas.openxmlformats.org/officeDocument/2006/relationships/hyperlink" Target="https://talan.bank.gov.ua/get-user-certificate/NYHlGlIQ-P95mKLVZkRB" TargetMode="External"/><Relationship Id="rId200" Type="http://schemas.openxmlformats.org/officeDocument/2006/relationships/hyperlink" Target="https://talan.bank.gov.ua/get-user-certificate/NYHlGPckT50P6aCyh-e4" TargetMode="External"/><Relationship Id="rId16" Type="http://schemas.openxmlformats.org/officeDocument/2006/relationships/hyperlink" Target="https://talan.bank.gov.ua/get-user-certificate/NYHlGyzyo8PvT6sD5WW3" TargetMode="External"/><Relationship Id="rId221" Type="http://schemas.openxmlformats.org/officeDocument/2006/relationships/hyperlink" Target="https://talan.bank.gov.ua/get-user-certificate/NYHlGi5ZK1ONahcm_aIW" TargetMode="External"/><Relationship Id="rId242" Type="http://schemas.openxmlformats.org/officeDocument/2006/relationships/hyperlink" Target="https://talan.bank.gov.ua/get-user-certificate/NYHlGdYZLORS4JxZolnI" TargetMode="External"/><Relationship Id="rId263" Type="http://schemas.openxmlformats.org/officeDocument/2006/relationships/hyperlink" Target="https://talan.bank.gov.ua/get-user-certificate/NYHlG3SdoCZ8z-uXxlSx" TargetMode="External"/><Relationship Id="rId284" Type="http://schemas.openxmlformats.org/officeDocument/2006/relationships/hyperlink" Target="https://talan.bank.gov.ua/get-user-certificate/NYHlGV2KB65O2AwW8OsK" TargetMode="External"/><Relationship Id="rId37" Type="http://schemas.openxmlformats.org/officeDocument/2006/relationships/hyperlink" Target="https://talan.bank.gov.ua/get-user-certificate/NYHlGmPpMo7k1tqVXzx2" TargetMode="External"/><Relationship Id="rId58" Type="http://schemas.openxmlformats.org/officeDocument/2006/relationships/hyperlink" Target="https://talan.bank.gov.ua/get-user-certificate/NYHlGK6IePLNg833H8uL" TargetMode="External"/><Relationship Id="rId79" Type="http://schemas.openxmlformats.org/officeDocument/2006/relationships/hyperlink" Target="https://talan.bank.gov.ua/get-user-certificate/NYHlGLK6rXW2xpoCC3tG" TargetMode="External"/><Relationship Id="rId102" Type="http://schemas.openxmlformats.org/officeDocument/2006/relationships/hyperlink" Target="https://talan.bank.gov.ua/get-user-certificate/NYHlGBZkN-OPn_VgwzHV" TargetMode="External"/><Relationship Id="rId123" Type="http://schemas.openxmlformats.org/officeDocument/2006/relationships/hyperlink" Target="https://talan.bank.gov.ua/get-user-certificate/NYHlGYMSepmI16vODTVm" TargetMode="External"/><Relationship Id="rId144" Type="http://schemas.openxmlformats.org/officeDocument/2006/relationships/hyperlink" Target="https://talan.bank.gov.ua/get-user-certificate/NYHlGIk8VkMkyroAJWIO" TargetMode="External"/><Relationship Id="rId90" Type="http://schemas.openxmlformats.org/officeDocument/2006/relationships/hyperlink" Target="https://talan.bank.gov.ua/get-user-certificate/NYHlGIGJhYlWVXYxj7yt" TargetMode="External"/><Relationship Id="rId165" Type="http://schemas.openxmlformats.org/officeDocument/2006/relationships/hyperlink" Target="https://talan.bank.gov.ua/get-user-certificate/NYHlGuf5Q3YPaZmGjNT5" TargetMode="External"/><Relationship Id="rId186" Type="http://schemas.openxmlformats.org/officeDocument/2006/relationships/hyperlink" Target="https://talan.bank.gov.ua/get-user-certificate/NYHlGM-kQI4D-K-Q18d3" TargetMode="External"/><Relationship Id="rId211" Type="http://schemas.openxmlformats.org/officeDocument/2006/relationships/hyperlink" Target="https://talan.bank.gov.ua/get-user-certificate/NYHlG1c9QJVPkSfVYwjq" TargetMode="External"/><Relationship Id="rId232" Type="http://schemas.openxmlformats.org/officeDocument/2006/relationships/hyperlink" Target="https://talan.bank.gov.ua/get-user-certificate/NYHlG981Edal-Za--RAe" TargetMode="External"/><Relationship Id="rId253" Type="http://schemas.openxmlformats.org/officeDocument/2006/relationships/hyperlink" Target="https://talan.bank.gov.ua/get-user-certificate/NYHlGnLDiHFhuhnH1_5A" TargetMode="External"/><Relationship Id="rId274" Type="http://schemas.openxmlformats.org/officeDocument/2006/relationships/hyperlink" Target="https://talan.bank.gov.ua/get-user-certificate/NYHlGosDO4PexVhM-0YD" TargetMode="External"/><Relationship Id="rId295" Type="http://schemas.openxmlformats.org/officeDocument/2006/relationships/hyperlink" Target="https://talan.bank.gov.ua/get-user-certificate/NYHlG6haLPXQn80Efy5X" TargetMode="External"/><Relationship Id="rId27" Type="http://schemas.openxmlformats.org/officeDocument/2006/relationships/hyperlink" Target="https://talan.bank.gov.ua/get-user-certificate/NYHlGYUsrA6UD1Gb9wdf" TargetMode="External"/><Relationship Id="rId48" Type="http://schemas.openxmlformats.org/officeDocument/2006/relationships/hyperlink" Target="https://talan.bank.gov.ua/get-user-certificate/NYHlGjKznpRnBUrM2W30" TargetMode="External"/><Relationship Id="rId69" Type="http://schemas.openxmlformats.org/officeDocument/2006/relationships/hyperlink" Target="https://talan.bank.gov.ua/get-user-certificate/NYHlGSmVlg7373yJrxDh" TargetMode="External"/><Relationship Id="rId113" Type="http://schemas.openxmlformats.org/officeDocument/2006/relationships/hyperlink" Target="https://talan.bank.gov.ua/get-user-certificate/NYHlGsV-RxZGd_RWC3Q3" TargetMode="External"/><Relationship Id="rId134" Type="http://schemas.openxmlformats.org/officeDocument/2006/relationships/hyperlink" Target="https://talan.bank.gov.ua/get-user-certificate/NYHlGq7-dbDwIrTCG1tf" TargetMode="External"/><Relationship Id="rId80" Type="http://schemas.openxmlformats.org/officeDocument/2006/relationships/hyperlink" Target="https://talan.bank.gov.ua/get-user-certificate/NYHlGZnaSWh5ifayQOaf" TargetMode="External"/><Relationship Id="rId155" Type="http://schemas.openxmlformats.org/officeDocument/2006/relationships/hyperlink" Target="https://talan.bank.gov.ua/get-user-certificate/NYHlG7BUbcvkcxPNVcjk" TargetMode="External"/><Relationship Id="rId176" Type="http://schemas.openxmlformats.org/officeDocument/2006/relationships/hyperlink" Target="https://talan.bank.gov.ua/get-user-certificate/NYHlGrECQLxmf22SKzR9" TargetMode="External"/><Relationship Id="rId197" Type="http://schemas.openxmlformats.org/officeDocument/2006/relationships/hyperlink" Target="https://talan.bank.gov.ua/get-user-certificate/NYHlG0ipRnnmF_j4j-Op" TargetMode="External"/><Relationship Id="rId201" Type="http://schemas.openxmlformats.org/officeDocument/2006/relationships/hyperlink" Target="https://talan.bank.gov.ua/get-user-certificate/NYHlGIV8GOydVfV95HGS" TargetMode="External"/><Relationship Id="rId222" Type="http://schemas.openxmlformats.org/officeDocument/2006/relationships/hyperlink" Target="https://talan.bank.gov.ua/get-user-certificate/NYHlGcQk3yAnGgXKUw9c" TargetMode="External"/><Relationship Id="rId243" Type="http://schemas.openxmlformats.org/officeDocument/2006/relationships/hyperlink" Target="https://talan.bank.gov.ua/get-user-certificate/NYHlGRqtWyfEPx7dvxPB" TargetMode="External"/><Relationship Id="rId264" Type="http://schemas.openxmlformats.org/officeDocument/2006/relationships/hyperlink" Target="https://talan.bank.gov.ua/get-user-certificate/NYHlGkrWD8i3C8r5fcfY" TargetMode="External"/><Relationship Id="rId285" Type="http://schemas.openxmlformats.org/officeDocument/2006/relationships/hyperlink" Target="https://talan.bank.gov.ua/get-user-certificate/NYHlGpBXcT7Rj4Gyv0cv" TargetMode="External"/><Relationship Id="rId17" Type="http://schemas.openxmlformats.org/officeDocument/2006/relationships/hyperlink" Target="https://talan.bank.gov.ua/get-user-certificate/NYHlGLsHastW6kytsD2d" TargetMode="External"/><Relationship Id="rId38" Type="http://schemas.openxmlformats.org/officeDocument/2006/relationships/hyperlink" Target="https://talan.bank.gov.ua/get-user-certificate/NYHlGkeWbKVGtkjOAxJX" TargetMode="External"/><Relationship Id="rId59" Type="http://schemas.openxmlformats.org/officeDocument/2006/relationships/hyperlink" Target="https://talan.bank.gov.ua/get-user-certificate/NYHlGtaZ51S-rGu9vbOV" TargetMode="External"/><Relationship Id="rId103" Type="http://schemas.openxmlformats.org/officeDocument/2006/relationships/hyperlink" Target="https://talan.bank.gov.ua/get-user-certificate/NYHlGZMQU0p8B38bYCOb" TargetMode="External"/><Relationship Id="rId124" Type="http://schemas.openxmlformats.org/officeDocument/2006/relationships/hyperlink" Target="https://talan.bank.gov.ua/get-user-certificate/NYHlGIr5-wb0iNeBgkd2" TargetMode="External"/><Relationship Id="rId70" Type="http://schemas.openxmlformats.org/officeDocument/2006/relationships/hyperlink" Target="https://talan.bank.gov.ua/get-user-certificate/NYHlGhWXTngAtrgnVdDR" TargetMode="External"/><Relationship Id="rId91" Type="http://schemas.openxmlformats.org/officeDocument/2006/relationships/hyperlink" Target="https://talan.bank.gov.ua/get-user-certificate/NYHlGZmqM2AhYBn2OK6B" TargetMode="External"/><Relationship Id="rId145" Type="http://schemas.openxmlformats.org/officeDocument/2006/relationships/hyperlink" Target="https://talan.bank.gov.ua/get-user-certificate/NYHlG18XqZha63p0YSsg" TargetMode="External"/><Relationship Id="rId166" Type="http://schemas.openxmlformats.org/officeDocument/2006/relationships/hyperlink" Target="https://talan.bank.gov.ua/get-user-certificate/NYHlGCt7BWVxa0tiTFXn" TargetMode="External"/><Relationship Id="rId187" Type="http://schemas.openxmlformats.org/officeDocument/2006/relationships/hyperlink" Target="https://talan.bank.gov.ua/get-user-certificate/NYHlGB0Z0QKLiSfT_Q6O" TargetMode="External"/><Relationship Id="rId1" Type="http://schemas.openxmlformats.org/officeDocument/2006/relationships/hyperlink" Target="https://talan.bank.gov.ua/get-user-certificate/NYHlG7SoURG8jgrbYE6c" TargetMode="External"/><Relationship Id="rId212" Type="http://schemas.openxmlformats.org/officeDocument/2006/relationships/hyperlink" Target="https://talan.bank.gov.ua/get-user-certificate/NYHlG4kkSgXyfRXsyuwv" TargetMode="External"/><Relationship Id="rId233" Type="http://schemas.openxmlformats.org/officeDocument/2006/relationships/hyperlink" Target="https://talan.bank.gov.ua/get-user-certificate/NYHlGtqQLSexvIXASIhH" TargetMode="External"/><Relationship Id="rId254" Type="http://schemas.openxmlformats.org/officeDocument/2006/relationships/hyperlink" Target="https://talan.bank.gov.ua/get-user-certificate/NYHlGM79PFP7NoR-YADI" TargetMode="External"/><Relationship Id="rId28" Type="http://schemas.openxmlformats.org/officeDocument/2006/relationships/hyperlink" Target="https://talan.bank.gov.ua/get-user-certificate/NYHlGi-qcz2nADr71fhE" TargetMode="External"/><Relationship Id="rId49" Type="http://schemas.openxmlformats.org/officeDocument/2006/relationships/hyperlink" Target="https://talan.bank.gov.ua/get-user-certificate/NYHlGciQ2IPP71P8Mb8D" TargetMode="External"/><Relationship Id="rId114" Type="http://schemas.openxmlformats.org/officeDocument/2006/relationships/hyperlink" Target="https://talan.bank.gov.ua/get-user-certificate/NYHlGxM7PSvocyhDyL6V" TargetMode="External"/><Relationship Id="rId275" Type="http://schemas.openxmlformats.org/officeDocument/2006/relationships/hyperlink" Target="https://talan.bank.gov.ua/get-user-certificate/NYHlGEPBo_h81aElxWjg" TargetMode="External"/><Relationship Id="rId296" Type="http://schemas.openxmlformats.org/officeDocument/2006/relationships/hyperlink" Target="https://talan.bank.gov.ua/get-user-certificate/NYHlGg-WGsWUb12hS4sk" TargetMode="External"/><Relationship Id="rId300" Type="http://schemas.openxmlformats.org/officeDocument/2006/relationships/hyperlink" Target="https://talan.bank.gov.ua/get-user-certificate/bh34WSJsT3Qk0iKkAL3F" TargetMode="External"/><Relationship Id="rId60" Type="http://schemas.openxmlformats.org/officeDocument/2006/relationships/hyperlink" Target="https://talan.bank.gov.ua/get-user-certificate/NYHlGWSLxPgzfnBhLqgt" TargetMode="External"/><Relationship Id="rId81" Type="http://schemas.openxmlformats.org/officeDocument/2006/relationships/hyperlink" Target="https://talan.bank.gov.ua/get-user-certificate/NYHlGGpWeOz4MYzIYhzV" TargetMode="External"/><Relationship Id="rId135" Type="http://schemas.openxmlformats.org/officeDocument/2006/relationships/hyperlink" Target="https://talan.bank.gov.ua/get-user-certificate/NYHlGtlD9bEtCjRjYMrY" TargetMode="External"/><Relationship Id="rId156" Type="http://schemas.openxmlformats.org/officeDocument/2006/relationships/hyperlink" Target="https://talan.bank.gov.ua/get-user-certificate/NYHlGTypX8_i7LsTgc3m" TargetMode="External"/><Relationship Id="rId177" Type="http://schemas.openxmlformats.org/officeDocument/2006/relationships/hyperlink" Target="https://talan.bank.gov.ua/get-user-certificate/NYHlGShJJKRwtm-AqTi4" TargetMode="External"/><Relationship Id="rId198" Type="http://schemas.openxmlformats.org/officeDocument/2006/relationships/hyperlink" Target="https://talan.bank.gov.ua/get-user-certificate/NYHlG8y7A20rdGTdK0Qp" TargetMode="External"/><Relationship Id="rId202" Type="http://schemas.openxmlformats.org/officeDocument/2006/relationships/hyperlink" Target="https://talan.bank.gov.ua/get-user-certificate/NYHlGkUrSyRTihwshagW" TargetMode="External"/><Relationship Id="rId223" Type="http://schemas.openxmlformats.org/officeDocument/2006/relationships/hyperlink" Target="https://talan.bank.gov.ua/get-user-certificate/NYHlGwqr6z5Lggog4c-7" TargetMode="External"/><Relationship Id="rId244" Type="http://schemas.openxmlformats.org/officeDocument/2006/relationships/hyperlink" Target="https://talan.bank.gov.ua/get-user-certificate/NYHlGRPdDGhBwvyECPQg" TargetMode="External"/><Relationship Id="rId18" Type="http://schemas.openxmlformats.org/officeDocument/2006/relationships/hyperlink" Target="https://talan.bank.gov.ua/get-user-certificate/NYHlG6FUVEf7HLXAHxW9" TargetMode="External"/><Relationship Id="rId39" Type="http://schemas.openxmlformats.org/officeDocument/2006/relationships/hyperlink" Target="https://talan.bank.gov.ua/get-user-certificate/NYHlGP0Ypd7l5XiHKf4k" TargetMode="External"/><Relationship Id="rId265" Type="http://schemas.openxmlformats.org/officeDocument/2006/relationships/hyperlink" Target="https://talan.bank.gov.ua/get-user-certificate/NYHlGenxZTOC_j-XhH45" TargetMode="External"/><Relationship Id="rId286" Type="http://schemas.openxmlformats.org/officeDocument/2006/relationships/hyperlink" Target="https://talan.bank.gov.ua/get-user-certificate/NYHlGOt5VwKy6THwo287" TargetMode="External"/><Relationship Id="rId50" Type="http://schemas.openxmlformats.org/officeDocument/2006/relationships/hyperlink" Target="https://talan.bank.gov.ua/get-user-certificate/NYHlGN0mWXZqAjYXg1Lg" TargetMode="External"/><Relationship Id="rId104" Type="http://schemas.openxmlformats.org/officeDocument/2006/relationships/hyperlink" Target="https://talan.bank.gov.ua/get-user-certificate/NYHlG8akRThsS0RAeESZ" TargetMode="External"/><Relationship Id="rId125" Type="http://schemas.openxmlformats.org/officeDocument/2006/relationships/hyperlink" Target="https://talan.bank.gov.ua/get-user-certificate/NYHlGVeqDVEV4A1Vnfnn" TargetMode="External"/><Relationship Id="rId146" Type="http://schemas.openxmlformats.org/officeDocument/2006/relationships/hyperlink" Target="https://talan.bank.gov.ua/get-user-certificate/NYHlGjIv-Q5HXF3CCAfc" TargetMode="External"/><Relationship Id="rId167" Type="http://schemas.openxmlformats.org/officeDocument/2006/relationships/hyperlink" Target="https://talan.bank.gov.ua/get-user-certificate/NYHlGBOH7fiPiP0a2cH0" TargetMode="External"/><Relationship Id="rId188" Type="http://schemas.openxmlformats.org/officeDocument/2006/relationships/hyperlink" Target="https://talan.bank.gov.ua/get-user-certificate/NYHlGiZehw45j__4AjFB" TargetMode="External"/><Relationship Id="rId71" Type="http://schemas.openxmlformats.org/officeDocument/2006/relationships/hyperlink" Target="https://talan.bank.gov.ua/get-user-certificate/NYHlGbbhFsK0f5XkBl6Y" TargetMode="External"/><Relationship Id="rId92" Type="http://schemas.openxmlformats.org/officeDocument/2006/relationships/hyperlink" Target="https://talan.bank.gov.ua/get-user-certificate/NYHlGH7FFRbTw91vm17G" TargetMode="External"/><Relationship Id="rId213" Type="http://schemas.openxmlformats.org/officeDocument/2006/relationships/hyperlink" Target="https://talan.bank.gov.ua/get-user-certificate/NYHlGDST8-XSZVPW8xGg" TargetMode="External"/><Relationship Id="rId234" Type="http://schemas.openxmlformats.org/officeDocument/2006/relationships/hyperlink" Target="https://talan.bank.gov.ua/get-user-certificate/NYHlGo8DDkjnV8J-b8KX" TargetMode="External"/><Relationship Id="rId2" Type="http://schemas.openxmlformats.org/officeDocument/2006/relationships/hyperlink" Target="https://talan.bank.gov.ua/get-user-certificate/NYHlG0u3vx_Q_YOjAqVK" TargetMode="External"/><Relationship Id="rId29" Type="http://schemas.openxmlformats.org/officeDocument/2006/relationships/hyperlink" Target="https://talan.bank.gov.ua/get-user-certificate/NYHlGKQ-jSmXSzhzW3De" TargetMode="External"/><Relationship Id="rId255" Type="http://schemas.openxmlformats.org/officeDocument/2006/relationships/hyperlink" Target="https://talan.bank.gov.ua/get-user-certificate/NYHlGi6y7HN91-pwNVMf" TargetMode="External"/><Relationship Id="rId276" Type="http://schemas.openxmlformats.org/officeDocument/2006/relationships/hyperlink" Target="https://talan.bank.gov.ua/get-user-certificate/NYHlGF111f9_r-uOSI4H" TargetMode="External"/><Relationship Id="rId297" Type="http://schemas.openxmlformats.org/officeDocument/2006/relationships/hyperlink" Target="https://talan.bank.gov.ua/get-user-certificate/pu0LmaS_q0sP10yo7pc6" TargetMode="External"/><Relationship Id="rId40" Type="http://schemas.openxmlformats.org/officeDocument/2006/relationships/hyperlink" Target="https://talan.bank.gov.ua/get-user-certificate/NYHlGHzBgAR1OtiOYNAp" TargetMode="External"/><Relationship Id="rId115" Type="http://schemas.openxmlformats.org/officeDocument/2006/relationships/hyperlink" Target="https://talan.bank.gov.ua/get-user-certificate/NYHlGb_ZLHSpLQF07egJ" TargetMode="External"/><Relationship Id="rId136" Type="http://schemas.openxmlformats.org/officeDocument/2006/relationships/hyperlink" Target="https://talan.bank.gov.ua/get-user-certificate/NYHlGBcy-VCHzzO2cN3k" TargetMode="External"/><Relationship Id="rId157" Type="http://schemas.openxmlformats.org/officeDocument/2006/relationships/hyperlink" Target="https://talan.bank.gov.ua/get-user-certificate/NYHlG4tcSAIFiksCptCu" TargetMode="External"/><Relationship Id="rId178" Type="http://schemas.openxmlformats.org/officeDocument/2006/relationships/hyperlink" Target="https://talan.bank.gov.ua/get-user-certificate/NYHlGHx6RjX5KHjoxwTd" TargetMode="External"/><Relationship Id="rId301" Type="http://schemas.openxmlformats.org/officeDocument/2006/relationships/hyperlink" Target="https://talan.bank.gov.ua/get-user-certificate/sGJLAPFN7-vSJN0F8GRy" TargetMode="External"/><Relationship Id="rId61" Type="http://schemas.openxmlformats.org/officeDocument/2006/relationships/hyperlink" Target="https://talan.bank.gov.ua/get-user-certificate/NYHlGFaxKFai07sZAMGy" TargetMode="External"/><Relationship Id="rId82" Type="http://schemas.openxmlformats.org/officeDocument/2006/relationships/hyperlink" Target="https://talan.bank.gov.ua/get-user-certificate/NYHlGnAJSz07_aOQfINR" TargetMode="External"/><Relationship Id="rId199" Type="http://schemas.openxmlformats.org/officeDocument/2006/relationships/hyperlink" Target="https://talan.bank.gov.ua/get-user-certificate/NYHlGKS-PXUuxmwMTP7_" TargetMode="External"/><Relationship Id="rId203" Type="http://schemas.openxmlformats.org/officeDocument/2006/relationships/hyperlink" Target="https://talan.bank.gov.ua/get-user-certificate/NYHlGTdSweMreqPWWh_E" TargetMode="External"/><Relationship Id="rId19" Type="http://schemas.openxmlformats.org/officeDocument/2006/relationships/hyperlink" Target="https://talan.bank.gov.ua/get-user-certificate/NYHlGGbEJlmbF2JqjJHX" TargetMode="External"/><Relationship Id="rId224" Type="http://schemas.openxmlformats.org/officeDocument/2006/relationships/hyperlink" Target="https://talan.bank.gov.ua/get-user-certificate/NYHlG8bJfeLYbQ0vifgF" TargetMode="External"/><Relationship Id="rId245" Type="http://schemas.openxmlformats.org/officeDocument/2006/relationships/hyperlink" Target="https://talan.bank.gov.ua/get-user-certificate/NYHlGzpeD2_c7jTLF-nx" TargetMode="External"/><Relationship Id="rId266" Type="http://schemas.openxmlformats.org/officeDocument/2006/relationships/hyperlink" Target="https://talan.bank.gov.ua/get-user-certificate/NYHlGOl2rg9CuIWNitaB" TargetMode="External"/><Relationship Id="rId287" Type="http://schemas.openxmlformats.org/officeDocument/2006/relationships/hyperlink" Target="https://talan.bank.gov.ua/get-user-certificate/NYHlGPLOe9oOXVLqnlev" TargetMode="External"/><Relationship Id="rId30" Type="http://schemas.openxmlformats.org/officeDocument/2006/relationships/hyperlink" Target="https://talan.bank.gov.ua/get-user-certificate/NYHlGRXt1EfMOqtP3Imh" TargetMode="External"/><Relationship Id="rId105" Type="http://schemas.openxmlformats.org/officeDocument/2006/relationships/hyperlink" Target="https://talan.bank.gov.ua/get-user-certificate/NYHlGVDzdPBA_6J6MXdl" TargetMode="External"/><Relationship Id="rId126" Type="http://schemas.openxmlformats.org/officeDocument/2006/relationships/hyperlink" Target="https://talan.bank.gov.ua/get-user-certificate/NYHlGQGd8Fjome-ojf4V" TargetMode="External"/><Relationship Id="rId147" Type="http://schemas.openxmlformats.org/officeDocument/2006/relationships/hyperlink" Target="https://talan.bank.gov.ua/get-user-certificate/NYHlG8YJh6lXCWoC-UPT" TargetMode="External"/><Relationship Id="rId168" Type="http://schemas.openxmlformats.org/officeDocument/2006/relationships/hyperlink" Target="https://talan.bank.gov.ua/get-user-certificate/NYHlGzej1KN4cvPPbNAy" TargetMode="External"/><Relationship Id="rId51" Type="http://schemas.openxmlformats.org/officeDocument/2006/relationships/hyperlink" Target="https://talan.bank.gov.ua/get-user-certificate/NYHlGT02LZSuNnE3TgzC" TargetMode="External"/><Relationship Id="rId72" Type="http://schemas.openxmlformats.org/officeDocument/2006/relationships/hyperlink" Target="https://talan.bank.gov.ua/get-user-certificate/NYHlGRdHPlAy_z5D3UIV" TargetMode="External"/><Relationship Id="rId93" Type="http://schemas.openxmlformats.org/officeDocument/2006/relationships/hyperlink" Target="https://talan.bank.gov.ua/get-user-certificate/NYHlGQCcPT8asqP86UNi" TargetMode="External"/><Relationship Id="rId189" Type="http://schemas.openxmlformats.org/officeDocument/2006/relationships/hyperlink" Target="https://talan.bank.gov.ua/get-user-certificate/NYHlGoz5WDSCyww5uPMQ" TargetMode="External"/><Relationship Id="rId3" Type="http://schemas.openxmlformats.org/officeDocument/2006/relationships/hyperlink" Target="https://talan.bank.gov.ua/get-user-certificate/NYHlGGB9a3ZojKPwD3aK" TargetMode="External"/><Relationship Id="rId214" Type="http://schemas.openxmlformats.org/officeDocument/2006/relationships/hyperlink" Target="https://talan.bank.gov.ua/get-user-certificate/NYHlGukl3g3314URWoTJ" TargetMode="External"/><Relationship Id="rId235" Type="http://schemas.openxmlformats.org/officeDocument/2006/relationships/hyperlink" Target="https://talan.bank.gov.ua/get-user-certificate/NYHlG6DxphKnWmoUHi2O" TargetMode="External"/><Relationship Id="rId256" Type="http://schemas.openxmlformats.org/officeDocument/2006/relationships/hyperlink" Target="https://talan.bank.gov.ua/get-user-certificate/NYHlGv-48NTIBV1GI7cu" TargetMode="External"/><Relationship Id="rId277" Type="http://schemas.openxmlformats.org/officeDocument/2006/relationships/hyperlink" Target="https://talan.bank.gov.ua/get-user-certificate/NYHlG5qJruRi6uS-oxqk" TargetMode="External"/><Relationship Id="rId298" Type="http://schemas.openxmlformats.org/officeDocument/2006/relationships/hyperlink" Target="https://talan.bank.gov.ua/get-user-certificate/pu0LmmT8tuWTTmHi-kbe" TargetMode="External"/><Relationship Id="rId116" Type="http://schemas.openxmlformats.org/officeDocument/2006/relationships/hyperlink" Target="https://talan.bank.gov.ua/get-user-certificate/NYHlGpJlUs7FLc6m8vcZ" TargetMode="External"/><Relationship Id="rId137" Type="http://schemas.openxmlformats.org/officeDocument/2006/relationships/hyperlink" Target="https://talan.bank.gov.ua/get-user-certificate/NYHlGOdKrAgPS02gly6y" TargetMode="External"/><Relationship Id="rId158" Type="http://schemas.openxmlformats.org/officeDocument/2006/relationships/hyperlink" Target="https://talan.bank.gov.ua/get-user-certificate/NYHlGqjqwQd2vjTwwmFf" TargetMode="External"/><Relationship Id="rId302" Type="http://schemas.openxmlformats.org/officeDocument/2006/relationships/printerSettings" Target="../printerSettings/printerSettings1.bin"/><Relationship Id="rId20" Type="http://schemas.openxmlformats.org/officeDocument/2006/relationships/hyperlink" Target="https://talan.bank.gov.ua/get-user-certificate/NYHlGcObsI1Okmvj-HuW" TargetMode="External"/><Relationship Id="rId41" Type="http://schemas.openxmlformats.org/officeDocument/2006/relationships/hyperlink" Target="https://talan.bank.gov.ua/get-user-certificate/NYHlG7zHx2dO38WHYMk2" TargetMode="External"/><Relationship Id="rId62" Type="http://schemas.openxmlformats.org/officeDocument/2006/relationships/hyperlink" Target="https://talan.bank.gov.ua/get-user-certificate/NYHlGSO0qY9yDDja6lSN" TargetMode="External"/><Relationship Id="rId83" Type="http://schemas.openxmlformats.org/officeDocument/2006/relationships/hyperlink" Target="https://talan.bank.gov.ua/get-user-certificate/NYHlGDyO_77pddud4ASS" TargetMode="External"/><Relationship Id="rId179" Type="http://schemas.openxmlformats.org/officeDocument/2006/relationships/hyperlink" Target="https://talan.bank.gov.ua/get-user-certificate/NYHlG3o5GftIZYo7alZ8" TargetMode="External"/><Relationship Id="rId190" Type="http://schemas.openxmlformats.org/officeDocument/2006/relationships/hyperlink" Target="https://talan.bank.gov.ua/get-user-certificate/NYHlGOMh8DML1uV5ftmV" TargetMode="External"/><Relationship Id="rId204" Type="http://schemas.openxmlformats.org/officeDocument/2006/relationships/hyperlink" Target="https://talan.bank.gov.ua/get-user-certificate/NYHlGSFkRKKYNEaoVF_e" TargetMode="External"/><Relationship Id="rId225" Type="http://schemas.openxmlformats.org/officeDocument/2006/relationships/hyperlink" Target="https://talan.bank.gov.ua/get-user-certificate/NYHlGCYleCSf6fv-Fe5r" TargetMode="External"/><Relationship Id="rId246" Type="http://schemas.openxmlformats.org/officeDocument/2006/relationships/hyperlink" Target="https://talan.bank.gov.ua/get-user-certificate/NYHlG5AvBT5urXBRjWv-" TargetMode="External"/><Relationship Id="rId267" Type="http://schemas.openxmlformats.org/officeDocument/2006/relationships/hyperlink" Target="https://talan.bank.gov.ua/get-user-certificate/NYHlGKRCooQlDUmlsA5F" TargetMode="External"/><Relationship Id="rId288" Type="http://schemas.openxmlformats.org/officeDocument/2006/relationships/hyperlink" Target="https://talan.bank.gov.ua/get-user-certificate/NYHlGnfEI6e8OS78ZcuE" TargetMode="External"/><Relationship Id="rId106" Type="http://schemas.openxmlformats.org/officeDocument/2006/relationships/hyperlink" Target="https://talan.bank.gov.ua/get-user-certificate/NYHlGMeB-JqqFvnGIbK_" TargetMode="External"/><Relationship Id="rId127" Type="http://schemas.openxmlformats.org/officeDocument/2006/relationships/hyperlink" Target="https://talan.bank.gov.ua/get-user-certificate/NYHlGItHypubh6P8YWkd" TargetMode="External"/><Relationship Id="rId10" Type="http://schemas.openxmlformats.org/officeDocument/2006/relationships/hyperlink" Target="https://talan.bank.gov.ua/get-user-certificate/NYHlGH1bHf7jlomBdvMS" TargetMode="External"/><Relationship Id="rId31" Type="http://schemas.openxmlformats.org/officeDocument/2006/relationships/hyperlink" Target="https://talan.bank.gov.ua/get-user-certificate/NYHlGTU2IADIlF8uG9OY" TargetMode="External"/><Relationship Id="rId52" Type="http://schemas.openxmlformats.org/officeDocument/2006/relationships/hyperlink" Target="https://talan.bank.gov.ua/get-user-certificate/NYHlGIzExZ3gYFJJ9EI4" TargetMode="External"/><Relationship Id="rId73" Type="http://schemas.openxmlformats.org/officeDocument/2006/relationships/hyperlink" Target="https://talan.bank.gov.ua/get-user-certificate/NYHlGpMzOU94pKsHu7KO" TargetMode="External"/><Relationship Id="rId94" Type="http://schemas.openxmlformats.org/officeDocument/2006/relationships/hyperlink" Target="https://talan.bank.gov.ua/get-user-certificate/NYHlGqB5YJLKDDhw4A6W" TargetMode="External"/><Relationship Id="rId148" Type="http://schemas.openxmlformats.org/officeDocument/2006/relationships/hyperlink" Target="https://talan.bank.gov.ua/get-user-certificate/NYHlGGcQ0j8uiZ-SMQuS" TargetMode="External"/><Relationship Id="rId169" Type="http://schemas.openxmlformats.org/officeDocument/2006/relationships/hyperlink" Target="https://talan.bank.gov.ua/get-user-certificate/NYHlGNZIVmxHCfT__E9V" TargetMode="External"/><Relationship Id="rId4" Type="http://schemas.openxmlformats.org/officeDocument/2006/relationships/hyperlink" Target="https://talan.bank.gov.ua/get-user-certificate/NYHlGqwz8OEqglwr1IE8" TargetMode="External"/><Relationship Id="rId180" Type="http://schemas.openxmlformats.org/officeDocument/2006/relationships/hyperlink" Target="https://talan.bank.gov.ua/get-user-certificate/NYHlGVJZKt6OvJivhYvJ" TargetMode="External"/><Relationship Id="rId215" Type="http://schemas.openxmlformats.org/officeDocument/2006/relationships/hyperlink" Target="https://talan.bank.gov.ua/get-user-certificate/NYHlGgYH-sYCSyViENHE" TargetMode="External"/><Relationship Id="rId236" Type="http://schemas.openxmlformats.org/officeDocument/2006/relationships/hyperlink" Target="https://talan.bank.gov.ua/get-user-certificate/NYHlGbl2bvxdWk9CEzt2" TargetMode="External"/><Relationship Id="rId257" Type="http://schemas.openxmlformats.org/officeDocument/2006/relationships/hyperlink" Target="https://talan.bank.gov.ua/get-user-certificate/NYHlG8jn2EvfrvCNEXjS" TargetMode="External"/><Relationship Id="rId278" Type="http://schemas.openxmlformats.org/officeDocument/2006/relationships/hyperlink" Target="https://talan.bank.gov.ua/get-user-certificate/NYHlGIdiLNeB96BIWJIC" TargetMode="External"/><Relationship Id="rId42" Type="http://schemas.openxmlformats.org/officeDocument/2006/relationships/hyperlink" Target="https://talan.bank.gov.ua/get-user-certificate/NYHlGN3HyPdr1XMIxblw" TargetMode="External"/><Relationship Id="rId84" Type="http://schemas.openxmlformats.org/officeDocument/2006/relationships/hyperlink" Target="https://talan.bank.gov.ua/get-user-certificate/NYHlGsZksoCwQ6W7J527" TargetMode="External"/><Relationship Id="rId138" Type="http://schemas.openxmlformats.org/officeDocument/2006/relationships/hyperlink" Target="https://talan.bank.gov.ua/get-user-certificate/NYHlGtkbadHDdnRlSCve" TargetMode="External"/><Relationship Id="rId191" Type="http://schemas.openxmlformats.org/officeDocument/2006/relationships/hyperlink" Target="https://talan.bank.gov.ua/get-user-certificate/NYHlGEsM_8dnw_6q4J2X" TargetMode="External"/><Relationship Id="rId205" Type="http://schemas.openxmlformats.org/officeDocument/2006/relationships/hyperlink" Target="https://talan.bank.gov.ua/get-user-certificate/NYHlGD0b3eOqXufRemFw" TargetMode="External"/><Relationship Id="rId247" Type="http://schemas.openxmlformats.org/officeDocument/2006/relationships/hyperlink" Target="https://talan.bank.gov.ua/get-user-certificate/NYHlGGDlsDgOMrkb8h1J" TargetMode="External"/><Relationship Id="rId107" Type="http://schemas.openxmlformats.org/officeDocument/2006/relationships/hyperlink" Target="https://talan.bank.gov.ua/get-user-certificate/NYHlG53M9_zimen4Qmbn" TargetMode="External"/><Relationship Id="rId289" Type="http://schemas.openxmlformats.org/officeDocument/2006/relationships/hyperlink" Target="https://talan.bank.gov.ua/get-user-certificate/NYHlGRwmlyF3T35HkvG4" TargetMode="External"/><Relationship Id="rId11" Type="http://schemas.openxmlformats.org/officeDocument/2006/relationships/hyperlink" Target="https://talan.bank.gov.ua/get-user-certificate/NYHlGwujdAPxy6I0fL67" TargetMode="External"/><Relationship Id="rId53" Type="http://schemas.openxmlformats.org/officeDocument/2006/relationships/hyperlink" Target="https://talan.bank.gov.ua/get-user-certificate/NYHlGRNqKxO-ffeh3Dvk" TargetMode="External"/><Relationship Id="rId149" Type="http://schemas.openxmlformats.org/officeDocument/2006/relationships/hyperlink" Target="https://talan.bank.gov.ua/get-user-certificate/NYHlGf5AxOmaLkGSGyhL" TargetMode="External"/><Relationship Id="rId95" Type="http://schemas.openxmlformats.org/officeDocument/2006/relationships/hyperlink" Target="https://talan.bank.gov.ua/get-user-certificate/NYHlGsbYPZA4yAGf5L8n" TargetMode="External"/><Relationship Id="rId160" Type="http://schemas.openxmlformats.org/officeDocument/2006/relationships/hyperlink" Target="https://talan.bank.gov.ua/get-user-certificate/NYHlGErvIzhY1646JFcC" TargetMode="External"/><Relationship Id="rId216" Type="http://schemas.openxmlformats.org/officeDocument/2006/relationships/hyperlink" Target="https://talan.bank.gov.ua/get-user-certificate/NYHlGT0PQpyFLSmgpmAr" TargetMode="External"/><Relationship Id="rId258" Type="http://schemas.openxmlformats.org/officeDocument/2006/relationships/hyperlink" Target="https://talan.bank.gov.ua/get-user-certificate/NYHlGha29IrIuUKhxXGn" TargetMode="External"/><Relationship Id="rId22" Type="http://schemas.openxmlformats.org/officeDocument/2006/relationships/hyperlink" Target="https://talan.bank.gov.ua/get-user-certificate/NYHlGPtJdB8Hpc9ivrET" TargetMode="External"/><Relationship Id="rId64" Type="http://schemas.openxmlformats.org/officeDocument/2006/relationships/hyperlink" Target="https://talan.bank.gov.ua/get-user-certificate/NYHlG1xn4LyK_B5prYvK" TargetMode="External"/><Relationship Id="rId118" Type="http://schemas.openxmlformats.org/officeDocument/2006/relationships/hyperlink" Target="https://talan.bank.gov.ua/get-user-certificate/NYHlGe71gJ0bDRYlgkks" TargetMode="External"/><Relationship Id="rId171" Type="http://schemas.openxmlformats.org/officeDocument/2006/relationships/hyperlink" Target="https://talan.bank.gov.ua/get-user-certificate/NYHlGt0XV_UcfkEp8MbJ" TargetMode="External"/><Relationship Id="rId227" Type="http://schemas.openxmlformats.org/officeDocument/2006/relationships/hyperlink" Target="https://talan.bank.gov.ua/get-user-certificate/NYHlGs-NE_FPxAuONDrm" TargetMode="External"/><Relationship Id="rId269" Type="http://schemas.openxmlformats.org/officeDocument/2006/relationships/hyperlink" Target="https://talan.bank.gov.ua/get-user-certificate/NYHlGa6LWVtPZtqV-PpF" TargetMode="External"/><Relationship Id="rId33" Type="http://schemas.openxmlformats.org/officeDocument/2006/relationships/hyperlink" Target="https://talan.bank.gov.ua/get-user-certificate/NYHlGAAmugkxoxkW9b9G" TargetMode="External"/><Relationship Id="rId129" Type="http://schemas.openxmlformats.org/officeDocument/2006/relationships/hyperlink" Target="https://talan.bank.gov.ua/get-user-certificate/NYHlGcqWGgVMY712gidg" TargetMode="External"/><Relationship Id="rId280" Type="http://schemas.openxmlformats.org/officeDocument/2006/relationships/hyperlink" Target="https://talan.bank.gov.ua/get-user-certificate/NYHlG7i9DV-fieruqtWi" TargetMode="External"/><Relationship Id="rId75" Type="http://schemas.openxmlformats.org/officeDocument/2006/relationships/hyperlink" Target="https://talan.bank.gov.ua/get-user-certificate/NYHlGtsbGYj4mF3p8LQs" TargetMode="External"/><Relationship Id="rId140" Type="http://schemas.openxmlformats.org/officeDocument/2006/relationships/hyperlink" Target="https://talan.bank.gov.ua/get-user-certificate/NYHlGHw9cusIpkDy3ZCl" TargetMode="External"/><Relationship Id="rId182" Type="http://schemas.openxmlformats.org/officeDocument/2006/relationships/hyperlink" Target="https://talan.bank.gov.ua/get-user-certificate/NYHlGr1F9KUO4YXbQvO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tabSelected="1" topLeftCell="A111" workbookViewId="0">
      <selection activeCell="E192" sqref="E192"/>
    </sheetView>
  </sheetViews>
  <sheetFormatPr defaultRowHeight="14.4" x14ac:dyDescent="0.3"/>
  <cols>
    <col min="1" max="1" width="8.88671875" style="2"/>
    <col min="2" max="2" width="16.109375" customWidth="1"/>
    <col min="3" max="3" width="54.44140625" style="1" customWidth="1"/>
    <col min="4" max="4" width="34.21875" customWidth="1"/>
    <col min="5" max="5" width="22" customWidth="1"/>
  </cols>
  <sheetData>
    <row r="1" spans="1:5" s="3" customFormat="1" ht="28.8" x14ac:dyDescent="0.3">
      <c r="A1" s="3" t="s">
        <v>865</v>
      </c>
      <c r="B1" s="3" t="s">
        <v>864</v>
      </c>
      <c r="C1" s="3" t="s">
        <v>863</v>
      </c>
      <c r="D1" s="3" t="s">
        <v>866</v>
      </c>
      <c r="E1" s="3" t="s">
        <v>0</v>
      </c>
    </row>
    <row r="2" spans="1:5" ht="28.8" x14ac:dyDescent="0.3">
      <c r="A2" s="2">
        <v>1</v>
      </c>
      <c r="B2" t="s">
        <v>1</v>
      </c>
      <c r="C2" s="1" t="s">
        <v>2</v>
      </c>
      <c r="D2" t="s">
        <v>3</v>
      </c>
      <c r="E2" t="str">
        <f>HYPERLINK("https://talan.bank.gov.ua/get-user-certificate/NYHlG7SoURG8jgrbYE6c","Завантажити сертифікат")</f>
        <v>Завантажити сертифікат</v>
      </c>
    </row>
    <row r="3" spans="1:5" ht="28.8" x14ac:dyDescent="0.3">
      <c r="A3" s="2">
        <v>2</v>
      </c>
      <c r="B3" t="s">
        <v>4</v>
      </c>
      <c r="C3" s="1" t="s">
        <v>2</v>
      </c>
      <c r="D3" t="s">
        <v>5</v>
      </c>
      <c r="E3" t="str">
        <f>HYPERLINK("https://talan.bank.gov.ua/get-user-certificate/NYHlG0u3vx_Q_YOjAqVK","Завантажити сертифікат")</f>
        <v>Завантажити сертифікат</v>
      </c>
    </row>
    <row r="4" spans="1:5" ht="28.8" x14ac:dyDescent="0.3">
      <c r="A4" s="2">
        <v>3</v>
      </c>
      <c r="B4" t="s">
        <v>6</v>
      </c>
      <c r="C4" s="1" t="s">
        <v>7</v>
      </c>
      <c r="D4" t="s">
        <v>8</v>
      </c>
      <c r="E4" t="str">
        <f>HYPERLINK("https://talan.bank.gov.ua/get-user-certificate/NYHlGGB9a3ZojKPwD3aK","Завантажити сертифікат")</f>
        <v>Завантажити сертифікат</v>
      </c>
    </row>
    <row r="5" spans="1:5" ht="28.8" x14ac:dyDescent="0.3">
      <c r="A5" s="2">
        <v>4</v>
      </c>
      <c r="B5" t="s">
        <v>9</v>
      </c>
      <c r="C5" s="1" t="s">
        <v>7</v>
      </c>
      <c r="D5" t="s">
        <v>10</v>
      </c>
      <c r="E5" t="str">
        <f>HYPERLINK("https://talan.bank.gov.ua/get-user-certificate/NYHlGqwz8OEqglwr1IE8","Завантажити сертифікат")</f>
        <v>Завантажити сертифікат</v>
      </c>
    </row>
    <row r="6" spans="1:5" x14ac:dyDescent="0.3">
      <c r="A6" s="2">
        <v>5</v>
      </c>
      <c r="B6" t="s">
        <v>11</v>
      </c>
      <c r="C6" s="1" t="s">
        <v>12</v>
      </c>
      <c r="D6" t="s">
        <v>13</v>
      </c>
      <c r="E6" t="str">
        <f>HYPERLINK("https://talan.bank.gov.ua/get-user-certificate/NYHlGe-i7usywrLz8QPD","Завантажити сертифікат")</f>
        <v>Завантажити сертифікат</v>
      </c>
    </row>
    <row r="7" spans="1:5" x14ac:dyDescent="0.3">
      <c r="A7" s="2">
        <v>6</v>
      </c>
      <c r="B7" t="s">
        <v>14</v>
      </c>
      <c r="C7" s="1" t="s">
        <v>12</v>
      </c>
      <c r="D7" t="s">
        <v>15</v>
      </c>
      <c r="E7" t="str">
        <f>HYPERLINK("https://talan.bank.gov.ua/get-user-certificate/NYHlGgERuIcYPhn6aHlu","Завантажити сертифікат")</f>
        <v>Завантажити сертифікат</v>
      </c>
    </row>
    <row r="8" spans="1:5" ht="28.8" x14ac:dyDescent="0.3">
      <c r="A8" s="2">
        <v>7</v>
      </c>
      <c r="B8" t="s">
        <v>16</v>
      </c>
      <c r="C8" s="1" t="s">
        <v>17</v>
      </c>
      <c r="D8" t="s">
        <v>18</v>
      </c>
      <c r="E8" t="str">
        <f>HYPERLINK("https://talan.bank.gov.ua/get-user-certificate/NYHlGYygcv3YW_8I2oSI","Завантажити сертифікат")</f>
        <v>Завантажити сертифікат</v>
      </c>
    </row>
    <row r="9" spans="1:5" ht="28.8" x14ac:dyDescent="0.3">
      <c r="A9" s="2">
        <v>8</v>
      </c>
      <c r="B9" t="s">
        <v>19</v>
      </c>
      <c r="C9" s="1" t="s">
        <v>17</v>
      </c>
      <c r="D9" t="s">
        <v>20</v>
      </c>
      <c r="E9" t="str">
        <f>HYPERLINK("https://talan.bank.gov.ua/get-user-certificate/NYHlGfXfyxHJur_k7yB7","Завантажити сертифікат")</f>
        <v>Завантажити сертифікат</v>
      </c>
    </row>
    <row r="10" spans="1:5" ht="28.8" x14ac:dyDescent="0.3">
      <c r="A10" s="2">
        <v>9</v>
      </c>
      <c r="B10" t="s">
        <v>21</v>
      </c>
      <c r="C10" s="1" t="s">
        <v>22</v>
      </c>
      <c r="D10" t="s">
        <v>23</v>
      </c>
      <c r="E10" t="str">
        <f>HYPERLINK("https://talan.bank.gov.ua/get-user-certificate/NYHlGXzYij9-qv_Zb-Q1","Завантажити сертифікат")</f>
        <v>Завантажити сертифікат</v>
      </c>
    </row>
    <row r="11" spans="1:5" ht="28.8" x14ac:dyDescent="0.3">
      <c r="A11" s="2">
        <v>10</v>
      </c>
      <c r="B11" t="s">
        <v>24</v>
      </c>
      <c r="C11" s="1" t="s">
        <v>22</v>
      </c>
      <c r="D11" t="s">
        <v>25</v>
      </c>
      <c r="E11" t="str">
        <f>HYPERLINK("https://talan.bank.gov.ua/get-user-certificate/NYHlGH1bHf7jlomBdvMS","Завантажити сертифікат")</f>
        <v>Завантажити сертифікат</v>
      </c>
    </row>
    <row r="12" spans="1:5" x14ac:dyDescent="0.3">
      <c r="A12" s="2">
        <v>11</v>
      </c>
      <c r="B12" t="s">
        <v>26</v>
      </c>
      <c r="C12" s="1" t="s">
        <v>27</v>
      </c>
      <c r="D12" t="s">
        <v>28</v>
      </c>
      <c r="E12" t="str">
        <f>HYPERLINK("https://talan.bank.gov.ua/get-user-certificate/NYHlGwujdAPxy6I0fL67","Завантажити сертифікат")</f>
        <v>Завантажити сертифікат</v>
      </c>
    </row>
    <row r="13" spans="1:5" x14ac:dyDescent="0.3">
      <c r="A13" s="2">
        <v>12</v>
      </c>
      <c r="B13" t="s">
        <v>29</v>
      </c>
      <c r="C13" s="1" t="s">
        <v>27</v>
      </c>
      <c r="D13" t="s">
        <v>30</v>
      </c>
      <c r="E13" t="str">
        <f>HYPERLINK("https://talan.bank.gov.ua/get-user-certificate/NYHlG3tSli82M9W_jBqi","Завантажити сертифікат")</f>
        <v>Завантажити сертифікат</v>
      </c>
    </row>
    <row r="14" spans="1:5" x14ac:dyDescent="0.3">
      <c r="A14" s="2">
        <v>13</v>
      </c>
      <c r="B14" t="s">
        <v>31</v>
      </c>
      <c r="C14" s="1" t="s">
        <v>32</v>
      </c>
      <c r="D14" t="s">
        <v>33</v>
      </c>
      <c r="E14" t="str">
        <f>HYPERLINK("https://talan.bank.gov.ua/get-user-certificate/NYHlGuAHuAKEoDNgHx7P","Завантажити сертифікат")</f>
        <v>Завантажити сертифікат</v>
      </c>
    </row>
    <row r="15" spans="1:5" x14ac:dyDescent="0.3">
      <c r="A15" s="2">
        <v>14</v>
      </c>
      <c r="B15" t="s">
        <v>34</v>
      </c>
      <c r="C15" s="1" t="s">
        <v>32</v>
      </c>
      <c r="D15" t="s">
        <v>35</v>
      </c>
      <c r="E15" t="str">
        <f>HYPERLINK("https://talan.bank.gov.ua/get-user-certificate/NYHlGfClrD1pm54jBoqj","Завантажити сертифікат")</f>
        <v>Завантажити сертифікат</v>
      </c>
    </row>
    <row r="16" spans="1:5" ht="43.2" x14ac:dyDescent="0.3">
      <c r="A16" s="2">
        <v>15</v>
      </c>
      <c r="B16" t="s">
        <v>36</v>
      </c>
      <c r="C16" s="1" t="s">
        <v>37</v>
      </c>
      <c r="D16" t="s">
        <v>38</v>
      </c>
      <c r="E16" t="str">
        <f>HYPERLINK("https://talan.bank.gov.ua/get-user-certificate/NYHlGzf7zm3WjMmoqx6u","Завантажити сертифікат")</f>
        <v>Завантажити сертифікат</v>
      </c>
    </row>
    <row r="17" spans="1:5" ht="43.2" x14ac:dyDescent="0.3">
      <c r="A17" s="2">
        <v>16</v>
      </c>
      <c r="B17" t="s">
        <v>39</v>
      </c>
      <c r="C17" s="1" t="s">
        <v>37</v>
      </c>
      <c r="D17" t="s">
        <v>40</v>
      </c>
      <c r="E17" t="str">
        <f>HYPERLINK("https://talan.bank.gov.ua/get-user-certificate/NYHlGyzyo8PvT6sD5WW3","Завантажити сертифікат")</f>
        <v>Завантажити сертифікат</v>
      </c>
    </row>
    <row r="18" spans="1:5" ht="43.2" x14ac:dyDescent="0.3">
      <c r="A18" s="2">
        <v>17</v>
      </c>
      <c r="B18" t="s">
        <v>41</v>
      </c>
      <c r="C18" s="1" t="s">
        <v>42</v>
      </c>
      <c r="D18" t="s">
        <v>43</v>
      </c>
      <c r="E18" t="str">
        <f>HYPERLINK("https://talan.bank.gov.ua/get-user-certificate/NYHlGLsHastW6kytsD2d","Завантажити сертифікат")</f>
        <v>Завантажити сертифікат</v>
      </c>
    </row>
    <row r="19" spans="1:5" ht="43.2" x14ac:dyDescent="0.3">
      <c r="A19" s="2">
        <v>18</v>
      </c>
      <c r="B19" t="s">
        <v>44</v>
      </c>
      <c r="C19" s="1" t="s">
        <v>42</v>
      </c>
      <c r="D19" t="s">
        <v>45</v>
      </c>
      <c r="E19" t="str">
        <f>HYPERLINK("https://talan.bank.gov.ua/get-user-certificate/NYHlG6FUVEf7HLXAHxW9","Завантажити сертифікат")</f>
        <v>Завантажити сертифікат</v>
      </c>
    </row>
    <row r="20" spans="1:5" x14ac:dyDescent="0.3">
      <c r="A20" s="2">
        <v>19</v>
      </c>
      <c r="B20" t="s">
        <v>46</v>
      </c>
      <c r="C20" s="1" t="s">
        <v>47</v>
      </c>
      <c r="D20" t="s">
        <v>48</v>
      </c>
      <c r="E20" t="str">
        <f>HYPERLINK("https://talan.bank.gov.ua/get-user-certificate/NYHlGGbEJlmbF2JqjJHX","Завантажити сертифікат")</f>
        <v>Завантажити сертифікат</v>
      </c>
    </row>
    <row r="21" spans="1:5" x14ac:dyDescent="0.3">
      <c r="A21" s="2">
        <v>20</v>
      </c>
      <c r="B21" t="s">
        <v>49</v>
      </c>
      <c r="C21" s="1" t="s">
        <v>50</v>
      </c>
      <c r="D21" t="s">
        <v>51</v>
      </c>
      <c r="E21" t="str">
        <f>HYPERLINK("https://talan.bank.gov.ua/get-user-certificate/NYHlGcObsI1Okmvj-HuW","Завантажити сертифікат")</f>
        <v>Завантажити сертифікат</v>
      </c>
    </row>
    <row r="22" spans="1:5" ht="43.2" x14ac:dyDescent="0.3">
      <c r="A22" s="2">
        <v>21</v>
      </c>
      <c r="B22" t="s">
        <v>52</v>
      </c>
      <c r="C22" s="1" t="s">
        <v>53</v>
      </c>
      <c r="D22" t="s">
        <v>54</v>
      </c>
      <c r="E22" t="str">
        <f>HYPERLINK("https://talan.bank.gov.ua/get-user-certificate/NYHlG-rpOuTRk_8ixZ2V","Завантажити сертифікат")</f>
        <v>Завантажити сертифікат</v>
      </c>
    </row>
    <row r="23" spans="1:5" x14ac:dyDescent="0.3">
      <c r="A23" s="2">
        <v>22</v>
      </c>
      <c r="B23" t="s">
        <v>55</v>
      </c>
      <c r="C23" s="1" t="s">
        <v>56</v>
      </c>
      <c r="D23" t="s">
        <v>57</v>
      </c>
      <c r="E23" t="str">
        <f>HYPERLINK("https://talan.bank.gov.ua/get-user-certificate/NYHlGPtJdB8Hpc9ivrET","Завантажити сертифікат")</f>
        <v>Завантажити сертифікат</v>
      </c>
    </row>
    <row r="24" spans="1:5" x14ac:dyDescent="0.3">
      <c r="A24" s="2">
        <v>23</v>
      </c>
      <c r="B24" t="s">
        <v>58</v>
      </c>
      <c r="C24" s="1" t="s">
        <v>59</v>
      </c>
      <c r="D24" t="s">
        <v>60</v>
      </c>
      <c r="E24" t="str">
        <f>HYPERLINK("https://talan.bank.gov.ua/get-user-certificate/NYHlGCVrmCZ8rj59u040","Завантажити сертифікат")</f>
        <v>Завантажити сертифікат</v>
      </c>
    </row>
    <row r="25" spans="1:5" x14ac:dyDescent="0.3">
      <c r="A25" s="2">
        <v>24</v>
      </c>
      <c r="B25" t="s">
        <v>61</v>
      </c>
      <c r="C25" s="1" t="s">
        <v>62</v>
      </c>
      <c r="D25" t="s">
        <v>63</v>
      </c>
      <c r="E25" t="str">
        <f>HYPERLINK("https://talan.bank.gov.ua/get-user-certificate/NYHlGKMQphyhmjQ6Fxdo","Завантажити сертифікат")</f>
        <v>Завантажити сертифікат</v>
      </c>
    </row>
    <row r="26" spans="1:5" x14ac:dyDescent="0.3">
      <c r="A26" s="2">
        <v>25</v>
      </c>
      <c r="B26" t="s">
        <v>64</v>
      </c>
      <c r="C26" s="1" t="s">
        <v>65</v>
      </c>
      <c r="D26" t="s">
        <v>66</v>
      </c>
      <c r="E26" t="str">
        <f>HYPERLINK("https://talan.bank.gov.ua/get-user-certificate/NYHlGyggyPyIv1R2Km8F","Завантажити сертифікат")</f>
        <v>Завантажити сертифікат</v>
      </c>
    </row>
    <row r="27" spans="1:5" x14ac:dyDescent="0.3">
      <c r="A27" s="2">
        <v>26</v>
      </c>
      <c r="B27" t="s">
        <v>67</v>
      </c>
      <c r="C27" s="1" t="s">
        <v>68</v>
      </c>
      <c r="D27" t="s">
        <v>69</v>
      </c>
      <c r="E27" t="str">
        <f>HYPERLINK("https://talan.bank.gov.ua/get-user-certificate/NYHlGJyBQ-7yTW9LfZxk","Завантажити сертифікат")</f>
        <v>Завантажити сертифікат</v>
      </c>
    </row>
    <row r="28" spans="1:5" x14ac:dyDescent="0.3">
      <c r="A28" s="2">
        <v>27</v>
      </c>
      <c r="B28" t="s">
        <v>70</v>
      </c>
      <c r="C28" s="1" t="s">
        <v>71</v>
      </c>
      <c r="D28" t="s">
        <v>72</v>
      </c>
      <c r="E28" t="str">
        <f>HYPERLINK("https://talan.bank.gov.ua/get-user-certificate/NYHlGYUsrA6UD1Gb9wdf","Завантажити сертифікат")</f>
        <v>Завантажити сертифікат</v>
      </c>
    </row>
    <row r="29" spans="1:5" ht="28.8" x14ac:dyDescent="0.3">
      <c r="A29" s="2">
        <v>28</v>
      </c>
      <c r="B29" t="s">
        <v>73</v>
      </c>
      <c r="C29" s="1" t="s">
        <v>74</v>
      </c>
      <c r="D29" t="s">
        <v>75</v>
      </c>
      <c r="E29" t="str">
        <f>HYPERLINK("https://talan.bank.gov.ua/get-user-certificate/NYHlGi-qcz2nADr71fhE","Завантажити сертифікат")</f>
        <v>Завантажити сертифікат</v>
      </c>
    </row>
    <row r="30" spans="1:5" x14ac:dyDescent="0.3">
      <c r="A30" s="2">
        <v>29</v>
      </c>
      <c r="B30" t="s">
        <v>76</v>
      </c>
      <c r="C30" s="1" t="s">
        <v>77</v>
      </c>
      <c r="D30" t="s">
        <v>78</v>
      </c>
      <c r="E30" t="str">
        <f>HYPERLINK("https://talan.bank.gov.ua/get-user-certificate/NYHlGKQ-jSmXSzhzW3De","Завантажити сертифікат")</f>
        <v>Завантажити сертифікат</v>
      </c>
    </row>
    <row r="31" spans="1:5" x14ac:dyDescent="0.3">
      <c r="A31" s="2">
        <v>30</v>
      </c>
      <c r="B31" t="s">
        <v>79</v>
      </c>
      <c r="C31" s="1" t="s">
        <v>80</v>
      </c>
      <c r="D31" t="s">
        <v>81</v>
      </c>
      <c r="E31" t="str">
        <f>HYPERLINK("https://talan.bank.gov.ua/get-user-certificate/NYHlGRXt1EfMOqtP3Imh","Завантажити сертифікат")</f>
        <v>Завантажити сертифікат</v>
      </c>
    </row>
    <row r="32" spans="1:5" ht="28.8" x14ac:dyDescent="0.3">
      <c r="A32" s="2">
        <v>31</v>
      </c>
      <c r="B32" t="s">
        <v>82</v>
      </c>
      <c r="C32" s="1" t="s">
        <v>83</v>
      </c>
      <c r="D32" t="s">
        <v>84</v>
      </c>
      <c r="E32" t="str">
        <f>HYPERLINK("https://talan.bank.gov.ua/get-user-certificate/NYHlGTU2IADIlF8uG9OY","Завантажити сертифікат")</f>
        <v>Завантажити сертифікат</v>
      </c>
    </row>
    <row r="33" spans="1:5" x14ac:dyDescent="0.3">
      <c r="A33" s="2">
        <v>32</v>
      </c>
      <c r="B33" t="s">
        <v>85</v>
      </c>
      <c r="C33" s="1" t="s">
        <v>86</v>
      </c>
      <c r="D33" t="s">
        <v>87</v>
      </c>
      <c r="E33" t="str">
        <f>HYPERLINK("https://talan.bank.gov.ua/get-user-certificate/NYHlGdYLFNVSYYPdBM4J","Завантажити сертифікат")</f>
        <v>Завантажити сертифікат</v>
      </c>
    </row>
    <row r="34" spans="1:5" x14ac:dyDescent="0.3">
      <c r="A34" s="2">
        <v>33</v>
      </c>
      <c r="B34" t="s">
        <v>88</v>
      </c>
      <c r="C34" s="1" t="s">
        <v>89</v>
      </c>
      <c r="D34" t="s">
        <v>90</v>
      </c>
      <c r="E34" t="str">
        <f>HYPERLINK("https://talan.bank.gov.ua/get-user-certificate/NYHlGAAmugkxoxkW9b9G","Завантажити сертифікат")</f>
        <v>Завантажити сертифікат</v>
      </c>
    </row>
    <row r="35" spans="1:5" ht="28.8" x14ac:dyDescent="0.3">
      <c r="A35" s="2">
        <v>34</v>
      </c>
      <c r="B35" t="s">
        <v>91</v>
      </c>
      <c r="C35" s="1" t="s">
        <v>92</v>
      </c>
      <c r="D35" t="s">
        <v>93</v>
      </c>
      <c r="E35" t="str">
        <f>HYPERLINK("https://talan.bank.gov.ua/get-user-certificate/NYHlGgY0i1neO6qWhIa1","Завантажити сертифікат")</f>
        <v>Завантажити сертифікат</v>
      </c>
    </row>
    <row r="36" spans="1:5" ht="28.8" x14ac:dyDescent="0.3">
      <c r="A36" s="2">
        <v>35</v>
      </c>
      <c r="B36" t="s">
        <v>94</v>
      </c>
      <c r="C36" s="1" t="s">
        <v>95</v>
      </c>
      <c r="D36" t="s">
        <v>96</v>
      </c>
      <c r="E36" t="str">
        <f>HYPERLINK("https://talan.bank.gov.ua/get-user-certificate/NYHlGCW12bE5coQ4pamn","Завантажити сертифікат")</f>
        <v>Завантажити сертифікат</v>
      </c>
    </row>
    <row r="37" spans="1:5" x14ac:dyDescent="0.3">
      <c r="A37" s="2">
        <v>36</v>
      </c>
      <c r="B37" t="s">
        <v>97</v>
      </c>
      <c r="C37" s="1" t="s">
        <v>98</v>
      </c>
      <c r="D37" t="s">
        <v>99</v>
      </c>
      <c r="E37" t="str">
        <f>HYPERLINK("https://talan.bank.gov.ua/get-user-certificate/NYHlGxDksGYpxyoqlCGi","Завантажити сертифікат")</f>
        <v>Завантажити сертифікат</v>
      </c>
    </row>
    <row r="38" spans="1:5" ht="28.8" x14ac:dyDescent="0.3">
      <c r="A38" s="2">
        <v>37</v>
      </c>
      <c r="B38" t="s">
        <v>100</v>
      </c>
      <c r="C38" s="1" t="s">
        <v>2</v>
      </c>
      <c r="D38" t="s">
        <v>101</v>
      </c>
      <c r="E38" t="str">
        <f>HYPERLINK("https://talan.bank.gov.ua/get-user-certificate/NYHlGmPpMo7k1tqVXzx2","Завантажити сертифікат")</f>
        <v>Завантажити сертифікат</v>
      </c>
    </row>
    <row r="39" spans="1:5" ht="28.8" x14ac:dyDescent="0.3">
      <c r="A39" s="2">
        <v>38</v>
      </c>
      <c r="B39" t="s">
        <v>102</v>
      </c>
      <c r="C39" s="1" t="s">
        <v>103</v>
      </c>
      <c r="D39" t="s">
        <v>104</v>
      </c>
      <c r="E39" t="str">
        <f>HYPERLINK("https://talan.bank.gov.ua/get-user-certificate/NYHlGkeWbKVGtkjOAxJX","Завантажити сертифікат")</f>
        <v>Завантажити сертифікат</v>
      </c>
    </row>
    <row r="40" spans="1:5" x14ac:dyDescent="0.3">
      <c r="A40" s="2">
        <v>39</v>
      </c>
      <c r="B40" t="s">
        <v>105</v>
      </c>
      <c r="C40" s="1" t="s">
        <v>106</v>
      </c>
      <c r="D40" t="s">
        <v>107</v>
      </c>
      <c r="E40" t="str">
        <f>HYPERLINK("https://talan.bank.gov.ua/get-user-certificate/NYHlGP0Ypd7l5XiHKf4k","Завантажити сертифікат")</f>
        <v>Завантажити сертифікат</v>
      </c>
    </row>
    <row r="41" spans="1:5" ht="28.8" x14ac:dyDescent="0.3">
      <c r="A41" s="2">
        <v>40</v>
      </c>
      <c r="B41" t="s">
        <v>108</v>
      </c>
      <c r="C41" s="1" t="s">
        <v>109</v>
      </c>
      <c r="D41" t="s">
        <v>110</v>
      </c>
      <c r="E41" t="str">
        <f>HYPERLINK("https://talan.bank.gov.ua/get-user-certificate/NYHlGHzBgAR1OtiOYNAp","Завантажити сертифікат")</f>
        <v>Завантажити сертифікат</v>
      </c>
    </row>
    <row r="42" spans="1:5" x14ac:dyDescent="0.3">
      <c r="A42" s="2">
        <v>41</v>
      </c>
      <c r="B42" t="s">
        <v>111</v>
      </c>
      <c r="C42" s="1" t="s">
        <v>112</v>
      </c>
      <c r="D42" t="s">
        <v>113</v>
      </c>
      <c r="E42" t="str">
        <f>HYPERLINK("https://talan.bank.gov.ua/get-user-certificate/NYHlG7zHx2dO38WHYMk2","Завантажити сертифікат")</f>
        <v>Завантажити сертифікат</v>
      </c>
    </row>
    <row r="43" spans="1:5" ht="28.8" x14ac:dyDescent="0.3">
      <c r="A43" s="2">
        <v>42</v>
      </c>
      <c r="B43" t="s">
        <v>114</v>
      </c>
      <c r="C43" s="1" t="s">
        <v>115</v>
      </c>
      <c r="D43" t="s">
        <v>116</v>
      </c>
      <c r="E43" t="str">
        <f>HYPERLINK("https://talan.bank.gov.ua/get-user-certificate/NYHlGN3HyPdr1XMIxblw","Завантажити сертифікат")</f>
        <v>Завантажити сертифікат</v>
      </c>
    </row>
    <row r="44" spans="1:5" x14ac:dyDescent="0.3">
      <c r="A44" s="2">
        <v>43</v>
      </c>
      <c r="B44" t="s">
        <v>117</v>
      </c>
      <c r="C44" s="1" t="s">
        <v>118</v>
      </c>
      <c r="D44" t="s">
        <v>119</v>
      </c>
      <c r="E44" t="str">
        <f>HYPERLINK("https://talan.bank.gov.ua/get-user-certificate/NYHlGezoPZtkI2w0InK6","Завантажити сертифікат")</f>
        <v>Завантажити сертифікат</v>
      </c>
    </row>
    <row r="45" spans="1:5" ht="28.8" x14ac:dyDescent="0.3">
      <c r="A45" s="2">
        <v>44</v>
      </c>
      <c r="B45" t="s">
        <v>120</v>
      </c>
      <c r="C45" s="1" t="s">
        <v>121</v>
      </c>
      <c r="D45" t="s">
        <v>122</v>
      </c>
      <c r="E45" t="str">
        <f>HYPERLINK("https://talan.bank.gov.ua/get-user-certificate/NYHlGEk21ATBzT3DfEJd","Завантажити сертифікат")</f>
        <v>Завантажити сертифікат</v>
      </c>
    </row>
    <row r="46" spans="1:5" ht="28.8" x14ac:dyDescent="0.3">
      <c r="A46" s="2">
        <v>45</v>
      </c>
      <c r="B46" t="s">
        <v>123</v>
      </c>
      <c r="C46" s="1" t="s">
        <v>124</v>
      </c>
      <c r="D46" t="s">
        <v>125</v>
      </c>
      <c r="E46" t="str">
        <f>HYPERLINK("https://talan.bank.gov.ua/get-user-certificate/NYHlGovpJFpxEFz-cvPF","Завантажити сертифікат")</f>
        <v>Завантажити сертифікат</v>
      </c>
    </row>
    <row r="47" spans="1:5" ht="28.8" x14ac:dyDescent="0.3">
      <c r="A47" s="2">
        <v>46</v>
      </c>
      <c r="B47" t="s">
        <v>126</v>
      </c>
      <c r="C47" s="1" t="s">
        <v>127</v>
      </c>
      <c r="D47" t="s">
        <v>128</v>
      </c>
      <c r="E47" t="str">
        <f>HYPERLINK("https://talan.bank.gov.ua/get-user-certificate/NYHlG6JOC1hCXh-pof7A","Завантажити сертифікат")</f>
        <v>Завантажити сертифікат</v>
      </c>
    </row>
    <row r="48" spans="1:5" x14ac:dyDescent="0.3">
      <c r="A48" s="2">
        <v>47</v>
      </c>
      <c r="B48" t="s">
        <v>129</v>
      </c>
      <c r="C48" s="1" t="s">
        <v>130</v>
      </c>
      <c r="D48" t="s">
        <v>131</v>
      </c>
      <c r="E48" t="str">
        <f>HYPERLINK("https://talan.bank.gov.ua/get-user-certificate/NYHlGayyN9ulTcKeBQFV","Завантажити сертифікат")</f>
        <v>Завантажити сертифікат</v>
      </c>
    </row>
    <row r="49" spans="1:5" ht="28.8" x14ac:dyDescent="0.3">
      <c r="A49" s="2">
        <v>48</v>
      </c>
      <c r="B49" t="s">
        <v>132</v>
      </c>
      <c r="C49" s="1" t="s">
        <v>133</v>
      </c>
      <c r="D49" t="s">
        <v>134</v>
      </c>
      <c r="E49" t="str">
        <f>HYPERLINK("https://talan.bank.gov.ua/get-user-certificate/NYHlGjKznpRnBUrM2W30","Завантажити сертифікат")</f>
        <v>Завантажити сертифікат</v>
      </c>
    </row>
    <row r="50" spans="1:5" x14ac:dyDescent="0.3">
      <c r="A50" s="2">
        <v>49</v>
      </c>
      <c r="B50" t="s">
        <v>135</v>
      </c>
      <c r="C50" s="1" t="s">
        <v>136</v>
      </c>
      <c r="D50" t="s">
        <v>137</v>
      </c>
      <c r="E50" t="str">
        <f>HYPERLINK("https://talan.bank.gov.ua/get-user-certificate/NYHlGciQ2IPP71P8Mb8D","Завантажити сертифікат")</f>
        <v>Завантажити сертифікат</v>
      </c>
    </row>
    <row r="51" spans="1:5" ht="28.8" x14ac:dyDescent="0.3">
      <c r="A51" s="2">
        <v>50</v>
      </c>
      <c r="B51" t="s">
        <v>138</v>
      </c>
      <c r="C51" s="1" t="s">
        <v>7</v>
      </c>
      <c r="D51" t="s">
        <v>8</v>
      </c>
      <c r="E51" t="str">
        <f>HYPERLINK("https://talan.bank.gov.ua/get-user-certificate/NYHlGN0mWXZqAjYXg1Lg","Завантажити сертифікат")</f>
        <v>Завантажити сертифікат</v>
      </c>
    </row>
    <row r="52" spans="1:5" ht="28.8" x14ac:dyDescent="0.3">
      <c r="A52" s="2">
        <v>51</v>
      </c>
      <c r="B52" t="s">
        <v>139</v>
      </c>
      <c r="C52" s="1" t="s">
        <v>140</v>
      </c>
      <c r="D52" t="s">
        <v>141</v>
      </c>
      <c r="E52" t="str">
        <f>HYPERLINK("https://talan.bank.gov.ua/get-user-certificate/NYHlGT02LZSuNnE3TgzC","Завантажити сертифікат")</f>
        <v>Завантажити сертифікат</v>
      </c>
    </row>
    <row r="53" spans="1:5" x14ac:dyDescent="0.3">
      <c r="A53" s="2">
        <v>52</v>
      </c>
      <c r="B53" t="s">
        <v>142</v>
      </c>
      <c r="C53" s="1" t="s">
        <v>12</v>
      </c>
      <c r="D53" t="s">
        <v>13</v>
      </c>
      <c r="E53" t="str">
        <f>HYPERLINK("https://talan.bank.gov.ua/get-user-certificate/NYHlGIzExZ3gYFJJ9EI4","Завантажити сертифікат")</f>
        <v>Завантажити сертифікат</v>
      </c>
    </row>
    <row r="54" spans="1:5" x14ac:dyDescent="0.3">
      <c r="A54" s="2">
        <v>53</v>
      </c>
      <c r="B54" t="s">
        <v>143</v>
      </c>
      <c r="C54" s="1" t="s">
        <v>144</v>
      </c>
      <c r="D54" t="s">
        <v>145</v>
      </c>
      <c r="E54" t="str">
        <f>HYPERLINK("https://talan.bank.gov.ua/get-user-certificate/NYHlGRNqKxO-ffeh3Dvk","Завантажити сертифікат")</f>
        <v>Завантажити сертифікат</v>
      </c>
    </row>
    <row r="55" spans="1:5" x14ac:dyDescent="0.3">
      <c r="A55" s="2">
        <v>54</v>
      </c>
      <c r="B55" t="s">
        <v>146</v>
      </c>
      <c r="C55" s="1" t="s">
        <v>147</v>
      </c>
      <c r="D55" t="s">
        <v>148</v>
      </c>
      <c r="E55" t="str">
        <f>HYPERLINK("https://talan.bank.gov.ua/get-user-certificate/NYHlG2mVGCZeJCD283Yz","Завантажити сертифікат")</f>
        <v>Завантажити сертифікат</v>
      </c>
    </row>
    <row r="56" spans="1:5" x14ac:dyDescent="0.3">
      <c r="A56" s="2">
        <v>55</v>
      </c>
      <c r="B56" t="s">
        <v>149</v>
      </c>
      <c r="C56" s="1" t="s">
        <v>150</v>
      </c>
      <c r="D56" t="s">
        <v>151</v>
      </c>
      <c r="E56" t="str">
        <f>HYPERLINK("https://talan.bank.gov.ua/get-user-certificate/NYHlGFGky327WDVfWkzn","Завантажити сертифікат")</f>
        <v>Завантажити сертифікат</v>
      </c>
    </row>
    <row r="57" spans="1:5" x14ac:dyDescent="0.3">
      <c r="A57" s="2">
        <v>56</v>
      </c>
      <c r="B57" t="s">
        <v>152</v>
      </c>
      <c r="C57" s="1" t="s">
        <v>153</v>
      </c>
      <c r="D57" t="s">
        <v>154</v>
      </c>
      <c r="E57" t="str">
        <f>HYPERLINK("https://talan.bank.gov.ua/get-user-certificate/NYHlG7C0kUX11IDzEN__","Завантажити сертифікат")</f>
        <v>Завантажити сертифікат</v>
      </c>
    </row>
    <row r="58" spans="1:5" x14ac:dyDescent="0.3">
      <c r="A58" s="2">
        <v>57</v>
      </c>
      <c r="B58" t="s">
        <v>155</v>
      </c>
      <c r="C58" s="1" t="s">
        <v>156</v>
      </c>
      <c r="D58" t="s">
        <v>157</v>
      </c>
      <c r="E58" t="str">
        <f>HYPERLINK("https://talan.bank.gov.ua/get-user-certificate/NYHlGeWNJOvwm85vcfgp","Завантажити сертифікат")</f>
        <v>Завантажити сертифікат</v>
      </c>
    </row>
    <row r="59" spans="1:5" x14ac:dyDescent="0.3">
      <c r="A59" s="2">
        <v>58</v>
      </c>
      <c r="B59" t="s">
        <v>158</v>
      </c>
      <c r="C59" s="1" t="s">
        <v>159</v>
      </c>
      <c r="D59" t="s">
        <v>160</v>
      </c>
      <c r="E59" t="str">
        <f>HYPERLINK("https://talan.bank.gov.ua/get-user-certificate/NYHlGK6IePLNg833H8uL","Завантажити сертифікат")</f>
        <v>Завантажити сертифікат</v>
      </c>
    </row>
    <row r="60" spans="1:5" x14ac:dyDescent="0.3">
      <c r="A60" s="2">
        <v>59</v>
      </c>
      <c r="B60" t="s">
        <v>161</v>
      </c>
      <c r="C60" s="1" t="s">
        <v>162</v>
      </c>
      <c r="D60" t="s">
        <v>163</v>
      </c>
      <c r="E60" t="str">
        <f>HYPERLINK("https://talan.bank.gov.ua/get-user-certificate/NYHlGtaZ51S-rGu9vbOV","Завантажити сертифікат")</f>
        <v>Завантажити сертифікат</v>
      </c>
    </row>
    <row r="61" spans="1:5" x14ac:dyDescent="0.3">
      <c r="A61" s="2">
        <v>60</v>
      </c>
      <c r="B61" t="s">
        <v>164</v>
      </c>
      <c r="C61" s="1" t="s">
        <v>165</v>
      </c>
      <c r="D61" t="s">
        <v>166</v>
      </c>
      <c r="E61" t="str">
        <f>HYPERLINK("https://talan.bank.gov.ua/get-user-certificate/NYHlGWSLxPgzfnBhLqgt","Завантажити сертифікат")</f>
        <v>Завантажити сертифікат</v>
      </c>
    </row>
    <row r="62" spans="1:5" x14ac:dyDescent="0.3">
      <c r="A62" s="2">
        <v>61</v>
      </c>
      <c r="B62" t="s">
        <v>167</v>
      </c>
      <c r="C62" s="1" t="s">
        <v>168</v>
      </c>
      <c r="D62" t="s">
        <v>169</v>
      </c>
      <c r="E62" t="str">
        <f>HYPERLINK("https://talan.bank.gov.ua/get-user-certificate/NYHlGFaxKFai07sZAMGy","Завантажити сертифікат")</f>
        <v>Завантажити сертифікат</v>
      </c>
    </row>
    <row r="63" spans="1:5" x14ac:dyDescent="0.3">
      <c r="A63" s="2">
        <v>62</v>
      </c>
      <c r="B63" t="s">
        <v>170</v>
      </c>
      <c r="C63" s="1" t="s">
        <v>171</v>
      </c>
      <c r="D63" t="s">
        <v>172</v>
      </c>
      <c r="E63" t="str">
        <f>HYPERLINK("https://talan.bank.gov.ua/get-user-certificate/NYHlGSO0qY9yDDja6lSN","Завантажити сертифікат")</f>
        <v>Завантажити сертифікат</v>
      </c>
    </row>
    <row r="64" spans="1:5" ht="28.8" x14ac:dyDescent="0.3">
      <c r="A64" s="2">
        <v>63</v>
      </c>
      <c r="B64" t="s">
        <v>173</v>
      </c>
      <c r="C64" s="1" t="s">
        <v>17</v>
      </c>
      <c r="D64" t="s">
        <v>18</v>
      </c>
      <c r="E64" t="str">
        <f>HYPERLINK("https://talan.bank.gov.ua/get-user-certificate/NYHlGgw89P1ga85WufWY","Завантажити сертифікат")</f>
        <v>Завантажити сертифікат</v>
      </c>
    </row>
    <row r="65" spans="1:5" x14ac:dyDescent="0.3">
      <c r="A65" s="2">
        <v>64</v>
      </c>
      <c r="B65" t="s">
        <v>174</v>
      </c>
      <c r="C65" s="1" t="s">
        <v>175</v>
      </c>
      <c r="D65" t="s">
        <v>176</v>
      </c>
      <c r="E65" t="str">
        <f>HYPERLINK("https://talan.bank.gov.ua/get-user-certificate/NYHlG1xn4LyK_B5prYvK","Завантажити сертифікат")</f>
        <v>Завантажити сертифікат</v>
      </c>
    </row>
    <row r="66" spans="1:5" x14ac:dyDescent="0.3">
      <c r="A66" s="2">
        <v>65</v>
      </c>
      <c r="B66" t="s">
        <v>177</v>
      </c>
      <c r="C66" s="1" t="s">
        <v>178</v>
      </c>
      <c r="D66" t="s">
        <v>179</v>
      </c>
      <c r="E66" t="str">
        <f>HYPERLINK("https://talan.bank.gov.ua/get-user-certificate/NYHlGaQ2gZHmCejs4oTJ","Завантажити сертифікат")</f>
        <v>Завантажити сертифікат</v>
      </c>
    </row>
    <row r="67" spans="1:5" ht="28.8" x14ac:dyDescent="0.3">
      <c r="A67" s="2">
        <v>66</v>
      </c>
      <c r="B67" t="s">
        <v>180</v>
      </c>
      <c r="C67" s="1" t="s">
        <v>181</v>
      </c>
      <c r="D67" t="s">
        <v>182</v>
      </c>
      <c r="E67" t="str">
        <f>HYPERLINK("https://talan.bank.gov.ua/get-user-certificate/NYHlGGheVbkc4b_zxq0Y","Завантажити сертифікат")</f>
        <v>Завантажити сертифікат</v>
      </c>
    </row>
    <row r="68" spans="1:5" x14ac:dyDescent="0.3">
      <c r="A68" s="2">
        <v>67</v>
      </c>
      <c r="B68" t="s">
        <v>183</v>
      </c>
      <c r="C68" s="1" t="s">
        <v>184</v>
      </c>
      <c r="D68" t="s">
        <v>185</v>
      </c>
      <c r="E68" t="str">
        <f>HYPERLINK("https://talan.bank.gov.ua/get-user-certificate/NYHlGK9ZWVmwJuLTTskm","Завантажити сертифікат")</f>
        <v>Завантажити сертифікат</v>
      </c>
    </row>
    <row r="69" spans="1:5" ht="28.8" x14ac:dyDescent="0.3">
      <c r="A69" s="2">
        <v>68</v>
      </c>
      <c r="B69" t="s">
        <v>186</v>
      </c>
      <c r="C69" s="1" t="s">
        <v>22</v>
      </c>
      <c r="D69" t="s">
        <v>23</v>
      </c>
      <c r="E69" t="str">
        <f>HYPERLINK("https://talan.bank.gov.ua/get-user-certificate/NYHlGpS_KfbAN71Mqw1Q","Завантажити сертифікат")</f>
        <v>Завантажити сертифікат</v>
      </c>
    </row>
    <row r="70" spans="1:5" ht="43.2" x14ac:dyDescent="0.3">
      <c r="A70" s="2">
        <v>69</v>
      </c>
      <c r="B70" t="s">
        <v>187</v>
      </c>
      <c r="C70" s="1" t="s">
        <v>188</v>
      </c>
      <c r="D70" t="s">
        <v>189</v>
      </c>
      <c r="E70" t="str">
        <f>HYPERLINK("https://talan.bank.gov.ua/get-user-certificate/NYHlGSmVlg7373yJrxDh","Завантажити сертифікат")</f>
        <v>Завантажити сертифікат</v>
      </c>
    </row>
    <row r="71" spans="1:5" x14ac:dyDescent="0.3">
      <c r="A71" s="2">
        <v>70</v>
      </c>
      <c r="B71" t="s">
        <v>190</v>
      </c>
      <c r="C71" s="1" t="s">
        <v>191</v>
      </c>
      <c r="D71" t="s">
        <v>192</v>
      </c>
      <c r="E71" t="str">
        <f>HYPERLINK("https://talan.bank.gov.ua/get-user-certificate/NYHlGhWXTngAtrgnVdDR","Завантажити сертифікат")</f>
        <v>Завантажити сертифікат</v>
      </c>
    </row>
    <row r="72" spans="1:5" x14ac:dyDescent="0.3">
      <c r="A72" s="2">
        <v>71</v>
      </c>
      <c r="B72" t="s">
        <v>193</v>
      </c>
      <c r="C72" s="1" t="s">
        <v>194</v>
      </c>
      <c r="D72" t="s">
        <v>195</v>
      </c>
      <c r="E72" t="str">
        <f>HYPERLINK("https://talan.bank.gov.ua/get-user-certificate/NYHlGbbhFsK0f5XkBl6Y","Завантажити сертифікат")</f>
        <v>Завантажити сертифікат</v>
      </c>
    </row>
    <row r="73" spans="1:5" ht="28.8" x14ac:dyDescent="0.3">
      <c r="A73" s="2">
        <v>72</v>
      </c>
      <c r="B73" t="s">
        <v>196</v>
      </c>
      <c r="C73" s="1" t="s">
        <v>197</v>
      </c>
      <c r="D73" t="s">
        <v>198</v>
      </c>
      <c r="E73" t="str">
        <f>HYPERLINK("https://talan.bank.gov.ua/get-user-certificate/NYHlGRdHPlAy_z5D3UIV","Завантажити сертифікат")</f>
        <v>Завантажити сертифікат</v>
      </c>
    </row>
    <row r="74" spans="1:5" x14ac:dyDescent="0.3">
      <c r="A74" s="2">
        <v>73</v>
      </c>
      <c r="B74" t="s">
        <v>199</v>
      </c>
      <c r="C74" s="1" t="s">
        <v>200</v>
      </c>
      <c r="D74" t="s">
        <v>201</v>
      </c>
      <c r="E74" t="str">
        <f>HYPERLINK("https://talan.bank.gov.ua/get-user-certificate/NYHlGpMzOU94pKsHu7KO","Завантажити сертифікат")</f>
        <v>Завантажити сертифікат</v>
      </c>
    </row>
    <row r="75" spans="1:5" ht="43.2" x14ac:dyDescent="0.3">
      <c r="A75" s="2">
        <v>74</v>
      </c>
      <c r="B75" t="s">
        <v>202</v>
      </c>
      <c r="C75" s="1" t="s">
        <v>203</v>
      </c>
      <c r="D75" t="s">
        <v>204</v>
      </c>
      <c r="E75" t="str">
        <f>HYPERLINK("https://talan.bank.gov.ua/get-user-certificate/NYHlGQ6lQv6ThKAor2_B","Завантажити сертифікат")</f>
        <v>Завантажити сертифікат</v>
      </c>
    </row>
    <row r="76" spans="1:5" ht="57.6" x14ac:dyDescent="0.3">
      <c r="A76" s="2">
        <v>75</v>
      </c>
      <c r="B76" t="s">
        <v>205</v>
      </c>
      <c r="C76" s="1" t="s">
        <v>206</v>
      </c>
      <c r="D76" t="s">
        <v>207</v>
      </c>
      <c r="E76" t="str">
        <f>HYPERLINK("https://talan.bank.gov.ua/get-user-certificate/NYHlGtsbGYj4mF3p8LQs","Завантажити сертифікат")</f>
        <v>Завантажити сертифікат</v>
      </c>
    </row>
    <row r="77" spans="1:5" ht="43.2" x14ac:dyDescent="0.3">
      <c r="A77" s="2">
        <v>76</v>
      </c>
      <c r="B77" t="s">
        <v>208</v>
      </c>
      <c r="C77" s="1" t="s">
        <v>209</v>
      </c>
      <c r="D77" t="s">
        <v>210</v>
      </c>
      <c r="E77" t="str">
        <f>HYPERLINK("https://talan.bank.gov.ua/get-user-certificate/NYHlG-DAZl4iLFh2IH0-","Завантажити сертифікат")</f>
        <v>Завантажити сертифікат</v>
      </c>
    </row>
    <row r="78" spans="1:5" x14ac:dyDescent="0.3">
      <c r="A78" s="2">
        <v>77</v>
      </c>
      <c r="B78" t="s">
        <v>211</v>
      </c>
      <c r="C78" s="1" t="s">
        <v>212</v>
      </c>
      <c r="D78" t="s">
        <v>213</v>
      </c>
      <c r="E78" t="str">
        <f>HYPERLINK("https://talan.bank.gov.ua/get-user-certificate/NYHlGafpJqCuXOBr-VNG","Завантажити сертифікат")</f>
        <v>Завантажити сертифікат</v>
      </c>
    </row>
    <row r="79" spans="1:5" x14ac:dyDescent="0.3">
      <c r="A79" s="2">
        <v>78</v>
      </c>
      <c r="B79" t="s">
        <v>214</v>
      </c>
      <c r="C79" s="1" t="s">
        <v>215</v>
      </c>
      <c r="D79" t="s">
        <v>216</v>
      </c>
      <c r="E79" t="str">
        <f>HYPERLINK("https://talan.bank.gov.ua/get-user-certificate/NYHlGIMpazsJoUgrsjXs","Завантажити сертифікат")</f>
        <v>Завантажити сертифікат</v>
      </c>
    </row>
    <row r="80" spans="1:5" ht="28.8" x14ac:dyDescent="0.3">
      <c r="A80" s="2">
        <v>79</v>
      </c>
      <c r="B80" t="s">
        <v>217</v>
      </c>
      <c r="C80" s="1" t="s">
        <v>218</v>
      </c>
      <c r="D80" t="s">
        <v>219</v>
      </c>
      <c r="E80" t="str">
        <f>HYPERLINK("https://talan.bank.gov.ua/get-user-certificate/NYHlGLK6rXW2xpoCC3tG","Завантажити сертифікат")</f>
        <v>Завантажити сертифікат</v>
      </c>
    </row>
    <row r="81" spans="1:5" x14ac:dyDescent="0.3">
      <c r="A81" s="2">
        <v>80</v>
      </c>
      <c r="B81" t="s">
        <v>220</v>
      </c>
      <c r="C81" s="1" t="s">
        <v>27</v>
      </c>
      <c r="D81" t="s">
        <v>28</v>
      </c>
      <c r="E81" t="str">
        <f>HYPERLINK("https://talan.bank.gov.ua/get-user-certificate/NYHlGZnaSWh5ifayQOaf","Завантажити сертифікат")</f>
        <v>Завантажити сертифікат</v>
      </c>
    </row>
    <row r="82" spans="1:5" ht="28.8" x14ac:dyDescent="0.3">
      <c r="A82" s="2">
        <v>81</v>
      </c>
      <c r="B82" t="s">
        <v>221</v>
      </c>
      <c r="C82" s="1" t="s">
        <v>222</v>
      </c>
      <c r="D82" t="s">
        <v>223</v>
      </c>
      <c r="E82" t="str">
        <f>HYPERLINK("https://talan.bank.gov.ua/get-user-certificate/NYHlGGpWeOz4MYzIYhzV","Завантажити сертифікат")</f>
        <v>Завантажити сертифікат</v>
      </c>
    </row>
    <row r="83" spans="1:5" x14ac:dyDescent="0.3">
      <c r="A83" s="2">
        <v>82</v>
      </c>
      <c r="B83" t="s">
        <v>224</v>
      </c>
      <c r="C83" s="1" t="s">
        <v>225</v>
      </c>
      <c r="D83" t="s">
        <v>226</v>
      </c>
      <c r="E83" t="str">
        <f>HYPERLINK("https://talan.bank.gov.ua/get-user-certificate/NYHlGnAJSz07_aOQfINR","Завантажити сертифікат")</f>
        <v>Завантажити сертифікат</v>
      </c>
    </row>
    <row r="84" spans="1:5" ht="28.8" x14ac:dyDescent="0.3">
      <c r="A84" s="2">
        <v>83</v>
      </c>
      <c r="B84" t="s">
        <v>227</v>
      </c>
      <c r="C84" s="1" t="s">
        <v>228</v>
      </c>
      <c r="D84" t="s">
        <v>229</v>
      </c>
      <c r="E84" t="str">
        <f>HYPERLINK("https://talan.bank.gov.ua/get-user-certificate/NYHlGDyO_77pddud4ASS","Завантажити сертифікат")</f>
        <v>Завантажити сертифікат</v>
      </c>
    </row>
    <row r="85" spans="1:5" x14ac:dyDescent="0.3">
      <c r="A85" s="2">
        <v>84</v>
      </c>
      <c r="B85" t="s">
        <v>230</v>
      </c>
      <c r="C85" s="1" t="s">
        <v>231</v>
      </c>
      <c r="D85" t="s">
        <v>232</v>
      </c>
      <c r="E85" t="str">
        <f>HYPERLINK("https://talan.bank.gov.ua/get-user-certificate/NYHlGsZksoCwQ6W7J527","Завантажити сертифікат")</f>
        <v>Завантажити сертифікат</v>
      </c>
    </row>
    <row r="86" spans="1:5" x14ac:dyDescent="0.3">
      <c r="A86" s="2">
        <v>85</v>
      </c>
      <c r="B86" t="s">
        <v>233</v>
      </c>
      <c r="C86" s="1" t="s">
        <v>234</v>
      </c>
      <c r="D86" t="s">
        <v>235</v>
      </c>
      <c r="E86" t="str">
        <f>HYPERLINK("https://talan.bank.gov.ua/get-user-certificate/NYHlGu6TnZQXeLppT_Ax","Завантажити сертифікат")</f>
        <v>Завантажити сертифікат</v>
      </c>
    </row>
    <row r="87" spans="1:5" x14ac:dyDescent="0.3">
      <c r="A87" s="2">
        <v>86</v>
      </c>
      <c r="B87" t="s">
        <v>236</v>
      </c>
      <c r="C87" s="1" t="s">
        <v>237</v>
      </c>
      <c r="D87" t="s">
        <v>238</v>
      </c>
      <c r="E87" t="str">
        <f>HYPERLINK("https://talan.bank.gov.ua/get-user-certificate/NYHlG0lU4R2EWmj_2f--","Завантажити сертифікат")</f>
        <v>Завантажити сертифікат</v>
      </c>
    </row>
    <row r="88" spans="1:5" ht="28.8" x14ac:dyDescent="0.3">
      <c r="A88" s="2">
        <v>87</v>
      </c>
      <c r="B88" t="s">
        <v>239</v>
      </c>
      <c r="C88" s="1" t="s">
        <v>240</v>
      </c>
      <c r="D88" t="s">
        <v>241</v>
      </c>
      <c r="E88" t="str">
        <f>HYPERLINK("https://talan.bank.gov.ua/get-user-certificate/NYHlGk_h9OxR6FtGCaYv","Завантажити сертифікат")</f>
        <v>Завантажити сертифікат</v>
      </c>
    </row>
    <row r="89" spans="1:5" ht="28.8" x14ac:dyDescent="0.3">
      <c r="A89" s="2">
        <v>88</v>
      </c>
      <c r="B89" t="s">
        <v>242</v>
      </c>
      <c r="C89" s="1" t="s">
        <v>243</v>
      </c>
      <c r="D89" t="s">
        <v>244</v>
      </c>
      <c r="E89" t="str">
        <f>HYPERLINK("https://talan.bank.gov.ua/get-user-certificate/NYHlGgCRW1Eqtnj9nHMJ","Завантажити сертифікат")</f>
        <v>Завантажити сертифікат</v>
      </c>
    </row>
    <row r="90" spans="1:5" ht="43.2" x14ac:dyDescent="0.3">
      <c r="A90" s="2">
        <v>89</v>
      </c>
      <c r="B90" t="s">
        <v>245</v>
      </c>
      <c r="C90" s="1" t="s">
        <v>246</v>
      </c>
      <c r="D90" t="s">
        <v>247</v>
      </c>
      <c r="E90" t="str">
        <f>HYPERLINK("https://talan.bank.gov.ua/get-user-certificate/NYHlGzlv0dmkyl4BooDR","Завантажити сертифікат")</f>
        <v>Завантажити сертифікат</v>
      </c>
    </row>
    <row r="91" spans="1:5" ht="43.2" x14ac:dyDescent="0.3">
      <c r="A91" s="2">
        <v>90</v>
      </c>
      <c r="B91" t="s">
        <v>248</v>
      </c>
      <c r="C91" s="1" t="s">
        <v>249</v>
      </c>
      <c r="D91" t="s">
        <v>250</v>
      </c>
      <c r="E91" t="str">
        <f>HYPERLINK("https://talan.bank.gov.ua/get-user-certificate/NYHlGIGJhYlWVXYxj7yt","Завантажити сертифікат")</f>
        <v>Завантажити сертифікат</v>
      </c>
    </row>
    <row r="92" spans="1:5" ht="28.8" x14ac:dyDescent="0.3">
      <c r="A92" s="2">
        <v>91</v>
      </c>
      <c r="B92" t="s">
        <v>251</v>
      </c>
      <c r="C92" s="1" t="s">
        <v>252</v>
      </c>
      <c r="D92" t="s">
        <v>253</v>
      </c>
      <c r="E92" t="str">
        <f>HYPERLINK("https://talan.bank.gov.ua/get-user-certificate/NYHlGZmqM2AhYBn2OK6B","Завантажити сертифікат")</f>
        <v>Завантажити сертифікат</v>
      </c>
    </row>
    <row r="93" spans="1:5" ht="28.8" x14ac:dyDescent="0.3">
      <c r="A93" s="2">
        <v>92</v>
      </c>
      <c r="B93" t="s">
        <v>254</v>
      </c>
      <c r="C93" s="1" t="s">
        <v>255</v>
      </c>
      <c r="D93" t="s">
        <v>256</v>
      </c>
      <c r="E93" t="str">
        <f>HYPERLINK("https://talan.bank.gov.ua/get-user-certificate/NYHlGH7FFRbTw91vm17G","Завантажити сертифікат")</f>
        <v>Завантажити сертифікат</v>
      </c>
    </row>
    <row r="94" spans="1:5" ht="28.8" x14ac:dyDescent="0.3">
      <c r="A94" s="2">
        <v>93</v>
      </c>
      <c r="B94" t="s">
        <v>257</v>
      </c>
      <c r="C94" s="1" t="s">
        <v>258</v>
      </c>
      <c r="D94" t="s">
        <v>259</v>
      </c>
      <c r="E94" t="str">
        <f>HYPERLINK("https://talan.bank.gov.ua/get-user-certificate/NYHlGQCcPT8asqP86UNi","Завантажити сертифікат")</f>
        <v>Завантажити сертифікат</v>
      </c>
    </row>
    <row r="95" spans="1:5" ht="43.2" x14ac:dyDescent="0.3">
      <c r="A95" s="2">
        <v>94</v>
      </c>
      <c r="B95" t="s">
        <v>260</v>
      </c>
      <c r="C95" s="1" t="s">
        <v>261</v>
      </c>
      <c r="D95" t="s">
        <v>262</v>
      </c>
      <c r="E95" t="str">
        <f>HYPERLINK("https://talan.bank.gov.ua/get-user-certificate/NYHlGqB5YJLKDDhw4A6W","Завантажити сертифікат")</f>
        <v>Завантажити сертифікат</v>
      </c>
    </row>
    <row r="96" spans="1:5" ht="28.8" x14ac:dyDescent="0.3">
      <c r="A96" s="2">
        <v>95</v>
      </c>
      <c r="B96" t="s">
        <v>263</v>
      </c>
      <c r="C96" s="1" t="s">
        <v>264</v>
      </c>
      <c r="D96" t="s">
        <v>265</v>
      </c>
      <c r="E96" t="str">
        <f>HYPERLINK("https://talan.bank.gov.ua/get-user-certificate/NYHlGsbYPZA4yAGf5L8n","Завантажити сертифікат")</f>
        <v>Завантажити сертифікат</v>
      </c>
    </row>
    <row r="97" spans="1:5" ht="28.8" x14ac:dyDescent="0.3">
      <c r="A97" s="2">
        <v>96</v>
      </c>
      <c r="B97" t="s">
        <v>266</v>
      </c>
      <c r="C97" s="1" t="s">
        <v>267</v>
      </c>
      <c r="D97" t="s">
        <v>268</v>
      </c>
      <c r="E97" t="str">
        <f>HYPERLINK("https://talan.bank.gov.ua/get-user-certificate/NYHlGidjgkCtifrO-orN","Завантажити сертифікат")</f>
        <v>Завантажити сертифікат</v>
      </c>
    </row>
    <row r="98" spans="1:5" x14ac:dyDescent="0.3">
      <c r="A98" s="2">
        <v>97</v>
      </c>
      <c r="B98" t="s">
        <v>269</v>
      </c>
      <c r="C98" s="1" t="s">
        <v>270</v>
      </c>
      <c r="D98" t="s">
        <v>271</v>
      </c>
      <c r="E98" t="str">
        <f>HYPERLINK("https://talan.bank.gov.ua/get-user-certificate/NYHlGWej_9TeRw7_4942","Завантажити сертифікат")</f>
        <v>Завантажити сертифікат</v>
      </c>
    </row>
    <row r="99" spans="1:5" x14ac:dyDescent="0.3">
      <c r="A99" s="2">
        <v>98</v>
      </c>
      <c r="B99" t="s">
        <v>272</v>
      </c>
      <c r="C99" s="1" t="s">
        <v>273</v>
      </c>
      <c r="D99" t="s">
        <v>274</v>
      </c>
      <c r="E99" t="str">
        <f>HYPERLINK("https://talan.bank.gov.ua/get-user-certificate/NYHlGZwdckvR9sdJhKfs","Завантажити сертифікат")</f>
        <v>Завантажити сертифікат</v>
      </c>
    </row>
    <row r="100" spans="1:5" ht="28.8" x14ac:dyDescent="0.3">
      <c r="A100" s="2">
        <v>99</v>
      </c>
      <c r="B100" t="s">
        <v>275</v>
      </c>
      <c r="C100" s="1" t="s">
        <v>276</v>
      </c>
      <c r="D100" t="s">
        <v>277</v>
      </c>
      <c r="E100" t="str">
        <f>HYPERLINK("https://talan.bank.gov.ua/get-user-certificate/NYHlGGjbDpVvcGh9sRDh","Завантажити сертифікат")</f>
        <v>Завантажити сертифікат</v>
      </c>
    </row>
    <row r="101" spans="1:5" x14ac:dyDescent="0.3">
      <c r="A101" s="2">
        <v>100</v>
      </c>
      <c r="B101" t="s">
        <v>278</v>
      </c>
      <c r="C101" s="1" t="s">
        <v>279</v>
      </c>
      <c r="D101" t="s">
        <v>280</v>
      </c>
      <c r="E101" t="str">
        <f>HYPERLINK("https://talan.bank.gov.ua/get-user-certificate/NYHlG5W9OYs5yAGgFLZu","Завантажити сертифікат")</f>
        <v>Завантажити сертифікат</v>
      </c>
    </row>
    <row r="102" spans="1:5" ht="28.8" x14ac:dyDescent="0.3">
      <c r="A102" s="2">
        <v>101</v>
      </c>
      <c r="B102" t="s">
        <v>281</v>
      </c>
      <c r="C102" s="1" t="s">
        <v>282</v>
      </c>
      <c r="D102" t="s">
        <v>283</v>
      </c>
      <c r="E102" t="str">
        <f>HYPERLINK("https://talan.bank.gov.ua/get-user-certificate/NYHlGGvyjBO7diSBJ5a_","Завантажити сертифікат")</f>
        <v>Завантажити сертифікат</v>
      </c>
    </row>
    <row r="103" spans="1:5" ht="28.8" x14ac:dyDescent="0.3">
      <c r="A103" s="2">
        <v>102</v>
      </c>
      <c r="B103" t="s">
        <v>284</v>
      </c>
      <c r="C103" s="1" t="s">
        <v>285</v>
      </c>
      <c r="D103" t="s">
        <v>286</v>
      </c>
      <c r="E103" t="str">
        <f>HYPERLINK("https://talan.bank.gov.ua/get-user-certificate/NYHlGBZkN-OPn_VgwzHV","Завантажити сертифікат")</f>
        <v>Завантажити сертифікат</v>
      </c>
    </row>
    <row r="104" spans="1:5" ht="28.8" x14ac:dyDescent="0.3">
      <c r="A104" s="2">
        <v>103</v>
      </c>
      <c r="B104" t="s">
        <v>287</v>
      </c>
      <c r="C104" s="1" t="s">
        <v>288</v>
      </c>
      <c r="D104" t="s">
        <v>289</v>
      </c>
      <c r="E104" t="str">
        <f>HYPERLINK("https://talan.bank.gov.ua/get-user-certificate/NYHlGZMQU0p8B38bYCOb","Завантажити сертифікат")</f>
        <v>Завантажити сертифікат</v>
      </c>
    </row>
    <row r="105" spans="1:5" ht="43.2" x14ac:dyDescent="0.3">
      <c r="A105" s="2">
        <v>104</v>
      </c>
      <c r="B105" t="s">
        <v>290</v>
      </c>
      <c r="C105" s="1" t="s">
        <v>291</v>
      </c>
      <c r="D105" t="s">
        <v>292</v>
      </c>
      <c r="E105" t="str">
        <f>HYPERLINK("https://talan.bank.gov.ua/get-user-certificate/NYHlG8akRThsS0RAeESZ","Завантажити сертифікат")</f>
        <v>Завантажити сертифікат</v>
      </c>
    </row>
    <row r="106" spans="1:5" ht="43.2" x14ac:dyDescent="0.3">
      <c r="A106" s="2">
        <v>105</v>
      </c>
      <c r="B106" t="s">
        <v>293</v>
      </c>
      <c r="C106" s="1" t="s">
        <v>294</v>
      </c>
      <c r="D106" t="s">
        <v>295</v>
      </c>
      <c r="E106" t="str">
        <f>HYPERLINK("https://talan.bank.gov.ua/get-user-certificate/NYHlGVDzdPBA_6J6MXdl","Завантажити сертифікат")</f>
        <v>Завантажити сертифікат</v>
      </c>
    </row>
    <row r="107" spans="1:5" ht="43.2" x14ac:dyDescent="0.3">
      <c r="A107" s="2">
        <v>106</v>
      </c>
      <c r="B107" t="s">
        <v>296</v>
      </c>
      <c r="C107" s="1" t="s">
        <v>297</v>
      </c>
      <c r="D107" t="s">
        <v>298</v>
      </c>
      <c r="E107" t="str">
        <f>HYPERLINK("https://talan.bank.gov.ua/get-user-certificate/NYHlGMeB-JqqFvnGIbK_","Завантажити сертифікат")</f>
        <v>Завантажити сертифікат</v>
      </c>
    </row>
    <row r="108" spans="1:5" x14ac:dyDescent="0.3">
      <c r="A108" s="2">
        <v>107</v>
      </c>
      <c r="B108" t="s">
        <v>299</v>
      </c>
      <c r="C108" s="1" t="s">
        <v>300</v>
      </c>
      <c r="D108" t="s">
        <v>301</v>
      </c>
      <c r="E108" t="str">
        <f>HYPERLINK("https://talan.bank.gov.ua/get-user-certificate/NYHlG53M9_zimen4Qmbn","Завантажити сертифікат")</f>
        <v>Завантажити сертифікат</v>
      </c>
    </row>
    <row r="109" spans="1:5" ht="43.2" x14ac:dyDescent="0.3">
      <c r="A109" s="2">
        <v>108</v>
      </c>
      <c r="B109" t="s">
        <v>302</v>
      </c>
      <c r="C109" s="1" t="s">
        <v>303</v>
      </c>
      <c r="D109" t="s">
        <v>304</v>
      </c>
      <c r="E109" t="str">
        <f>HYPERLINK("https://talan.bank.gov.ua/get-user-certificate/NYHlGhgZOOMokN3usyWj","Завантажити сертифікат")</f>
        <v>Завантажити сертифікат</v>
      </c>
    </row>
    <row r="110" spans="1:5" ht="28.8" x14ac:dyDescent="0.3">
      <c r="A110" s="2">
        <v>109</v>
      </c>
      <c r="B110" t="s">
        <v>305</v>
      </c>
      <c r="C110" s="1" t="s">
        <v>306</v>
      </c>
      <c r="D110" t="s">
        <v>307</v>
      </c>
      <c r="E110" t="str">
        <f>HYPERLINK("https://talan.bank.gov.ua/get-user-certificate/NYHlGDxQbFGpsdXGUSt5","Завантажити сертифікат")</f>
        <v>Завантажити сертифікат</v>
      </c>
    </row>
    <row r="111" spans="1:5" ht="28.8" x14ac:dyDescent="0.3">
      <c r="A111" s="2">
        <v>110</v>
      </c>
      <c r="B111" t="s">
        <v>308</v>
      </c>
      <c r="C111" s="1" t="s">
        <v>309</v>
      </c>
      <c r="D111" t="s">
        <v>310</v>
      </c>
      <c r="E111" t="str">
        <f>HYPERLINK("https://talan.bank.gov.ua/get-user-certificate/NYHlGwqKZ63Q71AtjgLC","Завантажити сертифікат")</f>
        <v>Завантажити сертифікат</v>
      </c>
    </row>
    <row r="112" spans="1:5" x14ac:dyDescent="0.3">
      <c r="A112" s="2">
        <v>111</v>
      </c>
      <c r="B112" t="s">
        <v>311</v>
      </c>
      <c r="C112" s="1" t="s">
        <v>312</v>
      </c>
      <c r="D112" t="s">
        <v>313</v>
      </c>
      <c r="E112" t="str">
        <f>HYPERLINK("https://talan.bank.gov.ua/get-user-certificate/NYHlGLdj5yBuDAsGRJ4_","Завантажити сертифікат")</f>
        <v>Завантажити сертифікат</v>
      </c>
    </row>
    <row r="113" spans="1:5" ht="28.8" x14ac:dyDescent="0.3">
      <c r="A113" s="2">
        <v>112</v>
      </c>
      <c r="B113" t="s">
        <v>314</v>
      </c>
      <c r="C113" s="1" t="s">
        <v>315</v>
      </c>
      <c r="D113" t="s">
        <v>316</v>
      </c>
      <c r="E113" t="str">
        <f>HYPERLINK("https://talan.bank.gov.ua/get-user-certificate/NYHlG8oJSPI611fZ47v_","Завантажити сертифікат")</f>
        <v>Завантажити сертифікат</v>
      </c>
    </row>
    <row r="114" spans="1:5" ht="28.8" x14ac:dyDescent="0.3">
      <c r="A114" s="2">
        <v>113</v>
      </c>
      <c r="B114" t="s">
        <v>317</v>
      </c>
      <c r="C114" s="1" t="s">
        <v>318</v>
      </c>
      <c r="D114" t="s">
        <v>319</v>
      </c>
      <c r="E114" t="str">
        <f>HYPERLINK("https://talan.bank.gov.ua/get-user-certificate/NYHlGsV-RxZGd_RWC3Q3","Завантажити сертифікат")</f>
        <v>Завантажити сертифікат</v>
      </c>
    </row>
    <row r="115" spans="1:5" x14ac:dyDescent="0.3">
      <c r="A115" s="2">
        <v>114</v>
      </c>
      <c r="B115" t="s">
        <v>320</v>
      </c>
      <c r="C115" s="1" t="s">
        <v>321</v>
      </c>
      <c r="D115" t="s">
        <v>322</v>
      </c>
      <c r="E115" t="str">
        <f>HYPERLINK("https://talan.bank.gov.ua/get-user-certificate/NYHlGxM7PSvocyhDyL6V","Завантажити сертифікат")</f>
        <v>Завантажити сертифікат</v>
      </c>
    </row>
    <row r="116" spans="1:5" x14ac:dyDescent="0.3">
      <c r="A116" s="2">
        <v>115</v>
      </c>
      <c r="B116" t="s">
        <v>323</v>
      </c>
      <c r="C116" s="1" t="s">
        <v>324</v>
      </c>
      <c r="D116" t="s">
        <v>325</v>
      </c>
      <c r="E116" t="str">
        <f>HYPERLINK("https://talan.bank.gov.ua/get-user-certificate/NYHlGb_ZLHSpLQF07egJ","Завантажити сертифікат")</f>
        <v>Завантажити сертифікат</v>
      </c>
    </row>
    <row r="117" spans="1:5" x14ac:dyDescent="0.3">
      <c r="A117" s="2">
        <v>116</v>
      </c>
      <c r="B117" t="s">
        <v>326</v>
      </c>
      <c r="C117" s="1" t="s">
        <v>32</v>
      </c>
      <c r="D117" t="s">
        <v>35</v>
      </c>
      <c r="E117" t="str">
        <f>HYPERLINK("https://talan.bank.gov.ua/get-user-certificate/NYHlGpJlUs7FLc6m8vcZ","Завантажити сертифікат")</f>
        <v>Завантажити сертифікат</v>
      </c>
    </row>
    <row r="118" spans="1:5" ht="28.8" x14ac:dyDescent="0.3">
      <c r="A118" s="2">
        <v>117</v>
      </c>
      <c r="B118" t="s">
        <v>327</v>
      </c>
      <c r="C118" s="1" t="s">
        <v>328</v>
      </c>
      <c r="D118" t="s">
        <v>329</v>
      </c>
      <c r="E118" t="str">
        <f>HYPERLINK("https://talan.bank.gov.ua/get-user-certificate/NYHlGOjG68v-CmuRMY9K","Завантажити сертифікат")</f>
        <v>Завантажити сертифікат</v>
      </c>
    </row>
    <row r="119" spans="1:5" ht="28.8" x14ac:dyDescent="0.3">
      <c r="A119" s="2">
        <v>118</v>
      </c>
      <c r="B119" t="s">
        <v>330</v>
      </c>
      <c r="C119" s="1" t="s">
        <v>331</v>
      </c>
      <c r="D119" t="s">
        <v>332</v>
      </c>
      <c r="E119" t="str">
        <f>HYPERLINK("https://talan.bank.gov.ua/get-user-certificate/NYHlGe71gJ0bDRYlgkks","Завантажити сертифікат")</f>
        <v>Завантажити сертифікат</v>
      </c>
    </row>
    <row r="120" spans="1:5" x14ac:dyDescent="0.3">
      <c r="A120" s="2">
        <v>119</v>
      </c>
      <c r="B120" t="s">
        <v>333</v>
      </c>
      <c r="C120" s="1" t="s">
        <v>334</v>
      </c>
      <c r="D120" t="s">
        <v>335</v>
      </c>
      <c r="E120" t="str">
        <f>HYPERLINK("https://talan.bank.gov.ua/get-user-certificate/NYHlGF6ctJPlVnFWsWak","Завантажити сертифікат")</f>
        <v>Завантажити сертифікат</v>
      </c>
    </row>
    <row r="121" spans="1:5" ht="28.8" x14ac:dyDescent="0.3">
      <c r="A121" s="2">
        <v>120</v>
      </c>
      <c r="B121" t="s">
        <v>336</v>
      </c>
      <c r="C121" s="1" t="s">
        <v>337</v>
      </c>
      <c r="D121" t="s">
        <v>338</v>
      </c>
      <c r="E121" t="str">
        <f>HYPERLINK("https://talan.bank.gov.ua/get-user-certificate/NYHlGg6jWOkqGGEh4pWv","Завантажити сертифікат")</f>
        <v>Завантажити сертифікат</v>
      </c>
    </row>
    <row r="122" spans="1:5" x14ac:dyDescent="0.3">
      <c r="A122" s="2">
        <v>121</v>
      </c>
      <c r="B122" t="s">
        <v>339</v>
      </c>
      <c r="C122" s="1" t="s">
        <v>340</v>
      </c>
      <c r="D122" t="s">
        <v>341</v>
      </c>
      <c r="E122" t="str">
        <f>HYPERLINK("https://talan.bank.gov.ua/get-user-certificate/NYHlGkiR1qJrjvFUc6ER","Завантажити сертифікат")</f>
        <v>Завантажити сертифікат</v>
      </c>
    </row>
    <row r="123" spans="1:5" x14ac:dyDescent="0.3">
      <c r="A123" s="2">
        <v>122</v>
      </c>
      <c r="B123" t="s">
        <v>342</v>
      </c>
      <c r="C123" s="1" t="s">
        <v>343</v>
      </c>
      <c r="D123" t="s">
        <v>344</v>
      </c>
      <c r="E123" t="str">
        <f>HYPERLINK("https://talan.bank.gov.ua/get-user-certificate/NYHlG7C1AszAmpYnhdgS","Завантажити сертифікат")</f>
        <v>Завантажити сертифікат</v>
      </c>
    </row>
    <row r="124" spans="1:5" x14ac:dyDescent="0.3">
      <c r="A124" s="2">
        <v>123</v>
      </c>
      <c r="B124" t="s">
        <v>345</v>
      </c>
      <c r="C124" s="1" t="s">
        <v>346</v>
      </c>
      <c r="D124" t="s">
        <v>347</v>
      </c>
      <c r="E124" t="str">
        <f>HYPERLINK("https://talan.bank.gov.ua/get-user-certificate/NYHlGYMSepmI16vODTVm","Завантажити сертифікат")</f>
        <v>Завантажити сертифікат</v>
      </c>
    </row>
    <row r="125" spans="1:5" x14ac:dyDescent="0.3">
      <c r="A125" s="2">
        <v>124</v>
      </c>
      <c r="B125" t="s">
        <v>348</v>
      </c>
      <c r="C125" s="1" t="s">
        <v>349</v>
      </c>
      <c r="D125" t="s">
        <v>350</v>
      </c>
      <c r="E125" t="str">
        <f>HYPERLINK("https://talan.bank.gov.ua/get-user-certificate/NYHlGIr5-wb0iNeBgkd2","Завантажити сертифікат")</f>
        <v>Завантажити сертифікат</v>
      </c>
    </row>
    <row r="126" spans="1:5" ht="43.2" x14ac:dyDescent="0.3">
      <c r="A126" s="2">
        <v>125</v>
      </c>
      <c r="B126" t="s">
        <v>351</v>
      </c>
      <c r="C126" s="1" t="s">
        <v>37</v>
      </c>
      <c r="D126" t="s">
        <v>38</v>
      </c>
      <c r="E126" t="str">
        <f>HYPERLINK("https://talan.bank.gov.ua/get-user-certificate/NYHlGVeqDVEV4A1Vnfnn","Завантажити сертифікат")</f>
        <v>Завантажити сертифікат</v>
      </c>
    </row>
    <row r="127" spans="1:5" x14ac:dyDescent="0.3">
      <c r="A127" s="2">
        <v>126</v>
      </c>
      <c r="B127" t="s">
        <v>352</v>
      </c>
      <c r="C127" s="1" t="s">
        <v>353</v>
      </c>
      <c r="D127" t="s">
        <v>354</v>
      </c>
      <c r="E127" t="str">
        <f>HYPERLINK("https://talan.bank.gov.ua/get-user-certificate/NYHlGQGd8Fjome-ojf4V","Завантажити сертифікат")</f>
        <v>Завантажити сертифікат</v>
      </c>
    </row>
    <row r="128" spans="1:5" x14ac:dyDescent="0.3">
      <c r="A128" s="2">
        <v>127</v>
      </c>
      <c r="B128" t="s">
        <v>355</v>
      </c>
      <c r="C128" s="1" t="s">
        <v>356</v>
      </c>
      <c r="D128" t="s">
        <v>357</v>
      </c>
      <c r="E128" t="str">
        <f>HYPERLINK("https://talan.bank.gov.ua/get-user-certificate/NYHlGItHypubh6P8YWkd","Завантажити сертифікат")</f>
        <v>Завантажити сертифікат</v>
      </c>
    </row>
    <row r="129" spans="1:5" ht="28.8" x14ac:dyDescent="0.3">
      <c r="A129" s="2">
        <v>128</v>
      </c>
      <c r="B129" t="s">
        <v>358</v>
      </c>
      <c r="C129" s="1" t="s">
        <v>359</v>
      </c>
      <c r="D129" t="s">
        <v>360</v>
      </c>
      <c r="E129" t="str">
        <f>HYPERLINK("https://talan.bank.gov.ua/get-user-certificate/NYHlGUmLVv6snxOMP1Yx","Завантажити сертифікат")</f>
        <v>Завантажити сертифікат</v>
      </c>
    </row>
    <row r="130" spans="1:5" ht="43.2" x14ac:dyDescent="0.3">
      <c r="A130" s="2">
        <v>129</v>
      </c>
      <c r="B130" t="s">
        <v>361</v>
      </c>
      <c r="C130" s="1" t="s">
        <v>42</v>
      </c>
      <c r="D130" t="s">
        <v>43</v>
      </c>
      <c r="E130" t="str">
        <f>HYPERLINK("https://talan.bank.gov.ua/get-user-certificate/NYHlGcqWGgVMY712gidg","Завантажити сертифікат")</f>
        <v>Завантажити сертифікат</v>
      </c>
    </row>
    <row r="131" spans="1:5" ht="43.2" x14ac:dyDescent="0.3">
      <c r="A131" s="2">
        <v>130</v>
      </c>
      <c r="B131" t="s">
        <v>362</v>
      </c>
      <c r="C131" s="1" t="s">
        <v>363</v>
      </c>
      <c r="D131" t="s">
        <v>364</v>
      </c>
      <c r="E131" t="str">
        <f>HYPERLINK("https://talan.bank.gov.ua/get-user-certificate/NYHlG3nlXf5VTMcMHYrY","Завантажити сертифікат")</f>
        <v>Завантажити сертифікат</v>
      </c>
    </row>
    <row r="132" spans="1:5" ht="28.8" x14ac:dyDescent="0.3">
      <c r="A132" s="2">
        <v>131</v>
      </c>
      <c r="B132" t="s">
        <v>365</v>
      </c>
      <c r="C132" s="1" t="s">
        <v>366</v>
      </c>
      <c r="D132" t="s">
        <v>367</v>
      </c>
      <c r="E132" t="str">
        <f>HYPERLINK("https://talan.bank.gov.ua/get-user-certificate/NYHlGQxnmGgjtJv-GBsx","Завантажити сертифікат")</f>
        <v>Завантажити сертифікат</v>
      </c>
    </row>
    <row r="133" spans="1:5" ht="28.8" x14ac:dyDescent="0.3">
      <c r="A133" s="2">
        <v>132</v>
      </c>
      <c r="B133" t="s">
        <v>368</v>
      </c>
      <c r="C133" s="1" t="s">
        <v>369</v>
      </c>
      <c r="D133" t="s">
        <v>370</v>
      </c>
      <c r="E133" t="str">
        <f>HYPERLINK("https://talan.bank.gov.ua/get-user-certificate/NYHlG9xjsY34kIPBmwkx","Завантажити сертифікат")</f>
        <v>Завантажити сертифікат</v>
      </c>
    </row>
    <row r="134" spans="1:5" ht="43.2" x14ac:dyDescent="0.3">
      <c r="A134" s="2">
        <v>133</v>
      </c>
      <c r="B134" t="s">
        <v>371</v>
      </c>
      <c r="C134" s="1" t="s">
        <v>372</v>
      </c>
      <c r="D134" t="s">
        <v>373</v>
      </c>
      <c r="E134" t="str">
        <f>HYPERLINK("https://talan.bank.gov.ua/get-user-certificate/NYHlGSKDhHc0n_m4rACq","Завантажити сертифікат")</f>
        <v>Завантажити сертифікат</v>
      </c>
    </row>
    <row r="135" spans="1:5" x14ac:dyDescent="0.3">
      <c r="A135" s="2">
        <v>134</v>
      </c>
      <c r="B135" t="s">
        <v>374</v>
      </c>
      <c r="C135" s="1" t="s">
        <v>375</v>
      </c>
      <c r="D135" t="s">
        <v>376</v>
      </c>
      <c r="E135" t="str">
        <f>HYPERLINK("https://talan.bank.gov.ua/get-user-certificate/NYHlGq7-dbDwIrTCG1tf","Завантажити сертифікат")</f>
        <v>Завантажити сертифікат</v>
      </c>
    </row>
    <row r="136" spans="1:5" x14ac:dyDescent="0.3">
      <c r="A136" s="2">
        <v>135</v>
      </c>
      <c r="B136" t="s">
        <v>377</v>
      </c>
      <c r="C136" s="1" t="s">
        <v>47</v>
      </c>
      <c r="D136" t="s">
        <v>250</v>
      </c>
      <c r="E136" t="str">
        <f>HYPERLINK("https://talan.bank.gov.ua/get-user-certificate/NYHlGtlD9bEtCjRjYMrY","Завантажити сертифікат")</f>
        <v>Завантажити сертифікат</v>
      </c>
    </row>
    <row r="137" spans="1:5" x14ac:dyDescent="0.3">
      <c r="A137" s="2">
        <v>136</v>
      </c>
      <c r="B137" t="s">
        <v>378</v>
      </c>
      <c r="C137" s="1" t="s">
        <v>379</v>
      </c>
      <c r="D137" t="s">
        <v>380</v>
      </c>
      <c r="E137" t="str">
        <f>HYPERLINK("https://talan.bank.gov.ua/get-user-certificate/NYHlGBcy-VCHzzO2cN3k","Завантажити сертифікат")</f>
        <v>Завантажити сертифікат</v>
      </c>
    </row>
    <row r="138" spans="1:5" x14ac:dyDescent="0.3">
      <c r="A138" s="2">
        <v>137</v>
      </c>
      <c r="B138" t="s">
        <v>381</v>
      </c>
      <c r="C138" s="1" t="s">
        <v>382</v>
      </c>
      <c r="D138" t="s">
        <v>383</v>
      </c>
      <c r="E138" t="str">
        <f>HYPERLINK("https://talan.bank.gov.ua/get-user-certificate/NYHlGOdKrAgPS02gly6y","Завантажити сертифікат")</f>
        <v>Завантажити сертифікат</v>
      </c>
    </row>
    <row r="139" spans="1:5" x14ac:dyDescent="0.3">
      <c r="A139" s="2">
        <v>138</v>
      </c>
      <c r="B139" t="s">
        <v>384</v>
      </c>
      <c r="C139" s="1" t="s">
        <v>385</v>
      </c>
      <c r="D139" t="s">
        <v>386</v>
      </c>
      <c r="E139" t="str">
        <f>HYPERLINK("https://talan.bank.gov.ua/get-user-certificate/NYHlGtkbadHDdnRlSCve","Завантажити сертифікат")</f>
        <v>Завантажити сертифікат</v>
      </c>
    </row>
    <row r="140" spans="1:5" ht="43.2" x14ac:dyDescent="0.3">
      <c r="A140" s="2">
        <v>139</v>
      </c>
      <c r="B140" t="s">
        <v>387</v>
      </c>
      <c r="C140" s="1" t="s">
        <v>388</v>
      </c>
      <c r="D140" t="s">
        <v>389</v>
      </c>
      <c r="E140" t="str">
        <f>HYPERLINK("https://talan.bank.gov.ua/get-user-certificate/NYHlGfLoI5wRTr6yM9mF","Завантажити сертифікат")</f>
        <v>Завантажити сертифікат</v>
      </c>
    </row>
    <row r="141" spans="1:5" x14ac:dyDescent="0.3">
      <c r="A141" s="2">
        <v>140</v>
      </c>
      <c r="B141" t="s">
        <v>390</v>
      </c>
      <c r="C141" s="1" t="s">
        <v>391</v>
      </c>
      <c r="D141" t="s">
        <v>392</v>
      </c>
      <c r="E141" t="str">
        <f>HYPERLINK("https://talan.bank.gov.ua/get-user-certificate/NYHlGHw9cusIpkDy3ZCl","Завантажити сертифікат")</f>
        <v>Завантажити сертифікат</v>
      </c>
    </row>
    <row r="142" spans="1:5" x14ac:dyDescent="0.3">
      <c r="A142" s="2">
        <v>141</v>
      </c>
      <c r="B142" t="s">
        <v>393</v>
      </c>
      <c r="C142" s="1" t="s">
        <v>394</v>
      </c>
      <c r="D142" t="s">
        <v>395</v>
      </c>
      <c r="E142" t="str">
        <f>HYPERLINK("https://talan.bank.gov.ua/get-user-certificate/NYHlGYImOLLvUlQBqqwd","Завантажити сертифікат")</f>
        <v>Завантажити сертифікат</v>
      </c>
    </row>
    <row r="143" spans="1:5" ht="28.8" x14ac:dyDescent="0.3">
      <c r="A143" s="2">
        <v>142</v>
      </c>
      <c r="B143" t="s">
        <v>396</v>
      </c>
      <c r="C143" s="1" t="s">
        <v>397</v>
      </c>
      <c r="D143" t="s">
        <v>398</v>
      </c>
      <c r="E143" t="str">
        <f>HYPERLINK("https://talan.bank.gov.ua/get-user-certificate/NYHlGkNxXvvQlbwjbz46","Завантажити сертифікат")</f>
        <v>Завантажити сертифікат</v>
      </c>
    </row>
    <row r="144" spans="1:5" x14ac:dyDescent="0.3">
      <c r="A144" s="2">
        <v>143</v>
      </c>
      <c r="B144" t="s">
        <v>399</v>
      </c>
      <c r="C144" s="1" t="s">
        <v>400</v>
      </c>
      <c r="D144" t="s">
        <v>401</v>
      </c>
      <c r="E144" t="str">
        <f>HYPERLINK("https://talan.bank.gov.ua/get-user-certificate/NYHlGs6UN3dn7NyGKH8B","Завантажити сертифікат")</f>
        <v>Завантажити сертифікат</v>
      </c>
    </row>
    <row r="145" spans="1:5" x14ac:dyDescent="0.3">
      <c r="A145" s="2">
        <v>144</v>
      </c>
      <c r="B145" t="s">
        <v>402</v>
      </c>
      <c r="C145" s="1" t="s">
        <v>403</v>
      </c>
      <c r="D145" t="s">
        <v>404</v>
      </c>
      <c r="E145" t="str">
        <f>HYPERLINK("https://talan.bank.gov.ua/get-user-certificate/NYHlGIk8VkMkyroAJWIO","Завантажити сертифікат")</f>
        <v>Завантажити сертифікат</v>
      </c>
    </row>
    <row r="146" spans="1:5" ht="28.8" x14ac:dyDescent="0.3">
      <c r="A146" s="2">
        <v>145</v>
      </c>
      <c r="B146" t="s">
        <v>405</v>
      </c>
      <c r="C146" s="1" t="s">
        <v>406</v>
      </c>
      <c r="D146" t="s">
        <v>407</v>
      </c>
      <c r="E146" t="str">
        <f>HYPERLINK("https://talan.bank.gov.ua/get-user-certificate/NYHlG18XqZha63p0YSsg","Завантажити сертифікат")</f>
        <v>Завантажити сертифікат</v>
      </c>
    </row>
    <row r="147" spans="1:5" x14ac:dyDescent="0.3">
      <c r="A147" s="2">
        <v>146</v>
      </c>
      <c r="B147" t="s">
        <v>408</v>
      </c>
      <c r="C147" s="1" t="s">
        <v>409</v>
      </c>
      <c r="D147" t="s">
        <v>410</v>
      </c>
      <c r="E147" t="str">
        <f>HYPERLINK("https://talan.bank.gov.ua/get-user-certificate/NYHlGjIv-Q5HXF3CCAfc","Завантажити сертифікат")</f>
        <v>Завантажити сертифікат</v>
      </c>
    </row>
    <row r="148" spans="1:5" ht="28.8" x14ac:dyDescent="0.3">
      <c r="A148" s="2">
        <v>147</v>
      </c>
      <c r="B148" t="s">
        <v>411</v>
      </c>
      <c r="C148" s="1" t="s">
        <v>412</v>
      </c>
      <c r="D148" t="s">
        <v>413</v>
      </c>
      <c r="E148" t="str">
        <f>HYPERLINK("https://talan.bank.gov.ua/get-user-certificate/NYHlG8YJh6lXCWoC-UPT","Завантажити сертифікат")</f>
        <v>Завантажити сертифікат</v>
      </c>
    </row>
    <row r="149" spans="1:5" ht="28.8" x14ac:dyDescent="0.3">
      <c r="A149" s="2">
        <v>148</v>
      </c>
      <c r="B149" t="s">
        <v>414</v>
      </c>
      <c r="C149" s="1" t="s">
        <v>415</v>
      </c>
      <c r="D149" t="s">
        <v>416</v>
      </c>
      <c r="E149" t="str">
        <f>HYPERLINK("https://talan.bank.gov.ua/get-user-certificate/NYHlGGcQ0j8uiZ-SMQuS","Завантажити сертифікат")</f>
        <v>Завантажити сертифікат</v>
      </c>
    </row>
    <row r="150" spans="1:5" x14ac:dyDescent="0.3">
      <c r="A150" s="2">
        <v>149</v>
      </c>
      <c r="B150" t="s">
        <v>417</v>
      </c>
      <c r="C150" s="1" t="s">
        <v>418</v>
      </c>
      <c r="D150" t="s">
        <v>419</v>
      </c>
      <c r="E150" t="str">
        <f>HYPERLINK("https://talan.bank.gov.ua/get-user-certificate/NYHlGf5AxOmaLkGSGyhL","Завантажити сертифікат")</f>
        <v>Завантажити сертифікат</v>
      </c>
    </row>
    <row r="151" spans="1:5" ht="28.8" x14ac:dyDescent="0.3">
      <c r="A151" s="2">
        <v>150</v>
      </c>
      <c r="B151" t="s">
        <v>420</v>
      </c>
      <c r="C151" s="1" t="s">
        <v>421</v>
      </c>
      <c r="D151" t="s">
        <v>422</v>
      </c>
      <c r="E151" t="str">
        <f>HYPERLINK("https://talan.bank.gov.ua/get-user-certificate/NYHlGJr9saqB3RnWNGvI","Завантажити сертифікат")</f>
        <v>Завантажити сертифікат</v>
      </c>
    </row>
    <row r="152" spans="1:5" x14ac:dyDescent="0.3">
      <c r="A152" s="2">
        <v>151</v>
      </c>
      <c r="B152" t="s">
        <v>423</v>
      </c>
      <c r="C152" s="1" t="s">
        <v>424</v>
      </c>
      <c r="D152" t="s">
        <v>425</v>
      </c>
      <c r="E152" t="str">
        <f>HYPERLINK("https://talan.bank.gov.ua/get-user-certificate/NYHlGNqWukoP-qt75yFm","Завантажити сертифікат")</f>
        <v>Завантажити сертифікат</v>
      </c>
    </row>
    <row r="153" spans="1:5" ht="28.8" x14ac:dyDescent="0.3">
      <c r="A153" s="2">
        <v>152</v>
      </c>
      <c r="B153" t="s">
        <v>426</v>
      </c>
      <c r="C153" s="1" t="s">
        <v>427</v>
      </c>
      <c r="D153" t="s">
        <v>428</v>
      </c>
      <c r="E153" t="str">
        <f>HYPERLINK("https://talan.bank.gov.ua/get-user-certificate/NYHlGxLctJxcMMHFsBuL","Завантажити сертифікат")</f>
        <v>Завантажити сертифікат</v>
      </c>
    </row>
    <row r="154" spans="1:5" x14ac:dyDescent="0.3">
      <c r="A154" s="2">
        <v>153</v>
      </c>
      <c r="B154" t="s">
        <v>429</v>
      </c>
      <c r="C154" s="1" t="s">
        <v>430</v>
      </c>
      <c r="D154" t="s">
        <v>431</v>
      </c>
      <c r="E154" t="str">
        <f>HYPERLINK("https://talan.bank.gov.ua/get-user-certificate/NYHlGoCWpqaOIYc9F4vZ","Завантажити сертифікат")</f>
        <v>Завантажити сертифікат</v>
      </c>
    </row>
    <row r="155" spans="1:5" x14ac:dyDescent="0.3">
      <c r="A155" s="2">
        <v>154</v>
      </c>
      <c r="B155" t="s">
        <v>432</v>
      </c>
      <c r="C155" s="1" t="s">
        <v>433</v>
      </c>
      <c r="D155" t="s">
        <v>434</v>
      </c>
      <c r="E155" t="str">
        <f>HYPERLINK("https://talan.bank.gov.ua/get-user-certificate/NYHlGlXd7Uuq5Eey-And","Завантажити сертифікат")</f>
        <v>Завантажити сертифікат</v>
      </c>
    </row>
    <row r="156" spans="1:5" x14ac:dyDescent="0.3">
      <c r="A156" s="2">
        <v>155</v>
      </c>
      <c r="B156" t="s">
        <v>435</v>
      </c>
      <c r="C156" s="1" t="s">
        <v>436</v>
      </c>
      <c r="D156" t="s">
        <v>437</v>
      </c>
      <c r="E156" t="str">
        <f>HYPERLINK("https://talan.bank.gov.ua/get-user-certificate/NYHlG7BUbcvkcxPNVcjk","Завантажити сертифікат")</f>
        <v>Завантажити сертифікат</v>
      </c>
    </row>
    <row r="157" spans="1:5" x14ac:dyDescent="0.3">
      <c r="A157" s="2">
        <v>156</v>
      </c>
      <c r="B157" t="s">
        <v>438</v>
      </c>
      <c r="C157" s="1" t="s">
        <v>439</v>
      </c>
      <c r="D157" t="s">
        <v>440</v>
      </c>
      <c r="E157" t="str">
        <f>HYPERLINK("https://talan.bank.gov.ua/get-user-certificate/NYHlGTypX8_i7LsTgc3m","Завантажити сертифікат")</f>
        <v>Завантажити сертифікат</v>
      </c>
    </row>
    <row r="158" spans="1:5" ht="28.8" x14ac:dyDescent="0.3">
      <c r="A158" s="2">
        <v>157</v>
      </c>
      <c r="B158" t="s">
        <v>441</v>
      </c>
      <c r="C158" s="1" t="s">
        <v>442</v>
      </c>
      <c r="D158" t="s">
        <v>443</v>
      </c>
      <c r="E158" t="str">
        <f>HYPERLINK("https://talan.bank.gov.ua/get-user-certificate/NYHlG4tcSAIFiksCptCu","Завантажити сертифікат")</f>
        <v>Завантажити сертифікат</v>
      </c>
    </row>
    <row r="159" spans="1:5" x14ac:dyDescent="0.3">
      <c r="A159" s="2">
        <v>158</v>
      </c>
      <c r="B159" t="s">
        <v>444</v>
      </c>
      <c r="C159" s="1" t="s">
        <v>445</v>
      </c>
      <c r="D159" t="s">
        <v>446</v>
      </c>
      <c r="E159" t="str">
        <f>HYPERLINK("https://talan.bank.gov.ua/get-user-certificate/NYHlGqjqwQd2vjTwwmFf","Завантажити сертифікат")</f>
        <v>Завантажити сертифікат</v>
      </c>
    </row>
    <row r="160" spans="1:5" x14ac:dyDescent="0.3">
      <c r="A160" s="2">
        <v>159</v>
      </c>
      <c r="B160" t="s">
        <v>447</v>
      </c>
      <c r="C160" s="1" t="s">
        <v>448</v>
      </c>
      <c r="D160" t="s">
        <v>449</v>
      </c>
      <c r="E160" t="str">
        <f>HYPERLINK("https://talan.bank.gov.ua/get-user-certificate/NYHlGD9gcQXVFmq0flux","Завантажити сертифікат")</f>
        <v>Завантажити сертифікат</v>
      </c>
    </row>
    <row r="161" spans="1:5" x14ac:dyDescent="0.3">
      <c r="A161" s="2">
        <v>160</v>
      </c>
      <c r="B161" t="s">
        <v>450</v>
      </c>
      <c r="C161" s="1" t="s">
        <v>451</v>
      </c>
      <c r="D161" t="s">
        <v>452</v>
      </c>
      <c r="E161" t="str">
        <f>HYPERLINK("https://talan.bank.gov.ua/get-user-certificate/NYHlGErvIzhY1646JFcC","Завантажити сертифікат")</f>
        <v>Завантажити сертифікат</v>
      </c>
    </row>
    <row r="162" spans="1:5" x14ac:dyDescent="0.3">
      <c r="A162" s="2">
        <v>161</v>
      </c>
      <c r="B162" t="s">
        <v>453</v>
      </c>
      <c r="C162" s="1" t="s">
        <v>454</v>
      </c>
      <c r="D162" t="s">
        <v>455</v>
      </c>
      <c r="E162" t="str">
        <f>HYPERLINK("https://talan.bank.gov.ua/get-user-certificate/NYHlGebv6rl1UxBCvZlB","Завантажити сертифікат")</f>
        <v>Завантажити сертифікат</v>
      </c>
    </row>
    <row r="163" spans="1:5" x14ac:dyDescent="0.3">
      <c r="A163" s="2">
        <v>162</v>
      </c>
      <c r="B163" t="s">
        <v>456</v>
      </c>
      <c r="C163" s="1" t="s">
        <v>457</v>
      </c>
      <c r="D163" t="s">
        <v>458</v>
      </c>
      <c r="E163" t="str">
        <f>HYPERLINK("https://talan.bank.gov.ua/get-user-certificate/NYHlGIvNfiNDqHRTn2_K","Завантажити сертифікат")</f>
        <v>Завантажити сертифікат</v>
      </c>
    </row>
    <row r="164" spans="1:5" x14ac:dyDescent="0.3">
      <c r="A164" s="2">
        <v>163</v>
      </c>
      <c r="B164" t="s">
        <v>459</v>
      </c>
      <c r="C164" s="1" t="s">
        <v>460</v>
      </c>
      <c r="D164" t="s">
        <v>461</v>
      </c>
      <c r="E164" t="str">
        <f>HYPERLINK("https://talan.bank.gov.ua/get-user-certificate/NYHlGGxTyX18P9nMt3KI","Завантажити сертифікат")</f>
        <v>Завантажити сертифікат</v>
      </c>
    </row>
    <row r="165" spans="1:5" ht="28.8" x14ac:dyDescent="0.3">
      <c r="A165" s="2">
        <v>164</v>
      </c>
      <c r="B165" t="s">
        <v>462</v>
      </c>
      <c r="C165" s="1" t="s">
        <v>463</v>
      </c>
      <c r="D165" t="s">
        <v>464</v>
      </c>
      <c r="E165" t="str">
        <f>HYPERLINK("https://talan.bank.gov.ua/get-user-certificate/NYHlGGDkAhT73VW3G7VX","Завантажити сертифікат")</f>
        <v>Завантажити сертифікат</v>
      </c>
    </row>
    <row r="166" spans="1:5" ht="28.8" x14ac:dyDescent="0.3">
      <c r="A166" s="2">
        <v>165</v>
      </c>
      <c r="B166" t="s">
        <v>465</v>
      </c>
      <c r="C166" s="1" t="s">
        <v>466</v>
      </c>
      <c r="D166" t="s">
        <v>467</v>
      </c>
      <c r="E166" t="str">
        <f>HYPERLINK("https://talan.bank.gov.ua/get-user-certificate/NYHlGuf5Q3YPaZmGjNT5","Завантажити сертифікат")</f>
        <v>Завантажити сертифікат</v>
      </c>
    </row>
    <row r="167" spans="1:5" ht="28.8" x14ac:dyDescent="0.3">
      <c r="A167" s="2">
        <v>166</v>
      </c>
      <c r="B167" t="s">
        <v>468</v>
      </c>
      <c r="C167" s="1" t="s">
        <v>469</v>
      </c>
      <c r="D167" t="s">
        <v>470</v>
      </c>
      <c r="E167" t="str">
        <f>HYPERLINK("https://talan.bank.gov.ua/get-user-certificate/NYHlGCt7BWVxa0tiTFXn","Завантажити сертифікат")</f>
        <v>Завантажити сертифікат</v>
      </c>
    </row>
    <row r="168" spans="1:5" ht="28.8" x14ac:dyDescent="0.3">
      <c r="A168" s="2">
        <v>167</v>
      </c>
      <c r="B168" t="s">
        <v>471</v>
      </c>
      <c r="C168" s="1" t="s">
        <v>472</v>
      </c>
      <c r="D168" t="s">
        <v>473</v>
      </c>
      <c r="E168" t="str">
        <f>HYPERLINK("https://talan.bank.gov.ua/get-user-certificate/NYHlGBOH7fiPiP0a2cH0","Завантажити сертифікат")</f>
        <v>Завантажити сертифікат</v>
      </c>
    </row>
    <row r="169" spans="1:5" ht="28.8" x14ac:dyDescent="0.3">
      <c r="A169" s="2">
        <v>168</v>
      </c>
      <c r="B169" t="s">
        <v>474</v>
      </c>
      <c r="C169" s="1" t="s">
        <v>475</v>
      </c>
      <c r="D169" t="s">
        <v>476</v>
      </c>
      <c r="E169" t="str">
        <f>HYPERLINK("https://talan.bank.gov.ua/get-user-certificate/NYHlGzej1KN4cvPPbNAy","Завантажити сертифікат")</f>
        <v>Завантажити сертифікат</v>
      </c>
    </row>
    <row r="170" spans="1:5" x14ac:dyDescent="0.3">
      <c r="A170" s="2">
        <v>169</v>
      </c>
      <c r="B170" t="s">
        <v>477</v>
      </c>
      <c r="C170" s="1" t="s">
        <v>478</v>
      </c>
      <c r="D170" t="s">
        <v>479</v>
      </c>
      <c r="E170" t="str">
        <f>HYPERLINK("https://talan.bank.gov.ua/get-user-certificate/NYHlGNZIVmxHCfT__E9V","Завантажити сертифікат")</f>
        <v>Завантажити сертифікат</v>
      </c>
    </row>
    <row r="171" spans="1:5" ht="28.8" x14ac:dyDescent="0.3">
      <c r="A171" s="2">
        <v>170</v>
      </c>
      <c r="B171" t="s">
        <v>480</v>
      </c>
      <c r="C171" s="1" t="s">
        <v>481</v>
      </c>
      <c r="D171" t="s">
        <v>482</v>
      </c>
      <c r="E171" t="str">
        <f>HYPERLINK("https://talan.bank.gov.ua/get-user-certificate/NYHlGtaOUyVn1aMUL84L","Завантажити сертифікат")</f>
        <v>Завантажити сертифікат</v>
      </c>
    </row>
    <row r="172" spans="1:5" x14ac:dyDescent="0.3">
      <c r="A172" s="2">
        <v>171</v>
      </c>
      <c r="B172" t="s">
        <v>483</v>
      </c>
      <c r="C172" s="1" t="s">
        <v>484</v>
      </c>
      <c r="D172" t="s">
        <v>485</v>
      </c>
      <c r="E172" t="str">
        <f>HYPERLINK("https://talan.bank.gov.ua/get-user-certificate/NYHlGt0XV_UcfkEp8MbJ","Завантажити сертифікат")</f>
        <v>Завантажити сертифікат</v>
      </c>
    </row>
    <row r="173" spans="1:5" ht="28.8" x14ac:dyDescent="0.3">
      <c r="A173" s="2">
        <v>172</v>
      </c>
      <c r="B173" t="s">
        <v>486</v>
      </c>
      <c r="C173" s="1" t="s">
        <v>487</v>
      </c>
      <c r="D173" t="s">
        <v>488</v>
      </c>
      <c r="E173" t="str">
        <f>HYPERLINK("https://talan.bank.gov.ua/get-user-certificate/NYHlGgggCCq8zPFd8im_","Завантажити сертифікат")</f>
        <v>Завантажити сертифікат</v>
      </c>
    </row>
    <row r="174" spans="1:5" ht="28.8" x14ac:dyDescent="0.3">
      <c r="A174" s="2">
        <v>173</v>
      </c>
      <c r="B174" t="s">
        <v>489</v>
      </c>
      <c r="C174" s="1" t="s">
        <v>490</v>
      </c>
      <c r="D174" t="s">
        <v>491</v>
      </c>
      <c r="E174" t="str">
        <f>HYPERLINK("https://talan.bank.gov.ua/get-user-certificate/NYHlGeJ_WYVxLV5e5UTW","Завантажити сертифікат")</f>
        <v>Завантажити сертифікат</v>
      </c>
    </row>
    <row r="175" spans="1:5" ht="28.8" x14ac:dyDescent="0.3">
      <c r="A175" s="2">
        <v>174</v>
      </c>
      <c r="B175" t="s">
        <v>492</v>
      </c>
      <c r="C175" s="1" t="s">
        <v>493</v>
      </c>
      <c r="D175" t="s">
        <v>494</v>
      </c>
      <c r="E175" t="str">
        <f>HYPERLINK("https://talan.bank.gov.ua/get-user-certificate/NYHlGTzVS2hkzoc7GrAF","Завантажити сертифікат")</f>
        <v>Завантажити сертифікат</v>
      </c>
    </row>
    <row r="176" spans="1:5" x14ac:dyDescent="0.3">
      <c r="A176" s="2">
        <v>175</v>
      </c>
      <c r="B176" t="s">
        <v>495</v>
      </c>
      <c r="C176" s="1" t="s">
        <v>496</v>
      </c>
      <c r="D176" t="s">
        <v>497</v>
      </c>
      <c r="E176" t="str">
        <f>HYPERLINK("https://talan.bank.gov.ua/get-user-certificate/NYHlGjt7KRDTZqFkDM00","Завантажити сертифікат")</f>
        <v>Завантажити сертифікат</v>
      </c>
    </row>
    <row r="177" spans="1:5" ht="28.8" x14ac:dyDescent="0.3">
      <c r="A177" s="2">
        <v>176</v>
      </c>
      <c r="B177" t="s">
        <v>498</v>
      </c>
      <c r="C177" s="1" t="s">
        <v>499</v>
      </c>
      <c r="D177" t="s">
        <v>500</v>
      </c>
      <c r="E177" t="str">
        <f>HYPERLINK("https://talan.bank.gov.ua/get-user-certificate/NYHlGrECQLxmf22SKzR9","Завантажити сертифікат")</f>
        <v>Завантажити сертифікат</v>
      </c>
    </row>
    <row r="178" spans="1:5" x14ac:dyDescent="0.3">
      <c r="A178" s="2">
        <v>177</v>
      </c>
      <c r="B178" t="s">
        <v>501</v>
      </c>
      <c r="C178" s="1" t="s">
        <v>502</v>
      </c>
      <c r="D178" t="s">
        <v>503</v>
      </c>
      <c r="E178" t="str">
        <f>HYPERLINK("https://talan.bank.gov.ua/get-user-certificate/NYHlGShJJKRwtm-AqTi4","Завантажити сертифікат")</f>
        <v>Завантажити сертифікат</v>
      </c>
    </row>
    <row r="179" spans="1:5" x14ac:dyDescent="0.3">
      <c r="A179" s="2">
        <v>178</v>
      </c>
      <c r="B179" t="s">
        <v>504</v>
      </c>
      <c r="C179" s="1" t="s">
        <v>505</v>
      </c>
      <c r="D179" t="s">
        <v>506</v>
      </c>
      <c r="E179" t="str">
        <f>HYPERLINK("https://talan.bank.gov.ua/get-user-certificate/NYHlGHx6RjX5KHjoxwTd","Завантажити сертифікат")</f>
        <v>Завантажити сертифікат</v>
      </c>
    </row>
    <row r="180" spans="1:5" x14ac:dyDescent="0.3">
      <c r="A180" s="2">
        <v>179</v>
      </c>
      <c r="B180" t="s">
        <v>507</v>
      </c>
      <c r="C180" s="1" t="s">
        <v>508</v>
      </c>
      <c r="D180" t="s">
        <v>509</v>
      </c>
      <c r="E180" t="str">
        <f>HYPERLINK("https://talan.bank.gov.ua/get-user-certificate/NYHlG3o5GftIZYo7alZ8","Завантажити сертифікат")</f>
        <v>Завантажити сертифікат</v>
      </c>
    </row>
    <row r="181" spans="1:5" x14ac:dyDescent="0.3">
      <c r="A181" s="2">
        <v>180</v>
      </c>
      <c r="B181" t="s">
        <v>510</v>
      </c>
      <c r="C181" s="1" t="s">
        <v>511</v>
      </c>
      <c r="D181" t="s">
        <v>512</v>
      </c>
      <c r="E181" t="str">
        <f>HYPERLINK("https://talan.bank.gov.ua/get-user-certificate/NYHlGVJZKt6OvJivhYvJ","Завантажити сертифікат")</f>
        <v>Завантажити сертифікат</v>
      </c>
    </row>
    <row r="182" spans="1:5" x14ac:dyDescent="0.3">
      <c r="A182" s="2">
        <v>181</v>
      </c>
      <c r="B182" t="s">
        <v>513</v>
      </c>
      <c r="C182" s="1" t="s">
        <v>514</v>
      </c>
      <c r="D182" t="s">
        <v>515</v>
      </c>
      <c r="E182" t="str">
        <f>HYPERLINK("https://talan.bank.gov.ua/get-user-certificate/NYHlGugRwmmDsQOINfao","Завантажити сертифікат")</f>
        <v>Завантажити сертифікат</v>
      </c>
    </row>
    <row r="183" spans="1:5" ht="28.8" x14ac:dyDescent="0.3">
      <c r="A183" s="2">
        <v>182</v>
      </c>
      <c r="B183" t="s">
        <v>516</v>
      </c>
      <c r="C183" s="1" t="s">
        <v>517</v>
      </c>
      <c r="D183" t="s">
        <v>518</v>
      </c>
      <c r="E183" t="str">
        <f>HYPERLINK("https://talan.bank.gov.ua/get-user-certificate/NYHlGr1F9KUO4YXbQvOY","Завантажити сертифікат")</f>
        <v>Завантажити сертифікат</v>
      </c>
    </row>
    <row r="184" spans="1:5" x14ac:dyDescent="0.3">
      <c r="A184" s="2">
        <v>183</v>
      </c>
      <c r="B184" t="s">
        <v>519</v>
      </c>
      <c r="C184" s="1" t="s">
        <v>520</v>
      </c>
      <c r="D184" t="s">
        <v>521</v>
      </c>
      <c r="E184" t="str">
        <f>HYPERLINK("https://talan.bank.gov.ua/get-user-certificate/NYHlGIW1v2tl1BoPDFiF","Завантажити сертифікат")</f>
        <v>Завантажити сертифікат</v>
      </c>
    </row>
    <row r="185" spans="1:5" x14ac:dyDescent="0.3">
      <c r="A185" s="2">
        <v>184</v>
      </c>
      <c r="B185" t="s">
        <v>522</v>
      </c>
      <c r="C185" s="1" t="s">
        <v>523</v>
      </c>
      <c r="D185" t="s">
        <v>524</v>
      </c>
      <c r="E185" t="str">
        <f>HYPERLINK("https://talan.bank.gov.ua/get-user-certificate/NYHlGvakX-JXD2yidiv6","Завантажити сертифікат")</f>
        <v>Завантажити сертифікат</v>
      </c>
    </row>
    <row r="186" spans="1:5" x14ac:dyDescent="0.3">
      <c r="A186" s="2">
        <v>185</v>
      </c>
      <c r="B186" t="s">
        <v>525</v>
      </c>
      <c r="C186" s="1" t="s">
        <v>526</v>
      </c>
      <c r="D186" t="s">
        <v>527</v>
      </c>
      <c r="E186" t="str">
        <f>HYPERLINK("https://talan.bank.gov.ua/get-user-certificate/NYHlGkHNr-ui8XRcFmT8","Завантажити сертифікат")</f>
        <v>Завантажити сертифікат</v>
      </c>
    </row>
    <row r="187" spans="1:5" x14ac:dyDescent="0.3">
      <c r="A187" s="2">
        <v>186</v>
      </c>
      <c r="B187" t="s">
        <v>528</v>
      </c>
      <c r="C187" s="1" t="s">
        <v>529</v>
      </c>
      <c r="D187" t="s">
        <v>530</v>
      </c>
      <c r="E187" t="str">
        <f>HYPERLINK("https://talan.bank.gov.ua/get-user-certificate/NYHlGM-kQI4D-K-Q18d3","Завантажити сертифікат")</f>
        <v>Завантажити сертифікат</v>
      </c>
    </row>
    <row r="188" spans="1:5" x14ac:dyDescent="0.3">
      <c r="A188" s="2">
        <v>187</v>
      </c>
      <c r="B188" t="s">
        <v>531</v>
      </c>
      <c r="C188" s="1" t="s">
        <v>532</v>
      </c>
      <c r="D188" t="s">
        <v>533</v>
      </c>
      <c r="E188" t="str">
        <f>HYPERLINK("https://talan.bank.gov.ua/get-user-certificate/NYHlGB0Z0QKLiSfT_Q6O","Завантажити сертифікат")</f>
        <v>Завантажити сертифікат</v>
      </c>
    </row>
    <row r="189" spans="1:5" x14ac:dyDescent="0.3">
      <c r="A189" s="2">
        <v>188</v>
      </c>
      <c r="B189" t="s">
        <v>534</v>
      </c>
      <c r="C189" s="1" t="s">
        <v>535</v>
      </c>
      <c r="D189" t="s">
        <v>536</v>
      </c>
      <c r="E189" t="str">
        <f>HYPERLINK("https://talan.bank.gov.ua/get-user-certificate/NYHlGiZehw45j__4AjFB","Завантажити сертифікат")</f>
        <v>Завантажити сертифікат</v>
      </c>
    </row>
    <row r="190" spans="1:5" x14ac:dyDescent="0.3">
      <c r="A190" s="2">
        <v>189</v>
      </c>
      <c r="B190" t="s">
        <v>537</v>
      </c>
      <c r="C190" s="1" t="s">
        <v>538</v>
      </c>
      <c r="D190" t="s">
        <v>539</v>
      </c>
      <c r="E190" t="str">
        <f>HYPERLINK("https://talan.bank.gov.ua/get-user-certificate/NYHlGoz5WDSCyww5uPMQ","Завантажити сертифікат")</f>
        <v>Завантажити сертифікат</v>
      </c>
    </row>
    <row r="191" spans="1:5" x14ac:dyDescent="0.3">
      <c r="A191" s="2">
        <v>190</v>
      </c>
      <c r="B191" t="s">
        <v>540</v>
      </c>
      <c r="C191" s="1" t="s">
        <v>541</v>
      </c>
      <c r="D191" t="s">
        <v>542</v>
      </c>
      <c r="E191" t="str">
        <f>HYPERLINK("https://talan.bank.gov.ua/get-user-certificate/NYHlGOMh8DML1uV5ftmV","Завантажити сертифікат")</f>
        <v>Завантажити сертифікат</v>
      </c>
    </row>
    <row r="192" spans="1:5" s="5" customFormat="1" ht="43.2" x14ac:dyDescent="0.3">
      <c r="A192" s="4">
        <v>191</v>
      </c>
      <c r="B192" s="5" t="s">
        <v>543</v>
      </c>
      <c r="C192" s="6" t="s">
        <v>544</v>
      </c>
      <c r="D192" s="5" t="s">
        <v>879</v>
      </c>
      <c r="E192" s="5" t="str">
        <f>HYPERLINK("https://talan.bank.gov.ua/get-user-certificate/sGJLAPFN7-vSJN0F8GRy","Завантажити сертифікат")</f>
        <v>Завантажити сертифікат</v>
      </c>
    </row>
    <row r="193" spans="1:5" x14ac:dyDescent="0.3">
      <c r="A193" s="2">
        <v>192</v>
      </c>
      <c r="B193" t="s">
        <v>545</v>
      </c>
      <c r="C193" s="1" t="s">
        <v>546</v>
      </c>
      <c r="D193" t="s">
        <v>547</v>
      </c>
      <c r="E193" t="str">
        <f>HYPERLINK("https://talan.bank.gov.ua/get-user-certificate/NYHlGEsM_8dnw_6q4J2X","Завантажити сертифікат")</f>
        <v>Завантажити сертифікат</v>
      </c>
    </row>
    <row r="194" spans="1:5" ht="28.8" x14ac:dyDescent="0.3">
      <c r="A194" s="2">
        <v>193</v>
      </c>
      <c r="B194" t="s">
        <v>548</v>
      </c>
      <c r="C194" s="1" t="s">
        <v>549</v>
      </c>
      <c r="D194" t="s">
        <v>550</v>
      </c>
      <c r="E194" t="str">
        <f>HYPERLINK("https://talan.bank.gov.ua/get-user-certificate/NYHlG7-3n5QdVYYpFlWl","Завантажити сертифікат")</f>
        <v>Завантажити сертифікат</v>
      </c>
    </row>
    <row r="195" spans="1:5" ht="28.8" x14ac:dyDescent="0.3">
      <c r="A195" s="2">
        <v>194</v>
      </c>
      <c r="B195" t="s">
        <v>551</v>
      </c>
      <c r="C195" s="1" t="s">
        <v>552</v>
      </c>
      <c r="D195" t="s">
        <v>553</v>
      </c>
      <c r="E195" t="str">
        <f>HYPERLINK("https://talan.bank.gov.ua/get-user-certificate/NYHlGpOSQ_xuLbzdqSmx","Завантажити сертифікат")</f>
        <v>Завантажити сертифікат</v>
      </c>
    </row>
    <row r="196" spans="1:5" x14ac:dyDescent="0.3">
      <c r="A196" s="2">
        <v>195</v>
      </c>
      <c r="B196" t="s">
        <v>554</v>
      </c>
      <c r="C196" s="1" t="s">
        <v>555</v>
      </c>
      <c r="D196" t="s">
        <v>556</v>
      </c>
      <c r="E196" t="str">
        <f>HYPERLINK("https://talan.bank.gov.ua/get-user-certificate/NYHlG1gXZaZpeJqfKZmt","Завантажити сертифікат")</f>
        <v>Завантажити сертифікат</v>
      </c>
    </row>
    <row r="197" spans="1:5" x14ac:dyDescent="0.3">
      <c r="A197" s="2">
        <v>196</v>
      </c>
      <c r="B197" t="s">
        <v>557</v>
      </c>
      <c r="C197" s="1" t="s">
        <v>558</v>
      </c>
      <c r="D197" t="s">
        <v>559</v>
      </c>
      <c r="E197" t="str">
        <f>HYPERLINK("https://talan.bank.gov.ua/get-user-certificate/NYHlGlKtp3gurloa2uCo","Завантажити сертифікат")</f>
        <v>Завантажити сертифікат</v>
      </c>
    </row>
    <row r="198" spans="1:5" x14ac:dyDescent="0.3">
      <c r="A198" s="2">
        <v>197</v>
      </c>
      <c r="B198" t="s">
        <v>560</v>
      </c>
      <c r="C198" s="1" t="s">
        <v>561</v>
      </c>
      <c r="D198" t="s">
        <v>562</v>
      </c>
      <c r="E198" t="str">
        <f>HYPERLINK("https://talan.bank.gov.ua/get-user-certificate/NYHlGlIQ-P95mKLVZkRB","Завантажити сертифікат")</f>
        <v>Завантажити сертифікат</v>
      </c>
    </row>
    <row r="199" spans="1:5" x14ac:dyDescent="0.3">
      <c r="A199" s="2">
        <v>198</v>
      </c>
      <c r="B199" t="s">
        <v>563</v>
      </c>
      <c r="C199" s="1" t="s">
        <v>564</v>
      </c>
      <c r="D199" t="s">
        <v>565</v>
      </c>
      <c r="E199" t="str">
        <f>HYPERLINK("https://talan.bank.gov.ua/get-user-certificate/NYHlG0ipRnnmF_j4j-Op","Завантажити сертифікат")</f>
        <v>Завантажити сертифікат</v>
      </c>
    </row>
    <row r="200" spans="1:5" x14ac:dyDescent="0.3">
      <c r="A200" s="2">
        <v>199</v>
      </c>
      <c r="B200" t="s">
        <v>566</v>
      </c>
      <c r="C200" s="1" t="s">
        <v>567</v>
      </c>
      <c r="D200" t="s">
        <v>568</v>
      </c>
      <c r="E200" t="str">
        <f>HYPERLINK("https://talan.bank.gov.ua/get-user-certificate/NYHlG8y7A20rdGTdK0Qp","Завантажити сертифікат")</f>
        <v>Завантажити сертифікат</v>
      </c>
    </row>
    <row r="201" spans="1:5" x14ac:dyDescent="0.3">
      <c r="A201" s="2">
        <v>200</v>
      </c>
      <c r="B201" t="s">
        <v>569</v>
      </c>
      <c r="C201" s="1" t="s">
        <v>570</v>
      </c>
      <c r="D201" t="s">
        <v>571</v>
      </c>
      <c r="E201" t="str">
        <f>HYPERLINK("https://talan.bank.gov.ua/get-user-certificate/NYHlGKS-PXUuxmwMTP7_","Завантажити сертифікат")</f>
        <v>Завантажити сертифікат</v>
      </c>
    </row>
    <row r="202" spans="1:5" ht="28.8" x14ac:dyDescent="0.3">
      <c r="A202" s="2">
        <v>201</v>
      </c>
      <c r="B202" t="s">
        <v>572</v>
      </c>
      <c r="C202" s="1" t="s">
        <v>573</v>
      </c>
      <c r="D202" t="s">
        <v>574</v>
      </c>
      <c r="E202" t="str">
        <f>HYPERLINK("https://talan.bank.gov.ua/get-user-certificate/NYHlGPckT50P6aCyh-e4","Завантажити сертифікат")</f>
        <v>Завантажити сертифікат</v>
      </c>
    </row>
    <row r="203" spans="1:5" ht="28.8" x14ac:dyDescent="0.3">
      <c r="A203" s="2">
        <v>202</v>
      </c>
      <c r="B203" t="s">
        <v>575</v>
      </c>
      <c r="C203" s="1" t="s">
        <v>576</v>
      </c>
      <c r="D203" t="s">
        <v>577</v>
      </c>
      <c r="E203" t="str">
        <f>HYPERLINK("https://talan.bank.gov.ua/get-user-certificate/NYHlGIV8GOydVfV95HGS","Завантажити сертифікат")</f>
        <v>Завантажити сертифікат</v>
      </c>
    </row>
    <row r="204" spans="1:5" x14ac:dyDescent="0.3">
      <c r="A204" s="2">
        <v>203</v>
      </c>
      <c r="B204" t="s">
        <v>578</v>
      </c>
      <c r="C204" s="1" t="s">
        <v>579</v>
      </c>
      <c r="D204" t="s">
        <v>580</v>
      </c>
      <c r="E204" t="str">
        <f>HYPERLINK("https://talan.bank.gov.ua/get-user-certificate/NYHlGkUrSyRTihwshagW","Завантажити сертифікат")</f>
        <v>Завантажити сертифікат</v>
      </c>
    </row>
    <row r="205" spans="1:5" ht="28.8" x14ac:dyDescent="0.3">
      <c r="A205" s="2">
        <v>204</v>
      </c>
      <c r="B205" t="s">
        <v>581</v>
      </c>
      <c r="C205" s="1" t="s">
        <v>582</v>
      </c>
      <c r="D205" t="s">
        <v>583</v>
      </c>
      <c r="E205" t="str">
        <f>HYPERLINK("https://talan.bank.gov.ua/get-user-certificate/NYHlGTdSweMreqPWWh_E","Завантажити сертифікат")</f>
        <v>Завантажити сертифікат</v>
      </c>
    </row>
    <row r="206" spans="1:5" x14ac:dyDescent="0.3">
      <c r="A206" s="2">
        <v>205</v>
      </c>
      <c r="B206" t="s">
        <v>584</v>
      </c>
      <c r="C206" s="1" t="s">
        <v>585</v>
      </c>
      <c r="D206" t="s">
        <v>586</v>
      </c>
      <c r="E206" t="str">
        <f>HYPERLINK("https://talan.bank.gov.ua/get-user-certificate/NYHlGSFkRKKYNEaoVF_e","Завантажити сертифікат")</f>
        <v>Завантажити сертифікат</v>
      </c>
    </row>
    <row r="207" spans="1:5" x14ac:dyDescent="0.3">
      <c r="A207" s="2">
        <v>206</v>
      </c>
      <c r="B207" t="s">
        <v>587</v>
      </c>
      <c r="C207" s="1" t="s">
        <v>588</v>
      </c>
      <c r="D207" t="s">
        <v>589</v>
      </c>
      <c r="E207" t="str">
        <f>HYPERLINK("https://talan.bank.gov.ua/get-user-certificate/NYHlGD0b3eOqXufRemFw","Завантажити сертифікат")</f>
        <v>Завантажити сертифікат</v>
      </c>
    </row>
    <row r="208" spans="1:5" x14ac:dyDescent="0.3">
      <c r="A208" s="2">
        <v>207</v>
      </c>
      <c r="B208" t="s">
        <v>590</v>
      </c>
      <c r="C208" s="1" t="s">
        <v>591</v>
      </c>
      <c r="D208" t="s">
        <v>592</v>
      </c>
      <c r="E208" t="str">
        <f>HYPERLINK("https://talan.bank.gov.ua/get-user-certificate/NYHlGfovFiqZuCSJFRD5","Завантажити сертифікат")</f>
        <v>Завантажити сертифікат</v>
      </c>
    </row>
    <row r="209" spans="1:5" x14ac:dyDescent="0.3">
      <c r="A209" s="2">
        <v>208</v>
      </c>
      <c r="B209" t="s">
        <v>593</v>
      </c>
      <c r="C209" s="1" t="s">
        <v>594</v>
      </c>
      <c r="D209" t="s">
        <v>595</v>
      </c>
      <c r="E209" t="str">
        <f>HYPERLINK("https://talan.bank.gov.ua/get-user-certificate/NYHlGleiKDB9P2D7snuC","Завантажити сертифікат")</f>
        <v>Завантажити сертифікат</v>
      </c>
    </row>
    <row r="210" spans="1:5" x14ac:dyDescent="0.3">
      <c r="A210" s="2">
        <v>209</v>
      </c>
      <c r="B210" t="s">
        <v>596</v>
      </c>
      <c r="C210" s="1" t="s">
        <v>597</v>
      </c>
      <c r="D210" t="s">
        <v>598</v>
      </c>
      <c r="E210" t="str">
        <f>HYPERLINK("https://talan.bank.gov.ua/get-user-certificate/NYHlGR3Ak9sOUlK3jy-T","Завантажити сертифікат")</f>
        <v>Завантажити сертифікат</v>
      </c>
    </row>
    <row r="211" spans="1:5" x14ac:dyDescent="0.3">
      <c r="A211" s="2">
        <v>210</v>
      </c>
      <c r="B211" t="s">
        <v>599</v>
      </c>
      <c r="C211" s="1" t="s">
        <v>600</v>
      </c>
      <c r="D211" t="s">
        <v>601</v>
      </c>
      <c r="E211" t="str">
        <f>HYPERLINK("https://talan.bank.gov.ua/get-user-certificate/NYHlGbHKEMyJVT0-7x-n","Завантажити сертифікат")</f>
        <v>Завантажити сертифікат</v>
      </c>
    </row>
    <row r="212" spans="1:5" x14ac:dyDescent="0.3">
      <c r="A212" s="2">
        <v>211</v>
      </c>
      <c r="B212" t="s">
        <v>602</v>
      </c>
      <c r="C212" s="1" t="s">
        <v>603</v>
      </c>
      <c r="D212" t="s">
        <v>604</v>
      </c>
      <c r="E212" t="str">
        <f>HYPERLINK("https://talan.bank.gov.ua/get-user-certificate/NYHlGhzjJg9NuFDktnek","Завантажити сертифікат")</f>
        <v>Завантажити сертифікат</v>
      </c>
    </row>
    <row r="213" spans="1:5" x14ac:dyDescent="0.3">
      <c r="A213" s="2">
        <v>212</v>
      </c>
      <c r="B213" t="s">
        <v>605</v>
      </c>
      <c r="C213" s="1" t="s">
        <v>606</v>
      </c>
      <c r="D213" t="s">
        <v>607</v>
      </c>
      <c r="E213" t="str">
        <f>HYPERLINK("https://talan.bank.gov.ua/get-user-certificate/NYHlG1c9QJVPkSfVYwjq","Завантажити сертифікат")</f>
        <v>Завантажити сертифікат</v>
      </c>
    </row>
    <row r="214" spans="1:5" ht="28.8" x14ac:dyDescent="0.3">
      <c r="A214" s="2">
        <v>213</v>
      </c>
      <c r="B214" t="s">
        <v>608</v>
      </c>
      <c r="C214" s="1" t="s">
        <v>609</v>
      </c>
      <c r="D214" t="s">
        <v>610</v>
      </c>
      <c r="E214" t="str">
        <f>HYPERLINK("https://talan.bank.gov.ua/get-user-certificate/NYHlG4kkSgXyfRXsyuwv","Завантажити сертифікат")</f>
        <v>Завантажити сертифікат</v>
      </c>
    </row>
    <row r="215" spans="1:5" x14ac:dyDescent="0.3">
      <c r="A215" s="2">
        <v>214</v>
      </c>
      <c r="B215" t="s">
        <v>611</v>
      </c>
      <c r="C215" s="1" t="s">
        <v>612</v>
      </c>
      <c r="D215" t="s">
        <v>613</v>
      </c>
      <c r="E215" t="str">
        <f>HYPERLINK("https://talan.bank.gov.ua/get-user-certificate/NYHlGDST8-XSZVPW8xGg","Завантажити сертифікат")</f>
        <v>Завантажити сертифікат</v>
      </c>
    </row>
    <row r="216" spans="1:5" ht="28.8" x14ac:dyDescent="0.3">
      <c r="A216" s="2">
        <v>215</v>
      </c>
      <c r="B216" t="s">
        <v>614</v>
      </c>
      <c r="C216" s="1" t="s">
        <v>615</v>
      </c>
      <c r="D216" t="s">
        <v>616</v>
      </c>
      <c r="E216" t="str">
        <f>HYPERLINK("https://talan.bank.gov.ua/get-user-certificate/NYHlGukl3g3314URWoTJ","Завантажити сертифікат")</f>
        <v>Завантажити сертифікат</v>
      </c>
    </row>
    <row r="217" spans="1:5" ht="28.8" x14ac:dyDescent="0.3">
      <c r="A217" s="2">
        <v>216</v>
      </c>
      <c r="B217" t="s">
        <v>617</v>
      </c>
      <c r="C217" s="1" t="s">
        <v>618</v>
      </c>
      <c r="D217" t="s">
        <v>619</v>
      </c>
      <c r="E217" t="str">
        <f>HYPERLINK("https://talan.bank.gov.ua/get-user-certificate/NYHlGgYH-sYCSyViENHE","Завантажити сертифікат")</f>
        <v>Завантажити сертифікат</v>
      </c>
    </row>
    <row r="218" spans="1:5" ht="28.8" x14ac:dyDescent="0.3">
      <c r="A218" s="2">
        <v>217</v>
      </c>
      <c r="B218" t="s">
        <v>620</v>
      </c>
      <c r="C218" s="1" t="s">
        <v>621</v>
      </c>
      <c r="D218" t="s">
        <v>622</v>
      </c>
      <c r="E218" t="str">
        <f>HYPERLINK("https://talan.bank.gov.ua/get-user-certificate/NYHlGT0PQpyFLSmgpmAr","Завантажити сертифікат")</f>
        <v>Завантажити сертифікат</v>
      </c>
    </row>
    <row r="219" spans="1:5" ht="28.8" x14ac:dyDescent="0.3">
      <c r="A219" s="2">
        <v>218</v>
      </c>
      <c r="B219" t="s">
        <v>623</v>
      </c>
      <c r="C219" s="1" t="s">
        <v>624</v>
      </c>
      <c r="D219" t="s">
        <v>625</v>
      </c>
      <c r="E219" t="str">
        <f>HYPERLINK("https://talan.bank.gov.ua/get-user-certificate/NYHlGrNO4fZ4CaymGdkz","Завантажити сертифікат")</f>
        <v>Завантажити сертифікат</v>
      </c>
    </row>
    <row r="220" spans="1:5" x14ac:dyDescent="0.3">
      <c r="A220" s="2">
        <v>219</v>
      </c>
      <c r="B220" t="s">
        <v>626</v>
      </c>
      <c r="C220" s="1" t="s">
        <v>627</v>
      </c>
      <c r="D220" t="s">
        <v>628</v>
      </c>
      <c r="E220" t="str">
        <f>HYPERLINK("https://talan.bank.gov.ua/get-user-certificate/NYHlGbblMvZIFAaSi1Z-","Завантажити сертифікат")</f>
        <v>Завантажити сертифікат</v>
      </c>
    </row>
    <row r="221" spans="1:5" x14ac:dyDescent="0.3">
      <c r="A221" s="2">
        <v>220</v>
      </c>
      <c r="B221" t="s">
        <v>629</v>
      </c>
      <c r="C221" s="1" t="s">
        <v>630</v>
      </c>
      <c r="D221" t="s">
        <v>631</v>
      </c>
      <c r="E221" t="str">
        <f>HYPERLINK("https://talan.bank.gov.ua/get-user-certificate/NYHlG8V_NrqWHlpqC34C","Завантажити сертифікат")</f>
        <v>Завантажити сертифікат</v>
      </c>
    </row>
    <row r="222" spans="1:5" ht="43.2" x14ac:dyDescent="0.3">
      <c r="A222" s="2">
        <v>221</v>
      </c>
      <c r="B222" t="s">
        <v>632</v>
      </c>
      <c r="C222" s="1" t="s">
        <v>633</v>
      </c>
      <c r="D222" t="s">
        <v>634</v>
      </c>
      <c r="E222" t="str">
        <f>HYPERLINK("https://talan.bank.gov.ua/get-user-certificate/NYHlG6AjcshlGmZaqIaE","Завантажити сертифікат")</f>
        <v>Завантажити сертифікат</v>
      </c>
    </row>
    <row r="223" spans="1:5" x14ac:dyDescent="0.3">
      <c r="A223" s="2">
        <v>222</v>
      </c>
      <c r="B223" t="s">
        <v>635</v>
      </c>
      <c r="C223" s="1" t="s">
        <v>636</v>
      </c>
      <c r="D223" t="s">
        <v>637</v>
      </c>
      <c r="E223" t="str">
        <f>HYPERLINK("https://talan.bank.gov.ua/get-user-certificate/NYHlGi5ZK1ONahcm_aIW","Завантажити сертифікат")</f>
        <v>Завантажити сертифікат</v>
      </c>
    </row>
    <row r="224" spans="1:5" ht="28.8" x14ac:dyDescent="0.3">
      <c r="A224" s="2">
        <v>223</v>
      </c>
      <c r="B224" t="s">
        <v>638</v>
      </c>
      <c r="C224" s="1" t="s">
        <v>639</v>
      </c>
      <c r="D224" t="s">
        <v>640</v>
      </c>
      <c r="E224" t="str">
        <f>HYPERLINK("https://talan.bank.gov.ua/get-user-certificate/NYHlGcQk3yAnGgXKUw9c","Завантажити сертифікат")</f>
        <v>Завантажити сертифікат</v>
      </c>
    </row>
    <row r="225" spans="1:5" x14ac:dyDescent="0.3">
      <c r="A225" s="2">
        <v>224</v>
      </c>
      <c r="B225" t="s">
        <v>641</v>
      </c>
      <c r="C225" s="1" t="s">
        <v>642</v>
      </c>
      <c r="D225" t="s">
        <v>643</v>
      </c>
      <c r="E225" t="str">
        <f>HYPERLINK("https://talan.bank.gov.ua/get-user-certificate/NYHlGwqr6z5Lggog4c-7","Завантажити сертифікат")</f>
        <v>Завантажити сертифікат</v>
      </c>
    </row>
    <row r="226" spans="1:5" ht="28.8" x14ac:dyDescent="0.3">
      <c r="A226" s="2">
        <v>225</v>
      </c>
      <c r="B226" t="s">
        <v>644</v>
      </c>
      <c r="C226" s="1" t="s">
        <v>645</v>
      </c>
      <c r="D226" t="s">
        <v>646</v>
      </c>
      <c r="E226" t="str">
        <f>HYPERLINK("https://talan.bank.gov.ua/get-user-certificate/NYHlG8bJfeLYbQ0vifgF","Завантажити сертифікат")</f>
        <v>Завантажити сертифікат</v>
      </c>
    </row>
    <row r="227" spans="1:5" x14ac:dyDescent="0.3">
      <c r="A227" s="2">
        <v>226</v>
      </c>
      <c r="B227" t="s">
        <v>647</v>
      </c>
      <c r="C227" s="1" t="s">
        <v>648</v>
      </c>
      <c r="D227" t="s">
        <v>649</v>
      </c>
      <c r="E227" t="str">
        <f>HYPERLINK("https://talan.bank.gov.ua/get-user-certificate/NYHlGCYleCSf6fv-Fe5r","Завантажити сертифікат")</f>
        <v>Завантажити сертифікат</v>
      </c>
    </row>
    <row r="228" spans="1:5" ht="28.8" x14ac:dyDescent="0.3">
      <c r="A228" s="2">
        <v>227</v>
      </c>
      <c r="B228" t="s">
        <v>650</v>
      </c>
      <c r="C228" s="1" t="s">
        <v>651</v>
      </c>
      <c r="D228" t="s">
        <v>652</v>
      </c>
      <c r="E228" t="str">
        <f>HYPERLINK("https://talan.bank.gov.ua/get-user-certificate/NYHlGU2E7jYLOuWLlSyN","Завантажити сертифікат")</f>
        <v>Завантажити сертифікат</v>
      </c>
    </row>
    <row r="229" spans="1:5" ht="28.8" x14ac:dyDescent="0.3">
      <c r="A229" s="2">
        <v>228</v>
      </c>
      <c r="B229" t="s">
        <v>653</v>
      </c>
      <c r="C229" s="1" t="s">
        <v>654</v>
      </c>
      <c r="D229" t="s">
        <v>655</v>
      </c>
      <c r="E229" t="str">
        <f>HYPERLINK("https://talan.bank.gov.ua/get-user-certificate/NYHlGs-NE_FPxAuONDrm","Завантажити сертифікат")</f>
        <v>Завантажити сертифікат</v>
      </c>
    </row>
    <row r="230" spans="1:5" x14ac:dyDescent="0.3">
      <c r="A230" s="2">
        <v>229</v>
      </c>
      <c r="B230" t="s">
        <v>656</v>
      </c>
      <c r="C230" s="1" t="s">
        <v>657</v>
      </c>
      <c r="D230" t="s">
        <v>658</v>
      </c>
      <c r="E230" t="str">
        <f>HYPERLINK("https://talan.bank.gov.ua/get-user-certificate/NYHlGBnbIHHHHesN5_zC","Завантажити сертифікат")</f>
        <v>Завантажити сертифікат</v>
      </c>
    </row>
    <row r="231" spans="1:5" ht="43.2" x14ac:dyDescent="0.3">
      <c r="A231" s="2">
        <v>230</v>
      </c>
      <c r="B231" t="s">
        <v>659</v>
      </c>
      <c r="C231" s="1" t="s">
        <v>660</v>
      </c>
      <c r="D231" t="s">
        <v>661</v>
      </c>
      <c r="E231" t="str">
        <f>HYPERLINK("https://talan.bank.gov.ua/get-user-certificate/NYHlGq-QNyxO1FRwKgaJ","Завантажити сертифікат")</f>
        <v>Завантажити сертифікат</v>
      </c>
    </row>
    <row r="232" spans="1:5" ht="28.8" x14ac:dyDescent="0.3">
      <c r="A232" s="2">
        <v>231</v>
      </c>
      <c r="B232" t="s">
        <v>662</v>
      </c>
      <c r="C232" s="1" t="s">
        <v>663</v>
      </c>
      <c r="D232" t="s">
        <v>664</v>
      </c>
      <c r="E232" t="str">
        <f>HYPERLINK("https://talan.bank.gov.ua/get-user-certificate/NYHlGaQmrQCoMotwalR6","Завантажити сертифікат")</f>
        <v>Завантажити сертифікат</v>
      </c>
    </row>
    <row r="233" spans="1:5" ht="28.8" x14ac:dyDescent="0.3">
      <c r="A233" s="2">
        <v>232</v>
      </c>
      <c r="B233" t="s">
        <v>665</v>
      </c>
      <c r="C233" s="1" t="s">
        <v>666</v>
      </c>
      <c r="D233" t="s">
        <v>667</v>
      </c>
      <c r="E233" t="str">
        <f>HYPERLINK("https://talan.bank.gov.ua/get-user-certificate/NYHlGHQSiu_ZTb2BSzD8","Завантажити сертифікат")</f>
        <v>Завантажити сертифікат</v>
      </c>
    </row>
    <row r="234" spans="1:5" ht="28.8" x14ac:dyDescent="0.3">
      <c r="A234" s="2">
        <v>233</v>
      </c>
      <c r="B234" t="s">
        <v>668</v>
      </c>
      <c r="C234" s="1" t="s">
        <v>669</v>
      </c>
      <c r="D234" t="s">
        <v>670</v>
      </c>
      <c r="E234" t="str">
        <f>HYPERLINK("https://talan.bank.gov.ua/get-user-certificate/NYHlG981Edal-Za--RAe","Завантажити сертифікат")</f>
        <v>Завантажити сертифікат</v>
      </c>
    </row>
    <row r="235" spans="1:5" ht="28.8" x14ac:dyDescent="0.3">
      <c r="A235" s="2">
        <v>234</v>
      </c>
      <c r="B235" t="s">
        <v>671</v>
      </c>
      <c r="C235" s="1" t="s">
        <v>672</v>
      </c>
      <c r="D235" t="s">
        <v>673</v>
      </c>
      <c r="E235" t="str">
        <f>HYPERLINK("https://talan.bank.gov.ua/get-user-certificate/NYHlGtqQLSexvIXASIhH","Завантажити сертифікат")</f>
        <v>Завантажити сертифікат</v>
      </c>
    </row>
    <row r="236" spans="1:5" ht="43.2" x14ac:dyDescent="0.3">
      <c r="A236" s="2">
        <v>235</v>
      </c>
      <c r="B236" t="s">
        <v>674</v>
      </c>
      <c r="C236" s="1" t="s">
        <v>675</v>
      </c>
      <c r="D236" t="s">
        <v>676</v>
      </c>
      <c r="E236" t="str">
        <f>HYPERLINK("https://talan.bank.gov.ua/get-user-certificate/NYHlGo8DDkjnV8J-b8KX","Завантажити сертифікат")</f>
        <v>Завантажити сертифікат</v>
      </c>
    </row>
    <row r="237" spans="1:5" x14ac:dyDescent="0.3">
      <c r="A237" s="2">
        <v>236</v>
      </c>
      <c r="B237" t="s">
        <v>677</v>
      </c>
      <c r="C237" s="1" t="s">
        <v>678</v>
      </c>
      <c r="D237" t="s">
        <v>679</v>
      </c>
      <c r="E237" t="str">
        <f>HYPERLINK("https://talan.bank.gov.ua/get-user-certificate/NYHlG6DxphKnWmoUHi2O","Завантажити сертифікат")</f>
        <v>Завантажити сертифікат</v>
      </c>
    </row>
    <row r="238" spans="1:5" x14ac:dyDescent="0.3">
      <c r="A238" s="2">
        <v>237</v>
      </c>
      <c r="B238" t="s">
        <v>680</v>
      </c>
      <c r="C238" s="1" t="s">
        <v>681</v>
      </c>
      <c r="D238" t="s">
        <v>682</v>
      </c>
      <c r="E238" t="str">
        <f>HYPERLINK("https://talan.bank.gov.ua/get-user-certificate/NYHlGbl2bvxdWk9CEzt2","Завантажити сертифікат")</f>
        <v>Завантажити сертифікат</v>
      </c>
    </row>
    <row r="239" spans="1:5" ht="28.8" x14ac:dyDescent="0.3">
      <c r="A239" s="2">
        <v>238</v>
      </c>
      <c r="B239" t="s">
        <v>683</v>
      </c>
      <c r="C239" s="1" t="s">
        <v>684</v>
      </c>
      <c r="D239" t="s">
        <v>685</v>
      </c>
      <c r="E239" t="str">
        <f>HYPERLINK("https://talan.bank.gov.ua/get-user-certificate/NYHlGq8Ciw5mLk_REgEX","Завантажити сертифікат")</f>
        <v>Завантажити сертифікат</v>
      </c>
    </row>
    <row r="240" spans="1:5" x14ac:dyDescent="0.3">
      <c r="A240" s="2">
        <v>239</v>
      </c>
      <c r="B240" t="s">
        <v>686</v>
      </c>
      <c r="C240" s="1" t="s">
        <v>687</v>
      </c>
      <c r="D240" t="s">
        <v>688</v>
      </c>
      <c r="E240" t="str">
        <f>HYPERLINK("https://talan.bank.gov.ua/get-user-certificate/NYHlG-SXSe1YkjVgJWB9","Завантажити сертифікат")</f>
        <v>Завантажити сертифікат</v>
      </c>
    </row>
    <row r="241" spans="1:5" ht="28.8" x14ac:dyDescent="0.3">
      <c r="A241" s="2">
        <v>240</v>
      </c>
      <c r="B241" t="s">
        <v>689</v>
      </c>
      <c r="C241" s="1" t="s">
        <v>690</v>
      </c>
      <c r="D241" t="s">
        <v>691</v>
      </c>
      <c r="E241" t="str">
        <f>HYPERLINK("https://talan.bank.gov.ua/get-user-certificate/NYHlG9ywJd20Gc07lpt7","Завантажити сертифікат")</f>
        <v>Завантажити сертифікат</v>
      </c>
    </row>
    <row r="242" spans="1:5" x14ac:dyDescent="0.3">
      <c r="A242" s="2">
        <v>241</v>
      </c>
      <c r="B242" t="s">
        <v>692</v>
      </c>
      <c r="C242" s="1" t="s">
        <v>693</v>
      </c>
      <c r="D242" t="s">
        <v>694</v>
      </c>
      <c r="E242" t="str">
        <f>HYPERLINK("https://talan.bank.gov.ua/get-user-certificate/NYHlGJOBTjWeGMN8r18I","Завантажити сертифікат")</f>
        <v>Завантажити сертифікат</v>
      </c>
    </row>
    <row r="243" spans="1:5" ht="28.8" x14ac:dyDescent="0.3">
      <c r="A243" s="2">
        <v>242</v>
      </c>
      <c r="B243" t="s">
        <v>695</v>
      </c>
      <c r="C243" s="1" t="s">
        <v>696</v>
      </c>
      <c r="D243" t="s">
        <v>697</v>
      </c>
      <c r="E243" t="str">
        <f>HYPERLINK("https://talan.bank.gov.ua/get-user-certificate/NYHlGcZh9vrfzs2LGZee","Завантажити сертифікат")</f>
        <v>Завантажити сертифікат</v>
      </c>
    </row>
    <row r="244" spans="1:5" x14ac:dyDescent="0.3">
      <c r="A244" s="2">
        <v>243</v>
      </c>
      <c r="B244" t="s">
        <v>698</v>
      </c>
      <c r="C244" s="1" t="s">
        <v>699</v>
      </c>
      <c r="D244" t="s">
        <v>700</v>
      </c>
      <c r="E244" t="str">
        <f>HYPERLINK("https://talan.bank.gov.ua/get-user-certificate/NYHlGdYZLORS4JxZolnI","Завантажити сертифікат")</f>
        <v>Завантажити сертифікат</v>
      </c>
    </row>
    <row r="245" spans="1:5" x14ac:dyDescent="0.3">
      <c r="A245" s="2">
        <v>244</v>
      </c>
      <c r="B245" t="s">
        <v>701</v>
      </c>
      <c r="C245" s="1" t="s">
        <v>702</v>
      </c>
      <c r="D245" t="s">
        <v>703</v>
      </c>
      <c r="E245" t="str">
        <f>HYPERLINK("https://talan.bank.gov.ua/get-user-certificate/NYHlGRqtWyfEPx7dvxPB","Завантажити сертифікат")</f>
        <v>Завантажити сертифікат</v>
      </c>
    </row>
    <row r="246" spans="1:5" ht="28.8" x14ac:dyDescent="0.3">
      <c r="A246" s="2">
        <v>245</v>
      </c>
      <c r="B246" t="s">
        <v>704</v>
      </c>
      <c r="C246" s="1" t="s">
        <v>705</v>
      </c>
      <c r="D246" t="s">
        <v>706</v>
      </c>
      <c r="E246" t="str">
        <f>HYPERLINK("https://talan.bank.gov.ua/get-user-certificate/NYHlGRPdDGhBwvyECPQg","Завантажити сертифікат")</f>
        <v>Завантажити сертифікат</v>
      </c>
    </row>
    <row r="247" spans="1:5" ht="28.8" x14ac:dyDescent="0.3">
      <c r="A247" s="2">
        <v>246</v>
      </c>
      <c r="B247" t="s">
        <v>707</v>
      </c>
      <c r="C247" s="1" t="s">
        <v>708</v>
      </c>
      <c r="D247" t="s">
        <v>709</v>
      </c>
      <c r="E247" t="str">
        <f>HYPERLINK("https://talan.bank.gov.ua/get-user-certificate/NYHlGzpeD2_c7jTLF-nx","Завантажити сертифікат")</f>
        <v>Завантажити сертифікат</v>
      </c>
    </row>
    <row r="248" spans="1:5" ht="28.8" x14ac:dyDescent="0.3">
      <c r="A248" s="2">
        <v>247</v>
      </c>
      <c r="B248" t="s">
        <v>710</v>
      </c>
      <c r="C248" s="1" t="s">
        <v>711</v>
      </c>
      <c r="D248" t="s">
        <v>712</v>
      </c>
      <c r="E248" t="str">
        <f>HYPERLINK("https://talan.bank.gov.ua/get-user-certificate/NYHlG5AvBT5urXBRjWv-","Завантажити сертифікат")</f>
        <v>Завантажити сертифікат</v>
      </c>
    </row>
    <row r="249" spans="1:5" ht="28.8" x14ac:dyDescent="0.3">
      <c r="A249" s="2">
        <v>248</v>
      </c>
      <c r="B249" t="s">
        <v>713</v>
      </c>
      <c r="C249" s="1" t="s">
        <v>714</v>
      </c>
      <c r="D249" t="s">
        <v>715</v>
      </c>
      <c r="E249" t="str">
        <f>HYPERLINK("https://talan.bank.gov.ua/get-user-certificate/NYHlGGDlsDgOMrkb8h1J","Завантажити сертифікат")</f>
        <v>Завантажити сертифікат</v>
      </c>
    </row>
    <row r="250" spans="1:5" ht="43.2" x14ac:dyDescent="0.3">
      <c r="A250" s="2">
        <v>249</v>
      </c>
      <c r="B250" t="s">
        <v>716</v>
      </c>
      <c r="C250" s="1" t="s">
        <v>717</v>
      </c>
      <c r="D250" t="s">
        <v>718</v>
      </c>
      <c r="E250" t="str">
        <f>HYPERLINK("https://talan.bank.gov.ua/get-user-certificate/NYHlGnbpXjgEIvm4qFw0","Завантажити сертифікат")</f>
        <v>Завантажити сертифікат</v>
      </c>
    </row>
    <row r="251" spans="1:5" ht="28.8" x14ac:dyDescent="0.3">
      <c r="A251" s="2">
        <v>250</v>
      </c>
      <c r="B251" t="s">
        <v>719</v>
      </c>
      <c r="C251" s="1" t="s">
        <v>720</v>
      </c>
      <c r="D251" t="s">
        <v>721</v>
      </c>
      <c r="E251" t="str">
        <f>HYPERLINK("https://talan.bank.gov.ua/get-user-certificate/NYHlG2z1EMKHP1Rh4Vru","Завантажити сертифікат")</f>
        <v>Завантажити сертифікат</v>
      </c>
    </row>
    <row r="252" spans="1:5" ht="28.8" x14ac:dyDescent="0.3">
      <c r="A252" s="2">
        <v>251</v>
      </c>
      <c r="B252" t="s">
        <v>722</v>
      </c>
      <c r="C252" s="1" t="s">
        <v>723</v>
      </c>
      <c r="D252" t="s">
        <v>724</v>
      </c>
      <c r="E252" t="str">
        <f>HYPERLINK("https://talan.bank.gov.ua/get-user-certificate/NYHlGgmhnqGFtgn5wovx","Завантажити сертифікат")</f>
        <v>Завантажити сертифікат</v>
      </c>
    </row>
    <row r="253" spans="1:5" ht="28.8" x14ac:dyDescent="0.3">
      <c r="A253" s="2">
        <v>252</v>
      </c>
      <c r="B253" t="s">
        <v>725</v>
      </c>
      <c r="C253" s="1" t="s">
        <v>726</v>
      </c>
      <c r="D253" t="s">
        <v>727</v>
      </c>
      <c r="E253" t="str">
        <f>HYPERLINK("https://talan.bank.gov.ua/get-user-certificate/NYHlG86LhiQUxbH8HMRv","Завантажити сертифікат")</f>
        <v>Завантажити сертифікат</v>
      </c>
    </row>
    <row r="254" spans="1:5" x14ac:dyDescent="0.3">
      <c r="A254" s="2">
        <v>253</v>
      </c>
      <c r="B254" t="s">
        <v>728</v>
      </c>
      <c r="C254" s="1" t="s">
        <v>729</v>
      </c>
      <c r="D254" t="s">
        <v>730</v>
      </c>
      <c r="E254" t="str">
        <f>HYPERLINK("https://talan.bank.gov.ua/get-user-certificate/NYHlGJO-0GKTZiOyPPwZ","Завантажити сертифікат")</f>
        <v>Завантажити сертифікат</v>
      </c>
    </row>
    <row r="255" spans="1:5" ht="28.8" x14ac:dyDescent="0.3">
      <c r="A255" s="2">
        <v>254</v>
      </c>
      <c r="B255" t="s">
        <v>731</v>
      </c>
      <c r="C255" s="1" t="s">
        <v>732</v>
      </c>
      <c r="D255" t="s">
        <v>733</v>
      </c>
      <c r="E255" t="str">
        <f>HYPERLINK("https://talan.bank.gov.ua/get-user-certificate/NYHlGnLDiHFhuhnH1_5A","Завантажити сертифікат")</f>
        <v>Завантажити сертифікат</v>
      </c>
    </row>
    <row r="256" spans="1:5" ht="28.8" x14ac:dyDescent="0.3">
      <c r="A256" s="2">
        <v>255</v>
      </c>
      <c r="B256" t="s">
        <v>734</v>
      </c>
      <c r="C256" s="1" t="s">
        <v>735</v>
      </c>
      <c r="D256" t="s">
        <v>736</v>
      </c>
      <c r="E256" t="str">
        <f>HYPERLINK("https://talan.bank.gov.ua/get-user-certificate/NYHlGM79PFP7NoR-YADI","Завантажити сертифікат")</f>
        <v>Завантажити сертифікат</v>
      </c>
    </row>
    <row r="257" spans="1:5" ht="28.8" x14ac:dyDescent="0.3">
      <c r="A257" s="2">
        <v>256</v>
      </c>
      <c r="B257" t="s">
        <v>737</v>
      </c>
      <c r="C257" s="1" t="s">
        <v>738</v>
      </c>
      <c r="D257" t="s">
        <v>739</v>
      </c>
      <c r="E257" t="str">
        <f>HYPERLINK("https://talan.bank.gov.ua/get-user-certificate/NYHlGi6y7HN91-pwNVMf","Завантажити сертифікат")</f>
        <v>Завантажити сертифікат</v>
      </c>
    </row>
    <row r="258" spans="1:5" ht="28.8" x14ac:dyDescent="0.3">
      <c r="A258" s="2">
        <v>257</v>
      </c>
      <c r="B258" t="s">
        <v>740</v>
      </c>
      <c r="C258" s="1" t="s">
        <v>741</v>
      </c>
      <c r="D258" t="s">
        <v>742</v>
      </c>
      <c r="E258" t="str">
        <f>HYPERLINK("https://talan.bank.gov.ua/get-user-certificate/NYHlGv-48NTIBV1GI7cu","Завантажити сертифікат")</f>
        <v>Завантажити сертифікат</v>
      </c>
    </row>
    <row r="259" spans="1:5" ht="28.8" x14ac:dyDescent="0.3">
      <c r="A259" s="2">
        <v>258</v>
      </c>
      <c r="B259" t="s">
        <v>743</v>
      </c>
      <c r="C259" s="1" t="s">
        <v>744</v>
      </c>
      <c r="D259" t="s">
        <v>745</v>
      </c>
      <c r="E259" t="str">
        <f>HYPERLINK("https://talan.bank.gov.ua/get-user-certificate/NYHlG8jn2EvfrvCNEXjS","Завантажити сертифікат")</f>
        <v>Завантажити сертифікат</v>
      </c>
    </row>
    <row r="260" spans="1:5" x14ac:dyDescent="0.3">
      <c r="A260" s="2">
        <v>259</v>
      </c>
      <c r="B260" t="s">
        <v>746</v>
      </c>
      <c r="C260" s="1" t="s">
        <v>747</v>
      </c>
      <c r="D260" t="s">
        <v>748</v>
      </c>
      <c r="E260" t="str">
        <f>HYPERLINK("https://talan.bank.gov.ua/get-user-certificate/NYHlGha29IrIuUKhxXGn","Завантажити сертифікат")</f>
        <v>Завантажити сертифікат</v>
      </c>
    </row>
    <row r="261" spans="1:5" ht="57.6" x14ac:dyDescent="0.3">
      <c r="A261" s="2">
        <v>260</v>
      </c>
      <c r="B261" t="s">
        <v>749</v>
      </c>
      <c r="C261" s="1" t="s">
        <v>750</v>
      </c>
      <c r="D261" t="s">
        <v>751</v>
      </c>
      <c r="E261" t="str">
        <f>HYPERLINK("https://talan.bank.gov.ua/get-user-certificate/NYHlG_L8x1Lw94Q287iY","Завантажити сертифікат")</f>
        <v>Завантажити сертифікат</v>
      </c>
    </row>
    <row r="262" spans="1:5" ht="28.8" x14ac:dyDescent="0.3">
      <c r="A262" s="2">
        <v>261</v>
      </c>
      <c r="B262" t="s">
        <v>752</v>
      </c>
      <c r="C262" s="1" t="s">
        <v>753</v>
      </c>
      <c r="D262" t="s">
        <v>754</v>
      </c>
      <c r="E262" t="str">
        <f>HYPERLINK("https://talan.bank.gov.ua/get-user-certificate/NYHlGLaORg8msvUD_hLg","Завантажити сертифікат")</f>
        <v>Завантажити сертифікат</v>
      </c>
    </row>
    <row r="263" spans="1:5" x14ac:dyDescent="0.3">
      <c r="A263" s="2">
        <v>262</v>
      </c>
      <c r="B263" t="s">
        <v>755</v>
      </c>
      <c r="C263" s="1" t="s">
        <v>756</v>
      </c>
      <c r="D263" t="s">
        <v>757</v>
      </c>
      <c r="E263" t="str">
        <f>HYPERLINK("https://talan.bank.gov.ua/get-user-certificate/NYHlGzrVI74X_1SIi-yK","Завантажити сертифікат")</f>
        <v>Завантажити сертифікат</v>
      </c>
    </row>
    <row r="264" spans="1:5" ht="28.8" x14ac:dyDescent="0.3">
      <c r="A264" s="2">
        <v>263</v>
      </c>
      <c r="B264" t="s">
        <v>758</v>
      </c>
      <c r="C264" s="1" t="s">
        <v>759</v>
      </c>
      <c r="D264" t="s">
        <v>760</v>
      </c>
      <c r="E264" t="str">
        <f>HYPERLINK("https://talan.bank.gov.ua/get-user-certificate/NYHlGMK15fg6lVQr6agN","Завантажити сертифікат")</f>
        <v>Завантажити сертифікат</v>
      </c>
    </row>
    <row r="265" spans="1:5" ht="28.8" x14ac:dyDescent="0.3">
      <c r="A265" s="2">
        <v>264</v>
      </c>
      <c r="B265" t="s">
        <v>761</v>
      </c>
      <c r="C265" s="1" t="s">
        <v>762</v>
      </c>
      <c r="D265" t="s">
        <v>763</v>
      </c>
      <c r="E265" t="str">
        <f>HYPERLINK("https://talan.bank.gov.ua/get-user-certificate/NYHlG3SdoCZ8z-uXxlSx","Завантажити сертифікат")</f>
        <v>Завантажити сертифікат</v>
      </c>
    </row>
    <row r="266" spans="1:5" ht="28.8" x14ac:dyDescent="0.3">
      <c r="A266" s="2">
        <v>265</v>
      </c>
      <c r="B266" t="s">
        <v>764</v>
      </c>
      <c r="C266" s="1" t="s">
        <v>765</v>
      </c>
      <c r="D266" t="s">
        <v>766</v>
      </c>
      <c r="E266" t="str">
        <f>HYPERLINK("https://talan.bank.gov.ua/get-user-certificate/NYHlGkrWD8i3C8r5fcfY","Завантажити сертифікат")</f>
        <v>Завантажити сертифікат</v>
      </c>
    </row>
    <row r="267" spans="1:5" x14ac:dyDescent="0.3">
      <c r="A267" s="2">
        <v>266</v>
      </c>
      <c r="B267" t="s">
        <v>767</v>
      </c>
      <c r="C267" s="1" t="s">
        <v>768</v>
      </c>
      <c r="D267" t="s">
        <v>769</v>
      </c>
      <c r="E267" t="str">
        <f>HYPERLINK("https://talan.bank.gov.ua/get-user-certificate/NYHlGenxZTOC_j-XhH45","Завантажити сертифікат")</f>
        <v>Завантажити сертифікат</v>
      </c>
    </row>
    <row r="268" spans="1:5" ht="28.8" x14ac:dyDescent="0.3">
      <c r="A268" s="2">
        <v>267</v>
      </c>
      <c r="B268" t="s">
        <v>770</v>
      </c>
      <c r="C268" s="1" t="s">
        <v>771</v>
      </c>
      <c r="D268" t="s">
        <v>772</v>
      </c>
      <c r="E268" t="str">
        <f>HYPERLINK("https://talan.bank.gov.ua/get-user-certificate/NYHlGOl2rg9CuIWNitaB","Завантажити сертифікат")</f>
        <v>Завантажити сертифікат</v>
      </c>
    </row>
    <row r="269" spans="1:5" ht="28.8" x14ac:dyDescent="0.3">
      <c r="A269" s="2">
        <v>268</v>
      </c>
      <c r="B269" t="s">
        <v>773</v>
      </c>
      <c r="C269" s="1" t="s">
        <v>774</v>
      </c>
      <c r="D269" t="s">
        <v>775</v>
      </c>
      <c r="E269" t="str">
        <f>HYPERLINK("https://talan.bank.gov.ua/get-user-certificate/NYHlGKRCooQlDUmlsA5F","Завантажити сертифікат")</f>
        <v>Завантажити сертифікат</v>
      </c>
    </row>
    <row r="270" spans="1:5" ht="28.8" x14ac:dyDescent="0.3">
      <c r="A270" s="2">
        <v>269</v>
      </c>
      <c r="B270" t="s">
        <v>776</v>
      </c>
      <c r="C270" s="1" t="s">
        <v>777</v>
      </c>
      <c r="D270" t="s">
        <v>778</v>
      </c>
      <c r="E270" t="str">
        <f>HYPERLINK("https://talan.bank.gov.ua/get-user-certificate/NYHlGrL0DTINyaradIFl","Завантажити сертифікат")</f>
        <v>Завантажити сертифікат</v>
      </c>
    </row>
    <row r="271" spans="1:5" x14ac:dyDescent="0.3">
      <c r="A271" s="2">
        <v>270</v>
      </c>
      <c r="B271" t="s">
        <v>779</v>
      </c>
      <c r="C271" s="1" t="s">
        <v>780</v>
      </c>
      <c r="D271" t="s">
        <v>781</v>
      </c>
      <c r="E271" t="str">
        <f>HYPERLINK("https://talan.bank.gov.ua/get-user-certificate/NYHlGa6LWVtPZtqV-PpF","Завантажити сертифікат")</f>
        <v>Завантажити сертифікат</v>
      </c>
    </row>
    <row r="272" spans="1:5" x14ac:dyDescent="0.3">
      <c r="A272" s="2">
        <v>271</v>
      </c>
      <c r="B272" t="s">
        <v>782</v>
      </c>
      <c r="C272" s="1" t="s">
        <v>783</v>
      </c>
      <c r="D272" t="s">
        <v>784</v>
      </c>
      <c r="E272" t="str">
        <f>HYPERLINK("https://talan.bank.gov.ua/get-user-certificate/NYHlGw6BYtufeA2Qx8Hb","Завантажити сертифікат")</f>
        <v>Завантажити сертифікат</v>
      </c>
    </row>
    <row r="273" spans="1:5" ht="28.8" x14ac:dyDescent="0.3">
      <c r="A273" s="2">
        <v>272</v>
      </c>
      <c r="B273" t="s">
        <v>785</v>
      </c>
      <c r="C273" s="1" t="s">
        <v>786</v>
      </c>
      <c r="D273" t="s">
        <v>787</v>
      </c>
      <c r="E273" t="str">
        <f>HYPERLINK("https://talan.bank.gov.ua/get-user-certificate/NYHlGYU5CNQnRERIhXa-","Завантажити сертифікат")</f>
        <v>Завантажити сертифікат</v>
      </c>
    </row>
    <row r="274" spans="1:5" x14ac:dyDescent="0.3">
      <c r="A274" s="2">
        <v>273</v>
      </c>
      <c r="B274" t="s">
        <v>788</v>
      </c>
      <c r="C274" s="1" t="s">
        <v>789</v>
      </c>
      <c r="D274" t="s">
        <v>790</v>
      </c>
      <c r="E274" t="str">
        <f>HYPERLINK("https://talan.bank.gov.ua/get-user-certificate/NYHlG2SYSN8UIuqpcNN0","Завантажити сертифікат")</f>
        <v>Завантажити сертифікат</v>
      </c>
    </row>
    <row r="275" spans="1:5" ht="28.8" x14ac:dyDescent="0.3">
      <c r="A275" s="2">
        <v>274</v>
      </c>
      <c r="B275" t="s">
        <v>791</v>
      </c>
      <c r="C275" s="1" t="s">
        <v>792</v>
      </c>
      <c r="D275" t="s">
        <v>793</v>
      </c>
      <c r="E275" t="str">
        <f>HYPERLINK("https://talan.bank.gov.ua/get-user-certificate/NYHlGebW4K02tmu-ZCrI","Завантажити сертифікат")</f>
        <v>Завантажити сертифікат</v>
      </c>
    </row>
    <row r="276" spans="1:5" ht="28.8" x14ac:dyDescent="0.3">
      <c r="A276" s="2">
        <v>275</v>
      </c>
      <c r="B276" t="s">
        <v>794</v>
      </c>
      <c r="C276" s="1" t="s">
        <v>795</v>
      </c>
      <c r="D276" t="s">
        <v>796</v>
      </c>
      <c r="E276" t="str">
        <f>HYPERLINK("https://talan.bank.gov.ua/get-user-certificate/NYHlGosDO4PexVhM-0YD","Завантажити сертифікат")</f>
        <v>Завантажити сертифікат</v>
      </c>
    </row>
    <row r="277" spans="1:5" x14ac:dyDescent="0.3">
      <c r="A277" s="2">
        <v>276</v>
      </c>
      <c r="B277" t="s">
        <v>797</v>
      </c>
      <c r="C277" s="1" t="s">
        <v>798</v>
      </c>
      <c r="D277" t="s">
        <v>799</v>
      </c>
      <c r="E277" t="str">
        <f>HYPERLINK("https://talan.bank.gov.ua/get-user-certificate/NYHlGEPBo_h81aElxWjg","Завантажити сертифікат")</f>
        <v>Завантажити сертифікат</v>
      </c>
    </row>
    <row r="278" spans="1:5" x14ac:dyDescent="0.3">
      <c r="A278" s="2">
        <v>277</v>
      </c>
      <c r="B278" t="s">
        <v>800</v>
      </c>
      <c r="C278" s="1" t="s">
        <v>801</v>
      </c>
      <c r="D278" t="s">
        <v>802</v>
      </c>
      <c r="E278" t="str">
        <f>HYPERLINK("https://talan.bank.gov.ua/get-user-certificate/NYHlGF111f9_r-uOSI4H","Завантажити сертифікат")</f>
        <v>Завантажити сертифікат</v>
      </c>
    </row>
    <row r="279" spans="1:5" ht="57.6" x14ac:dyDescent="0.3">
      <c r="A279" s="2">
        <v>278</v>
      </c>
      <c r="B279" t="s">
        <v>803</v>
      </c>
      <c r="C279" s="1" t="s">
        <v>804</v>
      </c>
      <c r="D279" t="s">
        <v>805</v>
      </c>
      <c r="E279" t="str">
        <f>HYPERLINK("https://talan.bank.gov.ua/get-user-certificate/NYHlG5qJruRi6uS-oxqk","Завантажити сертифікат")</f>
        <v>Завантажити сертифікат</v>
      </c>
    </row>
    <row r="280" spans="1:5" ht="28.8" x14ac:dyDescent="0.3">
      <c r="A280" s="2">
        <v>279</v>
      </c>
      <c r="B280" t="s">
        <v>806</v>
      </c>
      <c r="C280" s="1" t="s">
        <v>807</v>
      </c>
      <c r="D280" t="s">
        <v>808</v>
      </c>
      <c r="E280" t="str">
        <f>HYPERLINK("https://talan.bank.gov.ua/get-user-certificate/NYHlGIdiLNeB96BIWJIC","Завантажити сертифікат")</f>
        <v>Завантажити сертифікат</v>
      </c>
    </row>
    <row r="281" spans="1:5" ht="28.8" x14ac:dyDescent="0.3">
      <c r="A281" s="2">
        <v>280</v>
      </c>
      <c r="B281" t="s">
        <v>809</v>
      </c>
      <c r="C281" s="1" t="s">
        <v>810</v>
      </c>
      <c r="D281" t="s">
        <v>811</v>
      </c>
      <c r="E281" t="str">
        <f>HYPERLINK("https://talan.bank.gov.ua/get-user-certificate/NYHlG6a_CkJhvP3ylbfb","Завантажити сертифікат")</f>
        <v>Завантажити сертифікат</v>
      </c>
    </row>
    <row r="282" spans="1:5" ht="43.2" x14ac:dyDescent="0.3">
      <c r="A282" s="2">
        <v>281</v>
      </c>
      <c r="B282" t="s">
        <v>812</v>
      </c>
      <c r="C282" s="1" t="s">
        <v>813</v>
      </c>
      <c r="D282" t="s">
        <v>814</v>
      </c>
      <c r="E282" t="str">
        <f>HYPERLINK("https://talan.bank.gov.ua/get-user-certificate/NYHlG7i9DV-fieruqtWi","Завантажити сертифікат")</f>
        <v>Завантажити сертифікат</v>
      </c>
    </row>
    <row r="283" spans="1:5" ht="28.8" x14ac:dyDescent="0.3">
      <c r="A283" s="2">
        <v>282</v>
      </c>
      <c r="B283" t="s">
        <v>815</v>
      </c>
      <c r="C283" s="1" t="s">
        <v>816</v>
      </c>
      <c r="D283" t="s">
        <v>817</v>
      </c>
      <c r="E283" t="str">
        <f>HYPERLINK("https://talan.bank.gov.ua/get-user-certificate/NYHlGEYxIw5sBsKu4UV_","Завантажити сертифікат")</f>
        <v>Завантажити сертифікат</v>
      </c>
    </row>
    <row r="284" spans="1:5" ht="28.8" x14ac:dyDescent="0.3">
      <c r="A284" s="2">
        <v>283</v>
      </c>
      <c r="B284" t="s">
        <v>818</v>
      </c>
      <c r="C284" s="1" t="s">
        <v>819</v>
      </c>
      <c r="D284" t="s">
        <v>820</v>
      </c>
      <c r="E284" t="str">
        <f>HYPERLINK("https://talan.bank.gov.ua/get-user-certificate/NYHlGWbYZ11VS6W0HWLq","Завантажити сертифікат")</f>
        <v>Завантажити сертифікат</v>
      </c>
    </row>
    <row r="285" spans="1:5" ht="43.2" x14ac:dyDescent="0.3">
      <c r="A285" s="2">
        <v>284</v>
      </c>
      <c r="B285" t="s">
        <v>821</v>
      </c>
      <c r="C285" s="1" t="s">
        <v>822</v>
      </c>
      <c r="D285" t="s">
        <v>823</v>
      </c>
      <c r="E285" t="str">
        <f>HYPERLINK("https://talan.bank.gov.ua/get-user-certificate/NYHlGBszkLnyh5wFyn-s","Завантажити сертифікат")</f>
        <v>Завантажити сертифікат</v>
      </c>
    </row>
    <row r="286" spans="1:5" x14ac:dyDescent="0.3">
      <c r="A286" s="2">
        <v>285</v>
      </c>
      <c r="B286" t="s">
        <v>824</v>
      </c>
      <c r="C286" s="1" t="s">
        <v>825</v>
      </c>
      <c r="D286" t="s">
        <v>826</v>
      </c>
      <c r="E286" t="str">
        <f>HYPERLINK("https://talan.bank.gov.ua/get-user-certificate/NYHlGV2KB65O2AwW8OsK","Завантажити сертифікат")</f>
        <v>Завантажити сертифікат</v>
      </c>
    </row>
    <row r="287" spans="1:5" x14ac:dyDescent="0.3">
      <c r="A287" s="2">
        <v>286</v>
      </c>
      <c r="B287" t="s">
        <v>827</v>
      </c>
      <c r="C287" s="1" t="s">
        <v>828</v>
      </c>
      <c r="D287" t="s">
        <v>829</v>
      </c>
      <c r="E287" t="str">
        <f>HYPERLINK("https://talan.bank.gov.ua/get-user-certificate/NYHlGpBXcT7Rj4Gyv0cv","Завантажити сертифікат")</f>
        <v>Завантажити сертифікат</v>
      </c>
    </row>
    <row r="288" spans="1:5" ht="28.8" x14ac:dyDescent="0.3">
      <c r="A288" s="2">
        <v>287</v>
      </c>
      <c r="B288" t="s">
        <v>830</v>
      </c>
      <c r="C288" s="1" t="s">
        <v>831</v>
      </c>
      <c r="D288" t="s">
        <v>832</v>
      </c>
      <c r="E288" t="str">
        <f>HYPERLINK("https://talan.bank.gov.ua/get-user-certificate/NYHlGOt5VwKy6THwo287","Завантажити сертифікат")</f>
        <v>Завантажити сертифікат</v>
      </c>
    </row>
    <row r="289" spans="1:5" ht="28.8" x14ac:dyDescent="0.3">
      <c r="A289" s="2">
        <v>288</v>
      </c>
      <c r="B289" t="s">
        <v>833</v>
      </c>
      <c r="C289" s="1" t="s">
        <v>834</v>
      </c>
      <c r="D289" t="s">
        <v>835</v>
      </c>
      <c r="E289" t="str">
        <f>HYPERLINK("https://talan.bank.gov.ua/get-user-certificate/NYHlGPLOe9oOXVLqnlev","Завантажити сертифікат")</f>
        <v>Завантажити сертифікат</v>
      </c>
    </row>
    <row r="290" spans="1:5" ht="28.8" x14ac:dyDescent="0.3">
      <c r="A290" s="2">
        <v>289</v>
      </c>
      <c r="B290" t="s">
        <v>836</v>
      </c>
      <c r="C290" s="1" t="s">
        <v>837</v>
      </c>
      <c r="D290" t="s">
        <v>838</v>
      </c>
      <c r="E290" t="str">
        <f>HYPERLINK("https://talan.bank.gov.ua/get-user-certificate/NYHlGnfEI6e8OS78ZcuE","Завантажити сертифікат")</f>
        <v>Завантажити сертифікат</v>
      </c>
    </row>
    <row r="291" spans="1:5" ht="43.2" x14ac:dyDescent="0.3">
      <c r="A291" s="2">
        <v>290</v>
      </c>
      <c r="B291" t="s">
        <v>839</v>
      </c>
      <c r="C291" s="1" t="s">
        <v>840</v>
      </c>
      <c r="D291" t="s">
        <v>841</v>
      </c>
      <c r="E291" t="str">
        <f>HYPERLINK("https://talan.bank.gov.ua/get-user-certificate/NYHlGRwmlyF3T35HkvG4","Завантажити сертифікат")</f>
        <v>Завантажити сертифікат</v>
      </c>
    </row>
    <row r="292" spans="1:5" ht="28.8" x14ac:dyDescent="0.3">
      <c r="A292" s="2">
        <v>291</v>
      </c>
      <c r="B292" t="s">
        <v>842</v>
      </c>
      <c r="C292" s="1" t="s">
        <v>843</v>
      </c>
      <c r="D292" t="s">
        <v>844</v>
      </c>
      <c r="E292" t="str">
        <f>HYPERLINK("https://talan.bank.gov.ua/get-user-certificate/NYHlG2c-y_eR-iWERzCl","Завантажити сертифікат")</f>
        <v>Завантажити сертифікат</v>
      </c>
    </row>
    <row r="293" spans="1:5" x14ac:dyDescent="0.3">
      <c r="A293" s="2">
        <v>292</v>
      </c>
      <c r="B293" t="s">
        <v>845</v>
      </c>
      <c r="C293" s="1" t="s">
        <v>846</v>
      </c>
      <c r="D293" t="s">
        <v>847</v>
      </c>
      <c r="E293" t="str">
        <f>HYPERLINK("https://talan.bank.gov.ua/get-user-certificate/NYHlGgKrLdvlPKanlyGo","Завантажити сертифікат")</f>
        <v>Завантажити сертифікат</v>
      </c>
    </row>
    <row r="294" spans="1:5" x14ac:dyDescent="0.3">
      <c r="A294" s="2">
        <v>293</v>
      </c>
      <c r="B294" t="s">
        <v>848</v>
      </c>
      <c r="C294" s="1" t="s">
        <v>849</v>
      </c>
      <c r="D294" t="s">
        <v>850</v>
      </c>
      <c r="E294" t="str">
        <f>HYPERLINK("https://talan.bank.gov.ua/get-user-certificate/NYHlGQo0NuHXsuhpdh_6","Завантажити сертифікат")</f>
        <v>Завантажити сертифікат</v>
      </c>
    </row>
    <row r="295" spans="1:5" ht="28.8" x14ac:dyDescent="0.3">
      <c r="A295" s="2">
        <v>294</v>
      </c>
      <c r="B295" t="s">
        <v>851</v>
      </c>
      <c r="C295" s="1" t="s">
        <v>852</v>
      </c>
      <c r="D295" t="s">
        <v>853</v>
      </c>
      <c r="E295" t="str">
        <f>HYPERLINK("https://talan.bank.gov.ua/get-user-certificate/NYHlGPCcLS3TwYD4wiJZ","Завантажити сертифікат")</f>
        <v>Завантажити сертифікат</v>
      </c>
    </row>
    <row r="296" spans="1:5" ht="28.8" x14ac:dyDescent="0.3">
      <c r="A296" s="2">
        <v>295</v>
      </c>
      <c r="B296" t="s">
        <v>854</v>
      </c>
      <c r="C296" s="1" t="s">
        <v>855</v>
      </c>
      <c r="D296" t="s">
        <v>856</v>
      </c>
      <c r="E296" t="str">
        <f>HYPERLINK("https://talan.bank.gov.ua/get-user-certificate/NYHlGBlL9AttKIr8SK6B","Завантажити сертифікат")</f>
        <v>Завантажити сертифікат</v>
      </c>
    </row>
    <row r="297" spans="1:5" x14ac:dyDescent="0.3">
      <c r="A297" s="2">
        <v>296</v>
      </c>
      <c r="B297" t="s">
        <v>857</v>
      </c>
      <c r="C297" s="1" t="s">
        <v>858</v>
      </c>
      <c r="D297" t="s">
        <v>859</v>
      </c>
      <c r="E297" t="str">
        <f>HYPERLINK("https://talan.bank.gov.ua/get-user-certificate/NYHlG6haLPXQn80Efy5X","Завантажити сертифікат")</f>
        <v>Завантажити сертифікат</v>
      </c>
    </row>
    <row r="298" spans="1:5" x14ac:dyDescent="0.3">
      <c r="A298" s="2">
        <v>297</v>
      </c>
      <c r="B298" t="s">
        <v>860</v>
      </c>
      <c r="C298" s="1" t="s">
        <v>861</v>
      </c>
      <c r="D298" t="s">
        <v>862</v>
      </c>
      <c r="E298" t="str">
        <f>HYPERLINK("https://talan.bank.gov.ua/get-user-certificate/NYHlGg-WGsWUb12hS4sk","Завантажити сертифікат")</f>
        <v>Завантажити сертифікат</v>
      </c>
    </row>
    <row r="299" spans="1:5" x14ac:dyDescent="0.3">
      <c r="A299" s="2">
        <v>298</v>
      </c>
      <c r="B299" t="s">
        <v>867</v>
      </c>
      <c r="C299" t="s">
        <v>868</v>
      </c>
      <c r="D299" t="s">
        <v>869</v>
      </c>
      <c r="E299" t="str">
        <f>HYPERLINK("https://talan.bank.gov.ua/get-user-certificate/pu0LmaS_q0sP10yo7pc6","Завантажити сертифікат")</f>
        <v>Завантажити сертифікат</v>
      </c>
    </row>
    <row r="300" spans="1:5" x14ac:dyDescent="0.3">
      <c r="A300" s="2">
        <v>299</v>
      </c>
      <c r="B300" t="s">
        <v>870</v>
      </c>
      <c r="C300" t="s">
        <v>871</v>
      </c>
      <c r="D300" t="s">
        <v>872</v>
      </c>
      <c r="E300" t="str">
        <f>HYPERLINK("https://talan.bank.gov.ua/get-user-certificate/pu0LmmT8tuWTTmHi-kbe","Завантажити сертифікат")</f>
        <v>Завантажити сертифікат</v>
      </c>
    </row>
    <row r="301" spans="1:5" x14ac:dyDescent="0.3">
      <c r="A301" s="2">
        <v>300</v>
      </c>
      <c r="B301" t="s">
        <v>873</v>
      </c>
      <c r="C301" t="s">
        <v>875</v>
      </c>
      <c r="D301" t="s">
        <v>877</v>
      </c>
      <c r="E301" t="str">
        <f>HYPERLINK("https://talan.bank.gov.ua/get-user-certificate/bh34WCiaI0YNms5Ylcg0","Завантажити сертифікат")</f>
        <v>Завантажити сертифікат</v>
      </c>
    </row>
    <row r="302" spans="1:5" x14ac:dyDescent="0.3">
      <c r="A302" s="2">
        <v>301</v>
      </c>
      <c r="B302" t="s">
        <v>874</v>
      </c>
      <c r="C302" t="s">
        <v>876</v>
      </c>
      <c r="D302" t="s">
        <v>878</v>
      </c>
      <c r="E302" t="str">
        <f>HYPERLINK("https://talan.bank.gov.ua/get-user-certificate/bh34WSJsT3Qk0iKkAL3F","Завантажити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3" r:id="rId191" tooltip="Завантажити сертифікат" display="Завантажити сертифікат"/>
    <hyperlink ref="E194" r:id="rId192" tooltip="Завантажити сертифікат" display="Завантажити сертифікат"/>
    <hyperlink ref="E195" r:id="rId193" tooltip="Завантажити сертифікат" display="Завантажити сертифікат"/>
    <hyperlink ref="E196" r:id="rId194" tooltip="Завантажити сертифікат" display="Завантажити сертифікат"/>
    <hyperlink ref="E197" r:id="rId195" tooltip="Завантажити сертифікат" display="Завантажити сертифікат"/>
    <hyperlink ref="E198" r:id="rId196" tooltip="Завантажити сертифікат" display="Завантажити сертифікат"/>
    <hyperlink ref="E199" r:id="rId197" tooltip="Завантажити сертифікат" display="Завантажити сертифікат"/>
    <hyperlink ref="E200" r:id="rId198" tooltip="Завантажити сертифікат" display="Завантажити сертифікат"/>
    <hyperlink ref="E201" r:id="rId199" tooltip="Завантажити сертифікат" display="Завантажити сертифікат"/>
    <hyperlink ref="E202" r:id="rId200" tooltip="Завантажити сертифікат" display="Завантажити сертифікат"/>
    <hyperlink ref="E203" r:id="rId201" tooltip="Завантажити сертифікат" display="Завантажити сертифікат"/>
    <hyperlink ref="E204" r:id="rId202" tooltip="Завантажити сертифікат" display="Завантажити сертифікат"/>
    <hyperlink ref="E205" r:id="rId203" tooltip="Завантажити сертифікат" display="Завантажити сертифікат"/>
    <hyperlink ref="E206" r:id="rId204" tooltip="Завантажити сертифікат" display="Завантажити сертифікат"/>
    <hyperlink ref="E207" r:id="rId205" tooltip="Завантажити сертифікат" display="Завантажити сертифікат"/>
    <hyperlink ref="E208" r:id="rId206" tooltip="Завантажити сертифікат" display="Завантажити сертифікат"/>
    <hyperlink ref="E209" r:id="rId207" tooltip="Завантажити сертифікат" display="Завантажити сертифікат"/>
    <hyperlink ref="E210" r:id="rId208" tooltip="Завантажити сертифікат" display="Завантажити сертифікат"/>
    <hyperlink ref="E211" r:id="rId209" tooltip="Завантажити сертифікат" display="Завантажити сертифікат"/>
    <hyperlink ref="E212" r:id="rId210" tooltip="Завантажити сертифікат" display="Завантажити сертифікат"/>
    <hyperlink ref="E213" r:id="rId211" tooltip="Завантажити сертифікат" display="Завантажити сертифікат"/>
    <hyperlink ref="E214" r:id="rId212" tooltip="Завантажити сертифікат" display="Завантажити сертифікат"/>
    <hyperlink ref="E215" r:id="rId213" tooltip="Завантажити сертифікат" display="Завантажити сертифікат"/>
    <hyperlink ref="E216" r:id="rId214" tooltip="Завантажити сертифікат" display="Завантажити сертифікат"/>
    <hyperlink ref="E217" r:id="rId215" tooltip="Завантажити сертифікат" display="Завантажити сертифікат"/>
    <hyperlink ref="E218" r:id="rId216" tooltip="Завантажити сертифікат" display="Завантажити сертифікат"/>
    <hyperlink ref="E219" r:id="rId217" tooltip="Завантажити сертифікат" display="Завантажити сертифікат"/>
    <hyperlink ref="E220" r:id="rId218" tooltip="Завантажити сертифікат" display="Завантажити сертифікат"/>
    <hyperlink ref="E221" r:id="rId219" tooltip="Завантажити сертифікат" display="Завантажити сертифікат"/>
    <hyperlink ref="E222" r:id="rId220" tooltip="Завантажити сертифікат" display="Завантажити сертифікат"/>
    <hyperlink ref="E223" r:id="rId221" tooltip="Завантажити сертифікат" display="Завантажити сертифікат"/>
    <hyperlink ref="E224" r:id="rId222" tooltip="Завантажити сертифікат" display="Завантажити сертифікат"/>
    <hyperlink ref="E225" r:id="rId223" tooltip="Завантажити сертифікат" display="Завантажити сертифікат"/>
    <hyperlink ref="E226" r:id="rId224" tooltip="Завантажити сертифікат" display="Завантажити сертифікат"/>
    <hyperlink ref="E227" r:id="rId225" tooltip="Завантажити сертифікат" display="Завантажити сертифікат"/>
    <hyperlink ref="E228" r:id="rId226" tooltip="Завантажити сертифікат" display="Завантажити сертифікат"/>
    <hyperlink ref="E229" r:id="rId227" tooltip="Завантажити сертифікат" display="Завантажити сертифікат"/>
    <hyperlink ref="E230" r:id="rId228" tooltip="Завантажити сертифікат" display="Завантажити сертифікат"/>
    <hyperlink ref="E231" r:id="rId229" tooltip="Завантажити сертифікат" display="Завантажити сертифікат"/>
    <hyperlink ref="E232" r:id="rId230" tooltip="Завантажити сертифікат" display="Завантажити сертифікат"/>
    <hyperlink ref="E233" r:id="rId231" tooltip="Завантажити сертифікат" display="Завантажити сертифікат"/>
    <hyperlink ref="E234" r:id="rId232" tooltip="Завантажити сертифікат" display="Завантажити сертифікат"/>
    <hyperlink ref="E235" r:id="rId233" tooltip="Завантажити сертифікат" display="Завантажити сертифікат"/>
    <hyperlink ref="E236" r:id="rId234" tooltip="Завантажити сертифікат" display="Завантажити сертифікат"/>
    <hyperlink ref="E237" r:id="rId235" tooltip="Завантажити сертифікат" display="Завантажити сертифікат"/>
    <hyperlink ref="E238" r:id="rId236" tooltip="Завантажити сертифікат" display="Завантажити сертифікат"/>
    <hyperlink ref="E239" r:id="rId237" tooltip="Завантажити сертифікат" display="Завантажити сертифікат"/>
    <hyperlink ref="E240" r:id="rId238" tooltip="Завантажити сертифікат" display="Завантажити сертифікат"/>
    <hyperlink ref="E241" r:id="rId239" tooltip="Завантажити сертифікат" display="Завантажити сертифікат"/>
    <hyperlink ref="E242" r:id="rId240" tooltip="Завантажити сертифікат" display="Завантажити сертифікат"/>
    <hyperlink ref="E243" r:id="rId241" tooltip="Завантажити сертифікат" display="Завантажити сертифікат"/>
    <hyperlink ref="E244" r:id="rId242" tooltip="Завантажити сертифікат" display="Завантажити сертифікат"/>
    <hyperlink ref="E245" r:id="rId243" tooltip="Завантажити сертифікат" display="Завантажити сертифікат"/>
    <hyperlink ref="E246" r:id="rId244" tooltip="Завантажити сертифікат" display="Завантажити сертифікат"/>
    <hyperlink ref="E247" r:id="rId245" tooltip="Завантажити сертифікат" display="Завантажити сертифікат"/>
    <hyperlink ref="E248" r:id="rId246" tooltip="Завантажити сертифікат" display="Завантажити сертифікат"/>
    <hyperlink ref="E249" r:id="rId247" tooltip="Завантажити сертифікат" display="Завантажити сертифікат"/>
    <hyperlink ref="E250" r:id="rId248" tooltip="Завантажити сертифікат" display="Завантажити сертифікат"/>
    <hyperlink ref="E251" r:id="rId249" tooltip="Завантажити сертифікат" display="Завантажити сертифікат"/>
    <hyperlink ref="E252" r:id="rId250" tooltip="Завантажити сертифікат" display="Завантажити сертифікат"/>
    <hyperlink ref="E253" r:id="rId251" tooltip="Завантажити сертифікат" display="Завантажити сертифікат"/>
    <hyperlink ref="E254" r:id="rId252" tooltip="Завантажити сертифікат" display="Завантажити сертифікат"/>
    <hyperlink ref="E255" r:id="rId253" tooltip="Завантажити сертифікат" display="Завантажити сертифікат"/>
    <hyperlink ref="E256" r:id="rId254" tooltip="Завантажити сертифікат" display="Завантажити сертифікат"/>
    <hyperlink ref="E257" r:id="rId255" tooltip="Завантажити сертифікат" display="Завантажити сертифікат"/>
    <hyperlink ref="E258" r:id="rId256" tooltip="Завантажити сертифікат" display="Завантажити сертифікат"/>
    <hyperlink ref="E259" r:id="rId257" tooltip="Завантажити сертифікат" display="Завантажити сертифікат"/>
    <hyperlink ref="E260" r:id="rId258" tooltip="Завантажити сертифікат" display="Завантажити сертифікат"/>
    <hyperlink ref="E261" r:id="rId259" tooltip="Завантажити сертифікат" display="Завантажити сертифікат"/>
    <hyperlink ref="E262" r:id="rId260" tooltip="Завантажити сертифікат" display="Завантажити сертифікат"/>
    <hyperlink ref="E263" r:id="rId261" tooltip="Завантажити сертифікат" display="Завантажити сертифікат"/>
    <hyperlink ref="E264" r:id="rId262" tooltip="Завантажити сертифікат" display="Завантажити сертифікат"/>
    <hyperlink ref="E265" r:id="rId263" tooltip="Завантажити сертифікат" display="Завантажити сертифікат"/>
    <hyperlink ref="E266" r:id="rId264" tooltip="Завантажити сертифікат" display="Завантажити сертифікат"/>
    <hyperlink ref="E267" r:id="rId265" tooltip="Завантажити сертифікат" display="Завантажити сертифікат"/>
    <hyperlink ref="E268" r:id="rId266" tooltip="Завантажити сертифікат" display="Завантажити сертифікат"/>
    <hyperlink ref="E269" r:id="rId267" tooltip="Завантажити сертифікат" display="Завантажити сертифікат"/>
    <hyperlink ref="E270" r:id="rId268" tooltip="Завантажити сертифікат" display="Завантажити сертифікат"/>
    <hyperlink ref="E271" r:id="rId269" tooltip="Завантажити сертифікат" display="Завантажити сертифікат"/>
    <hyperlink ref="E272" r:id="rId270" tooltip="Завантажити сертифікат" display="Завантажити сертифікат"/>
    <hyperlink ref="E273" r:id="rId271" tooltip="Завантажити сертифікат" display="Завантажити сертифікат"/>
    <hyperlink ref="E274" r:id="rId272" tooltip="Завантажити сертифікат" display="Завантажити сертифікат"/>
    <hyperlink ref="E275" r:id="rId273" tooltip="Завантажити сертифікат" display="Завантажити сертифікат"/>
    <hyperlink ref="E276" r:id="rId274" tooltip="Завантажити сертифікат" display="Завантажити сертифікат"/>
    <hyperlink ref="E277" r:id="rId275" tooltip="Завантажити сертифікат" display="Завантажити сертифікат"/>
    <hyperlink ref="E278" r:id="rId276" tooltip="Завантажити сертифікат" display="Завантажити сертифікат"/>
    <hyperlink ref="E279" r:id="rId277" tooltip="Завантажити сертифікат" display="Завантажити сертифікат"/>
    <hyperlink ref="E280" r:id="rId278" tooltip="Завантажити сертифікат" display="Завантажити сертифікат"/>
    <hyperlink ref="E281" r:id="rId279" tooltip="Завантажити сертифікат" display="Завантажити сертифікат"/>
    <hyperlink ref="E282" r:id="rId280" tooltip="Завантажити сертифікат" display="Завантажити сертифікат"/>
    <hyperlink ref="E283" r:id="rId281" tooltip="Завантажити сертифікат" display="Завантажити сертифікат"/>
    <hyperlink ref="E284" r:id="rId282" tooltip="Завантажити сертифікат" display="Завантажити сертифікат"/>
    <hyperlink ref="E285" r:id="rId283" tooltip="Завантажити сертифікат" display="Завантажити сертифікат"/>
    <hyperlink ref="E286" r:id="rId284" tooltip="Завантажити сертифікат" display="Завантажити сертифікат"/>
    <hyperlink ref="E287" r:id="rId285" tooltip="Завантажити сертифікат" display="Завантажити сертифікат"/>
    <hyperlink ref="E288" r:id="rId286" tooltip="Завантажити сертифікат" display="Завантажити сертифікат"/>
    <hyperlink ref="E289" r:id="rId287" tooltip="Завантажити сертифікат" display="Завантажити сертифікат"/>
    <hyperlink ref="E290" r:id="rId288" tooltip="Завантажити сертифікат" display="Завантажити сертифікат"/>
    <hyperlink ref="E291" r:id="rId289" tooltip="Завантажити сертифікат" display="Завантажити сертифікат"/>
    <hyperlink ref="E292" r:id="rId290" tooltip="Завантажити сертифікат" display="Завантажити сертифікат"/>
    <hyperlink ref="E293" r:id="rId291" tooltip="Завантажити сертифікат" display="Завантажити сертифікат"/>
    <hyperlink ref="E294" r:id="rId292" tooltip="Завантажити сертифікат" display="Завантажити сертифікат"/>
    <hyperlink ref="E295" r:id="rId293" tooltip="Завантажити сертифікат" display="Завантажити сертифікат"/>
    <hyperlink ref="E296" r:id="rId294" tooltip="Завантажити сертифікат" display="Завантажити сертифікат"/>
    <hyperlink ref="E297" r:id="rId295" tooltip="Завантажити сертифікат" display="Завантажити сертифікат"/>
    <hyperlink ref="E298" r:id="rId296" tooltip="Завантажити сертифікат" display="Завантажити сертифікат"/>
    <hyperlink ref="E299" r:id="rId297" tooltip="Завантажити сертифікат" display="Завантажити сертифікат"/>
    <hyperlink ref="E300" r:id="rId298" tooltip="Завантажити сертифікат" display="Завантажити сертифікат"/>
    <hyperlink ref="E301" r:id="rId299" tooltip="Завантажити сертифікат" display="Завантажити сертифікат"/>
    <hyperlink ref="E302" r:id="rId300" tooltip="Завантажити сертифікат" display="Завантажити сертифікат"/>
    <hyperlink ref="E192" r:id="rId301" tooltip="Завантажити сертифікат" display="Завантажити сертифікат"/>
  </hyperlinks>
  <pageMargins left="0.7" right="0.7" top="0.75" bottom="0.75" header="0.3" footer="0.3"/>
  <pageSetup orientation="portrait" r:id="rId3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2024-12-06T17:02:28Z</dcterms:created>
  <dcterms:modified xsi:type="dcterms:W3CDTF">2025-02-26T15:12:33Z</dcterms:modified>
  <cp:category/>
</cp:coreProperties>
</file>