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SuperCoins_2024\Бесіда_ Пважай та розумій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758" i="1" l="1"/>
  <c r="C757" i="1"/>
  <c r="C756" i="1"/>
  <c r="C244" i="1"/>
  <c r="C500" i="1" l="1"/>
  <c r="C755" i="1" l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<sst xmlns="http://schemas.openxmlformats.org/spreadsheetml/2006/main" count="760" uniqueCount="755">
  <si>
    <t>ПІБ</t>
  </si>
  <si>
    <t>Посилання на сертифікат</t>
  </si>
  <si>
    <t>Луцик Ольга Олександрівна</t>
  </si>
  <si>
    <t>Лемчик Наталія Василівна</t>
  </si>
  <si>
    <t>Боцько Софія</t>
  </si>
  <si>
    <t>Гребенюк Надія Василівна</t>
  </si>
  <si>
    <t>Федчишина Тетяна</t>
  </si>
  <si>
    <t>Гавриленко Олена Олександрівна</t>
  </si>
  <si>
    <t>Осадча Ангеліна</t>
  </si>
  <si>
    <t>Шевлякова Світлана Миколаївна</t>
  </si>
  <si>
    <t>Завідєєва Карина Миколаївна</t>
  </si>
  <si>
    <t>Кравченко Оксана Станіславівна</t>
  </si>
  <si>
    <t>Заплатинська Марія - Світлана Юріївна</t>
  </si>
  <si>
    <t>Смолева Катерина Олександрівна</t>
  </si>
  <si>
    <t>Карповець Людмила Миколаївна</t>
  </si>
  <si>
    <t>Митлош Юлія Петрівна</t>
  </si>
  <si>
    <t>Лук'яновець Наталія Павлівна</t>
  </si>
  <si>
    <t>Токаленко Зоя</t>
  </si>
  <si>
    <t>Лозинська Галина</t>
  </si>
  <si>
    <t>Гордієвський Дмитро</t>
  </si>
  <si>
    <t>Орлова Ольга Олександрівна</t>
  </si>
  <si>
    <t>Дзюбак Тетяна Тимофіївна</t>
  </si>
  <si>
    <t>Савицька Анна</t>
  </si>
  <si>
    <t>Лістрова Світлана Олександрівна</t>
  </si>
  <si>
    <t>Побігайло Тетяна Володимирівна</t>
  </si>
  <si>
    <t>Яловенко Наталія Максимівна</t>
  </si>
  <si>
    <t>Маймескул Валентина Пантеліївна</t>
  </si>
  <si>
    <t>Брозницька Ольга Леонідівна</t>
  </si>
  <si>
    <t>Смірнова Тетяна</t>
  </si>
  <si>
    <t>Вонсович Юлія</t>
  </si>
  <si>
    <t>Бєлєвич Ірина Миколаївна</t>
  </si>
  <si>
    <t>Собецька Світлана</t>
  </si>
  <si>
    <t>Курапова Олена Воліївна</t>
  </si>
  <si>
    <t>Крячко Таїсія</t>
  </si>
  <si>
    <t>Смірнова Анастасія</t>
  </si>
  <si>
    <t>Михайляк Роксолана</t>
  </si>
  <si>
    <t>Олива Галина</t>
  </si>
  <si>
    <t>Третяк Наталія</t>
  </si>
  <si>
    <t>Клебан Леся</t>
  </si>
  <si>
    <t>Козак Тетяна</t>
  </si>
  <si>
    <t>Власова Тетяна Станіславівна</t>
  </si>
  <si>
    <t>Приходько Тамара</t>
  </si>
  <si>
    <t>Єгорова Анастасія</t>
  </si>
  <si>
    <t>Карпенкіна Любов Григорівна</t>
  </si>
  <si>
    <t>Попович Аліна</t>
  </si>
  <si>
    <t>Білецька Руслана</t>
  </si>
  <si>
    <t>Карпук Катерина</t>
  </si>
  <si>
    <t>Івченко Вікторія Миколаївна</t>
  </si>
  <si>
    <t>Олена Нікітіна</t>
  </si>
  <si>
    <t>Дідик Сніжана</t>
  </si>
  <si>
    <t>Стельмашонок Лідія</t>
  </si>
  <si>
    <t>Катаєва Наталія</t>
  </si>
  <si>
    <t>Рак Інна Миколаївна</t>
  </si>
  <si>
    <t>Мерцалова Аліна</t>
  </si>
  <si>
    <t>Буковська Юлія Ігорівна</t>
  </si>
  <si>
    <t>Нечепоренко Марія</t>
  </si>
  <si>
    <t>Ткаченко Світлана Василівна</t>
  </si>
  <si>
    <t>Проскуріна Яна Сергіївна</t>
  </si>
  <si>
    <t>Фіцик Любомира Володимирівна</t>
  </si>
  <si>
    <t>Гончар Тетяна Петрівна</t>
  </si>
  <si>
    <t>Метлицька Ганна Володимирівна</t>
  </si>
  <si>
    <t>Колчар Іванна</t>
  </si>
  <si>
    <t>Данилова Олена Павлівна</t>
  </si>
  <si>
    <t>Синицька Ярослава</t>
  </si>
  <si>
    <t>Жук Яна</t>
  </si>
  <si>
    <t>Чорнобривець Олена Василівна</t>
  </si>
  <si>
    <t>Терещенко Олена Леонідівна</t>
  </si>
  <si>
    <t>Горбань Катерина</t>
  </si>
  <si>
    <t>Єрошенко Наталія Іванівна</t>
  </si>
  <si>
    <t>Бітлян Світлана Миколаївна</t>
  </si>
  <si>
    <t>Красножон Тетяна</t>
  </si>
  <si>
    <t>Кисловська Світлана Анатоліївна</t>
  </si>
  <si>
    <t>Яриш Оксана</t>
  </si>
  <si>
    <t>Доміловська Тетяна Миколаївна</t>
  </si>
  <si>
    <t>Радченко Валентина Вікторівна</t>
  </si>
  <si>
    <t>Воробйова Марія</t>
  </si>
  <si>
    <t>Садловська Анна</t>
  </si>
  <si>
    <t>Балицька Ніна</t>
  </si>
  <si>
    <t>Паламарчук Тетяна Валеріївна</t>
  </si>
  <si>
    <t>Сільчук Катерина Василівна</t>
  </si>
  <si>
    <t>Харунь Ліля Миколаївна</t>
  </si>
  <si>
    <t>Столяр Надія Леонідівна</t>
  </si>
  <si>
    <t>Варгас Віра</t>
  </si>
  <si>
    <t>Левіцька Галина</t>
  </si>
  <si>
    <t>Чорна Тетяна Василівна</t>
  </si>
  <si>
    <t>Неставальська Марина</t>
  </si>
  <si>
    <t>Горбенко Тетяна Олександрівна</t>
  </si>
  <si>
    <t>Марценюк Ірина</t>
  </si>
  <si>
    <t>Брагінець Маргарита</t>
  </si>
  <si>
    <t>Кібець Наталія</t>
  </si>
  <si>
    <t>Томко Алєся Андріївна</t>
  </si>
  <si>
    <t>Малтиз Катерина Миколаївна</t>
  </si>
  <si>
    <t>Соловйова Ірина</t>
  </si>
  <si>
    <t>Курогло Марина</t>
  </si>
  <si>
    <t>Кушніренко Наталія Вікторівна</t>
  </si>
  <si>
    <t>Сенько Ірина Василів</t>
  </si>
  <si>
    <t>Ковбас Любов Михайлівна</t>
  </si>
  <si>
    <t>Пильник Світлана</t>
  </si>
  <si>
    <t>Манзарук Вікторія Миколаївна</t>
  </si>
  <si>
    <t>Галяс Оксана</t>
  </si>
  <si>
    <t>Сорокіна Катерина</t>
  </si>
  <si>
    <t>Романович Ірина Вікторівна</t>
  </si>
  <si>
    <t>Лисенко Тетяна</t>
  </si>
  <si>
    <t>Моторна Світлана Кирилівна</t>
  </si>
  <si>
    <t>Карленко Оксана</t>
  </si>
  <si>
    <t>Клапінська Юлія</t>
  </si>
  <si>
    <t>Бугаєва Оксана Григорівна</t>
  </si>
  <si>
    <t>Гориславець Юлія</t>
  </si>
  <si>
    <t>Карцева Марина Леонідівна</t>
  </si>
  <si>
    <t>Жданюк Олена Олегівна</t>
  </si>
  <si>
    <t>Олексієнко Валерія</t>
  </si>
  <si>
    <t>Драчук Лариса Сергіївна</t>
  </si>
  <si>
    <t>Іванська Тетяна Сергіївна</t>
  </si>
  <si>
    <t>Літвін Катерина Юріївна</t>
  </si>
  <si>
    <t>Штепа Анастасія Валентинівна</t>
  </si>
  <si>
    <t>Строїнава Ганна Володимирівна</t>
  </si>
  <si>
    <t>Гурко Олексій Сергійович</t>
  </si>
  <si>
    <t>Машковська Олена Одекcандрівна</t>
  </si>
  <si>
    <t>Євпак Любов Григорівна</t>
  </si>
  <si>
    <t>Шепель Інна</t>
  </si>
  <si>
    <t>Вітвіцька Марина</t>
  </si>
  <si>
    <t>Валькова Ольга</t>
  </si>
  <si>
    <t>Стасенко Станіслава Костянтинівна</t>
  </si>
  <si>
    <t>Кравченко Оксана</t>
  </si>
  <si>
    <t xml:space="preserve"> Гугієва Надія</t>
  </si>
  <si>
    <t>Печена Світлана</t>
  </si>
  <si>
    <t>Паленичка Ганна</t>
  </si>
  <si>
    <t>Міщенко Юлія</t>
  </si>
  <si>
    <t>Оліяр Ольга</t>
  </si>
  <si>
    <t>Бенькова Наталія Вадимівна</t>
  </si>
  <si>
    <t>Шевченко Оксана</t>
  </si>
  <si>
    <t>Статієнко Оксана</t>
  </si>
  <si>
    <t>Казновська Галина</t>
  </si>
  <si>
    <t>Нестеренко Марія</t>
  </si>
  <si>
    <t>Зірка Юлія</t>
  </si>
  <si>
    <t>Горбатовська Марія</t>
  </si>
  <si>
    <t>Трауцька Дар'я</t>
  </si>
  <si>
    <t>Чемерис Валентина Іванівна</t>
  </si>
  <si>
    <t>Данилицька Єлизавета Ігорівна</t>
  </si>
  <si>
    <t>Котович Оксана</t>
  </si>
  <si>
    <t>Бізікова Наталія Вікторівна</t>
  </si>
  <si>
    <t>Пивовар Світлана Михайлівна</t>
  </si>
  <si>
    <t>Терехова Людмила Юріївна</t>
  </si>
  <si>
    <t>Минич Юлія Василівна</t>
  </si>
  <si>
    <t>Перевертун Наталія</t>
  </si>
  <si>
    <t>Українець Марина</t>
  </si>
  <si>
    <t>Бровко Ольга</t>
  </si>
  <si>
    <t>Губіна Наталія Анатоліївна</t>
  </si>
  <si>
    <t>Вітко Світлана В'ячеславівна</t>
  </si>
  <si>
    <t>Рудник Валентина Іванівна</t>
  </si>
  <si>
    <t>Борисенкова Вікторія</t>
  </si>
  <si>
    <t xml:space="preserve">Толстик Анна </t>
  </si>
  <si>
    <t>Лабінцева Олена Петрівна</t>
  </si>
  <si>
    <t>Шостак Наталія Анатоліївна</t>
  </si>
  <si>
    <t>Косолапова Анна Олександрівна</t>
  </si>
  <si>
    <t>Гудзь Надія</t>
  </si>
  <si>
    <t>Харлак Ірина</t>
  </si>
  <si>
    <t>Фесечко Олексій Олексійович</t>
  </si>
  <si>
    <t>Водолаз Наталія</t>
  </si>
  <si>
    <t>Кагожкіна Ганна</t>
  </si>
  <si>
    <t xml:space="preserve">Карпеліна Віта </t>
  </si>
  <si>
    <t>Щур Інна</t>
  </si>
  <si>
    <t>Клименко Алла</t>
  </si>
  <si>
    <t>Коврова Анна</t>
  </si>
  <si>
    <t xml:space="preserve">Загородня Олена </t>
  </si>
  <si>
    <t xml:space="preserve">Борзовець Анна </t>
  </si>
  <si>
    <t>Лам Олена</t>
  </si>
  <si>
    <t>Ковальчук Альона Миколаївна</t>
  </si>
  <si>
    <t>Яриш Оксана Степанівна</t>
  </si>
  <si>
    <t>Півень Валентина Василівна</t>
  </si>
  <si>
    <t>Марценюк Світлана Іваніана</t>
  </si>
  <si>
    <t>Шевцова Елла</t>
  </si>
  <si>
    <t>Обод Людмила Олександрівна</t>
  </si>
  <si>
    <t>Водянович Лілія Юріївна</t>
  </si>
  <si>
    <t>Цимбал Юлія Олександрівна</t>
  </si>
  <si>
    <t>Куля Ольга Василівна</t>
  </si>
  <si>
    <t>Погоріла Тетяна Вікторівна</t>
  </si>
  <si>
    <t>Костецька Світлана Леонідівна</t>
  </si>
  <si>
    <t>Горох Вікторія</t>
  </si>
  <si>
    <t>Заріцька Інна</t>
  </si>
  <si>
    <t>Гненик Наталія</t>
  </si>
  <si>
    <t>Мигаль Дар'я</t>
  </si>
  <si>
    <t>Ракітіна Ольга</t>
  </si>
  <si>
    <t>Лацько Олена Миколаївна</t>
  </si>
  <si>
    <t>Нартова Тетяна Олександрівна</t>
  </si>
  <si>
    <t>Васіна Світлана Анатоліївна</t>
  </si>
  <si>
    <t>Савіцька Надія</t>
  </si>
  <si>
    <t>Логвінова Любов</t>
  </si>
  <si>
    <t>Курс Ірина Вікторівна</t>
  </si>
  <si>
    <t>Поглод Марина Євгенівна</t>
  </si>
  <si>
    <t>Якимчук Христина Яремівна</t>
  </si>
  <si>
    <t>Куртинюк Софія Романівна</t>
  </si>
  <si>
    <t>Думанська Мирослава Іванівна</t>
  </si>
  <si>
    <t>Остапенко Анета Геннадіївна</t>
  </si>
  <si>
    <t>Даушкіна Анна</t>
  </si>
  <si>
    <t>Токар Олена Григорівна</t>
  </si>
  <si>
    <t>Куруп Анатолій Дмитрович</t>
  </si>
  <si>
    <t>Рибчинська Ольга Михайлівна</t>
  </si>
  <si>
    <t>Онищенко Марина Геннадіївна</t>
  </si>
  <si>
    <t>Максюшенко Ірина Володимирівна</t>
  </si>
  <si>
    <t>Карпичко Анастасія Вікторівна</t>
  </si>
  <si>
    <t>Камша Віталіна Віталіївна</t>
  </si>
  <si>
    <t>Данішевська Тетяна Володимирівна</t>
  </si>
  <si>
    <t>Холодова Мирослава Петрівна</t>
  </si>
  <si>
    <t>Тодорчук Юлія Сергіївна</t>
  </si>
  <si>
    <t xml:space="preserve"> Бегей Віра Григорівна</t>
  </si>
  <si>
    <t>Івахненко Наталія Анатоліївна</t>
  </si>
  <si>
    <t>Чигиринова Катерина Михайлівна</t>
  </si>
  <si>
    <t>Євгеній Кучерявий</t>
  </si>
  <si>
    <t>Бежнар Людмила Андріївна</t>
  </si>
  <si>
    <t>Губа Наталія Пертрівна</t>
  </si>
  <si>
    <t>Звягінцев Андрій Володимирович</t>
  </si>
  <si>
    <t>Більська Ольга</t>
  </si>
  <si>
    <t>Єрохіна Наталія Василівна</t>
  </si>
  <si>
    <t>Кулявець Ганна Ігорівна</t>
  </si>
  <si>
    <t>Волинець Оксана</t>
  </si>
  <si>
    <t>Стецюк Діана</t>
  </si>
  <si>
    <t>Василенко Діана</t>
  </si>
  <si>
    <t>Мамонова Олена Іванівна</t>
  </si>
  <si>
    <t>Афанасьєва Ольга Володимирівна</t>
  </si>
  <si>
    <t>Ткаченко Ганна Петрівна</t>
  </si>
  <si>
    <t>Аніщенко Ірина</t>
  </si>
  <si>
    <t>Зубченко Людмила Володимирівна</t>
  </si>
  <si>
    <t>Галдун Олена</t>
  </si>
  <si>
    <t>Вірич Раїса Іванівна</t>
  </si>
  <si>
    <t>Шульга Ірина</t>
  </si>
  <si>
    <t>Романюк Анжела Володимирівна</t>
  </si>
  <si>
    <t>Кононенко Ольга Іванівна</t>
  </si>
  <si>
    <t>Полудненко Наталія</t>
  </si>
  <si>
    <t>Максименко Марія Миколаївна</t>
  </si>
  <si>
    <t>Веліченко Ірина Олександрівна</t>
  </si>
  <si>
    <t>Птіцина Євгенія Володимирівна</t>
  </si>
  <si>
    <t>Хицюк Наталія Іванівна</t>
  </si>
  <si>
    <t>Козуб Ярослава</t>
  </si>
  <si>
    <t>Гулак Ірина</t>
  </si>
  <si>
    <t>Швець Надія Іванівна</t>
  </si>
  <si>
    <t>Данілова Тетяна</t>
  </si>
  <si>
    <t>Снігурська Анастасія Іванівна</t>
  </si>
  <si>
    <t>Гордійчук Катерина Андріївна</t>
  </si>
  <si>
    <t>Новицька Анна Олексіївна</t>
  </si>
  <si>
    <t>Ященко Ірина Петрівна</t>
  </si>
  <si>
    <t>Боброва Наталія Олександрівна</t>
  </si>
  <si>
    <t>Ревуцька Ольга</t>
  </si>
  <si>
    <t>Васильчук Тамара Василівна</t>
  </si>
  <si>
    <t>Ведмеденко Марина Володимирівна</t>
  </si>
  <si>
    <t>Полеховська Марина Ігорівна</t>
  </si>
  <si>
    <t>Задорожна Олена</t>
  </si>
  <si>
    <t>Леліс Тетяна</t>
  </si>
  <si>
    <t>Чернега Інна Василівна</t>
  </si>
  <si>
    <t>Усатенко Ірина Михайлівна</t>
  </si>
  <si>
    <t>Сергієнко Ольга Валентинівна</t>
  </si>
  <si>
    <t>Гінкул Ганна</t>
  </si>
  <si>
    <t>Янько Віра</t>
  </si>
  <si>
    <t>Жолнер Анастасія Ігорівна</t>
  </si>
  <si>
    <t>Чіпак Марія</t>
  </si>
  <si>
    <t>Козачок Алла Василівна</t>
  </si>
  <si>
    <t>Перекупенко Вероніка</t>
  </si>
  <si>
    <t>Андрущак Інна</t>
  </si>
  <si>
    <t>Лебеденко Людмила Петрівна</t>
  </si>
  <si>
    <t>Мороз Вікторія</t>
  </si>
  <si>
    <t>Ревуцька Анастасія Євгеніївна</t>
  </si>
  <si>
    <t>Крутько Марина Геннадіївна</t>
  </si>
  <si>
    <t>Прокопенко Світлана Григорівна</t>
  </si>
  <si>
    <t>Снігурський Олег Олександрович</t>
  </si>
  <si>
    <t>Клименко Олена</t>
  </si>
  <si>
    <t>Сапецька Галина</t>
  </si>
  <si>
    <t>Кондієнко Людмила</t>
  </si>
  <si>
    <t>Сазонова Маргарита Вікторівна</t>
  </si>
  <si>
    <t>Підгайна Тетяна Іванівна</t>
  </si>
  <si>
    <t>Стадник Наталія Петрівна</t>
  </si>
  <si>
    <t>Полтавець Любов</t>
  </si>
  <si>
    <t>Крикуненко Ольга Станіславівна</t>
  </si>
  <si>
    <t>Донець Діана Ігорівна</t>
  </si>
  <si>
    <t>Бобрик Олена</t>
  </si>
  <si>
    <t>Мушак Василина</t>
  </si>
  <si>
    <t>Лазарь Ольга Володимирівна</t>
  </si>
  <si>
    <t>Бондаренко Світлана</t>
  </si>
  <si>
    <t>Бровко Лариса</t>
  </si>
  <si>
    <t>Стеценко Олена</t>
  </si>
  <si>
    <t>Лещенко Сергій</t>
  </si>
  <si>
    <t>Литвиненко Михайло Олександрович</t>
  </si>
  <si>
    <t>Педагогічний колектив</t>
  </si>
  <si>
    <t>Котеленець Євгенія</t>
  </si>
  <si>
    <t>Отян Яна</t>
  </si>
  <si>
    <t>Муренко Тетяна</t>
  </si>
  <si>
    <t>Наумич Юлія Сергіївна</t>
  </si>
  <si>
    <t>Шаповал Алла Олександрівна</t>
  </si>
  <si>
    <t>Обушна Анастасія</t>
  </si>
  <si>
    <t>Ходько Вікторія</t>
  </si>
  <si>
    <t>Плаксій Марія Михайлівна</t>
  </si>
  <si>
    <t>Холоденко Марина</t>
  </si>
  <si>
    <t>Звягінцева Наталія</t>
  </si>
  <si>
    <t>Мкртичян Єлизавета Владиславівна</t>
  </si>
  <si>
    <t>Клепач Віта</t>
  </si>
  <si>
    <t>Новоселецька Таміла</t>
  </si>
  <si>
    <t>Сауліна Лідія Олегівна</t>
  </si>
  <si>
    <t>Федак Наталія Василівна</t>
  </si>
  <si>
    <t>Кратенко Ганна</t>
  </si>
  <si>
    <t>Головенко Оксана</t>
  </si>
  <si>
    <t>Лапоног Лариса Олександрівна</t>
  </si>
  <si>
    <t>Набойченко Тетяна</t>
  </si>
  <si>
    <t>Чорноволенко Юлія Віталіївна</t>
  </si>
  <si>
    <t>Тесленко Тетяна Миколаївна</t>
  </si>
  <si>
    <t>Черкащенко Олена Олександрівна</t>
  </si>
  <si>
    <t>Шульга Вікторія Вікторівна</t>
  </si>
  <si>
    <t>Сумарокова Ірина</t>
  </si>
  <si>
    <t>Шинкар Валентина Петрівна</t>
  </si>
  <si>
    <t>Назар Марина Анатоліївна</t>
  </si>
  <si>
    <t>Мирошниченко Ганна</t>
  </si>
  <si>
    <t>Михайленко Аліна Василівна</t>
  </si>
  <si>
    <t>Пригода Євгенія</t>
  </si>
  <si>
    <t>Биченок Анна</t>
  </si>
  <si>
    <t>Мила Оксана Сергіївна</t>
  </si>
  <si>
    <t>Світлана Кушнір</t>
  </si>
  <si>
    <t>Кириленко Світлана</t>
  </si>
  <si>
    <t>Чирко Тетяна Григорівна</t>
  </si>
  <si>
    <t>Науменко Ольга Миколаївна</t>
  </si>
  <si>
    <t>Аркатова Олена</t>
  </si>
  <si>
    <t>Міняйло Олена Миколаївна</t>
  </si>
  <si>
    <t>Лозенко Діана</t>
  </si>
  <si>
    <t>Сидоренко Світлана</t>
  </si>
  <si>
    <t>Лавриненко Людмила Олександрівна</t>
  </si>
  <si>
    <t>Усік Поліна Вікторівна</t>
  </si>
  <si>
    <t>Пугач Галина Сергіївна</t>
  </si>
  <si>
    <t>Тактаєва Світлана Віталіївна</t>
  </si>
  <si>
    <t>Мороз Анна</t>
  </si>
  <si>
    <t>Левченко Інна</t>
  </si>
  <si>
    <t>Тарадій Альона Анатоліївна</t>
  </si>
  <si>
    <t>Овдієнко Юлія Олександрівна</t>
  </si>
  <si>
    <t>Ярошенко Оксана</t>
  </si>
  <si>
    <t>Бровенко Лариса</t>
  </si>
  <si>
    <t>Ткач Анжела, Плужник Аліна</t>
  </si>
  <si>
    <t>Алексеєва Альона Володимирівна</t>
  </si>
  <si>
    <t>Гацько Тетяна Василівна</t>
  </si>
  <si>
    <t>Біловол Оксана</t>
  </si>
  <si>
    <t>Харівська Світлана</t>
  </si>
  <si>
    <t>Сімонова Оксана</t>
  </si>
  <si>
    <t>Свинарчук Ірина Іванівна</t>
  </si>
  <si>
    <t>ПАДАЛКО Ірина Ігорівна</t>
  </si>
  <si>
    <t>Михалюньо Любов</t>
  </si>
  <si>
    <t>Романовська Ганна</t>
  </si>
  <si>
    <t>Шептицька-Міхней Ольга</t>
  </si>
  <si>
    <t>Тихоневич-Мазепа Наталія Олегівна</t>
  </si>
  <si>
    <t>Єлісєєва Людмила Володимирівна</t>
  </si>
  <si>
    <t>Щіпець Ірина Анатоліївна</t>
  </si>
  <si>
    <t>Поліщук Тетяна Борисівна</t>
  </si>
  <si>
    <t>Гаврилюк Галина Василівна</t>
  </si>
  <si>
    <t xml:space="preserve">Юхимець Марина Олександрівна, </t>
  </si>
  <si>
    <t>Перекос Вікторія Веніамінівна</t>
  </si>
  <si>
    <t>Крохмаль Ірина</t>
  </si>
  <si>
    <t>Мосієвич Анжела</t>
  </si>
  <si>
    <t>Юр'як Роман Іванович</t>
  </si>
  <si>
    <t>Німчінова Світлана Сергіївна</t>
  </si>
  <si>
    <t>Стремедловська Раїса</t>
  </si>
  <si>
    <t>Назарчук Ірина</t>
  </si>
  <si>
    <t>Петченко Наталія В'ячеславівна</t>
  </si>
  <si>
    <t>Батичко Жанна</t>
  </si>
  <si>
    <t>Велічко Ганна Леонідівна</t>
  </si>
  <si>
    <t>Кузнецова Тетяна Василівна</t>
  </si>
  <si>
    <t>Андрієвська Вікторія Олександрівна</t>
  </si>
  <si>
    <t>Зоя Лебедєва</t>
  </si>
  <si>
    <t>Лещенко Вікторія</t>
  </si>
  <si>
    <t>Цепок Світлана Миколаївна</t>
  </si>
  <si>
    <t>Ірина Танькова</t>
  </si>
  <si>
    <t>Кондратюк Галина Дмитрівна</t>
  </si>
  <si>
    <t>Дікало Наталія Анатоліївна</t>
  </si>
  <si>
    <t>Пірунова Галина</t>
  </si>
  <si>
    <t>Лебедєва Анастасія</t>
  </si>
  <si>
    <t>Осадча Ірина Сергіївна</t>
  </si>
  <si>
    <t>Зюзіна Віра Василівна</t>
  </si>
  <si>
    <t>Шахова Анастасія Вікторівна</t>
  </si>
  <si>
    <t>Успенський Дмитро</t>
  </si>
  <si>
    <t>Чернявська Віта Володимирівна</t>
  </si>
  <si>
    <t>Гуменюк Ірина Вікторівна</t>
  </si>
  <si>
    <t>Волобуєва Катерина</t>
  </si>
  <si>
    <t>Пінькевич Інна</t>
  </si>
  <si>
    <t>Октисюк Ірина Іванівна</t>
  </si>
  <si>
    <t>Бардіна Марія Ігорівна</t>
  </si>
  <si>
    <t>Луцик Маріта</t>
  </si>
  <si>
    <t>Козубець Інна Іванівна</t>
  </si>
  <si>
    <t>Булгакова Альона</t>
  </si>
  <si>
    <t>Селезень Катерина Юріївна</t>
  </si>
  <si>
    <t>Мороз Галина Степанівна</t>
  </si>
  <si>
    <t>Кузнецова Ірина Анатоліївна</t>
  </si>
  <si>
    <t>Лохоня Анна</t>
  </si>
  <si>
    <t>Джаман Оксана Анатоліївна</t>
  </si>
  <si>
    <t>Присяжнюк Оксана</t>
  </si>
  <si>
    <t>Мудрак Світлана</t>
  </si>
  <si>
    <t>Скороход Наталія</t>
  </si>
  <si>
    <t>Міщенко Антоніна</t>
  </si>
  <si>
    <t>Основа Наталія Володимирівна</t>
  </si>
  <si>
    <t>Орлова Тетяна Георгіївна</t>
  </si>
  <si>
    <t>Дуденко Олена</t>
  </si>
  <si>
    <t>Балаболка Кристина,та Шабельник Тетяна</t>
  </si>
  <si>
    <t>Ляльчук Анна Володимирівна</t>
  </si>
  <si>
    <t>Безвушко Анастасія Володимирівна</t>
  </si>
  <si>
    <t>Вдовиченко Ольга Олегівна</t>
  </si>
  <si>
    <t>Зварич Аліна Валеріївна</t>
  </si>
  <si>
    <t>Кирнична Валентина Станіславівна</t>
  </si>
  <si>
    <t>Трачук Олена</t>
  </si>
  <si>
    <t>Олена Денисенко</t>
  </si>
  <si>
    <t>Пономаренко ЛІдія</t>
  </si>
  <si>
    <t>Мишковська Оксана Іванівна</t>
  </si>
  <si>
    <t>Образцова Олена Валеріївна</t>
  </si>
  <si>
    <t>Сіра Тетяна Юріївна</t>
  </si>
  <si>
    <t>Півень Ольга Михайлівна</t>
  </si>
  <si>
    <t>Наметченюк Ірина</t>
  </si>
  <si>
    <t>Найибова Ніна Володимирівна</t>
  </si>
  <si>
    <t xml:space="preserve">Куклінська Валентина Олександрівна </t>
  </si>
  <si>
    <t>Антонюк Наталія Василівна</t>
  </si>
  <si>
    <t>Косенко Віра</t>
  </si>
  <si>
    <t>Акименко Ірина Анатоліївна</t>
  </si>
  <si>
    <t>Валентина Гнідаш</t>
  </si>
  <si>
    <t>Блінова-Дробот Ольга В'ячеславівна</t>
  </si>
  <si>
    <t>Бойко Олена</t>
  </si>
  <si>
    <t>Левонюк Оксана</t>
  </si>
  <si>
    <t>Павлишій Олександра</t>
  </si>
  <si>
    <t>Гулько Юлія Віталіївна</t>
  </si>
  <si>
    <t>Коваль Юлія</t>
  </si>
  <si>
    <t>Деркач Вікторія Василівна</t>
  </si>
  <si>
    <t>Хомяк Оксана Вікторівна</t>
  </si>
  <si>
    <t>Шелест Ольга Василівна</t>
  </si>
  <si>
    <t>Маковська Олена Андріївна</t>
  </si>
  <si>
    <t>Гуменюк Євгена Сергіївна</t>
  </si>
  <si>
    <t>Міхєєва Любов</t>
  </si>
  <si>
    <t>Штурма Світлана</t>
  </si>
  <si>
    <t>Боженко Катерина Іванівна</t>
  </si>
  <si>
    <t>Сова Надія Володимирівна</t>
  </si>
  <si>
    <t>Зазуля Тамара, Фурт Олена</t>
  </si>
  <si>
    <t>Ніколаєнко Юлія Олександрівна</t>
  </si>
  <si>
    <t>Юраш Любов</t>
  </si>
  <si>
    <t>Блоха Світлана</t>
  </si>
  <si>
    <t>Величко Ольга Олексіївна</t>
  </si>
  <si>
    <t>Безвесільна Галина</t>
  </si>
  <si>
    <t>Бензар Алла</t>
  </si>
  <si>
    <t>Жданова Ольга</t>
  </si>
  <si>
    <t>Куцевич Марія</t>
  </si>
  <si>
    <t>Вовчук Наталія Богданівна</t>
  </si>
  <si>
    <t>Задера Алевтина Андріївна</t>
  </si>
  <si>
    <t>Ковтун Лариса</t>
  </si>
  <si>
    <t>Загребіна Анастасія Миколаївна</t>
  </si>
  <si>
    <t>Вовчук Лариса Йосипівна</t>
  </si>
  <si>
    <t>Кувайцева Інна Григоріївна</t>
  </si>
  <si>
    <t>Корня Лілія Сергіївна</t>
  </si>
  <si>
    <t>Лучків Мар'яна Михайлівна</t>
  </si>
  <si>
    <t>Лента Ірина Анатоліївна</t>
  </si>
  <si>
    <t>Минзу Олеся Юріївна</t>
  </si>
  <si>
    <t>Гілка Ірина Григорівна</t>
  </si>
  <si>
    <t>Гуськова Анастасія Олександрівна</t>
  </si>
  <si>
    <t>Роговець Тетяна Валеріївна</t>
  </si>
  <si>
    <t>Отенко Ксенія Іванівна</t>
  </si>
  <si>
    <t>Іващенко Катерина</t>
  </si>
  <si>
    <t>Поліщук Ольга Григорівна</t>
  </si>
  <si>
    <t>Мокра Галина Володимирівна</t>
  </si>
  <si>
    <t>Богуцька Оксана Михайлівна</t>
  </si>
  <si>
    <t>Воротинцева Людмила</t>
  </si>
  <si>
    <t>Бобровська Надія Валеріївна</t>
  </si>
  <si>
    <t>Коваленко Юлія Олександрівна</t>
  </si>
  <si>
    <t>Шунь Юлія Володимирівна</t>
  </si>
  <si>
    <t>Мельник Ганна</t>
  </si>
  <si>
    <t>Халанчук Дарина</t>
  </si>
  <si>
    <t>Пенцова Ірина Валеріївна</t>
  </si>
  <si>
    <t>Філінок Наталія Петрівна</t>
  </si>
  <si>
    <t>Ертман Катерина</t>
  </si>
  <si>
    <t>Мартинюк Тетяна Петрівна</t>
  </si>
  <si>
    <t>Іванова Софія</t>
  </si>
  <si>
    <t>Марія Івачевська</t>
  </si>
  <si>
    <t>Савісько Євгенія Олександрівна</t>
  </si>
  <si>
    <t>Хасанова Катерина</t>
  </si>
  <si>
    <t>Петеляк Ірина</t>
  </si>
  <si>
    <t>Клим Юлія Вікторівна</t>
  </si>
  <si>
    <t>Гайворонська Інна</t>
  </si>
  <si>
    <t>Лещенко Євгенія Валеріївна</t>
  </si>
  <si>
    <t>Наталія Кнуренко</t>
  </si>
  <si>
    <t>Зіневич Ольга</t>
  </si>
  <si>
    <t>Астахова Марина Сергіївна</t>
  </si>
  <si>
    <t>Матрос Юлія Вікторівна</t>
  </si>
  <si>
    <t>Довга Ангеліна</t>
  </si>
  <si>
    <t>Ніколаєнко Вікторія</t>
  </si>
  <si>
    <t>Огієнко Тетяна Дмитріївна</t>
  </si>
  <si>
    <t>Макарова Олена</t>
  </si>
  <si>
    <t>Логінова Юлія Миколаївна</t>
  </si>
  <si>
    <t>Рошко Олена</t>
  </si>
  <si>
    <t>Малицька Ярослава Ігорівна</t>
  </si>
  <si>
    <t>Гарасим Марина Сергіївна</t>
  </si>
  <si>
    <t>Власова Катерина</t>
  </si>
  <si>
    <t>Черняєва Діана</t>
  </si>
  <si>
    <t>Раєвський Костянтин</t>
  </si>
  <si>
    <t>Вигівська Тетяна Павлівна</t>
  </si>
  <si>
    <t>Лозенко Оксана Вікторівна</t>
  </si>
  <si>
    <t>Несенчук Олеся</t>
  </si>
  <si>
    <t>Карпенко Олена</t>
  </si>
  <si>
    <t>Степаніщева Олександра Миколаївна</t>
  </si>
  <si>
    <t>Яненко Олена Євгенівна</t>
  </si>
  <si>
    <t>Нікуліца Алла Михайлівна</t>
  </si>
  <si>
    <t>Щербань Наталія</t>
  </si>
  <si>
    <t>Катериніна Анна Іванівна</t>
  </si>
  <si>
    <t>Земелєва Лілія Герасимівна</t>
  </si>
  <si>
    <t>Кравченко Альона Сергіївна</t>
  </si>
  <si>
    <t>Краснопольська Діана</t>
  </si>
  <si>
    <t>Бойко Вікторія Олексіївна</t>
  </si>
  <si>
    <t>Громадська Мар'яна</t>
  </si>
  <si>
    <t>Чуракова Алла</t>
  </si>
  <si>
    <t>Гринько Валентина Григорівна</t>
  </si>
  <si>
    <t>Зуб Олена Сергіївна</t>
  </si>
  <si>
    <t>Данилець Ганна Анатоліївна</t>
  </si>
  <si>
    <t>Карнаушенко Алла Сергіївна</t>
  </si>
  <si>
    <t>Боринець Лілія</t>
  </si>
  <si>
    <t>Колядюк Катерина</t>
  </si>
  <si>
    <t>Єрмоленко Наталія</t>
  </si>
  <si>
    <t>Удод Наталія Сергіївна</t>
  </si>
  <si>
    <t>Супрун Оксана</t>
  </si>
  <si>
    <t>Топал Алла</t>
  </si>
  <si>
    <t>Коваленко Тетяна Миколаївна</t>
  </si>
  <si>
    <t>Костюченко Галина Миколаївна</t>
  </si>
  <si>
    <t>Мандрик Олександра</t>
  </si>
  <si>
    <t>Слюсаренко Людмила Василівна</t>
  </si>
  <si>
    <t>Безпалько Олена Володимирівна</t>
  </si>
  <si>
    <t>Вовна Інна</t>
  </si>
  <si>
    <t>Мокрий Ігор</t>
  </si>
  <si>
    <t>Рябініна Ольга Михайлівна</t>
  </si>
  <si>
    <t>Даниленко Анастасія Сергіївна</t>
  </si>
  <si>
    <t>Комарницька Ірина</t>
  </si>
  <si>
    <t>Муштай Людмила</t>
  </si>
  <si>
    <t>Марченко Дарія Анатоліївна</t>
  </si>
  <si>
    <t>Чеботарьова Яна Петрівна</t>
  </si>
  <si>
    <t>Котляренко Світлана Олександрівна</t>
  </si>
  <si>
    <t>Кириченко Альона Володимирівна</t>
  </si>
  <si>
    <t>Морозова Аліна Олександрівна</t>
  </si>
  <si>
    <t>Афанасьєва Ірина Валеріївна</t>
  </si>
  <si>
    <t>Ляшенко Юлія Вікторівна</t>
  </si>
  <si>
    <t>Панченко Олена Віталіївна</t>
  </si>
  <si>
    <t>Говорущак Оксана</t>
  </si>
  <si>
    <t>Яцук Орися</t>
  </si>
  <si>
    <t xml:space="preserve">Стовбурова Юлія </t>
  </si>
  <si>
    <t>Ячименська Лілія</t>
  </si>
  <si>
    <t>Яковець Оксана</t>
  </si>
  <si>
    <t>Мисько Діана</t>
  </si>
  <si>
    <t>Нагуло Анастасія</t>
  </si>
  <si>
    <t>Онишко Яніна</t>
  </si>
  <si>
    <t>Бочарова Вікторія</t>
  </si>
  <si>
    <t>Довгаленко Людмила Григорівна</t>
  </si>
  <si>
    <t xml:space="preserve">Можаровська Людмила Григорівна </t>
  </si>
  <si>
    <t>Єфімова Олена Леонідівна</t>
  </si>
  <si>
    <t>Рось Антоніна Василівна</t>
  </si>
  <si>
    <t xml:space="preserve">Галагоза Яна Петрівна
</t>
  </si>
  <si>
    <t>Павлюк Тетяна</t>
  </si>
  <si>
    <t>Гриценюк Сніжанна</t>
  </si>
  <si>
    <t>Котовська Наталія</t>
  </si>
  <si>
    <t>Копиловська Валентина</t>
  </si>
  <si>
    <t>Ляльчук Анна</t>
  </si>
  <si>
    <t>Кривоносова Тетяна</t>
  </si>
  <si>
    <t>Єлетенко Вікторія</t>
  </si>
  <si>
    <t>Вовденко Оксана</t>
  </si>
  <si>
    <t>Бецман Олена Геннадіївна</t>
  </si>
  <si>
    <t>Бакалина Інна</t>
  </si>
  <si>
    <t>Падуреску Мирослава Михайлівна</t>
  </si>
  <si>
    <t>Растівська Тетяна Олександрівна</t>
  </si>
  <si>
    <t>Ужва Наталія Ігорівна</t>
  </si>
  <si>
    <t>Медвецька Ольга</t>
  </si>
  <si>
    <t>Циркун Галина</t>
  </si>
  <si>
    <t>Мусієнко Ольга Володимирівна</t>
  </si>
  <si>
    <t>Пашковська Олена</t>
  </si>
  <si>
    <t>Українець Олександра Євгенівна</t>
  </si>
  <si>
    <t>Боднарюк Алла Василівна</t>
  </si>
  <si>
    <t>Бражник Дар'я Валентинівна</t>
  </si>
  <si>
    <t>Самодай Тетяна</t>
  </si>
  <si>
    <t>Косташек Альона Вікторівна</t>
  </si>
  <si>
    <t>Левченко Катерина</t>
  </si>
  <si>
    <t>Григоренко Анжела Вікторівна</t>
  </si>
  <si>
    <t>Ванда Наталія</t>
  </si>
  <si>
    <t>Цікава Наталія Анатоліївна</t>
  </si>
  <si>
    <t>Стаценко Тетяна Вікторівна</t>
  </si>
  <si>
    <t>Альошечкіна Яна</t>
  </si>
  <si>
    <t>Ярошенко Олена Володимирівна</t>
  </si>
  <si>
    <t>Кодацька Світлана</t>
  </si>
  <si>
    <t>Добровольська Таміла Василівна</t>
  </si>
  <si>
    <t>Різник Ірина Володимирівна</t>
  </si>
  <si>
    <t>Казка Олександр</t>
  </si>
  <si>
    <t>Захарченко Валентина</t>
  </si>
  <si>
    <t>Банар Світлана</t>
  </si>
  <si>
    <t>Білогаренко Галина Олександрівна</t>
  </si>
  <si>
    <t>Кисорець Марина</t>
  </si>
  <si>
    <t>Кочегарова Анастасія Володимирівна</t>
  </si>
  <si>
    <t>Горюнова Олена</t>
  </si>
  <si>
    <t>Храпанова Олена</t>
  </si>
  <si>
    <t>Лихошапка Оксана Петрівна</t>
  </si>
  <si>
    <t>Гома Анна</t>
  </si>
  <si>
    <t>Савчук Наталія Анатоліївна</t>
  </si>
  <si>
    <t>Григорашенко Наталя Іванівна</t>
  </si>
  <si>
    <t>Мінаєва Людмила Миколаївна</t>
  </si>
  <si>
    <t>Юхименко Анна Володимирiвна</t>
  </si>
  <si>
    <t>Марущак Марія Володимирівна</t>
  </si>
  <si>
    <t>Крепочина Тетяна</t>
  </si>
  <si>
    <t>Шевчук Ірина</t>
  </si>
  <si>
    <t>Максимчук Ганна Олексіївна</t>
  </si>
  <si>
    <t>Недовіденко Євгенія</t>
  </si>
  <si>
    <t>Юлія Садівська</t>
  </si>
  <si>
    <t>Харченко Наталія</t>
  </si>
  <si>
    <t>Рибалко Світлана</t>
  </si>
  <si>
    <t>Глібко Інна</t>
  </si>
  <si>
    <t>Супрун Марія Миколаївна</t>
  </si>
  <si>
    <t>Кінтер Ольга Сергіївна</t>
  </si>
  <si>
    <t>Омельяненко Валерія</t>
  </si>
  <si>
    <t>Лимар Вікторія Віталіївна</t>
  </si>
  <si>
    <t>Карпенко Ірина</t>
  </si>
  <si>
    <t>Торяник Алла</t>
  </si>
  <si>
    <t>Біленко Леонія Валеріївна</t>
  </si>
  <si>
    <t>Зеваліна Оксана Володимирівна</t>
  </si>
  <si>
    <t>Іванович Юлія Ігорівна</t>
  </si>
  <si>
    <t>Дендеберя Тетяна Дмитрівна</t>
  </si>
  <si>
    <t>Бусловська Юлія Валентинівна</t>
  </si>
  <si>
    <t>Синянська Тетяна</t>
  </si>
  <si>
    <t>Худик Світлана Олександрівна</t>
  </si>
  <si>
    <t>Желізник Олена Павлівна</t>
  </si>
  <si>
    <t>Поліщук Марина Григорівна</t>
  </si>
  <si>
    <t>Літау Лариса Олександрівна</t>
  </si>
  <si>
    <t>Тукало Наталія Миколаївна</t>
  </si>
  <si>
    <t>Басарукіна Надія Вікторівна</t>
  </si>
  <si>
    <t>Криворучко Надія Миколаївна</t>
  </si>
  <si>
    <t>Ващенко Аліна Петрівна</t>
  </si>
  <si>
    <t>Колесник Людмила</t>
  </si>
  <si>
    <t>Куць Надія Володимирівна</t>
  </si>
  <si>
    <t>Пальцун Софія Андріївна</t>
  </si>
  <si>
    <t>Меднікова Людмила Миколаївна</t>
  </si>
  <si>
    <t>Борисова Марина Володимирівна</t>
  </si>
  <si>
    <t>Чорна Людмила Анатоліївна</t>
  </si>
  <si>
    <t>Нікуліца Віктор Володимирович</t>
  </si>
  <si>
    <t>Підберезна Анна</t>
  </si>
  <si>
    <t>Лєончук Наталія</t>
  </si>
  <si>
    <t>Пелипась Людмила</t>
  </si>
  <si>
    <t>Кішко Вікторія Сергіївна</t>
  </si>
  <si>
    <t>Мазка Ірина</t>
  </si>
  <si>
    <t>Ступак Ольга</t>
  </si>
  <si>
    <t>Коваль Світлана Іванівна</t>
  </si>
  <si>
    <t>Зінчук Людмила</t>
  </si>
  <si>
    <t>Похила Наталія</t>
  </si>
  <si>
    <t>Борщенко Ольга Миколаївна</t>
  </si>
  <si>
    <t>Ткачова Оксана</t>
  </si>
  <si>
    <t>Павленко Алла Петрівна</t>
  </si>
  <si>
    <t>Чорноус Оксана</t>
  </si>
  <si>
    <t>Солдатенко Світлана Володимирівна</t>
  </si>
  <si>
    <t>Почтар Леся</t>
  </si>
  <si>
    <t>Шпонька Анна</t>
  </si>
  <si>
    <t>Капля Леся</t>
  </si>
  <si>
    <t>Манжула Любов</t>
  </si>
  <si>
    <t>Смачко Анжела Сергіївна</t>
  </si>
  <si>
    <t>Алєксандрова Євгенія</t>
  </si>
  <si>
    <t>Шевченко Олена</t>
  </si>
  <si>
    <t>Гріневич Надія Аркадіївна</t>
  </si>
  <si>
    <t>Гушулей Кристина Вікторівна</t>
  </si>
  <si>
    <t>Яцишин Світлана Володимирівна</t>
  </si>
  <si>
    <t>Августенюк Леся Володимирівна</t>
  </si>
  <si>
    <t>Леньо Олена Григорівна</t>
  </si>
  <si>
    <t>Малай Любов Іванівна</t>
  </si>
  <si>
    <t>Махніцька Мар"яна Юріївна</t>
  </si>
  <si>
    <t>Миркало Анастасія Володимирівна</t>
  </si>
  <si>
    <t>Григоренко Маргарита</t>
  </si>
  <si>
    <t>Богдан Катерина</t>
  </si>
  <si>
    <t>Боднарюк Ірина Леонідівна</t>
  </si>
  <si>
    <t>Розгонюк Тетяна Володимирівна</t>
  </si>
  <si>
    <t>Коханова Олена Федорівна</t>
  </si>
  <si>
    <t>Чиж Ірина Анатоліївна</t>
  </si>
  <si>
    <t>Оксана Степанівна Куляк</t>
  </si>
  <si>
    <t>Новосьолова Світлана Ігорівна</t>
  </si>
  <si>
    <t>Пацалон Марія Зіновіївна</t>
  </si>
  <si>
    <t>Бережна Наталія Вікторівна</t>
  </si>
  <si>
    <t>Голик Леся Михайлівна</t>
  </si>
  <si>
    <t>Гребінник Тетяна Савівна</t>
  </si>
  <si>
    <t>Боївка Олександра Михайівна</t>
  </si>
  <si>
    <t>Гук Наталя</t>
  </si>
  <si>
    <t>Ірина Гошовська</t>
  </si>
  <si>
    <t>Матюк Людмила Василівна</t>
  </si>
  <si>
    <t>Оліферчук Ольга Петрівна</t>
  </si>
  <si>
    <t>Буряк-Габрись Ірина Олександрівна</t>
  </si>
  <si>
    <t>Рущишин Марʼяна Іванівна</t>
  </si>
  <si>
    <t>Штирка Світлана Анатоліївна</t>
  </si>
  <si>
    <t>Рябова Олена</t>
  </si>
  <si>
    <t>Лесишин Оксана</t>
  </si>
  <si>
    <t>Бузько Світлана Миколаївна</t>
  </si>
  <si>
    <t>Гриліцька Анжела Вікторівна</t>
  </si>
  <si>
    <t>Катаєва Наталія Миколаївна</t>
  </si>
  <si>
    <t>Левус Маріанна</t>
  </si>
  <si>
    <t>Козлова Людмила</t>
  </si>
  <si>
    <t>Чепурна Ніна</t>
  </si>
  <si>
    <t>Константинова Ольга Антонівна</t>
  </si>
  <si>
    <t>Кунець Олена Олегівна</t>
  </si>
  <si>
    <t>Адаменко Н.Ю.</t>
  </si>
  <si>
    <t>Татарчук Г.Р.</t>
  </si>
  <si>
    <t>Гупало Наталя Володимирівна</t>
  </si>
  <si>
    <t>Вовк Лариса</t>
  </si>
  <si>
    <t>Мірошниченко Юлія Варданівна</t>
  </si>
  <si>
    <t>Полякова Віталіна Сергіївна</t>
  </si>
  <si>
    <t>Засуха Світлана</t>
  </si>
  <si>
    <t>Шуплик Віра Володимирівна</t>
  </si>
  <si>
    <t>Бабій Анастасія</t>
  </si>
  <si>
    <t>Филь Любов Василівна</t>
  </si>
  <si>
    <t>Дорошенко Світлана Леонідівна</t>
  </si>
  <si>
    <t>Коваленко Лариса</t>
  </si>
  <si>
    <t>Муравська Катерина Володимирівна</t>
  </si>
  <si>
    <t>Порхун Ірина</t>
  </si>
  <si>
    <t>Головчук Ірина Володимирівна</t>
  </si>
  <si>
    <t>Ушенко Ірина Миколаївна</t>
  </si>
  <si>
    <t>Литвиненко Юлія Олексіївна</t>
  </si>
  <si>
    <t>Оксана ПОНОМАРЕНКО</t>
  </si>
  <si>
    <t>Сержанюк Людмила Станіславівна</t>
  </si>
  <si>
    <t>Манько Інна Володимирівна</t>
  </si>
  <si>
    <t>Пильчук Мирослава</t>
  </si>
  <si>
    <t>Мелехеда Тетяна Іванівна</t>
  </si>
  <si>
    <t>Андрш Наталія</t>
  </si>
  <si>
    <t>Канська Алла Василівна</t>
  </si>
  <si>
    <t>Людмила Анатоліївна Дивнич</t>
  </si>
  <si>
    <t>Кравець Руслана Олександрівна</t>
  </si>
  <si>
    <t>Попович Едуард</t>
  </si>
  <si>
    <t>Козак Людмила Миколаївна</t>
  </si>
  <si>
    <t>Нежид Єлизавета Вікторівна</t>
  </si>
  <si>
    <t>Неделкова Тетяна Миколаївна</t>
  </si>
  <si>
    <t>Компаніченко Ольга Іванівна</t>
  </si>
  <si>
    <t>Доценко Ілона Леонідівна</t>
  </si>
  <si>
    <t>Дранчук Христина</t>
  </si>
  <si>
    <t>Кулінська Інна Володимирівна</t>
  </si>
  <si>
    <t>Матюха Альона Андріївна</t>
  </si>
  <si>
    <t>Буткевич Наталія</t>
  </si>
  <si>
    <t>Крючко Людмила Юріївна</t>
  </si>
  <si>
    <t>Дремко Ірина</t>
  </si>
  <si>
    <t>Міщенко Олена</t>
  </si>
  <si>
    <t>Ярошевська Валентина Михайлівна</t>
  </si>
  <si>
    <t>Онацькій Артем</t>
  </si>
  <si>
    <t>Климчук Вікторія Іванівна</t>
  </si>
  <si>
    <t>Сиротіна Ольга Леонідівна</t>
  </si>
  <si>
    <t>Зінченко Галина Петрівна</t>
  </si>
  <si>
    <t>Іохім Світлана Сергіївна</t>
  </si>
  <si>
    <t>Кравченко Олена Іванівна</t>
  </si>
  <si>
    <t>Краснюк Олександр Іванович</t>
  </si>
  <si>
    <t>Смішна Людмила Володимирівна</t>
  </si>
  <si>
    <t>Кльофас Ганна Вікторівна</t>
  </si>
  <si>
    <t>Шарапова Галина</t>
  </si>
  <si>
    <t>Чимирис Тетяна Олексіївна</t>
  </si>
  <si>
    <t>Гуменчук Сергій Петрович</t>
  </si>
  <si>
    <t>Єфременюк Лілія Юріївна</t>
  </si>
  <si>
    <t>Лучкова Лариса</t>
  </si>
  <si>
    <t>Загородня Оксана Володимирівна</t>
  </si>
  <si>
    <t>Бадюл Надія Миколаївна</t>
  </si>
  <si>
    <t>Мартинович Яна Іванівна</t>
  </si>
  <si>
    <t>Прокопчук Марія Іванівна</t>
  </si>
  <si>
    <t>Зіняк Карина Сергіївна</t>
  </si>
  <si>
    <t>Гончаренко Марина</t>
  </si>
  <si>
    <t>Богатирець Катерина</t>
  </si>
  <si>
    <t>Радик Світлана</t>
  </si>
  <si>
    <t>№ з/п</t>
  </si>
  <si>
    <t>Грабова Людмила</t>
  </si>
  <si>
    <t>Черногородова Людмила Вікторівна</t>
  </si>
  <si>
    <t xml:space="preserve">Пилипейко Анна Вікторівна </t>
  </si>
  <si>
    <t>Алекса Альона Олександрівна</t>
  </si>
  <si>
    <t xml:space="preserve">Сазоненко Ірина Вікторівна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</si>
</sst>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1gOQzXev5_vzpaJQddpo" TargetMode="External"/><Relationship Id="rId671" Type="http://schemas.openxmlformats.org/officeDocument/2006/relationships/hyperlink" Target="https://talan.bank.gov.ua/get-user-certificate/1gOQznpez6rwRuFOujD2" TargetMode="External"/><Relationship Id="rId21" Type="http://schemas.openxmlformats.org/officeDocument/2006/relationships/hyperlink" Target="https://talan.bank.gov.ua/get-user-certificate/1gOQz01A-nNkDF-NWWLv" TargetMode="External"/><Relationship Id="rId324" Type="http://schemas.openxmlformats.org/officeDocument/2006/relationships/hyperlink" Target="https://talan.bank.gov.ua/get-user-certificate/1gOQzn6Q7W8UgW3Ed6Da" TargetMode="External"/><Relationship Id="rId531" Type="http://schemas.openxmlformats.org/officeDocument/2006/relationships/hyperlink" Target="https://talan.bank.gov.ua/get-user-certificate/1gOQzaHaQiCySu3MeSgQ" TargetMode="External"/><Relationship Id="rId629" Type="http://schemas.openxmlformats.org/officeDocument/2006/relationships/hyperlink" Target="https://talan.bank.gov.ua/get-user-certificate/1gOQzC4hYBoR-AWD8rPd" TargetMode="External"/><Relationship Id="rId170" Type="http://schemas.openxmlformats.org/officeDocument/2006/relationships/hyperlink" Target="https://talan.bank.gov.ua/get-user-certificate/1gOQz4Z2fe5gFOso5wun" TargetMode="External"/><Relationship Id="rId268" Type="http://schemas.openxmlformats.org/officeDocument/2006/relationships/hyperlink" Target="https://talan.bank.gov.ua/get-user-certificate/1gOQzIUXXGryFQ6Dbaj8" TargetMode="External"/><Relationship Id="rId475" Type="http://schemas.openxmlformats.org/officeDocument/2006/relationships/hyperlink" Target="https://talan.bank.gov.ua/get-user-certificate/1gOQz9Sj5dUmweBFT4OS" TargetMode="External"/><Relationship Id="rId682" Type="http://schemas.openxmlformats.org/officeDocument/2006/relationships/hyperlink" Target="https://talan.bank.gov.ua/get-user-certificate/1gOQzytRPhMqytdmeWtd" TargetMode="External"/><Relationship Id="rId32" Type="http://schemas.openxmlformats.org/officeDocument/2006/relationships/hyperlink" Target="https://talan.bank.gov.ua/get-user-certificate/1gOQzvlSUme_8ipKJ6Vd" TargetMode="External"/><Relationship Id="rId128" Type="http://schemas.openxmlformats.org/officeDocument/2006/relationships/hyperlink" Target="https://talan.bank.gov.ua/get-user-certificate/1gOQzm23jEbmD6nWhaGO" TargetMode="External"/><Relationship Id="rId335" Type="http://schemas.openxmlformats.org/officeDocument/2006/relationships/hyperlink" Target="https://talan.bank.gov.ua/get-user-certificate/1gOQzPdawfyAme-pksVu" TargetMode="External"/><Relationship Id="rId542" Type="http://schemas.openxmlformats.org/officeDocument/2006/relationships/hyperlink" Target="https://talan.bank.gov.ua/get-user-certificate/1gOQzbykAVgOab0z_tgE" TargetMode="External"/><Relationship Id="rId181" Type="http://schemas.openxmlformats.org/officeDocument/2006/relationships/hyperlink" Target="https://talan.bank.gov.ua/get-user-certificate/1gOQz2fNlNG2fNVkmwip" TargetMode="External"/><Relationship Id="rId402" Type="http://schemas.openxmlformats.org/officeDocument/2006/relationships/hyperlink" Target="https://talan.bank.gov.ua/get-user-certificate/1gOQzn2BO2vUkYwxKO4Z" TargetMode="External"/><Relationship Id="rId279" Type="http://schemas.openxmlformats.org/officeDocument/2006/relationships/hyperlink" Target="https://talan.bank.gov.ua/get-user-certificate/1gOQzRuRPa8oVGLnExfn" TargetMode="External"/><Relationship Id="rId486" Type="http://schemas.openxmlformats.org/officeDocument/2006/relationships/hyperlink" Target="https://talan.bank.gov.ua/get-user-certificate/1gOQzCm1qCOPP4nry_3U" TargetMode="External"/><Relationship Id="rId693" Type="http://schemas.openxmlformats.org/officeDocument/2006/relationships/hyperlink" Target="https://talan.bank.gov.ua/get-user-certificate/1gOQzLRFj2KGPafeC4P3" TargetMode="External"/><Relationship Id="rId707" Type="http://schemas.openxmlformats.org/officeDocument/2006/relationships/hyperlink" Target="https://talan.bank.gov.ua/get-user-certificate/1gOQzck5REAnK6byxF5G" TargetMode="External"/><Relationship Id="rId43" Type="http://schemas.openxmlformats.org/officeDocument/2006/relationships/hyperlink" Target="https://talan.bank.gov.ua/get-user-certificate/1gOQzWLVBmWMnMI9fR97" TargetMode="External"/><Relationship Id="rId139" Type="http://schemas.openxmlformats.org/officeDocument/2006/relationships/hyperlink" Target="https://talan.bank.gov.ua/get-user-certificate/1gOQzQWTx8yRti4KKXnT" TargetMode="External"/><Relationship Id="rId346" Type="http://schemas.openxmlformats.org/officeDocument/2006/relationships/hyperlink" Target="https://talan.bank.gov.ua/get-user-certificate/1gOQzmyJjapyX0VUONVj" TargetMode="External"/><Relationship Id="rId553" Type="http://schemas.openxmlformats.org/officeDocument/2006/relationships/hyperlink" Target="https://talan.bank.gov.ua/get-user-certificate/1gOQzuVvHKguTAtijMqW" TargetMode="External"/><Relationship Id="rId192" Type="http://schemas.openxmlformats.org/officeDocument/2006/relationships/hyperlink" Target="https://talan.bank.gov.ua/get-user-certificate/1gOQzJTnMInSLE05XrzF" TargetMode="External"/><Relationship Id="rId206" Type="http://schemas.openxmlformats.org/officeDocument/2006/relationships/hyperlink" Target="https://talan.bank.gov.ua/get-user-certificate/1gOQzRqCSnAr9VqH2Alw" TargetMode="External"/><Relationship Id="rId413" Type="http://schemas.openxmlformats.org/officeDocument/2006/relationships/hyperlink" Target="https://talan.bank.gov.ua/get-user-certificate/1gOQzADOfRmQLQlPSFyg" TargetMode="External"/><Relationship Id="rId497" Type="http://schemas.openxmlformats.org/officeDocument/2006/relationships/hyperlink" Target="https://talan.bank.gov.ua/get-user-certificate/1gOQzW9okbsyLCDrmhVj" TargetMode="External"/><Relationship Id="rId620" Type="http://schemas.openxmlformats.org/officeDocument/2006/relationships/hyperlink" Target="https://talan.bank.gov.ua/get-user-certificate/1gOQza7Tqp5_HVtejjaP" TargetMode="External"/><Relationship Id="rId718" Type="http://schemas.openxmlformats.org/officeDocument/2006/relationships/hyperlink" Target="https://talan.bank.gov.ua/get-user-certificate/1gOQzpFW5HUO8kC2mF9E" TargetMode="External"/><Relationship Id="rId357" Type="http://schemas.openxmlformats.org/officeDocument/2006/relationships/hyperlink" Target="https://talan.bank.gov.ua/get-user-certificate/1gOQzCy_0GPuPFy1BC-8" TargetMode="External"/><Relationship Id="rId54" Type="http://schemas.openxmlformats.org/officeDocument/2006/relationships/hyperlink" Target="https://talan.bank.gov.ua/get-user-certificate/1gOQzKiiZ1MRL4TbeW3V" TargetMode="External"/><Relationship Id="rId217" Type="http://schemas.openxmlformats.org/officeDocument/2006/relationships/hyperlink" Target="https://talan.bank.gov.ua/get-user-certificate/1gOQzP4ydjscyq1bepS3" TargetMode="External"/><Relationship Id="rId564" Type="http://schemas.openxmlformats.org/officeDocument/2006/relationships/hyperlink" Target="https://talan.bank.gov.ua/get-user-certificate/1gOQzef6ED3uklRnoEN8" TargetMode="External"/><Relationship Id="rId424" Type="http://schemas.openxmlformats.org/officeDocument/2006/relationships/hyperlink" Target="https://talan.bank.gov.ua/get-user-certificate/1gOQzRpeHnLcsU996y7l" TargetMode="External"/><Relationship Id="rId631" Type="http://schemas.openxmlformats.org/officeDocument/2006/relationships/hyperlink" Target="https://talan.bank.gov.ua/get-user-certificate/1gOQziXAn_2WpwL1B52N" TargetMode="External"/><Relationship Id="rId729" Type="http://schemas.openxmlformats.org/officeDocument/2006/relationships/hyperlink" Target="https://talan.bank.gov.ua/get-user-certificate/1gOQzWHf500lx_LZUxhy" TargetMode="External"/><Relationship Id="rId270" Type="http://schemas.openxmlformats.org/officeDocument/2006/relationships/hyperlink" Target="https://talan.bank.gov.ua/get-user-certificate/1gOQzT9Uj3pGKFx7JRQV" TargetMode="External"/><Relationship Id="rId65" Type="http://schemas.openxmlformats.org/officeDocument/2006/relationships/hyperlink" Target="https://talan.bank.gov.ua/get-user-certificate/1gOQzsfGma3etBG4136w" TargetMode="External"/><Relationship Id="rId130" Type="http://schemas.openxmlformats.org/officeDocument/2006/relationships/hyperlink" Target="https://talan.bank.gov.ua/get-user-certificate/1gOQzwXg2i2HIIemc6vB" TargetMode="External"/><Relationship Id="rId368" Type="http://schemas.openxmlformats.org/officeDocument/2006/relationships/hyperlink" Target="https://talan.bank.gov.ua/get-user-certificate/1gOQzNhr-yVUOb0ha96r" TargetMode="External"/><Relationship Id="rId575" Type="http://schemas.openxmlformats.org/officeDocument/2006/relationships/hyperlink" Target="https://talan.bank.gov.ua/get-user-certificate/1gOQz_kOXYvQeF1aL06h" TargetMode="External"/><Relationship Id="rId228" Type="http://schemas.openxmlformats.org/officeDocument/2006/relationships/hyperlink" Target="https://talan.bank.gov.ua/get-user-certificate/1gOQzoQToXaNHwUDYdFW" TargetMode="External"/><Relationship Id="rId435" Type="http://schemas.openxmlformats.org/officeDocument/2006/relationships/hyperlink" Target="https://talan.bank.gov.ua/get-user-certificate/1gOQz-Z9cRUzNP12WD_f" TargetMode="External"/><Relationship Id="rId642" Type="http://schemas.openxmlformats.org/officeDocument/2006/relationships/hyperlink" Target="https://talan.bank.gov.ua/get-user-certificate/1gOQzm0JSFeA0yb7Sggq" TargetMode="External"/><Relationship Id="rId281" Type="http://schemas.openxmlformats.org/officeDocument/2006/relationships/hyperlink" Target="https://talan.bank.gov.ua/get-user-certificate/1gOQzaBZp0KTlSzRxGsK" TargetMode="External"/><Relationship Id="rId502" Type="http://schemas.openxmlformats.org/officeDocument/2006/relationships/hyperlink" Target="https://talan.bank.gov.ua/get-user-certificate/1gOQzvlV755UevE38N_J" TargetMode="External"/><Relationship Id="rId76" Type="http://schemas.openxmlformats.org/officeDocument/2006/relationships/hyperlink" Target="https://talan.bank.gov.ua/get-user-certificate/1gOQzWryD4jrrBjHMT38" TargetMode="External"/><Relationship Id="rId141" Type="http://schemas.openxmlformats.org/officeDocument/2006/relationships/hyperlink" Target="https://talan.bank.gov.ua/get-user-certificate/1gOQzz3K7URUjlWPYG0A" TargetMode="External"/><Relationship Id="rId379" Type="http://schemas.openxmlformats.org/officeDocument/2006/relationships/hyperlink" Target="https://talan.bank.gov.ua/get-user-certificate/1gOQzpdCslsYiZrnbbQ0" TargetMode="External"/><Relationship Id="rId586" Type="http://schemas.openxmlformats.org/officeDocument/2006/relationships/hyperlink" Target="https://talan.bank.gov.ua/get-user-certificate/1gOQzdznVOt4ORPxmChT" TargetMode="External"/><Relationship Id="rId7" Type="http://schemas.openxmlformats.org/officeDocument/2006/relationships/hyperlink" Target="https://talan.bank.gov.ua/get-user-certificate/1gOQzwlOivX0D4Kn8mNT" TargetMode="External"/><Relationship Id="rId239" Type="http://schemas.openxmlformats.org/officeDocument/2006/relationships/hyperlink" Target="https://talan.bank.gov.ua/get-user-certificate/1gOQzSAlMDHFM6EGsnUQ" TargetMode="External"/><Relationship Id="rId446" Type="http://schemas.openxmlformats.org/officeDocument/2006/relationships/hyperlink" Target="https://talan.bank.gov.ua/get-user-certificate/1gOQzBQ5o4JTXNd5oGVm" TargetMode="External"/><Relationship Id="rId653" Type="http://schemas.openxmlformats.org/officeDocument/2006/relationships/hyperlink" Target="https://talan.bank.gov.ua/get-user-certificate/1gOQzzfqH75qzlbLMK_P" TargetMode="External"/><Relationship Id="rId292" Type="http://schemas.openxmlformats.org/officeDocument/2006/relationships/hyperlink" Target="https://talan.bank.gov.ua/get-user-certificate/1gOQzUFE4Ol7TewVtdud" TargetMode="External"/><Relationship Id="rId306" Type="http://schemas.openxmlformats.org/officeDocument/2006/relationships/hyperlink" Target="https://talan.bank.gov.ua/get-user-certificate/1gOQzeNsAxyCHhvy0NHW" TargetMode="External"/><Relationship Id="rId87" Type="http://schemas.openxmlformats.org/officeDocument/2006/relationships/hyperlink" Target="https://talan.bank.gov.ua/get-user-certificate/1gOQzpk-NxaZj6IEEibB" TargetMode="External"/><Relationship Id="rId513" Type="http://schemas.openxmlformats.org/officeDocument/2006/relationships/hyperlink" Target="https://talan.bank.gov.ua/get-user-certificate/1gOQzV3TJJIDCGvvucmH" TargetMode="External"/><Relationship Id="rId597" Type="http://schemas.openxmlformats.org/officeDocument/2006/relationships/hyperlink" Target="https://talan.bank.gov.ua/get-user-certificate/1gOQzNW6P0J2vUeJM8kI" TargetMode="External"/><Relationship Id="rId720" Type="http://schemas.openxmlformats.org/officeDocument/2006/relationships/hyperlink" Target="https://talan.bank.gov.ua/get-user-certificate/1gOQzyVXcJ9PKjzTkPf5" TargetMode="External"/><Relationship Id="rId152" Type="http://schemas.openxmlformats.org/officeDocument/2006/relationships/hyperlink" Target="https://talan.bank.gov.ua/get-user-certificate/1gOQzLjipDE5K4YSJJr1" TargetMode="External"/><Relationship Id="rId457" Type="http://schemas.openxmlformats.org/officeDocument/2006/relationships/hyperlink" Target="https://talan.bank.gov.ua/get-user-certificate/1gOQzc5Xqu2ZFNLXCWvM" TargetMode="External"/><Relationship Id="rId664" Type="http://schemas.openxmlformats.org/officeDocument/2006/relationships/hyperlink" Target="https://talan.bank.gov.ua/get-user-certificate/1gOQzwIdYK_CG2hDV72M" TargetMode="External"/><Relationship Id="rId14" Type="http://schemas.openxmlformats.org/officeDocument/2006/relationships/hyperlink" Target="https://talan.bank.gov.ua/get-user-certificate/1gOQz2n06U6il6wzKcJs" TargetMode="External"/><Relationship Id="rId317" Type="http://schemas.openxmlformats.org/officeDocument/2006/relationships/hyperlink" Target="https://talan.bank.gov.ua/get-user-certificate/1gOQzRamjTlcokPVKW8b" TargetMode="External"/><Relationship Id="rId524" Type="http://schemas.openxmlformats.org/officeDocument/2006/relationships/hyperlink" Target="https://talan.bank.gov.ua/get-user-certificate/1gOQzF8D7ThJXyubLEMt" TargetMode="External"/><Relationship Id="rId731" Type="http://schemas.openxmlformats.org/officeDocument/2006/relationships/hyperlink" Target="https://talan.bank.gov.ua/get-user-certificate/1gOQzT0v1CKk02ZVQM6r" TargetMode="External"/><Relationship Id="rId98" Type="http://schemas.openxmlformats.org/officeDocument/2006/relationships/hyperlink" Target="https://talan.bank.gov.ua/get-user-certificate/1gOQzzQytfZ8ZjrV-v2J" TargetMode="External"/><Relationship Id="rId163" Type="http://schemas.openxmlformats.org/officeDocument/2006/relationships/hyperlink" Target="https://talan.bank.gov.ua/get-user-certificate/1gOQzUmLXvM3uI4Vgh40" TargetMode="External"/><Relationship Id="rId370" Type="http://schemas.openxmlformats.org/officeDocument/2006/relationships/hyperlink" Target="https://talan.bank.gov.ua/get-user-certificate/1gOQzrZefzkwro6f9pJY" TargetMode="External"/><Relationship Id="rId230" Type="http://schemas.openxmlformats.org/officeDocument/2006/relationships/hyperlink" Target="https://talan.bank.gov.ua/get-user-certificate/1gOQzHun9F53bFerktQT" TargetMode="External"/><Relationship Id="rId468" Type="http://schemas.openxmlformats.org/officeDocument/2006/relationships/hyperlink" Target="https://talan.bank.gov.ua/get-user-certificate/1gOQzjRAgxPOWzFAGHCx" TargetMode="External"/><Relationship Id="rId675" Type="http://schemas.openxmlformats.org/officeDocument/2006/relationships/hyperlink" Target="https://talan.bank.gov.ua/get-user-certificate/1gOQz35J3YomwhQfmLdC" TargetMode="External"/><Relationship Id="rId25" Type="http://schemas.openxmlformats.org/officeDocument/2006/relationships/hyperlink" Target="https://talan.bank.gov.ua/get-user-certificate/1gOQz62ZGucVUYyxCtRA" TargetMode="External"/><Relationship Id="rId328" Type="http://schemas.openxmlformats.org/officeDocument/2006/relationships/hyperlink" Target="https://talan.bank.gov.ua/get-user-certificate/1gOQz8ldvyeM1lXgX5xP" TargetMode="External"/><Relationship Id="rId535" Type="http://schemas.openxmlformats.org/officeDocument/2006/relationships/hyperlink" Target="https://talan.bank.gov.ua/get-user-certificate/1gOQzegwZtsEpVFaolrR" TargetMode="External"/><Relationship Id="rId742" Type="http://schemas.openxmlformats.org/officeDocument/2006/relationships/hyperlink" Target="https://talan.bank.gov.ua/get-user-certificate/1gOQzkjDePmlEk37lf0Q" TargetMode="External"/><Relationship Id="rId174" Type="http://schemas.openxmlformats.org/officeDocument/2006/relationships/hyperlink" Target="https://talan.bank.gov.ua/get-user-certificate/1gOQzEy3ceGsFiEEh4B5" TargetMode="External"/><Relationship Id="rId381" Type="http://schemas.openxmlformats.org/officeDocument/2006/relationships/hyperlink" Target="https://talan.bank.gov.ua/get-user-certificate/1gOQzbUYrCoZtuEot4gV" TargetMode="External"/><Relationship Id="rId602" Type="http://schemas.openxmlformats.org/officeDocument/2006/relationships/hyperlink" Target="https://talan.bank.gov.ua/get-user-certificate/1gOQzZVfp_vt4CGhPvLw" TargetMode="External"/><Relationship Id="rId241" Type="http://schemas.openxmlformats.org/officeDocument/2006/relationships/hyperlink" Target="https://talan.bank.gov.ua/get-user-certificate/1gOQzhUwuno12fW112_0" TargetMode="External"/><Relationship Id="rId479" Type="http://schemas.openxmlformats.org/officeDocument/2006/relationships/hyperlink" Target="https://talan.bank.gov.ua/get-user-certificate/1gOQz7e6V5mxgYUr0_TV" TargetMode="External"/><Relationship Id="rId686" Type="http://schemas.openxmlformats.org/officeDocument/2006/relationships/hyperlink" Target="https://talan.bank.gov.ua/get-user-certificate/1gOQz3684XdbSnb0nDaI" TargetMode="External"/><Relationship Id="rId36" Type="http://schemas.openxmlformats.org/officeDocument/2006/relationships/hyperlink" Target="https://talan.bank.gov.ua/get-user-certificate/1gOQzvADb4zRlQnWsct_" TargetMode="External"/><Relationship Id="rId339" Type="http://schemas.openxmlformats.org/officeDocument/2006/relationships/hyperlink" Target="https://talan.bank.gov.ua/get-user-certificate/1gOQzJoT2rYueTQ8teWn" TargetMode="External"/><Relationship Id="rId546" Type="http://schemas.openxmlformats.org/officeDocument/2006/relationships/hyperlink" Target="https://talan.bank.gov.ua/get-user-certificate/1gOQzw5MZyCDyRV5MxGR" TargetMode="External"/><Relationship Id="rId753" Type="http://schemas.openxmlformats.org/officeDocument/2006/relationships/hyperlink" Target="https://talan.bank.gov.ua/get-user-certificate/vhLdqxskp_MWU8xn5UWW" TargetMode="External"/><Relationship Id="rId101" Type="http://schemas.openxmlformats.org/officeDocument/2006/relationships/hyperlink" Target="https://talan.bank.gov.ua/get-user-certificate/1gOQz44a0eJ07kglsGDt" TargetMode="External"/><Relationship Id="rId185" Type="http://schemas.openxmlformats.org/officeDocument/2006/relationships/hyperlink" Target="https://talan.bank.gov.ua/get-user-certificate/1gOQz4-Dl_QeQnJ19qWH" TargetMode="External"/><Relationship Id="rId406" Type="http://schemas.openxmlformats.org/officeDocument/2006/relationships/hyperlink" Target="https://talan.bank.gov.ua/get-user-certificate/1gOQzADNmSWMqhUW6H1Y" TargetMode="External"/><Relationship Id="rId392" Type="http://schemas.openxmlformats.org/officeDocument/2006/relationships/hyperlink" Target="https://talan.bank.gov.ua/get-user-certificate/1gOQzDLq8iA3atuYh-JW" TargetMode="External"/><Relationship Id="rId613" Type="http://schemas.openxmlformats.org/officeDocument/2006/relationships/hyperlink" Target="https://talan.bank.gov.ua/get-user-certificate/1gOQzz8gkzFVb-n6aPu5" TargetMode="External"/><Relationship Id="rId697" Type="http://schemas.openxmlformats.org/officeDocument/2006/relationships/hyperlink" Target="https://talan.bank.gov.ua/get-user-certificate/1gOQzxPglisd_Tac3DQ0" TargetMode="External"/><Relationship Id="rId252" Type="http://schemas.openxmlformats.org/officeDocument/2006/relationships/hyperlink" Target="https://talan.bank.gov.ua/get-user-certificate/1gOQzuHk-Lsnvgfyz0zJ" TargetMode="External"/><Relationship Id="rId47" Type="http://schemas.openxmlformats.org/officeDocument/2006/relationships/hyperlink" Target="https://talan.bank.gov.ua/get-user-certificate/1gOQz4zkki72EMNvReL2" TargetMode="External"/><Relationship Id="rId112" Type="http://schemas.openxmlformats.org/officeDocument/2006/relationships/hyperlink" Target="https://talan.bank.gov.ua/get-user-certificate/1gOQzdD383AnsmyKmsnr" TargetMode="External"/><Relationship Id="rId557" Type="http://schemas.openxmlformats.org/officeDocument/2006/relationships/hyperlink" Target="https://talan.bank.gov.ua/get-user-certificate/1gOQzf8ebJnI6IG7-iTY" TargetMode="External"/><Relationship Id="rId196" Type="http://schemas.openxmlformats.org/officeDocument/2006/relationships/hyperlink" Target="https://talan.bank.gov.ua/get-user-certificate/1gOQzz0vylDRNuQfLIGE" TargetMode="External"/><Relationship Id="rId417" Type="http://schemas.openxmlformats.org/officeDocument/2006/relationships/hyperlink" Target="https://talan.bank.gov.ua/get-user-certificate/1gOQzBoV1v4gb4T6d204" TargetMode="External"/><Relationship Id="rId624" Type="http://schemas.openxmlformats.org/officeDocument/2006/relationships/hyperlink" Target="https://talan.bank.gov.ua/get-user-certificate/1gOQzr4g-cEUUm9hL8Yb" TargetMode="External"/><Relationship Id="rId263" Type="http://schemas.openxmlformats.org/officeDocument/2006/relationships/hyperlink" Target="https://talan.bank.gov.ua/get-user-certificate/1gOQznUYxL1cKMBjmIHx" TargetMode="External"/><Relationship Id="rId470" Type="http://schemas.openxmlformats.org/officeDocument/2006/relationships/hyperlink" Target="https://talan.bank.gov.ua/get-user-certificate/1gOQzkI-d6-CbBwKh3wY" TargetMode="External"/><Relationship Id="rId58" Type="http://schemas.openxmlformats.org/officeDocument/2006/relationships/hyperlink" Target="https://talan.bank.gov.ua/get-user-certificate/1gOQzOQs3o7DmpKteQq4" TargetMode="External"/><Relationship Id="rId123" Type="http://schemas.openxmlformats.org/officeDocument/2006/relationships/hyperlink" Target="https://talan.bank.gov.ua/get-user-certificate/1gOQzTvFmdPY9ovHMXG4" TargetMode="External"/><Relationship Id="rId330" Type="http://schemas.openxmlformats.org/officeDocument/2006/relationships/hyperlink" Target="https://talan.bank.gov.ua/get-user-certificate/1gOQzPe15MKVoQMFPj6e" TargetMode="External"/><Relationship Id="rId568" Type="http://schemas.openxmlformats.org/officeDocument/2006/relationships/hyperlink" Target="https://talan.bank.gov.ua/get-user-certificate/1gOQzIlKWmTeSJZcwpLx" TargetMode="External"/><Relationship Id="rId428" Type="http://schemas.openxmlformats.org/officeDocument/2006/relationships/hyperlink" Target="https://talan.bank.gov.ua/get-user-certificate/1gOQzyPCKSAQXvMuBcoc" TargetMode="External"/><Relationship Id="rId635" Type="http://schemas.openxmlformats.org/officeDocument/2006/relationships/hyperlink" Target="https://talan.bank.gov.ua/get-user-certificate/1gOQzHsCXuAHCAjUUkef" TargetMode="External"/><Relationship Id="rId274" Type="http://schemas.openxmlformats.org/officeDocument/2006/relationships/hyperlink" Target="https://talan.bank.gov.ua/get-user-certificate/1gOQzl2SNnHwfjhs38wV" TargetMode="External"/><Relationship Id="rId481" Type="http://schemas.openxmlformats.org/officeDocument/2006/relationships/hyperlink" Target="https://talan.bank.gov.ua/get-user-certificate/1gOQzz7EDGcEws5ueqVr" TargetMode="External"/><Relationship Id="rId702" Type="http://schemas.openxmlformats.org/officeDocument/2006/relationships/hyperlink" Target="https://talan.bank.gov.ua/get-user-certificate/1gOQzLDgzEPWU0FIOkKX" TargetMode="External"/><Relationship Id="rId69" Type="http://schemas.openxmlformats.org/officeDocument/2006/relationships/hyperlink" Target="https://talan.bank.gov.ua/get-user-certificate/1gOQzfZA3iRUlWWwn2wc" TargetMode="External"/><Relationship Id="rId134" Type="http://schemas.openxmlformats.org/officeDocument/2006/relationships/hyperlink" Target="https://talan.bank.gov.ua/get-user-certificate/1gOQzgEDvK4LN8Cfy1Es" TargetMode="External"/><Relationship Id="rId579" Type="http://schemas.openxmlformats.org/officeDocument/2006/relationships/hyperlink" Target="https://talan.bank.gov.ua/get-user-certificate/1gOQzDOHodmKHNqqeOC_" TargetMode="External"/><Relationship Id="rId341" Type="http://schemas.openxmlformats.org/officeDocument/2006/relationships/hyperlink" Target="https://talan.bank.gov.ua/get-user-certificate/1gOQzEO3WUtnNIYLHrhj" TargetMode="External"/><Relationship Id="rId439" Type="http://schemas.openxmlformats.org/officeDocument/2006/relationships/hyperlink" Target="https://talan.bank.gov.ua/get-user-certificate/1gOQzW5paH-_bhytptXt" TargetMode="External"/><Relationship Id="rId646" Type="http://schemas.openxmlformats.org/officeDocument/2006/relationships/hyperlink" Target="https://talan.bank.gov.ua/get-user-certificate/1gOQzO59r2fRTrx7zAvu" TargetMode="External"/><Relationship Id="rId201" Type="http://schemas.openxmlformats.org/officeDocument/2006/relationships/hyperlink" Target="https://talan.bank.gov.ua/get-user-certificate/1gOQzF3GfOjVgU8QOgdN" TargetMode="External"/><Relationship Id="rId285" Type="http://schemas.openxmlformats.org/officeDocument/2006/relationships/hyperlink" Target="https://talan.bank.gov.ua/get-user-certificate/1gOQzo37CtnMjaiLDpQU" TargetMode="External"/><Relationship Id="rId506" Type="http://schemas.openxmlformats.org/officeDocument/2006/relationships/hyperlink" Target="https://talan.bank.gov.ua/get-user-certificate/1gOQzowsSfXaYo1PIb_B" TargetMode="External"/><Relationship Id="rId492" Type="http://schemas.openxmlformats.org/officeDocument/2006/relationships/hyperlink" Target="https://talan.bank.gov.ua/get-user-certificate/1gOQzXV5fX7OzzcRhxmz" TargetMode="External"/><Relationship Id="rId713" Type="http://schemas.openxmlformats.org/officeDocument/2006/relationships/hyperlink" Target="https://talan.bank.gov.ua/get-user-certificate/1gOQzHeVjSPGCIsBBRB7" TargetMode="External"/><Relationship Id="rId145" Type="http://schemas.openxmlformats.org/officeDocument/2006/relationships/hyperlink" Target="https://talan.bank.gov.ua/get-user-certificate/1gOQzghqgMUe75ap0Vig" TargetMode="External"/><Relationship Id="rId352" Type="http://schemas.openxmlformats.org/officeDocument/2006/relationships/hyperlink" Target="https://talan.bank.gov.ua/get-user-certificate/1gOQzDLnO-3Kqcr1jkFU" TargetMode="External"/><Relationship Id="rId212" Type="http://schemas.openxmlformats.org/officeDocument/2006/relationships/hyperlink" Target="https://talan.bank.gov.ua/get-user-certificate/1gOQzzlR3IEeqCLqrIRi" TargetMode="External"/><Relationship Id="rId657" Type="http://schemas.openxmlformats.org/officeDocument/2006/relationships/hyperlink" Target="https://talan.bank.gov.ua/get-user-certificate/1gOQzdfnGaEJGgI1aPBc" TargetMode="External"/><Relationship Id="rId296" Type="http://schemas.openxmlformats.org/officeDocument/2006/relationships/hyperlink" Target="https://talan.bank.gov.ua/get-user-certificate/1gOQzG8N0jLWYPUJJiyj" TargetMode="External"/><Relationship Id="rId517" Type="http://schemas.openxmlformats.org/officeDocument/2006/relationships/hyperlink" Target="https://talan.bank.gov.ua/get-user-certificate/1gOQz-hd-tRPQY0RdCKf" TargetMode="External"/><Relationship Id="rId724" Type="http://schemas.openxmlformats.org/officeDocument/2006/relationships/hyperlink" Target="https://talan.bank.gov.ua/get-user-certificate/1gOQz1GY3r0iVZiHIPXn" TargetMode="External"/><Relationship Id="rId60" Type="http://schemas.openxmlformats.org/officeDocument/2006/relationships/hyperlink" Target="https://talan.bank.gov.ua/get-user-certificate/1gOQzIJsumP3viMHgEts" TargetMode="External"/><Relationship Id="rId156" Type="http://schemas.openxmlformats.org/officeDocument/2006/relationships/hyperlink" Target="https://talan.bank.gov.ua/get-user-certificate/1gOQzPtzbQdEzL48NODN" TargetMode="External"/><Relationship Id="rId363" Type="http://schemas.openxmlformats.org/officeDocument/2006/relationships/hyperlink" Target="https://talan.bank.gov.ua/get-user-certificate/1gOQzcxLp0NHsu2wbIDy" TargetMode="External"/><Relationship Id="rId570" Type="http://schemas.openxmlformats.org/officeDocument/2006/relationships/hyperlink" Target="https://talan.bank.gov.ua/get-user-certificate/1gOQz2O430-ji48bdpKy" TargetMode="External"/><Relationship Id="rId223" Type="http://schemas.openxmlformats.org/officeDocument/2006/relationships/hyperlink" Target="https://talan.bank.gov.ua/get-user-certificate/1gOQz4iXlwzAmz273Ur3" TargetMode="External"/><Relationship Id="rId430" Type="http://schemas.openxmlformats.org/officeDocument/2006/relationships/hyperlink" Target="https://talan.bank.gov.ua/get-user-certificate/1gOQzL2IKJoINh-3BggE" TargetMode="External"/><Relationship Id="rId668" Type="http://schemas.openxmlformats.org/officeDocument/2006/relationships/hyperlink" Target="https://talan.bank.gov.ua/get-user-certificate/1gOQzxkcm19MWE6C6sTy" TargetMode="External"/><Relationship Id="rId18" Type="http://schemas.openxmlformats.org/officeDocument/2006/relationships/hyperlink" Target="https://talan.bank.gov.ua/get-user-certificate/1gOQzfFQ9i-SWnhJ1Qwy" TargetMode="External"/><Relationship Id="rId528" Type="http://schemas.openxmlformats.org/officeDocument/2006/relationships/hyperlink" Target="https://talan.bank.gov.ua/get-user-certificate/1gOQzaKe8R7cZ1-4g5BH" TargetMode="External"/><Relationship Id="rId735" Type="http://schemas.openxmlformats.org/officeDocument/2006/relationships/hyperlink" Target="https://talan.bank.gov.ua/get-user-certificate/1gOQzO2nAnQqK_CezCES" TargetMode="External"/><Relationship Id="rId167" Type="http://schemas.openxmlformats.org/officeDocument/2006/relationships/hyperlink" Target="https://talan.bank.gov.ua/get-user-certificate/1gOQzTCpCTMCNgoDFv0A" TargetMode="External"/><Relationship Id="rId374" Type="http://schemas.openxmlformats.org/officeDocument/2006/relationships/hyperlink" Target="https://talan.bank.gov.ua/get-user-certificate/1gOQzst7txGPCXVEddIO" TargetMode="External"/><Relationship Id="rId581" Type="http://schemas.openxmlformats.org/officeDocument/2006/relationships/hyperlink" Target="https://talan.bank.gov.ua/get-user-certificate/1gOQzy-5cQrYCRVRFNWV" TargetMode="External"/><Relationship Id="rId71" Type="http://schemas.openxmlformats.org/officeDocument/2006/relationships/hyperlink" Target="https://talan.bank.gov.ua/get-user-certificate/1gOQzKoJohlrTWbSedlM" TargetMode="External"/><Relationship Id="rId234" Type="http://schemas.openxmlformats.org/officeDocument/2006/relationships/hyperlink" Target="https://talan.bank.gov.ua/get-user-certificate/1gOQzZtd_pinmfHlTC3L" TargetMode="External"/><Relationship Id="rId679" Type="http://schemas.openxmlformats.org/officeDocument/2006/relationships/hyperlink" Target="https://talan.bank.gov.ua/get-user-certificate/1gOQz7Vw141g3-QfGoJr" TargetMode="External"/><Relationship Id="rId2" Type="http://schemas.openxmlformats.org/officeDocument/2006/relationships/hyperlink" Target="https://talan.bank.gov.ua/get-user-certificate/1gOQzwckHRmtEaLc-m19" TargetMode="External"/><Relationship Id="rId29" Type="http://schemas.openxmlformats.org/officeDocument/2006/relationships/hyperlink" Target="https://talan.bank.gov.ua/get-user-certificate/1gOQzmT2LQR_iBs1DO1G" TargetMode="External"/><Relationship Id="rId441" Type="http://schemas.openxmlformats.org/officeDocument/2006/relationships/hyperlink" Target="https://talan.bank.gov.ua/get-user-certificate/1gOQzi0Zb9YwphFBNnDi" TargetMode="External"/><Relationship Id="rId539" Type="http://schemas.openxmlformats.org/officeDocument/2006/relationships/hyperlink" Target="https://talan.bank.gov.ua/get-user-certificate/1gOQzbok2ydHwKQE0bPY" TargetMode="External"/><Relationship Id="rId746" Type="http://schemas.openxmlformats.org/officeDocument/2006/relationships/hyperlink" Target="https://talan.bank.gov.ua/get-user-certificate/1gOQzOBs7IIALQ7_Updm" TargetMode="External"/><Relationship Id="rId178" Type="http://schemas.openxmlformats.org/officeDocument/2006/relationships/hyperlink" Target="https://talan.bank.gov.ua/get-user-certificate/1gOQzf9tuDSZVFgHkjNu" TargetMode="External"/><Relationship Id="rId301" Type="http://schemas.openxmlformats.org/officeDocument/2006/relationships/hyperlink" Target="https://talan.bank.gov.ua/get-user-certificate/1gOQznawGwfs1nNjVYo6" TargetMode="External"/><Relationship Id="rId82" Type="http://schemas.openxmlformats.org/officeDocument/2006/relationships/hyperlink" Target="https://talan.bank.gov.ua/get-user-certificate/1gOQz513lAU6oIE_JtIC" TargetMode="External"/><Relationship Id="rId385" Type="http://schemas.openxmlformats.org/officeDocument/2006/relationships/hyperlink" Target="https://talan.bank.gov.ua/get-user-certificate/1gOQzkbD57NytcZk601B" TargetMode="External"/><Relationship Id="rId592" Type="http://schemas.openxmlformats.org/officeDocument/2006/relationships/hyperlink" Target="https://talan.bank.gov.ua/get-user-certificate/1gOQz0Smws2BaGxKPYpx" TargetMode="External"/><Relationship Id="rId606" Type="http://schemas.openxmlformats.org/officeDocument/2006/relationships/hyperlink" Target="https://talan.bank.gov.ua/get-user-certificate/1gOQzb_f9OlhpUJfnMYG" TargetMode="External"/><Relationship Id="rId245" Type="http://schemas.openxmlformats.org/officeDocument/2006/relationships/hyperlink" Target="https://talan.bank.gov.ua/get-user-certificate/1gOQz8FY6lcNI_-VrNHF" TargetMode="External"/><Relationship Id="rId452" Type="http://schemas.openxmlformats.org/officeDocument/2006/relationships/hyperlink" Target="https://talan.bank.gov.ua/get-user-certificate/1gOQz3XUaQYTCs95Ohbl" TargetMode="External"/><Relationship Id="rId105" Type="http://schemas.openxmlformats.org/officeDocument/2006/relationships/hyperlink" Target="https://talan.bank.gov.ua/get-user-certificate/1gOQz7GQ593ZrGH-aoji" TargetMode="External"/><Relationship Id="rId312" Type="http://schemas.openxmlformats.org/officeDocument/2006/relationships/hyperlink" Target="https://talan.bank.gov.ua/get-user-certificate/1gOQzjy6pw_fMxRcMUfN" TargetMode="External"/><Relationship Id="rId757" Type="http://schemas.openxmlformats.org/officeDocument/2006/relationships/hyperlink" Target="https://talan.bank.gov.ua/get-user-certificate/OkqYuyIuqUPSYmXOW1xD" TargetMode="External"/><Relationship Id="rId93" Type="http://schemas.openxmlformats.org/officeDocument/2006/relationships/hyperlink" Target="https://talan.bank.gov.ua/get-user-certificate/1gOQzMbu3JdnVBvrcANO" TargetMode="External"/><Relationship Id="rId189" Type="http://schemas.openxmlformats.org/officeDocument/2006/relationships/hyperlink" Target="https://talan.bank.gov.ua/get-user-certificate/1gOQz1M2isJqGLWrva76" TargetMode="External"/><Relationship Id="rId396" Type="http://schemas.openxmlformats.org/officeDocument/2006/relationships/hyperlink" Target="https://talan.bank.gov.ua/get-user-certificate/1gOQzRZuvUqHEA4u_a6-" TargetMode="External"/><Relationship Id="rId617" Type="http://schemas.openxmlformats.org/officeDocument/2006/relationships/hyperlink" Target="https://talan.bank.gov.ua/get-user-certificate/1gOQzIB7g5fuPa4BNqkl" TargetMode="External"/><Relationship Id="rId256" Type="http://schemas.openxmlformats.org/officeDocument/2006/relationships/hyperlink" Target="https://talan.bank.gov.ua/get-user-certificate/1gOQz24Qptwb7sa8svgN" TargetMode="External"/><Relationship Id="rId463" Type="http://schemas.openxmlformats.org/officeDocument/2006/relationships/hyperlink" Target="https://talan.bank.gov.ua/get-user-certificate/1gOQzSXC-0GeaP4UmJhV" TargetMode="External"/><Relationship Id="rId670" Type="http://schemas.openxmlformats.org/officeDocument/2006/relationships/hyperlink" Target="https://talan.bank.gov.ua/get-user-certificate/1gOQzNHyfzW31v1xO04i" TargetMode="External"/><Relationship Id="rId116" Type="http://schemas.openxmlformats.org/officeDocument/2006/relationships/hyperlink" Target="https://talan.bank.gov.ua/get-user-certificate/1gOQzpCnVa0nAhzpF_wz" TargetMode="External"/><Relationship Id="rId323" Type="http://schemas.openxmlformats.org/officeDocument/2006/relationships/hyperlink" Target="https://talan.bank.gov.ua/get-user-certificate/1gOQzfgmM57DNc5ORerB" TargetMode="External"/><Relationship Id="rId530" Type="http://schemas.openxmlformats.org/officeDocument/2006/relationships/hyperlink" Target="https://talan.bank.gov.ua/get-user-certificate/1gOQzZGR5skL3IE2oApE" TargetMode="External"/><Relationship Id="rId20" Type="http://schemas.openxmlformats.org/officeDocument/2006/relationships/hyperlink" Target="https://talan.bank.gov.ua/get-user-certificate/1gOQzeqZatI3dbVf8K4H" TargetMode="External"/><Relationship Id="rId628" Type="http://schemas.openxmlformats.org/officeDocument/2006/relationships/hyperlink" Target="https://talan.bank.gov.ua/get-user-certificate/1gOQzx7Ij5kdtCTZ23kY" TargetMode="External"/><Relationship Id="rId267" Type="http://schemas.openxmlformats.org/officeDocument/2006/relationships/hyperlink" Target="https://talan.bank.gov.ua/get-user-certificate/1gOQzstqjBMxFpE6FhFw" TargetMode="External"/><Relationship Id="rId474" Type="http://schemas.openxmlformats.org/officeDocument/2006/relationships/hyperlink" Target="https://talan.bank.gov.ua/get-user-certificate/1gOQzAfn_oFRJIw0RY9i" TargetMode="External"/><Relationship Id="rId127" Type="http://schemas.openxmlformats.org/officeDocument/2006/relationships/hyperlink" Target="https://talan.bank.gov.ua/get-user-certificate/1gOQzPmxjXY-bbmgPRs7" TargetMode="External"/><Relationship Id="rId681" Type="http://schemas.openxmlformats.org/officeDocument/2006/relationships/hyperlink" Target="https://talan.bank.gov.ua/get-user-certificate/1gOQzIfj_WcB7Sbd67xS" TargetMode="External"/><Relationship Id="rId31" Type="http://schemas.openxmlformats.org/officeDocument/2006/relationships/hyperlink" Target="https://talan.bank.gov.ua/get-user-certificate/1gOQzxVtIjcGx_s9vSIW" TargetMode="External"/><Relationship Id="rId73" Type="http://schemas.openxmlformats.org/officeDocument/2006/relationships/hyperlink" Target="https://talan.bank.gov.ua/get-user-certificate/1gOQzkZcGn6JrVOXvUFZ" TargetMode="External"/><Relationship Id="rId169" Type="http://schemas.openxmlformats.org/officeDocument/2006/relationships/hyperlink" Target="https://talan.bank.gov.ua/get-user-certificate/1gOQzOppGPclTPQPX6Ty" TargetMode="External"/><Relationship Id="rId334" Type="http://schemas.openxmlformats.org/officeDocument/2006/relationships/hyperlink" Target="https://talan.bank.gov.ua/get-user-certificate/1gOQzVv687juSl6o5aFF" TargetMode="External"/><Relationship Id="rId376" Type="http://schemas.openxmlformats.org/officeDocument/2006/relationships/hyperlink" Target="https://talan.bank.gov.ua/get-user-certificate/1gOQzWG_LuZSdZ7XevUP" TargetMode="External"/><Relationship Id="rId541" Type="http://schemas.openxmlformats.org/officeDocument/2006/relationships/hyperlink" Target="https://talan.bank.gov.ua/get-user-certificate/1gOQzKvrbM6CzwATzVtl" TargetMode="External"/><Relationship Id="rId583" Type="http://schemas.openxmlformats.org/officeDocument/2006/relationships/hyperlink" Target="https://talan.bank.gov.ua/get-user-certificate/1gOQzu3Ae5IGvFJGe80s" TargetMode="External"/><Relationship Id="rId639" Type="http://schemas.openxmlformats.org/officeDocument/2006/relationships/hyperlink" Target="https://talan.bank.gov.ua/get-user-certificate/1gOQzLLLvwhz_6VEPygB" TargetMode="External"/><Relationship Id="rId4" Type="http://schemas.openxmlformats.org/officeDocument/2006/relationships/hyperlink" Target="https://talan.bank.gov.ua/get-user-certificate/1gOQzVP_WLClGzTuHUKi" TargetMode="External"/><Relationship Id="rId180" Type="http://schemas.openxmlformats.org/officeDocument/2006/relationships/hyperlink" Target="https://talan.bank.gov.ua/get-user-certificate/1gOQzMaztNNPfiR_xpTW" TargetMode="External"/><Relationship Id="rId236" Type="http://schemas.openxmlformats.org/officeDocument/2006/relationships/hyperlink" Target="https://talan.bank.gov.ua/get-user-certificate/1gOQzY-dqic_dHi5MGmK" TargetMode="External"/><Relationship Id="rId278" Type="http://schemas.openxmlformats.org/officeDocument/2006/relationships/hyperlink" Target="https://talan.bank.gov.ua/get-user-certificate/1gOQzekQdfVPTGhx3VjD" TargetMode="External"/><Relationship Id="rId401" Type="http://schemas.openxmlformats.org/officeDocument/2006/relationships/hyperlink" Target="https://talan.bank.gov.ua/get-user-certificate/1gOQzlkBeo2nxoDAywDb" TargetMode="External"/><Relationship Id="rId443" Type="http://schemas.openxmlformats.org/officeDocument/2006/relationships/hyperlink" Target="https://talan.bank.gov.ua/get-user-certificate/1gOQz1nGLDQU95F3kM78" TargetMode="External"/><Relationship Id="rId650" Type="http://schemas.openxmlformats.org/officeDocument/2006/relationships/hyperlink" Target="https://talan.bank.gov.ua/get-user-certificate/1gOQzUcmpaHhyniZU6Qh" TargetMode="External"/><Relationship Id="rId303" Type="http://schemas.openxmlformats.org/officeDocument/2006/relationships/hyperlink" Target="https://talan.bank.gov.ua/get-user-certificate/1gOQzJ8WQH_knL7JmLr7" TargetMode="External"/><Relationship Id="rId485" Type="http://schemas.openxmlformats.org/officeDocument/2006/relationships/hyperlink" Target="https://talan.bank.gov.ua/get-user-certificate/1gOQz2TaBi3YR2iUpHXI" TargetMode="External"/><Relationship Id="rId692" Type="http://schemas.openxmlformats.org/officeDocument/2006/relationships/hyperlink" Target="https://talan.bank.gov.ua/get-user-certificate/1gOQzTLu5AwnlCz6ICLj" TargetMode="External"/><Relationship Id="rId706" Type="http://schemas.openxmlformats.org/officeDocument/2006/relationships/hyperlink" Target="https://talan.bank.gov.ua/get-user-certificate/1gOQz-xaItUpv06821Pt" TargetMode="External"/><Relationship Id="rId748" Type="http://schemas.openxmlformats.org/officeDocument/2006/relationships/hyperlink" Target="https://talan.bank.gov.ua/get-user-certificate/1gOQz68ShF9nUPnKBpg4" TargetMode="External"/><Relationship Id="rId42" Type="http://schemas.openxmlformats.org/officeDocument/2006/relationships/hyperlink" Target="https://talan.bank.gov.ua/get-user-certificate/1gOQzEBdE9DFdEKVS5sf" TargetMode="External"/><Relationship Id="rId84" Type="http://schemas.openxmlformats.org/officeDocument/2006/relationships/hyperlink" Target="https://talan.bank.gov.ua/get-user-certificate/1gOQztk12jci14wdNP8Z" TargetMode="External"/><Relationship Id="rId138" Type="http://schemas.openxmlformats.org/officeDocument/2006/relationships/hyperlink" Target="https://talan.bank.gov.ua/get-user-certificate/1gOQzznqCJsSvoQ8hnpj" TargetMode="External"/><Relationship Id="rId345" Type="http://schemas.openxmlformats.org/officeDocument/2006/relationships/hyperlink" Target="https://talan.bank.gov.ua/get-user-certificate/1gOQzn9x4krv-ar5Bjjs" TargetMode="External"/><Relationship Id="rId387" Type="http://schemas.openxmlformats.org/officeDocument/2006/relationships/hyperlink" Target="https://talan.bank.gov.ua/get-user-certificate/1gOQzKhABBdkKzMSmMrE" TargetMode="External"/><Relationship Id="rId510" Type="http://schemas.openxmlformats.org/officeDocument/2006/relationships/hyperlink" Target="https://talan.bank.gov.ua/get-user-certificate/1gOQzrvoRfPRkuHhW1Us" TargetMode="External"/><Relationship Id="rId552" Type="http://schemas.openxmlformats.org/officeDocument/2006/relationships/hyperlink" Target="https://talan.bank.gov.ua/get-user-certificate/1gOQzwitqcrlJMT6tRjZ" TargetMode="External"/><Relationship Id="rId594" Type="http://schemas.openxmlformats.org/officeDocument/2006/relationships/hyperlink" Target="https://talan.bank.gov.ua/get-user-certificate/1gOQze_LdOkkVu3-lYik" TargetMode="External"/><Relationship Id="rId608" Type="http://schemas.openxmlformats.org/officeDocument/2006/relationships/hyperlink" Target="https://talan.bank.gov.ua/get-user-certificate/1gOQzf9UsImf9ZtX7mDN" TargetMode="External"/><Relationship Id="rId191" Type="http://schemas.openxmlformats.org/officeDocument/2006/relationships/hyperlink" Target="https://talan.bank.gov.ua/get-user-certificate/1gOQz1tJgxw3MksFqoOO" TargetMode="External"/><Relationship Id="rId205" Type="http://schemas.openxmlformats.org/officeDocument/2006/relationships/hyperlink" Target="https://talan.bank.gov.ua/get-user-certificate/1gOQzJD6IYMpXQ_iM-UW" TargetMode="External"/><Relationship Id="rId247" Type="http://schemas.openxmlformats.org/officeDocument/2006/relationships/hyperlink" Target="https://talan.bank.gov.ua/get-user-certificate/1gOQzo8xaA6NAoxjvr4J" TargetMode="External"/><Relationship Id="rId412" Type="http://schemas.openxmlformats.org/officeDocument/2006/relationships/hyperlink" Target="https://talan.bank.gov.ua/get-user-certificate/1gOQzoNXFA_2NI1ua0J6" TargetMode="External"/><Relationship Id="rId107" Type="http://schemas.openxmlformats.org/officeDocument/2006/relationships/hyperlink" Target="https://talan.bank.gov.ua/get-user-certificate/1gOQzV1A3L_yyQQ-Utzr" TargetMode="External"/><Relationship Id="rId289" Type="http://schemas.openxmlformats.org/officeDocument/2006/relationships/hyperlink" Target="https://talan.bank.gov.ua/get-user-certificate/1gOQzhQdAGTNNBopxMgI" TargetMode="External"/><Relationship Id="rId454" Type="http://schemas.openxmlformats.org/officeDocument/2006/relationships/hyperlink" Target="https://talan.bank.gov.ua/get-user-certificate/1gOQzZOjfkUEYUt9QTZV" TargetMode="External"/><Relationship Id="rId496" Type="http://schemas.openxmlformats.org/officeDocument/2006/relationships/hyperlink" Target="https://talan.bank.gov.ua/get-user-certificate/1gOQz1R_zhv0bkhAOwG6" TargetMode="External"/><Relationship Id="rId661" Type="http://schemas.openxmlformats.org/officeDocument/2006/relationships/hyperlink" Target="https://talan.bank.gov.ua/get-user-certificate/1gOQzJ5I_h9UfbLvwjjH" TargetMode="External"/><Relationship Id="rId717" Type="http://schemas.openxmlformats.org/officeDocument/2006/relationships/hyperlink" Target="https://talan.bank.gov.ua/get-user-certificate/1gOQzMpwl-gsOElpefbg" TargetMode="External"/><Relationship Id="rId11" Type="http://schemas.openxmlformats.org/officeDocument/2006/relationships/hyperlink" Target="https://talan.bank.gov.ua/get-user-certificate/1gOQzI9wS7P9E7erOMWG" TargetMode="External"/><Relationship Id="rId53" Type="http://schemas.openxmlformats.org/officeDocument/2006/relationships/hyperlink" Target="https://talan.bank.gov.ua/get-user-certificate/1gOQzH6fRi9Bi0olIQW7" TargetMode="External"/><Relationship Id="rId149" Type="http://schemas.openxmlformats.org/officeDocument/2006/relationships/hyperlink" Target="https://talan.bank.gov.ua/get-user-certificate/1gOQzJQG-OFiCuHmRd4Z" TargetMode="External"/><Relationship Id="rId314" Type="http://schemas.openxmlformats.org/officeDocument/2006/relationships/hyperlink" Target="https://talan.bank.gov.ua/get-user-certificate/1gOQzcFgJ4b7k6OGkE2I" TargetMode="External"/><Relationship Id="rId356" Type="http://schemas.openxmlformats.org/officeDocument/2006/relationships/hyperlink" Target="https://talan.bank.gov.ua/get-user-certificate/1gOQzY1OfDnTZ1o6Ex_f" TargetMode="External"/><Relationship Id="rId398" Type="http://schemas.openxmlformats.org/officeDocument/2006/relationships/hyperlink" Target="https://talan.bank.gov.ua/get-user-certificate/1gOQz-AvMKyNCerRc117" TargetMode="External"/><Relationship Id="rId521" Type="http://schemas.openxmlformats.org/officeDocument/2006/relationships/hyperlink" Target="https://talan.bank.gov.ua/get-user-certificate/1gOQzw1QgulXj-5f_3K1" TargetMode="External"/><Relationship Id="rId563" Type="http://schemas.openxmlformats.org/officeDocument/2006/relationships/hyperlink" Target="https://talan.bank.gov.ua/get-user-certificate/1gOQz-TY0tVtqifsw7Fw" TargetMode="External"/><Relationship Id="rId619" Type="http://schemas.openxmlformats.org/officeDocument/2006/relationships/hyperlink" Target="https://talan.bank.gov.ua/get-user-certificate/1gOQzWDmTdXhc3lArR02" TargetMode="External"/><Relationship Id="rId95" Type="http://schemas.openxmlformats.org/officeDocument/2006/relationships/hyperlink" Target="https://talan.bank.gov.ua/get-user-certificate/1gOQzftdT2pQ-saeL6_H" TargetMode="External"/><Relationship Id="rId160" Type="http://schemas.openxmlformats.org/officeDocument/2006/relationships/hyperlink" Target="https://talan.bank.gov.ua/get-user-certificate/1gOQzm1pKKL3KBmRd22M" TargetMode="External"/><Relationship Id="rId216" Type="http://schemas.openxmlformats.org/officeDocument/2006/relationships/hyperlink" Target="https://talan.bank.gov.ua/get-user-certificate/1gOQzWIIRsX74pPXvEUL" TargetMode="External"/><Relationship Id="rId423" Type="http://schemas.openxmlformats.org/officeDocument/2006/relationships/hyperlink" Target="https://talan.bank.gov.ua/get-user-certificate/1gOQzBwOs8H1E6WwpN9i" TargetMode="External"/><Relationship Id="rId258" Type="http://schemas.openxmlformats.org/officeDocument/2006/relationships/hyperlink" Target="https://talan.bank.gov.ua/get-user-certificate/1gOQzE6opba7Me8Yrrnb" TargetMode="External"/><Relationship Id="rId465" Type="http://schemas.openxmlformats.org/officeDocument/2006/relationships/hyperlink" Target="https://talan.bank.gov.ua/get-user-certificate/1gOQzndOcDG2N_chAr_i" TargetMode="External"/><Relationship Id="rId630" Type="http://schemas.openxmlformats.org/officeDocument/2006/relationships/hyperlink" Target="https://talan.bank.gov.ua/get-user-certificate/1gOQz34_14dkxPU0q1Q4" TargetMode="External"/><Relationship Id="rId672" Type="http://schemas.openxmlformats.org/officeDocument/2006/relationships/hyperlink" Target="https://talan.bank.gov.ua/get-user-certificate/1gOQzZgqS9x_9-pxL4H3" TargetMode="External"/><Relationship Id="rId728" Type="http://schemas.openxmlformats.org/officeDocument/2006/relationships/hyperlink" Target="https://talan.bank.gov.ua/get-user-certificate/1gOQzDMrGxkgt4qLEUYC" TargetMode="External"/><Relationship Id="rId22" Type="http://schemas.openxmlformats.org/officeDocument/2006/relationships/hyperlink" Target="https://talan.bank.gov.ua/get-user-certificate/1gOQzOAf31VT1D5rGXdX" TargetMode="External"/><Relationship Id="rId64" Type="http://schemas.openxmlformats.org/officeDocument/2006/relationships/hyperlink" Target="https://talan.bank.gov.ua/get-user-certificate/1gOQztbxFXxEGjbSN_5a" TargetMode="External"/><Relationship Id="rId118" Type="http://schemas.openxmlformats.org/officeDocument/2006/relationships/hyperlink" Target="https://talan.bank.gov.ua/get-user-certificate/1gOQz8VQ50WTDf6KxaWh" TargetMode="External"/><Relationship Id="rId325" Type="http://schemas.openxmlformats.org/officeDocument/2006/relationships/hyperlink" Target="https://talan.bank.gov.ua/get-user-certificate/1gOQziCjjtG24XkN4j2l" TargetMode="External"/><Relationship Id="rId367" Type="http://schemas.openxmlformats.org/officeDocument/2006/relationships/hyperlink" Target="https://talan.bank.gov.ua/get-user-certificate/1gOQzWeHfdp4Uu2yoYg1" TargetMode="External"/><Relationship Id="rId532" Type="http://schemas.openxmlformats.org/officeDocument/2006/relationships/hyperlink" Target="https://talan.bank.gov.ua/get-user-certificate/1gOQz3LbxvOVPZ1z7-Q0" TargetMode="External"/><Relationship Id="rId574" Type="http://schemas.openxmlformats.org/officeDocument/2006/relationships/hyperlink" Target="https://talan.bank.gov.ua/get-user-certificate/1gOQzXyG7V1zy40wy7Si" TargetMode="External"/><Relationship Id="rId171" Type="http://schemas.openxmlformats.org/officeDocument/2006/relationships/hyperlink" Target="https://talan.bank.gov.ua/get-user-certificate/1gOQzxbUdUqlPRiDBrG_" TargetMode="External"/><Relationship Id="rId227" Type="http://schemas.openxmlformats.org/officeDocument/2006/relationships/hyperlink" Target="https://talan.bank.gov.ua/get-user-certificate/1gOQzUbzRcfMI3vgxiCr" TargetMode="External"/><Relationship Id="rId269" Type="http://schemas.openxmlformats.org/officeDocument/2006/relationships/hyperlink" Target="https://talan.bank.gov.ua/get-user-certificate/1gOQz6vreZEZxqEa09lm" TargetMode="External"/><Relationship Id="rId434" Type="http://schemas.openxmlformats.org/officeDocument/2006/relationships/hyperlink" Target="https://talan.bank.gov.ua/get-user-certificate/1gOQzVrNfVERiiZQpGQd" TargetMode="External"/><Relationship Id="rId476" Type="http://schemas.openxmlformats.org/officeDocument/2006/relationships/hyperlink" Target="https://talan.bank.gov.ua/get-user-certificate/1gOQz5QcGN22fTuJf7vN" TargetMode="External"/><Relationship Id="rId641" Type="http://schemas.openxmlformats.org/officeDocument/2006/relationships/hyperlink" Target="https://talan.bank.gov.ua/get-user-certificate/1gOQzCJBn0GKqpveDkkk" TargetMode="External"/><Relationship Id="rId683" Type="http://schemas.openxmlformats.org/officeDocument/2006/relationships/hyperlink" Target="https://talan.bank.gov.ua/get-user-certificate/1gOQz_VK_gVlaviVyzKu" TargetMode="External"/><Relationship Id="rId739" Type="http://schemas.openxmlformats.org/officeDocument/2006/relationships/hyperlink" Target="https://talan.bank.gov.ua/get-user-certificate/1gOQzQ61xrMUW4Zl6EZY" TargetMode="External"/><Relationship Id="rId33" Type="http://schemas.openxmlformats.org/officeDocument/2006/relationships/hyperlink" Target="https://talan.bank.gov.ua/get-user-certificate/1gOQztEN9sN0s5MgXCgR" TargetMode="External"/><Relationship Id="rId129" Type="http://schemas.openxmlformats.org/officeDocument/2006/relationships/hyperlink" Target="https://talan.bank.gov.ua/get-user-certificate/1gOQz0hlD-pTNChC3Axt" TargetMode="External"/><Relationship Id="rId280" Type="http://schemas.openxmlformats.org/officeDocument/2006/relationships/hyperlink" Target="https://talan.bank.gov.ua/get-user-certificate/1gOQzTjOqIwSAfhoPNch" TargetMode="External"/><Relationship Id="rId336" Type="http://schemas.openxmlformats.org/officeDocument/2006/relationships/hyperlink" Target="https://talan.bank.gov.ua/get-user-certificate/1gOQzrcxN_MZ1tNQJcql" TargetMode="External"/><Relationship Id="rId501" Type="http://schemas.openxmlformats.org/officeDocument/2006/relationships/hyperlink" Target="https://talan.bank.gov.ua/get-user-certificate/1gOQzXSOOrj-XbIlkcNR" TargetMode="External"/><Relationship Id="rId543" Type="http://schemas.openxmlformats.org/officeDocument/2006/relationships/hyperlink" Target="https://talan.bank.gov.ua/get-user-certificate/1gOQz2YqX-DgBk-asvLp" TargetMode="External"/><Relationship Id="rId75" Type="http://schemas.openxmlformats.org/officeDocument/2006/relationships/hyperlink" Target="https://talan.bank.gov.ua/get-user-certificate/1gOQzGTJCDQjVo10nieW" TargetMode="External"/><Relationship Id="rId140" Type="http://schemas.openxmlformats.org/officeDocument/2006/relationships/hyperlink" Target="https://talan.bank.gov.ua/get-user-certificate/1gOQzsKVcxm4ApUybpF5" TargetMode="External"/><Relationship Id="rId182" Type="http://schemas.openxmlformats.org/officeDocument/2006/relationships/hyperlink" Target="https://talan.bank.gov.ua/get-user-certificate/1gOQzBI1Jkc2jl-Wk-Aj" TargetMode="External"/><Relationship Id="rId378" Type="http://schemas.openxmlformats.org/officeDocument/2006/relationships/hyperlink" Target="https://talan.bank.gov.ua/get-user-certificate/1gOQzUr2kRF9kXxdJMCD" TargetMode="External"/><Relationship Id="rId403" Type="http://schemas.openxmlformats.org/officeDocument/2006/relationships/hyperlink" Target="https://talan.bank.gov.ua/get-user-certificate/1gOQzFnuq0noZePppiNv" TargetMode="External"/><Relationship Id="rId585" Type="http://schemas.openxmlformats.org/officeDocument/2006/relationships/hyperlink" Target="https://talan.bank.gov.ua/get-user-certificate/1gOQz0MGZe2KJJlYiugd" TargetMode="External"/><Relationship Id="rId750" Type="http://schemas.openxmlformats.org/officeDocument/2006/relationships/hyperlink" Target="https://talan.bank.gov.ua/get-user-certificate/1gOQzI54RFnbzUOw9Jc9" TargetMode="External"/><Relationship Id="rId6" Type="http://schemas.openxmlformats.org/officeDocument/2006/relationships/hyperlink" Target="https://talan.bank.gov.ua/get-user-certificate/1gOQzPyZPxqGziRsNa4U" TargetMode="External"/><Relationship Id="rId238" Type="http://schemas.openxmlformats.org/officeDocument/2006/relationships/hyperlink" Target="https://talan.bank.gov.ua/get-user-certificate/1gOQz029Q7VYS_gi87t_" TargetMode="External"/><Relationship Id="rId445" Type="http://schemas.openxmlformats.org/officeDocument/2006/relationships/hyperlink" Target="https://talan.bank.gov.ua/get-user-certificate/1gOQzhIMScMKUng03fYQ" TargetMode="External"/><Relationship Id="rId487" Type="http://schemas.openxmlformats.org/officeDocument/2006/relationships/hyperlink" Target="https://talan.bank.gov.ua/get-user-certificate/1gOQzmZe7YGsq4Zg-A1i" TargetMode="External"/><Relationship Id="rId610" Type="http://schemas.openxmlformats.org/officeDocument/2006/relationships/hyperlink" Target="https://talan.bank.gov.ua/get-user-certificate/1gOQzxR-dO6H1iace233" TargetMode="External"/><Relationship Id="rId652" Type="http://schemas.openxmlformats.org/officeDocument/2006/relationships/hyperlink" Target="https://talan.bank.gov.ua/get-user-certificate/1gOQzHp7B5rEeylbT1rf" TargetMode="External"/><Relationship Id="rId694" Type="http://schemas.openxmlformats.org/officeDocument/2006/relationships/hyperlink" Target="https://talan.bank.gov.ua/get-user-certificate/1gOQzHsiVN_Ne1EGmKdS" TargetMode="External"/><Relationship Id="rId708" Type="http://schemas.openxmlformats.org/officeDocument/2006/relationships/hyperlink" Target="https://talan.bank.gov.ua/get-user-certificate/1gOQzXu0wKIGCF-e5gqI" TargetMode="External"/><Relationship Id="rId291" Type="http://schemas.openxmlformats.org/officeDocument/2006/relationships/hyperlink" Target="https://talan.bank.gov.ua/get-user-certificate/1gOQzLNstDWSA8xGOFY-" TargetMode="External"/><Relationship Id="rId305" Type="http://schemas.openxmlformats.org/officeDocument/2006/relationships/hyperlink" Target="https://talan.bank.gov.ua/get-user-certificate/1gOQzWMWFtMUO1zY-Vxt" TargetMode="External"/><Relationship Id="rId347" Type="http://schemas.openxmlformats.org/officeDocument/2006/relationships/hyperlink" Target="https://talan.bank.gov.ua/get-user-certificate/1gOQzergfkUT0433epdV" TargetMode="External"/><Relationship Id="rId512" Type="http://schemas.openxmlformats.org/officeDocument/2006/relationships/hyperlink" Target="https://talan.bank.gov.ua/get-user-certificate/1gOQza6keEicI1N6ieOH" TargetMode="External"/><Relationship Id="rId44" Type="http://schemas.openxmlformats.org/officeDocument/2006/relationships/hyperlink" Target="https://talan.bank.gov.ua/get-user-certificate/1gOQzUAHlFhTb8MXTcRu" TargetMode="External"/><Relationship Id="rId86" Type="http://schemas.openxmlformats.org/officeDocument/2006/relationships/hyperlink" Target="https://talan.bank.gov.ua/get-user-certificate/1gOQzVyZv7sQPPre8337" TargetMode="External"/><Relationship Id="rId151" Type="http://schemas.openxmlformats.org/officeDocument/2006/relationships/hyperlink" Target="https://talan.bank.gov.ua/get-user-certificate/1gOQz92Aj4gaukQW6s2Z" TargetMode="External"/><Relationship Id="rId389" Type="http://schemas.openxmlformats.org/officeDocument/2006/relationships/hyperlink" Target="https://talan.bank.gov.ua/get-user-certificate/1gOQzV8WBitT1PqWDulm" TargetMode="External"/><Relationship Id="rId554" Type="http://schemas.openxmlformats.org/officeDocument/2006/relationships/hyperlink" Target="https://talan.bank.gov.ua/get-user-certificate/1gOQzpxLGBUrqAGnE-iv" TargetMode="External"/><Relationship Id="rId596" Type="http://schemas.openxmlformats.org/officeDocument/2006/relationships/hyperlink" Target="https://talan.bank.gov.ua/get-user-certificate/1gOQzA_XLT3DLuu0Sc-e" TargetMode="External"/><Relationship Id="rId193" Type="http://schemas.openxmlformats.org/officeDocument/2006/relationships/hyperlink" Target="https://talan.bank.gov.ua/get-user-certificate/1gOQzEuf4yG1W-r_kFdO" TargetMode="External"/><Relationship Id="rId207" Type="http://schemas.openxmlformats.org/officeDocument/2006/relationships/hyperlink" Target="https://talan.bank.gov.ua/get-user-certificate/1gOQzMVdc_3VOZ7rJv_B" TargetMode="External"/><Relationship Id="rId249" Type="http://schemas.openxmlformats.org/officeDocument/2006/relationships/hyperlink" Target="https://talan.bank.gov.ua/get-user-certificate/1gOQzHmIoG8mdc2FwgDB" TargetMode="External"/><Relationship Id="rId414" Type="http://schemas.openxmlformats.org/officeDocument/2006/relationships/hyperlink" Target="https://talan.bank.gov.ua/get-user-certificate/1gOQz52D4eKJa8Xk2qiA" TargetMode="External"/><Relationship Id="rId456" Type="http://schemas.openxmlformats.org/officeDocument/2006/relationships/hyperlink" Target="https://talan.bank.gov.ua/get-user-certificate/1gOQzk_RV94YjaIlrZRu" TargetMode="External"/><Relationship Id="rId498" Type="http://schemas.openxmlformats.org/officeDocument/2006/relationships/hyperlink" Target="https://talan.bank.gov.ua/get-user-certificate/1gOQzPahHZVOx3_sKLdw" TargetMode="External"/><Relationship Id="rId621" Type="http://schemas.openxmlformats.org/officeDocument/2006/relationships/hyperlink" Target="https://talan.bank.gov.ua/get-user-certificate/1gOQz7Vif8RHkFyGf5u4" TargetMode="External"/><Relationship Id="rId663" Type="http://schemas.openxmlformats.org/officeDocument/2006/relationships/hyperlink" Target="https://talan.bank.gov.ua/get-user-certificate/1gOQzCtcphm4qRpwf4wZ" TargetMode="External"/><Relationship Id="rId13" Type="http://schemas.openxmlformats.org/officeDocument/2006/relationships/hyperlink" Target="https://talan.bank.gov.ua/get-user-certificate/1gOQz9yrqu7yRgGbGRxj" TargetMode="External"/><Relationship Id="rId109" Type="http://schemas.openxmlformats.org/officeDocument/2006/relationships/hyperlink" Target="https://talan.bank.gov.ua/get-user-certificate/1gOQz7XZ6CXsj8hpQmvi" TargetMode="External"/><Relationship Id="rId260" Type="http://schemas.openxmlformats.org/officeDocument/2006/relationships/hyperlink" Target="https://talan.bank.gov.ua/get-user-certificate/1gOQzzDcTi6ZWWtP3pXc" TargetMode="External"/><Relationship Id="rId316" Type="http://schemas.openxmlformats.org/officeDocument/2006/relationships/hyperlink" Target="https://talan.bank.gov.ua/get-user-certificate/1gOQzaGRO3Jwj9Vzfyvd" TargetMode="External"/><Relationship Id="rId523" Type="http://schemas.openxmlformats.org/officeDocument/2006/relationships/hyperlink" Target="https://talan.bank.gov.ua/get-user-certificate/1gOQzhhopA85ldrJg2Qs" TargetMode="External"/><Relationship Id="rId719" Type="http://schemas.openxmlformats.org/officeDocument/2006/relationships/hyperlink" Target="https://talan.bank.gov.ua/get-user-certificate/1gOQz06pl6QIHR-uyg6x" TargetMode="External"/><Relationship Id="rId55" Type="http://schemas.openxmlformats.org/officeDocument/2006/relationships/hyperlink" Target="https://talan.bank.gov.ua/get-user-certificate/1gOQzpGtfxa1GJiXk110" TargetMode="External"/><Relationship Id="rId97" Type="http://schemas.openxmlformats.org/officeDocument/2006/relationships/hyperlink" Target="https://talan.bank.gov.ua/get-user-certificate/1gOQz-mm6r_A_JkxWR5l" TargetMode="External"/><Relationship Id="rId120" Type="http://schemas.openxmlformats.org/officeDocument/2006/relationships/hyperlink" Target="https://talan.bank.gov.ua/get-user-certificate/1gOQzTAAi8mU0XhdpAZo" TargetMode="External"/><Relationship Id="rId358" Type="http://schemas.openxmlformats.org/officeDocument/2006/relationships/hyperlink" Target="https://talan.bank.gov.ua/get-user-certificate/1gOQz2Zm_7B8z0agXLSr" TargetMode="External"/><Relationship Id="rId565" Type="http://schemas.openxmlformats.org/officeDocument/2006/relationships/hyperlink" Target="https://talan.bank.gov.ua/get-user-certificate/1gOQziJgTkoTCZJc1mFV" TargetMode="External"/><Relationship Id="rId730" Type="http://schemas.openxmlformats.org/officeDocument/2006/relationships/hyperlink" Target="https://talan.bank.gov.ua/get-user-certificate/1gOQzvfLw0y09-NxGn_R" TargetMode="External"/><Relationship Id="rId162" Type="http://schemas.openxmlformats.org/officeDocument/2006/relationships/hyperlink" Target="https://talan.bank.gov.ua/get-user-certificate/1gOQzBfhY93Wj1seHCm8" TargetMode="External"/><Relationship Id="rId218" Type="http://schemas.openxmlformats.org/officeDocument/2006/relationships/hyperlink" Target="https://talan.bank.gov.ua/get-user-certificate/1gOQzcF6uQLH06mgRiZm" TargetMode="External"/><Relationship Id="rId425" Type="http://schemas.openxmlformats.org/officeDocument/2006/relationships/hyperlink" Target="https://talan.bank.gov.ua/get-user-certificate/1gOQzmAyKt_wAR9g8cwa" TargetMode="External"/><Relationship Id="rId467" Type="http://schemas.openxmlformats.org/officeDocument/2006/relationships/hyperlink" Target="https://talan.bank.gov.ua/get-user-certificate/1gOQzHqVa1JwCE4nQA_F" TargetMode="External"/><Relationship Id="rId632" Type="http://schemas.openxmlformats.org/officeDocument/2006/relationships/hyperlink" Target="https://talan.bank.gov.ua/get-user-certificate/1gOQzATrsVZGzOvooDZR" TargetMode="External"/><Relationship Id="rId271" Type="http://schemas.openxmlformats.org/officeDocument/2006/relationships/hyperlink" Target="https://talan.bank.gov.ua/get-user-certificate/1gOQzTVRGj3QFu27r5io" TargetMode="External"/><Relationship Id="rId674" Type="http://schemas.openxmlformats.org/officeDocument/2006/relationships/hyperlink" Target="https://talan.bank.gov.ua/get-user-certificate/1gOQzaNUmPjGqumB1j6b" TargetMode="External"/><Relationship Id="rId24" Type="http://schemas.openxmlformats.org/officeDocument/2006/relationships/hyperlink" Target="https://talan.bank.gov.ua/get-user-certificate/1gOQzkBGLfqPlrMMT8qv" TargetMode="External"/><Relationship Id="rId66" Type="http://schemas.openxmlformats.org/officeDocument/2006/relationships/hyperlink" Target="https://talan.bank.gov.ua/get-user-certificate/1gOQzknuErS3hvYAMcQ_" TargetMode="External"/><Relationship Id="rId131" Type="http://schemas.openxmlformats.org/officeDocument/2006/relationships/hyperlink" Target="https://talan.bank.gov.ua/get-user-certificate/1gOQzpoYFPeKeyIjpxR_" TargetMode="External"/><Relationship Id="rId327" Type="http://schemas.openxmlformats.org/officeDocument/2006/relationships/hyperlink" Target="https://talan.bank.gov.ua/get-user-certificate/1gOQzf0jNPSTmR6K6Qor" TargetMode="External"/><Relationship Id="rId369" Type="http://schemas.openxmlformats.org/officeDocument/2006/relationships/hyperlink" Target="https://talan.bank.gov.ua/get-user-certificate/1gOQzLdAmCZ0zpQ7Nllz" TargetMode="External"/><Relationship Id="rId534" Type="http://schemas.openxmlformats.org/officeDocument/2006/relationships/hyperlink" Target="https://talan.bank.gov.ua/get-user-certificate/1gOQzGs_ome-z5KKToKP" TargetMode="External"/><Relationship Id="rId576" Type="http://schemas.openxmlformats.org/officeDocument/2006/relationships/hyperlink" Target="https://talan.bank.gov.ua/get-user-certificate/1gOQzqd1ldX_lDJPeMsK" TargetMode="External"/><Relationship Id="rId741" Type="http://schemas.openxmlformats.org/officeDocument/2006/relationships/hyperlink" Target="https://talan.bank.gov.ua/get-user-certificate/1gOQzHeYW8S9-pdsiK-q" TargetMode="External"/><Relationship Id="rId173" Type="http://schemas.openxmlformats.org/officeDocument/2006/relationships/hyperlink" Target="https://talan.bank.gov.ua/get-user-certificate/1gOQz4k8AdHxrHNVIOut" TargetMode="External"/><Relationship Id="rId229" Type="http://schemas.openxmlformats.org/officeDocument/2006/relationships/hyperlink" Target="https://talan.bank.gov.ua/get-user-certificate/1gOQzpVzCDI9NE4nnUYc" TargetMode="External"/><Relationship Id="rId380" Type="http://schemas.openxmlformats.org/officeDocument/2006/relationships/hyperlink" Target="https://talan.bank.gov.ua/get-user-certificate/1gOQz3_ofRLYqeDFBFLo" TargetMode="External"/><Relationship Id="rId436" Type="http://schemas.openxmlformats.org/officeDocument/2006/relationships/hyperlink" Target="https://talan.bank.gov.ua/get-user-certificate/1gOQzmbCMqkr_MHAzxEF" TargetMode="External"/><Relationship Id="rId601" Type="http://schemas.openxmlformats.org/officeDocument/2006/relationships/hyperlink" Target="https://talan.bank.gov.ua/get-user-certificate/1gOQzFJhQhYB_WgzJ-zL" TargetMode="External"/><Relationship Id="rId643" Type="http://schemas.openxmlformats.org/officeDocument/2006/relationships/hyperlink" Target="https://talan.bank.gov.ua/get-user-certificate/1gOQzQ38xHHnUskJyXxr" TargetMode="External"/><Relationship Id="rId240" Type="http://schemas.openxmlformats.org/officeDocument/2006/relationships/hyperlink" Target="https://talan.bank.gov.ua/get-user-certificate/1gOQzoEdQq-00WyrDNaS" TargetMode="External"/><Relationship Id="rId478" Type="http://schemas.openxmlformats.org/officeDocument/2006/relationships/hyperlink" Target="https://talan.bank.gov.ua/get-user-certificate/1gOQzeYE9AX1xCkJ_O57" TargetMode="External"/><Relationship Id="rId685" Type="http://schemas.openxmlformats.org/officeDocument/2006/relationships/hyperlink" Target="https://talan.bank.gov.ua/get-user-certificate/1gOQzE-XD6ThRzGA0m7S" TargetMode="External"/><Relationship Id="rId35" Type="http://schemas.openxmlformats.org/officeDocument/2006/relationships/hyperlink" Target="https://talan.bank.gov.ua/get-user-certificate/1gOQz4fcijpZdzttefT0" TargetMode="External"/><Relationship Id="rId77" Type="http://schemas.openxmlformats.org/officeDocument/2006/relationships/hyperlink" Target="https://talan.bank.gov.ua/get-user-certificate/1gOQz1bYKQw6DuQFCRcj" TargetMode="External"/><Relationship Id="rId100" Type="http://schemas.openxmlformats.org/officeDocument/2006/relationships/hyperlink" Target="https://talan.bank.gov.ua/get-user-certificate/1gOQzhXHJJKa6wTZ2LwH" TargetMode="External"/><Relationship Id="rId282" Type="http://schemas.openxmlformats.org/officeDocument/2006/relationships/hyperlink" Target="https://talan.bank.gov.ua/get-user-certificate/1gOQzxYgbCu6gTaiHUfa" TargetMode="External"/><Relationship Id="rId338" Type="http://schemas.openxmlformats.org/officeDocument/2006/relationships/hyperlink" Target="https://talan.bank.gov.ua/get-user-certificate/1gOQzQzu4YkdX7l50W1r" TargetMode="External"/><Relationship Id="rId503" Type="http://schemas.openxmlformats.org/officeDocument/2006/relationships/hyperlink" Target="https://talan.bank.gov.ua/get-user-certificate/1gOQzE8_YsHifCiRQHrW" TargetMode="External"/><Relationship Id="rId545" Type="http://schemas.openxmlformats.org/officeDocument/2006/relationships/hyperlink" Target="https://talan.bank.gov.ua/get-user-certificate/1gOQzdfto95mtELuhrF-" TargetMode="External"/><Relationship Id="rId587" Type="http://schemas.openxmlformats.org/officeDocument/2006/relationships/hyperlink" Target="https://talan.bank.gov.ua/get-user-certificate/1gOQzorC3000VMHrMh2W" TargetMode="External"/><Relationship Id="rId710" Type="http://schemas.openxmlformats.org/officeDocument/2006/relationships/hyperlink" Target="https://talan.bank.gov.ua/get-user-certificate/1gOQzvnpUUwFnQ4K7pdp" TargetMode="External"/><Relationship Id="rId752" Type="http://schemas.openxmlformats.org/officeDocument/2006/relationships/hyperlink" Target="https://talan.bank.gov.ua/get-user-certificate/1gOQzy-87TEUdBF47TS4" TargetMode="External"/><Relationship Id="rId8" Type="http://schemas.openxmlformats.org/officeDocument/2006/relationships/hyperlink" Target="https://talan.bank.gov.ua/get-user-certificate/1gOQzOhA0539P-TpR138" TargetMode="External"/><Relationship Id="rId142" Type="http://schemas.openxmlformats.org/officeDocument/2006/relationships/hyperlink" Target="https://talan.bank.gov.ua/get-user-certificate/1gOQzj_MExJD_xZEZP1r" TargetMode="External"/><Relationship Id="rId184" Type="http://schemas.openxmlformats.org/officeDocument/2006/relationships/hyperlink" Target="https://talan.bank.gov.ua/get-user-certificate/1gOQzi0PNKQJVFlpOMHf" TargetMode="External"/><Relationship Id="rId391" Type="http://schemas.openxmlformats.org/officeDocument/2006/relationships/hyperlink" Target="https://talan.bank.gov.ua/get-user-certificate/1gOQzVQE45BfXedD8gMR" TargetMode="External"/><Relationship Id="rId405" Type="http://schemas.openxmlformats.org/officeDocument/2006/relationships/hyperlink" Target="https://talan.bank.gov.ua/get-user-certificate/1gOQzD-M8lsLGLSQ3uHB" TargetMode="External"/><Relationship Id="rId447" Type="http://schemas.openxmlformats.org/officeDocument/2006/relationships/hyperlink" Target="https://talan.bank.gov.ua/get-user-certificate/1gOQzVK2jAF8VS2UCYj6" TargetMode="External"/><Relationship Id="rId612" Type="http://schemas.openxmlformats.org/officeDocument/2006/relationships/hyperlink" Target="https://talan.bank.gov.ua/get-user-certificate/1gOQzPggrj62xs7b3JKm" TargetMode="External"/><Relationship Id="rId251" Type="http://schemas.openxmlformats.org/officeDocument/2006/relationships/hyperlink" Target="https://talan.bank.gov.ua/get-user-certificate/1gOQzgPJNzznGTRy0L7m" TargetMode="External"/><Relationship Id="rId489" Type="http://schemas.openxmlformats.org/officeDocument/2006/relationships/hyperlink" Target="https://talan.bank.gov.ua/get-user-certificate/1gOQzBGiFR-OMgYE8tcu" TargetMode="External"/><Relationship Id="rId654" Type="http://schemas.openxmlformats.org/officeDocument/2006/relationships/hyperlink" Target="https://talan.bank.gov.ua/get-user-certificate/1gOQzq2rjYF4ZhGVV4uP" TargetMode="External"/><Relationship Id="rId696" Type="http://schemas.openxmlformats.org/officeDocument/2006/relationships/hyperlink" Target="https://talan.bank.gov.ua/get-user-certificate/1gOQzBFfGkm2-M8GKx0O" TargetMode="External"/><Relationship Id="rId46" Type="http://schemas.openxmlformats.org/officeDocument/2006/relationships/hyperlink" Target="https://talan.bank.gov.ua/get-user-certificate/1gOQzyntYgpLoTFteJU1" TargetMode="External"/><Relationship Id="rId293" Type="http://schemas.openxmlformats.org/officeDocument/2006/relationships/hyperlink" Target="https://talan.bank.gov.ua/get-user-certificate/1gOQz0IDow1PEeujolJV" TargetMode="External"/><Relationship Id="rId307" Type="http://schemas.openxmlformats.org/officeDocument/2006/relationships/hyperlink" Target="https://talan.bank.gov.ua/get-user-certificate/1gOQzzTpvZEVda35G7-x" TargetMode="External"/><Relationship Id="rId349" Type="http://schemas.openxmlformats.org/officeDocument/2006/relationships/hyperlink" Target="https://talan.bank.gov.ua/get-user-certificate/1gOQzOGAcQZSvB7NYCbl" TargetMode="External"/><Relationship Id="rId514" Type="http://schemas.openxmlformats.org/officeDocument/2006/relationships/hyperlink" Target="https://talan.bank.gov.ua/get-user-certificate/1gOQzI4Q5WyeTSVaf_hA" TargetMode="External"/><Relationship Id="rId556" Type="http://schemas.openxmlformats.org/officeDocument/2006/relationships/hyperlink" Target="https://talan.bank.gov.ua/get-user-certificate/1gOQzix6T6zVeTZKTg8a" TargetMode="External"/><Relationship Id="rId721" Type="http://schemas.openxmlformats.org/officeDocument/2006/relationships/hyperlink" Target="https://talan.bank.gov.ua/get-user-certificate/1gOQz1uhUJK2Ku3iymEd" TargetMode="External"/><Relationship Id="rId88" Type="http://schemas.openxmlformats.org/officeDocument/2006/relationships/hyperlink" Target="https://talan.bank.gov.ua/get-user-certificate/1gOQz5AwfsTAlA572jpT" TargetMode="External"/><Relationship Id="rId111" Type="http://schemas.openxmlformats.org/officeDocument/2006/relationships/hyperlink" Target="https://talan.bank.gov.ua/get-user-certificate/1gOQzTbK1KfKhgJtaJ_J" TargetMode="External"/><Relationship Id="rId153" Type="http://schemas.openxmlformats.org/officeDocument/2006/relationships/hyperlink" Target="https://talan.bank.gov.ua/get-user-certificate/1gOQzwAuDxZW5Ire-Zwu" TargetMode="External"/><Relationship Id="rId195" Type="http://schemas.openxmlformats.org/officeDocument/2006/relationships/hyperlink" Target="https://talan.bank.gov.ua/get-user-certificate/1gOQz-RfGf9dQpdPYwhh" TargetMode="External"/><Relationship Id="rId209" Type="http://schemas.openxmlformats.org/officeDocument/2006/relationships/hyperlink" Target="https://talan.bank.gov.ua/get-user-certificate/1gOQzOh9cu95VuKqotKb" TargetMode="External"/><Relationship Id="rId360" Type="http://schemas.openxmlformats.org/officeDocument/2006/relationships/hyperlink" Target="https://talan.bank.gov.ua/get-user-certificate/1gOQzBJUvRM1Ol7UdsZx" TargetMode="External"/><Relationship Id="rId416" Type="http://schemas.openxmlformats.org/officeDocument/2006/relationships/hyperlink" Target="https://talan.bank.gov.ua/get-user-certificate/1gOQz57aN6siT4PMkKbH" TargetMode="External"/><Relationship Id="rId598" Type="http://schemas.openxmlformats.org/officeDocument/2006/relationships/hyperlink" Target="https://talan.bank.gov.ua/get-user-certificate/1gOQzLS9cA35wAI4ShXe" TargetMode="External"/><Relationship Id="rId220" Type="http://schemas.openxmlformats.org/officeDocument/2006/relationships/hyperlink" Target="https://talan.bank.gov.ua/get-user-certificate/1gOQzLl3YoKl9bKyB_WW" TargetMode="External"/><Relationship Id="rId458" Type="http://schemas.openxmlformats.org/officeDocument/2006/relationships/hyperlink" Target="https://talan.bank.gov.ua/get-user-certificate/1gOQzj22WtTYW57trQWY" TargetMode="External"/><Relationship Id="rId623" Type="http://schemas.openxmlformats.org/officeDocument/2006/relationships/hyperlink" Target="https://talan.bank.gov.ua/get-user-certificate/1gOQzMChwxq0BRjoasWJ" TargetMode="External"/><Relationship Id="rId665" Type="http://schemas.openxmlformats.org/officeDocument/2006/relationships/hyperlink" Target="https://talan.bank.gov.ua/get-user-certificate/1gOQzow3wQ0JjQBqsj05" TargetMode="External"/><Relationship Id="rId15" Type="http://schemas.openxmlformats.org/officeDocument/2006/relationships/hyperlink" Target="https://talan.bank.gov.ua/get-user-certificate/1gOQzsmmMrLoo3HoP7GR" TargetMode="External"/><Relationship Id="rId57" Type="http://schemas.openxmlformats.org/officeDocument/2006/relationships/hyperlink" Target="https://talan.bank.gov.ua/get-user-certificate/1gOQzXYSMKbENw963Y5J" TargetMode="External"/><Relationship Id="rId262" Type="http://schemas.openxmlformats.org/officeDocument/2006/relationships/hyperlink" Target="https://talan.bank.gov.ua/get-user-certificate/1gOQzqfktCC9uzv-pikd" TargetMode="External"/><Relationship Id="rId318" Type="http://schemas.openxmlformats.org/officeDocument/2006/relationships/hyperlink" Target="https://talan.bank.gov.ua/get-user-certificate/1gOQzV_yNbvJP3q9Gv3H" TargetMode="External"/><Relationship Id="rId525" Type="http://schemas.openxmlformats.org/officeDocument/2006/relationships/hyperlink" Target="https://talan.bank.gov.ua/get-user-certificate/1gOQz4oU7kaFygjW2BKu" TargetMode="External"/><Relationship Id="rId567" Type="http://schemas.openxmlformats.org/officeDocument/2006/relationships/hyperlink" Target="https://talan.bank.gov.ua/get-user-certificate/1gOQzG33tC6ynCs-MNGI" TargetMode="External"/><Relationship Id="rId732" Type="http://schemas.openxmlformats.org/officeDocument/2006/relationships/hyperlink" Target="https://talan.bank.gov.ua/get-user-certificate/1gOQzQ0R5fk0j74wadpd" TargetMode="External"/><Relationship Id="rId99" Type="http://schemas.openxmlformats.org/officeDocument/2006/relationships/hyperlink" Target="https://talan.bank.gov.ua/get-user-certificate/1gOQzQQh1YMA4oYQk4W0" TargetMode="External"/><Relationship Id="rId122" Type="http://schemas.openxmlformats.org/officeDocument/2006/relationships/hyperlink" Target="https://talan.bank.gov.ua/get-user-certificate/1gOQzhGufgYwnvX6e9yE" TargetMode="External"/><Relationship Id="rId164" Type="http://schemas.openxmlformats.org/officeDocument/2006/relationships/hyperlink" Target="https://talan.bank.gov.ua/get-user-certificate/1gOQzlAP69eK6RcSSe56" TargetMode="External"/><Relationship Id="rId371" Type="http://schemas.openxmlformats.org/officeDocument/2006/relationships/hyperlink" Target="https://talan.bank.gov.ua/get-user-certificate/1gOQzQtZ30D24FW4gWcp" TargetMode="External"/><Relationship Id="rId427" Type="http://schemas.openxmlformats.org/officeDocument/2006/relationships/hyperlink" Target="https://talan.bank.gov.ua/get-user-certificate/1gOQzY5NYEwaygFYf4dD" TargetMode="External"/><Relationship Id="rId469" Type="http://schemas.openxmlformats.org/officeDocument/2006/relationships/hyperlink" Target="https://talan.bank.gov.ua/get-user-certificate/1gOQz6QtJSL3w-Hfbf-a" TargetMode="External"/><Relationship Id="rId634" Type="http://schemas.openxmlformats.org/officeDocument/2006/relationships/hyperlink" Target="https://talan.bank.gov.ua/get-user-certificate/1gOQzZus5PJDs1ll_s9l" TargetMode="External"/><Relationship Id="rId676" Type="http://schemas.openxmlformats.org/officeDocument/2006/relationships/hyperlink" Target="https://talan.bank.gov.ua/get-user-certificate/1gOQzokiyyjkzOBgHyMI" TargetMode="External"/><Relationship Id="rId26" Type="http://schemas.openxmlformats.org/officeDocument/2006/relationships/hyperlink" Target="https://talan.bank.gov.ua/get-user-certificate/1gOQzVEx4Om7W5Ppvl8J" TargetMode="External"/><Relationship Id="rId231" Type="http://schemas.openxmlformats.org/officeDocument/2006/relationships/hyperlink" Target="https://talan.bank.gov.ua/get-user-certificate/1gOQz49bDoYGeOXs5uTC" TargetMode="External"/><Relationship Id="rId273" Type="http://schemas.openxmlformats.org/officeDocument/2006/relationships/hyperlink" Target="https://talan.bank.gov.ua/get-user-certificate/1gOQzgfJY-8fhygyZvhy" TargetMode="External"/><Relationship Id="rId329" Type="http://schemas.openxmlformats.org/officeDocument/2006/relationships/hyperlink" Target="https://talan.bank.gov.ua/get-user-certificate/1gOQzlVFkVrBjUtoStfI" TargetMode="External"/><Relationship Id="rId480" Type="http://schemas.openxmlformats.org/officeDocument/2006/relationships/hyperlink" Target="https://talan.bank.gov.ua/get-user-certificate/1gOQzmBP3z09rPInewVt" TargetMode="External"/><Relationship Id="rId536" Type="http://schemas.openxmlformats.org/officeDocument/2006/relationships/hyperlink" Target="https://talan.bank.gov.ua/get-user-certificate/1gOQzRQg6khaCNeVFp2k" TargetMode="External"/><Relationship Id="rId701" Type="http://schemas.openxmlformats.org/officeDocument/2006/relationships/hyperlink" Target="https://talan.bank.gov.ua/get-user-certificate/1gOQzZkfcfsBo1qL6976" TargetMode="External"/><Relationship Id="rId68" Type="http://schemas.openxmlformats.org/officeDocument/2006/relationships/hyperlink" Target="https://talan.bank.gov.ua/get-user-certificate/1gOQzr7caFkWaofPm24b" TargetMode="External"/><Relationship Id="rId133" Type="http://schemas.openxmlformats.org/officeDocument/2006/relationships/hyperlink" Target="https://talan.bank.gov.ua/get-user-certificate/1gOQzWP0P3ZLz78njAFp" TargetMode="External"/><Relationship Id="rId175" Type="http://schemas.openxmlformats.org/officeDocument/2006/relationships/hyperlink" Target="https://talan.bank.gov.ua/get-user-certificate/1gOQzaG2edFf7esfq4sQ" TargetMode="External"/><Relationship Id="rId340" Type="http://schemas.openxmlformats.org/officeDocument/2006/relationships/hyperlink" Target="https://talan.bank.gov.ua/get-user-certificate/1gOQzJqrPxMOGmidEbXm" TargetMode="External"/><Relationship Id="rId578" Type="http://schemas.openxmlformats.org/officeDocument/2006/relationships/hyperlink" Target="https://talan.bank.gov.ua/get-user-certificate/1gOQzOoQi3_-n6YSKgKt" TargetMode="External"/><Relationship Id="rId743" Type="http://schemas.openxmlformats.org/officeDocument/2006/relationships/hyperlink" Target="https://talan.bank.gov.ua/get-user-certificate/1gOQz6xU70GHkKDHbs4I" TargetMode="External"/><Relationship Id="rId200" Type="http://schemas.openxmlformats.org/officeDocument/2006/relationships/hyperlink" Target="https://talan.bank.gov.ua/get-user-certificate/1gOQzRRNEAowVhzjZoZP" TargetMode="External"/><Relationship Id="rId382" Type="http://schemas.openxmlformats.org/officeDocument/2006/relationships/hyperlink" Target="https://talan.bank.gov.ua/get-user-certificate/1gOQzuHlGiaaUZEQdZOv" TargetMode="External"/><Relationship Id="rId438" Type="http://schemas.openxmlformats.org/officeDocument/2006/relationships/hyperlink" Target="https://talan.bank.gov.ua/get-user-certificate/1gOQztX6honn42TQzya0" TargetMode="External"/><Relationship Id="rId603" Type="http://schemas.openxmlformats.org/officeDocument/2006/relationships/hyperlink" Target="https://talan.bank.gov.ua/get-user-certificate/1gOQzuhrNmGzh5dspqEe" TargetMode="External"/><Relationship Id="rId645" Type="http://schemas.openxmlformats.org/officeDocument/2006/relationships/hyperlink" Target="https://talan.bank.gov.ua/get-user-certificate/1gOQzcz8UaO1AqAfYrUA" TargetMode="External"/><Relationship Id="rId687" Type="http://schemas.openxmlformats.org/officeDocument/2006/relationships/hyperlink" Target="https://talan.bank.gov.ua/get-user-certificate/1gOQzW8-jRnj0nZZLzsa" TargetMode="External"/><Relationship Id="rId242" Type="http://schemas.openxmlformats.org/officeDocument/2006/relationships/hyperlink" Target="https://talan.bank.gov.ua/get-user-certificate/1gOQzwb7y59cIKe_6gRB" TargetMode="External"/><Relationship Id="rId284" Type="http://schemas.openxmlformats.org/officeDocument/2006/relationships/hyperlink" Target="https://talan.bank.gov.ua/get-user-certificate/1gOQzZb2peL_OkyPLwEg" TargetMode="External"/><Relationship Id="rId491" Type="http://schemas.openxmlformats.org/officeDocument/2006/relationships/hyperlink" Target="https://talan.bank.gov.ua/get-user-certificate/1gOQzv6FKLCSWdloLJmy" TargetMode="External"/><Relationship Id="rId505" Type="http://schemas.openxmlformats.org/officeDocument/2006/relationships/hyperlink" Target="https://talan.bank.gov.ua/get-user-certificate/1gOQzhRf7JTrTMyx7Qca" TargetMode="External"/><Relationship Id="rId712" Type="http://schemas.openxmlformats.org/officeDocument/2006/relationships/hyperlink" Target="https://talan.bank.gov.ua/get-user-certificate/1gOQzXjIIVKrwkDVB1sS" TargetMode="External"/><Relationship Id="rId37" Type="http://schemas.openxmlformats.org/officeDocument/2006/relationships/hyperlink" Target="https://talan.bank.gov.ua/get-user-certificate/1gOQzF5ytDRHji5ZXHQo" TargetMode="External"/><Relationship Id="rId79" Type="http://schemas.openxmlformats.org/officeDocument/2006/relationships/hyperlink" Target="https://talan.bank.gov.ua/get-user-certificate/1gOQzydvDpE8YfEEgcgg" TargetMode="External"/><Relationship Id="rId102" Type="http://schemas.openxmlformats.org/officeDocument/2006/relationships/hyperlink" Target="https://talan.bank.gov.ua/get-user-certificate/1gOQzK9uZNToBqLTbhVT" TargetMode="External"/><Relationship Id="rId144" Type="http://schemas.openxmlformats.org/officeDocument/2006/relationships/hyperlink" Target="https://talan.bank.gov.ua/get-user-certificate/1gOQzXE80L550A2s0TQK" TargetMode="External"/><Relationship Id="rId547" Type="http://schemas.openxmlformats.org/officeDocument/2006/relationships/hyperlink" Target="https://talan.bank.gov.ua/get-user-certificate/1gOQz9ut1U5PZ9pBomTX" TargetMode="External"/><Relationship Id="rId589" Type="http://schemas.openxmlformats.org/officeDocument/2006/relationships/hyperlink" Target="https://talan.bank.gov.ua/get-user-certificate/1gOQzC1W6vU-fCQr5SYO" TargetMode="External"/><Relationship Id="rId754" Type="http://schemas.openxmlformats.org/officeDocument/2006/relationships/hyperlink" Target="https://talan.bank.gov.ua/get-user-certificate/OkqYuDLPYCxuUz40Ocrg" TargetMode="External"/><Relationship Id="rId90" Type="http://schemas.openxmlformats.org/officeDocument/2006/relationships/hyperlink" Target="https://talan.bank.gov.ua/get-user-certificate/1gOQzvfb841_A8S8g8Mn" TargetMode="External"/><Relationship Id="rId186" Type="http://schemas.openxmlformats.org/officeDocument/2006/relationships/hyperlink" Target="https://talan.bank.gov.ua/get-user-certificate/1gOQz71o3QzDhdr3E8wY" TargetMode="External"/><Relationship Id="rId351" Type="http://schemas.openxmlformats.org/officeDocument/2006/relationships/hyperlink" Target="https://talan.bank.gov.ua/get-user-certificate/1gOQzLTVsd7Q6pxv1Z6E" TargetMode="External"/><Relationship Id="rId393" Type="http://schemas.openxmlformats.org/officeDocument/2006/relationships/hyperlink" Target="https://talan.bank.gov.ua/get-user-certificate/1gOQz18sX_KO4hLUBzfS" TargetMode="External"/><Relationship Id="rId407" Type="http://schemas.openxmlformats.org/officeDocument/2006/relationships/hyperlink" Target="https://talan.bank.gov.ua/get-user-certificate/1gOQzvSP11kects_zSDt" TargetMode="External"/><Relationship Id="rId449" Type="http://schemas.openxmlformats.org/officeDocument/2006/relationships/hyperlink" Target="https://talan.bank.gov.ua/get-user-certificate/1gOQzKW8eMZlu1akzowq" TargetMode="External"/><Relationship Id="rId614" Type="http://schemas.openxmlformats.org/officeDocument/2006/relationships/hyperlink" Target="https://talan.bank.gov.ua/get-user-certificate/1gOQzfUBYm54-y9h7mvW" TargetMode="External"/><Relationship Id="rId656" Type="http://schemas.openxmlformats.org/officeDocument/2006/relationships/hyperlink" Target="https://talan.bank.gov.ua/get-user-certificate/1gOQzU7MNDtRfP7vCFsS" TargetMode="External"/><Relationship Id="rId211" Type="http://schemas.openxmlformats.org/officeDocument/2006/relationships/hyperlink" Target="https://talan.bank.gov.ua/get-user-certificate/1gOQzZDx4N3brI3utf3J" TargetMode="External"/><Relationship Id="rId253" Type="http://schemas.openxmlformats.org/officeDocument/2006/relationships/hyperlink" Target="https://talan.bank.gov.ua/get-user-certificate/1gOQz-9u8SREoV7ARpO4" TargetMode="External"/><Relationship Id="rId295" Type="http://schemas.openxmlformats.org/officeDocument/2006/relationships/hyperlink" Target="https://talan.bank.gov.ua/get-user-certificate/1gOQzmZdQQBJzOPxTIS-" TargetMode="External"/><Relationship Id="rId309" Type="http://schemas.openxmlformats.org/officeDocument/2006/relationships/hyperlink" Target="https://talan.bank.gov.ua/get-user-certificate/1gOQzAFLPgenQa71_hNZ" TargetMode="External"/><Relationship Id="rId460" Type="http://schemas.openxmlformats.org/officeDocument/2006/relationships/hyperlink" Target="https://talan.bank.gov.ua/get-user-certificate/1gOQzAhb1Y2fCU7E2qFw" TargetMode="External"/><Relationship Id="rId516" Type="http://schemas.openxmlformats.org/officeDocument/2006/relationships/hyperlink" Target="https://talan.bank.gov.ua/get-user-certificate/1gOQzS2ii1ezaVeARXlJ" TargetMode="External"/><Relationship Id="rId698" Type="http://schemas.openxmlformats.org/officeDocument/2006/relationships/hyperlink" Target="https://talan.bank.gov.ua/get-user-certificate/1gOQzGW5afF0GT7K6fDb" TargetMode="External"/><Relationship Id="rId48" Type="http://schemas.openxmlformats.org/officeDocument/2006/relationships/hyperlink" Target="https://talan.bank.gov.ua/get-user-certificate/1gOQzUKuv058ts_1wqRn" TargetMode="External"/><Relationship Id="rId113" Type="http://schemas.openxmlformats.org/officeDocument/2006/relationships/hyperlink" Target="https://talan.bank.gov.ua/get-user-certificate/1gOQzJbY5VoBPl-uqQln" TargetMode="External"/><Relationship Id="rId320" Type="http://schemas.openxmlformats.org/officeDocument/2006/relationships/hyperlink" Target="https://talan.bank.gov.ua/get-user-certificate/1gOQzimVa9BEAhPpMX7k" TargetMode="External"/><Relationship Id="rId558" Type="http://schemas.openxmlformats.org/officeDocument/2006/relationships/hyperlink" Target="https://talan.bank.gov.ua/get-user-certificate/1gOQzQXruxOrVr1U_cz4" TargetMode="External"/><Relationship Id="rId723" Type="http://schemas.openxmlformats.org/officeDocument/2006/relationships/hyperlink" Target="https://talan.bank.gov.ua/get-user-certificate/1gOQzBXcvRcc5PrhsyYX" TargetMode="External"/><Relationship Id="rId155" Type="http://schemas.openxmlformats.org/officeDocument/2006/relationships/hyperlink" Target="https://talan.bank.gov.ua/get-user-certificate/1gOQzAMC0INZSvyHQ7TK" TargetMode="External"/><Relationship Id="rId197" Type="http://schemas.openxmlformats.org/officeDocument/2006/relationships/hyperlink" Target="https://talan.bank.gov.ua/get-user-certificate/1gOQzvuFBjsu6Vm8wIph" TargetMode="External"/><Relationship Id="rId362" Type="http://schemas.openxmlformats.org/officeDocument/2006/relationships/hyperlink" Target="https://talan.bank.gov.ua/get-user-certificate/1gOQzxTOBPEZkpMKe50Q" TargetMode="External"/><Relationship Id="rId418" Type="http://schemas.openxmlformats.org/officeDocument/2006/relationships/hyperlink" Target="https://talan.bank.gov.ua/get-user-certificate/1gOQzhHY5G9FqHDstnjN" TargetMode="External"/><Relationship Id="rId625" Type="http://schemas.openxmlformats.org/officeDocument/2006/relationships/hyperlink" Target="https://talan.bank.gov.ua/get-user-certificate/1gOQz2eCGdJufM_r5yIG" TargetMode="External"/><Relationship Id="rId222" Type="http://schemas.openxmlformats.org/officeDocument/2006/relationships/hyperlink" Target="https://talan.bank.gov.ua/get-user-certificate/1gOQz9sD26hrHPrgPx3e" TargetMode="External"/><Relationship Id="rId264" Type="http://schemas.openxmlformats.org/officeDocument/2006/relationships/hyperlink" Target="https://talan.bank.gov.ua/get-user-certificate/1gOQzY_vl1odQWsssLWj" TargetMode="External"/><Relationship Id="rId471" Type="http://schemas.openxmlformats.org/officeDocument/2006/relationships/hyperlink" Target="https://talan.bank.gov.ua/get-user-certificate/1gOQz7ZPhKsc_h_OZzKN" TargetMode="External"/><Relationship Id="rId667" Type="http://schemas.openxmlformats.org/officeDocument/2006/relationships/hyperlink" Target="https://talan.bank.gov.ua/get-user-certificate/1gOQzyrRap_wZgXdd97k" TargetMode="External"/><Relationship Id="rId17" Type="http://schemas.openxmlformats.org/officeDocument/2006/relationships/hyperlink" Target="https://talan.bank.gov.ua/get-user-certificate/1gOQzu6G-lo2g_clZpl6" TargetMode="External"/><Relationship Id="rId59" Type="http://schemas.openxmlformats.org/officeDocument/2006/relationships/hyperlink" Target="https://talan.bank.gov.ua/get-user-certificate/1gOQz-MZHkriMllNL-0c" TargetMode="External"/><Relationship Id="rId124" Type="http://schemas.openxmlformats.org/officeDocument/2006/relationships/hyperlink" Target="https://talan.bank.gov.ua/get-user-certificate/1gOQzRj6j5lKyQkszTfj" TargetMode="External"/><Relationship Id="rId527" Type="http://schemas.openxmlformats.org/officeDocument/2006/relationships/hyperlink" Target="https://talan.bank.gov.ua/get-user-certificate/1gOQz_h58zGC1Y7EC4hC" TargetMode="External"/><Relationship Id="rId569" Type="http://schemas.openxmlformats.org/officeDocument/2006/relationships/hyperlink" Target="https://talan.bank.gov.ua/get-user-certificate/1gOQz1AwZCyqYw57km35" TargetMode="External"/><Relationship Id="rId734" Type="http://schemas.openxmlformats.org/officeDocument/2006/relationships/hyperlink" Target="https://talan.bank.gov.ua/get-user-certificate/1gOQz-i89CS1Y1gRfgiu" TargetMode="External"/><Relationship Id="rId70" Type="http://schemas.openxmlformats.org/officeDocument/2006/relationships/hyperlink" Target="https://talan.bank.gov.ua/get-user-certificate/1gOQzwI97svZNuEPcH2u" TargetMode="External"/><Relationship Id="rId166" Type="http://schemas.openxmlformats.org/officeDocument/2006/relationships/hyperlink" Target="https://talan.bank.gov.ua/get-user-certificate/1gOQzGYn3NfYueF3V-tf" TargetMode="External"/><Relationship Id="rId331" Type="http://schemas.openxmlformats.org/officeDocument/2006/relationships/hyperlink" Target="https://talan.bank.gov.ua/get-user-certificate/1gOQzjXwSnylp9AcJYvt" TargetMode="External"/><Relationship Id="rId373" Type="http://schemas.openxmlformats.org/officeDocument/2006/relationships/hyperlink" Target="https://talan.bank.gov.ua/get-user-certificate/1gOQzjxhnfV0nnMZ2Mjh" TargetMode="External"/><Relationship Id="rId429" Type="http://schemas.openxmlformats.org/officeDocument/2006/relationships/hyperlink" Target="https://talan.bank.gov.ua/get-user-certificate/1gOQzYR86_eSNumGatTd" TargetMode="External"/><Relationship Id="rId580" Type="http://schemas.openxmlformats.org/officeDocument/2006/relationships/hyperlink" Target="https://talan.bank.gov.ua/get-user-certificate/1gOQzV4NF0Uhz197JuKa" TargetMode="External"/><Relationship Id="rId636" Type="http://schemas.openxmlformats.org/officeDocument/2006/relationships/hyperlink" Target="https://talan.bank.gov.ua/get-user-certificate/1gOQzgffoKavY_a3YVzs" TargetMode="External"/><Relationship Id="rId1" Type="http://schemas.openxmlformats.org/officeDocument/2006/relationships/hyperlink" Target="https://talan.bank.gov.ua/get-user-certificate/1gOQzPYO0T7WX7CMRsne" TargetMode="External"/><Relationship Id="rId233" Type="http://schemas.openxmlformats.org/officeDocument/2006/relationships/hyperlink" Target="https://talan.bank.gov.ua/get-user-certificate/1gOQzkvrMru9cxG3P57x" TargetMode="External"/><Relationship Id="rId440" Type="http://schemas.openxmlformats.org/officeDocument/2006/relationships/hyperlink" Target="https://talan.bank.gov.ua/get-user-certificate/1gOQzy7VgMvx13h41aQA" TargetMode="External"/><Relationship Id="rId678" Type="http://schemas.openxmlformats.org/officeDocument/2006/relationships/hyperlink" Target="https://talan.bank.gov.ua/get-user-certificate/1gOQzuwsK9Md3bZ9QKAK" TargetMode="External"/><Relationship Id="rId28" Type="http://schemas.openxmlformats.org/officeDocument/2006/relationships/hyperlink" Target="https://talan.bank.gov.ua/get-user-certificate/1gOQz-jPzPzGCPXRh102" TargetMode="External"/><Relationship Id="rId275" Type="http://schemas.openxmlformats.org/officeDocument/2006/relationships/hyperlink" Target="https://talan.bank.gov.ua/get-user-certificate/1gOQzUuNa14COOU8neQV" TargetMode="External"/><Relationship Id="rId300" Type="http://schemas.openxmlformats.org/officeDocument/2006/relationships/hyperlink" Target="https://talan.bank.gov.ua/get-user-certificate/1gOQzkJTa1Z2WpDeCRde" TargetMode="External"/><Relationship Id="rId482" Type="http://schemas.openxmlformats.org/officeDocument/2006/relationships/hyperlink" Target="https://talan.bank.gov.ua/get-user-certificate/1gOQz1DU2nQKl4vhgwgP" TargetMode="External"/><Relationship Id="rId538" Type="http://schemas.openxmlformats.org/officeDocument/2006/relationships/hyperlink" Target="https://talan.bank.gov.ua/get-user-certificate/1gOQzxBXdq0ThPveKG2Y" TargetMode="External"/><Relationship Id="rId703" Type="http://schemas.openxmlformats.org/officeDocument/2006/relationships/hyperlink" Target="https://talan.bank.gov.ua/get-user-certificate/1gOQziJmRCwalOYVuSF2" TargetMode="External"/><Relationship Id="rId745" Type="http://schemas.openxmlformats.org/officeDocument/2006/relationships/hyperlink" Target="https://talan.bank.gov.ua/get-user-certificate/1gOQz3haYraeZsaaoTy7" TargetMode="External"/><Relationship Id="rId81" Type="http://schemas.openxmlformats.org/officeDocument/2006/relationships/hyperlink" Target="https://talan.bank.gov.ua/get-user-certificate/1gOQznGBY1EXgjXj06j-" TargetMode="External"/><Relationship Id="rId135" Type="http://schemas.openxmlformats.org/officeDocument/2006/relationships/hyperlink" Target="https://talan.bank.gov.ua/get-user-certificate/1gOQz8rN47sndVXu_SIb" TargetMode="External"/><Relationship Id="rId177" Type="http://schemas.openxmlformats.org/officeDocument/2006/relationships/hyperlink" Target="https://talan.bank.gov.ua/get-user-certificate/1gOQzy82t1KnnXq5r4wp" TargetMode="External"/><Relationship Id="rId342" Type="http://schemas.openxmlformats.org/officeDocument/2006/relationships/hyperlink" Target="https://talan.bank.gov.ua/get-user-certificate/1gOQzTxn9YCcw-DbTB5h" TargetMode="External"/><Relationship Id="rId384" Type="http://schemas.openxmlformats.org/officeDocument/2006/relationships/hyperlink" Target="https://talan.bank.gov.ua/get-user-certificate/1gOQzVaaU6XUiYjj1XvR" TargetMode="External"/><Relationship Id="rId591" Type="http://schemas.openxmlformats.org/officeDocument/2006/relationships/hyperlink" Target="https://talan.bank.gov.ua/get-user-certificate/1gOQzZN28fgwXmLe6A5b" TargetMode="External"/><Relationship Id="rId605" Type="http://schemas.openxmlformats.org/officeDocument/2006/relationships/hyperlink" Target="https://talan.bank.gov.ua/get-user-certificate/1gOQzgfjCE6QGXgoK17X" TargetMode="External"/><Relationship Id="rId202" Type="http://schemas.openxmlformats.org/officeDocument/2006/relationships/hyperlink" Target="https://talan.bank.gov.ua/get-user-certificate/1gOQzLKX6TeRrbwMbbJ1" TargetMode="External"/><Relationship Id="rId244" Type="http://schemas.openxmlformats.org/officeDocument/2006/relationships/hyperlink" Target="https://talan.bank.gov.ua/get-user-certificate/1gOQzYPq-a0OJ0hbanpf" TargetMode="External"/><Relationship Id="rId647" Type="http://schemas.openxmlformats.org/officeDocument/2006/relationships/hyperlink" Target="https://talan.bank.gov.ua/get-user-certificate/1gOQz-6kX-RBxq8fIlKT" TargetMode="External"/><Relationship Id="rId689" Type="http://schemas.openxmlformats.org/officeDocument/2006/relationships/hyperlink" Target="https://talan.bank.gov.ua/get-user-certificate/1gOQzgBlyhTZmPN_udJt" TargetMode="External"/><Relationship Id="rId39" Type="http://schemas.openxmlformats.org/officeDocument/2006/relationships/hyperlink" Target="https://talan.bank.gov.ua/get-user-certificate/1gOQzTRCLYnZ4tLt7699" TargetMode="External"/><Relationship Id="rId286" Type="http://schemas.openxmlformats.org/officeDocument/2006/relationships/hyperlink" Target="https://talan.bank.gov.ua/get-user-certificate/1gOQzWFVfjPwZZeQ2rbm" TargetMode="External"/><Relationship Id="rId451" Type="http://schemas.openxmlformats.org/officeDocument/2006/relationships/hyperlink" Target="https://talan.bank.gov.ua/get-user-certificate/1gOQzJ5AlmUGI4QKpcjo" TargetMode="External"/><Relationship Id="rId493" Type="http://schemas.openxmlformats.org/officeDocument/2006/relationships/hyperlink" Target="https://talan.bank.gov.ua/get-user-certificate/1gOQzbAkNnvjdREQFhJT" TargetMode="External"/><Relationship Id="rId507" Type="http://schemas.openxmlformats.org/officeDocument/2006/relationships/hyperlink" Target="https://talan.bank.gov.ua/get-user-certificate/1gOQz09KkqhPBd82jqAi" TargetMode="External"/><Relationship Id="rId549" Type="http://schemas.openxmlformats.org/officeDocument/2006/relationships/hyperlink" Target="https://talan.bank.gov.ua/get-user-certificate/1gOQzbwLPeXhMHNqQUSv" TargetMode="External"/><Relationship Id="rId714" Type="http://schemas.openxmlformats.org/officeDocument/2006/relationships/hyperlink" Target="https://talan.bank.gov.ua/get-user-certificate/1gOQzjOKc8LTetrw6jOW" TargetMode="External"/><Relationship Id="rId756" Type="http://schemas.openxmlformats.org/officeDocument/2006/relationships/hyperlink" Target="https://talan.bank.gov.ua/get-user-certificate/OkqYuvWGJmD8E0QWUhzg" TargetMode="External"/><Relationship Id="rId50" Type="http://schemas.openxmlformats.org/officeDocument/2006/relationships/hyperlink" Target="https://talan.bank.gov.ua/get-user-certificate/1gOQzNjzP_HppBY376kF" TargetMode="External"/><Relationship Id="rId104" Type="http://schemas.openxmlformats.org/officeDocument/2006/relationships/hyperlink" Target="https://talan.bank.gov.ua/get-user-certificate/1gOQz_y4rMrNMLwyUj4j" TargetMode="External"/><Relationship Id="rId146" Type="http://schemas.openxmlformats.org/officeDocument/2006/relationships/hyperlink" Target="https://talan.bank.gov.ua/get-user-certificate/1gOQzvM7Kw35AWkWI8FR" TargetMode="External"/><Relationship Id="rId188" Type="http://schemas.openxmlformats.org/officeDocument/2006/relationships/hyperlink" Target="https://talan.bank.gov.ua/get-user-certificate/1gOQz2B2dCZgW5Mr_3Te" TargetMode="External"/><Relationship Id="rId311" Type="http://schemas.openxmlformats.org/officeDocument/2006/relationships/hyperlink" Target="https://talan.bank.gov.ua/get-user-certificate/1gOQz2t3sd4IHQ4utj2J" TargetMode="External"/><Relationship Id="rId353" Type="http://schemas.openxmlformats.org/officeDocument/2006/relationships/hyperlink" Target="https://talan.bank.gov.ua/get-user-certificate/1gOQzf3ucgx3rd5zfKYm" TargetMode="External"/><Relationship Id="rId395" Type="http://schemas.openxmlformats.org/officeDocument/2006/relationships/hyperlink" Target="https://talan.bank.gov.ua/get-user-certificate/1gOQz7WVkFd9zrB2BMXG" TargetMode="External"/><Relationship Id="rId409" Type="http://schemas.openxmlformats.org/officeDocument/2006/relationships/hyperlink" Target="https://talan.bank.gov.ua/get-user-certificate/1gOQz5Cta0zm6pL4pNjE" TargetMode="External"/><Relationship Id="rId560" Type="http://schemas.openxmlformats.org/officeDocument/2006/relationships/hyperlink" Target="https://talan.bank.gov.ua/get-user-certificate/1gOQzDf_XvV9PKbtjoBh" TargetMode="External"/><Relationship Id="rId92" Type="http://schemas.openxmlformats.org/officeDocument/2006/relationships/hyperlink" Target="https://talan.bank.gov.ua/get-user-certificate/1gOQzo6r414wYPNmfg47" TargetMode="External"/><Relationship Id="rId213" Type="http://schemas.openxmlformats.org/officeDocument/2006/relationships/hyperlink" Target="https://talan.bank.gov.ua/get-user-certificate/1gOQzHaNAQjFl21ldkFf" TargetMode="External"/><Relationship Id="rId420" Type="http://schemas.openxmlformats.org/officeDocument/2006/relationships/hyperlink" Target="https://talan.bank.gov.ua/get-user-certificate/1gOQz8EbWAipNMXsqYAG" TargetMode="External"/><Relationship Id="rId616" Type="http://schemas.openxmlformats.org/officeDocument/2006/relationships/hyperlink" Target="https://talan.bank.gov.ua/get-user-certificate/1gOQzXNBzVepc1u1uxAT" TargetMode="External"/><Relationship Id="rId658" Type="http://schemas.openxmlformats.org/officeDocument/2006/relationships/hyperlink" Target="https://talan.bank.gov.ua/get-user-certificate/1gOQzg4i9XL-EtdsIbUu" TargetMode="External"/><Relationship Id="rId255" Type="http://schemas.openxmlformats.org/officeDocument/2006/relationships/hyperlink" Target="https://talan.bank.gov.ua/get-user-certificate/1gOQzklIK0hIvhVxt5Ok" TargetMode="External"/><Relationship Id="rId297" Type="http://schemas.openxmlformats.org/officeDocument/2006/relationships/hyperlink" Target="https://talan.bank.gov.ua/get-user-certificate/1gOQz6MCQo2651dLR9Fo" TargetMode="External"/><Relationship Id="rId462" Type="http://schemas.openxmlformats.org/officeDocument/2006/relationships/hyperlink" Target="https://talan.bank.gov.ua/get-user-certificate/1gOQzUrUKHBs3XnX5Ezk" TargetMode="External"/><Relationship Id="rId518" Type="http://schemas.openxmlformats.org/officeDocument/2006/relationships/hyperlink" Target="https://talan.bank.gov.ua/get-user-certificate/1gOQz7dYyNn4m8OySpzS" TargetMode="External"/><Relationship Id="rId725" Type="http://schemas.openxmlformats.org/officeDocument/2006/relationships/hyperlink" Target="https://talan.bank.gov.ua/get-user-certificate/1gOQzxVIiOI5OZPzLNwx" TargetMode="External"/><Relationship Id="rId115" Type="http://schemas.openxmlformats.org/officeDocument/2006/relationships/hyperlink" Target="https://talan.bank.gov.ua/get-user-certificate/1gOQzjBMY-P05QWZpgDI" TargetMode="External"/><Relationship Id="rId157" Type="http://schemas.openxmlformats.org/officeDocument/2006/relationships/hyperlink" Target="https://talan.bank.gov.ua/get-user-certificate/1gOQzctJCqNkPaM5yClm" TargetMode="External"/><Relationship Id="rId322" Type="http://schemas.openxmlformats.org/officeDocument/2006/relationships/hyperlink" Target="https://talan.bank.gov.ua/get-user-certificate/1gOQzarTU7g-HPEFu5-l" TargetMode="External"/><Relationship Id="rId364" Type="http://schemas.openxmlformats.org/officeDocument/2006/relationships/hyperlink" Target="https://talan.bank.gov.ua/get-user-certificate/1gOQz2NxqxDalhlf5Kl_" TargetMode="External"/><Relationship Id="rId61" Type="http://schemas.openxmlformats.org/officeDocument/2006/relationships/hyperlink" Target="https://talan.bank.gov.ua/get-user-certificate/1gOQz3L0uh7w5c8UeYok" TargetMode="External"/><Relationship Id="rId199" Type="http://schemas.openxmlformats.org/officeDocument/2006/relationships/hyperlink" Target="https://talan.bank.gov.ua/get-user-certificate/1gOQzdyLF0iBT7bk09DG" TargetMode="External"/><Relationship Id="rId571" Type="http://schemas.openxmlformats.org/officeDocument/2006/relationships/hyperlink" Target="https://talan.bank.gov.ua/get-user-certificate/1gOQzAwWg9FguJYFNBWq" TargetMode="External"/><Relationship Id="rId627" Type="http://schemas.openxmlformats.org/officeDocument/2006/relationships/hyperlink" Target="https://talan.bank.gov.ua/get-user-certificate/1gOQzX7sMXGeDarAnzoK" TargetMode="External"/><Relationship Id="rId669" Type="http://schemas.openxmlformats.org/officeDocument/2006/relationships/hyperlink" Target="https://talan.bank.gov.ua/get-user-certificate/1gOQzC1U-ZzcH-BiZO1v" TargetMode="External"/><Relationship Id="rId19" Type="http://schemas.openxmlformats.org/officeDocument/2006/relationships/hyperlink" Target="https://talan.bank.gov.ua/get-user-certificate/1gOQzGmS2WkWjRdhTpqY" TargetMode="External"/><Relationship Id="rId224" Type="http://schemas.openxmlformats.org/officeDocument/2006/relationships/hyperlink" Target="https://talan.bank.gov.ua/get-user-certificate/1gOQzFsp-ACcnf6P7-72" TargetMode="External"/><Relationship Id="rId266" Type="http://schemas.openxmlformats.org/officeDocument/2006/relationships/hyperlink" Target="https://talan.bank.gov.ua/get-user-certificate/1gOQzVoocFFIuECqLipp" TargetMode="External"/><Relationship Id="rId431" Type="http://schemas.openxmlformats.org/officeDocument/2006/relationships/hyperlink" Target="https://talan.bank.gov.ua/get-user-certificate/1gOQzgiV7rWpw6H0lK5p" TargetMode="External"/><Relationship Id="rId473" Type="http://schemas.openxmlformats.org/officeDocument/2006/relationships/hyperlink" Target="https://talan.bank.gov.ua/get-user-certificate/1gOQzHR6WuXueJIpVhAa" TargetMode="External"/><Relationship Id="rId529" Type="http://schemas.openxmlformats.org/officeDocument/2006/relationships/hyperlink" Target="https://talan.bank.gov.ua/get-user-certificate/1gOQzY34gedKIgxi3HC6" TargetMode="External"/><Relationship Id="rId680" Type="http://schemas.openxmlformats.org/officeDocument/2006/relationships/hyperlink" Target="https://talan.bank.gov.ua/get-user-certificate/1gOQzU5JCa7MLndmjLjX" TargetMode="External"/><Relationship Id="rId736" Type="http://schemas.openxmlformats.org/officeDocument/2006/relationships/hyperlink" Target="https://talan.bank.gov.ua/get-user-certificate/1gOQzYpMz_taEcDtctrA" TargetMode="External"/><Relationship Id="rId30" Type="http://schemas.openxmlformats.org/officeDocument/2006/relationships/hyperlink" Target="https://talan.bank.gov.ua/get-user-certificate/1gOQzvAbVrXXIxTvADOS" TargetMode="External"/><Relationship Id="rId126" Type="http://schemas.openxmlformats.org/officeDocument/2006/relationships/hyperlink" Target="https://talan.bank.gov.ua/get-user-certificate/1gOQzfPvalxr8ufZ5LSt" TargetMode="External"/><Relationship Id="rId168" Type="http://schemas.openxmlformats.org/officeDocument/2006/relationships/hyperlink" Target="https://talan.bank.gov.ua/get-user-certificate/1gOQz0GZL7Z1kw8DKU21" TargetMode="External"/><Relationship Id="rId333" Type="http://schemas.openxmlformats.org/officeDocument/2006/relationships/hyperlink" Target="https://talan.bank.gov.ua/get-user-certificate/1gOQzErf51vR1bCmPNcK" TargetMode="External"/><Relationship Id="rId540" Type="http://schemas.openxmlformats.org/officeDocument/2006/relationships/hyperlink" Target="https://talan.bank.gov.ua/get-user-certificate/1gOQznyNbVBI2GKq3t2m" TargetMode="External"/><Relationship Id="rId72" Type="http://schemas.openxmlformats.org/officeDocument/2006/relationships/hyperlink" Target="https://talan.bank.gov.ua/get-user-certificate/1gOQzC0UvOKgglRGoqEs" TargetMode="External"/><Relationship Id="rId375" Type="http://schemas.openxmlformats.org/officeDocument/2006/relationships/hyperlink" Target="https://talan.bank.gov.ua/get-user-certificate/1gOQzYXK9JhjygvC57Gp" TargetMode="External"/><Relationship Id="rId582" Type="http://schemas.openxmlformats.org/officeDocument/2006/relationships/hyperlink" Target="https://talan.bank.gov.ua/get-user-certificate/1gOQz2V8-_HyH178Nzgp" TargetMode="External"/><Relationship Id="rId638" Type="http://schemas.openxmlformats.org/officeDocument/2006/relationships/hyperlink" Target="https://talan.bank.gov.ua/get-user-certificate/1gOQzz_J0yhNNsyrPV7V" TargetMode="External"/><Relationship Id="rId3" Type="http://schemas.openxmlformats.org/officeDocument/2006/relationships/hyperlink" Target="https://talan.bank.gov.ua/get-user-certificate/1gOQzSUeyfwCNTpiHKVL" TargetMode="External"/><Relationship Id="rId235" Type="http://schemas.openxmlformats.org/officeDocument/2006/relationships/hyperlink" Target="https://talan.bank.gov.ua/get-user-certificate/1gOQzDXSZz8cfnwcsmri" TargetMode="External"/><Relationship Id="rId277" Type="http://schemas.openxmlformats.org/officeDocument/2006/relationships/hyperlink" Target="https://talan.bank.gov.ua/get-user-certificate/1gOQzAyPRS_BV73_7ae7" TargetMode="External"/><Relationship Id="rId400" Type="http://schemas.openxmlformats.org/officeDocument/2006/relationships/hyperlink" Target="https://talan.bank.gov.ua/get-user-certificate/1gOQzm4tOZHn1sWhDwWU" TargetMode="External"/><Relationship Id="rId442" Type="http://schemas.openxmlformats.org/officeDocument/2006/relationships/hyperlink" Target="https://talan.bank.gov.ua/get-user-certificate/1gOQzuEXL9Ri_C93A2NM" TargetMode="External"/><Relationship Id="rId484" Type="http://schemas.openxmlformats.org/officeDocument/2006/relationships/hyperlink" Target="https://talan.bank.gov.ua/get-user-certificate/1gOQzea6NA0i_6bhJJhC" TargetMode="External"/><Relationship Id="rId705" Type="http://schemas.openxmlformats.org/officeDocument/2006/relationships/hyperlink" Target="https://talan.bank.gov.ua/get-user-certificate/1gOQzJxFoudbxsJ_5g1W" TargetMode="External"/><Relationship Id="rId137" Type="http://schemas.openxmlformats.org/officeDocument/2006/relationships/hyperlink" Target="https://talan.bank.gov.ua/get-user-certificate/1gOQz8THxKseYk34RP6u" TargetMode="External"/><Relationship Id="rId302" Type="http://schemas.openxmlformats.org/officeDocument/2006/relationships/hyperlink" Target="https://talan.bank.gov.ua/get-user-certificate/1gOQzTMJz4z-IvulTxqt" TargetMode="External"/><Relationship Id="rId344" Type="http://schemas.openxmlformats.org/officeDocument/2006/relationships/hyperlink" Target="https://talan.bank.gov.ua/get-user-certificate/1gOQzasWThmHSK2LhMXi" TargetMode="External"/><Relationship Id="rId691" Type="http://schemas.openxmlformats.org/officeDocument/2006/relationships/hyperlink" Target="https://talan.bank.gov.ua/get-user-certificate/1gOQzS3B7eBhFs2gKMtE" TargetMode="External"/><Relationship Id="rId747" Type="http://schemas.openxmlformats.org/officeDocument/2006/relationships/hyperlink" Target="https://talan.bank.gov.ua/get-user-certificate/1gOQzJnoKWcTfoQhoZ01" TargetMode="External"/><Relationship Id="rId41" Type="http://schemas.openxmlformats.org/officeDocument/2006/relationships/hyperlink" Target="https://talan.bank.gov.ua/get-user-certificate/1gOQz3_vEZfDaTPlIbR0" TargetMode="External"/><Relationship Id="rId83" Type="http://schemas.openxmlformats.org/officeDocument/2006/relationships/hyperlink" Target="https://talan.bank.gov.ua/get-user-certificate/1gOQzaS-bgMvQHRLkwyd" TargetMode="External"/><Relationship Id="rId179" Type="http://schemas.openxmlformats.org/officeDocument/2006/relationships/hyperlink" Target="https://talan.bank.gov.ua/get-user-certificate/1gOQzZnSKASDfbgrXZ1C" TargetMode="External"/><Relationship Id="rId386" Type="http://schemas.openxmlformats.org/officeDocument/2006/relationships/hyperlink" Target="https://talan.bank.gov.ua/get-user-certificate/1gOQz34T1U3w--LTQ639" TargetMode="External"/><Relationship Id="rId551" Type="http://schemas.openxmlformats.org/officeDocument/2006/relationships/hyperlink" Target="https://talan.bank.gov.ua/get-user-certificate/1gOQzuXEfE1vl83pJeJ4" TargetMode="External"/><Relationship Id="rId593" Type="http://schemas.openxmlformats.org/officeDocument/2006/relationships/hyperlink" Target="https://talan.bank.gov.ua/get-user-certificate/1gOQz0EQBDy70PXan2fN" TargetMode="External"/><Relationship Id="rId607" Type="http://schemas.openxmlformats.org/officeDocument/2006/relationships/hyperlink" Target="https://talan.bank.gov.ua/get-user-certificate/1gOQz2X-UGI62f3mkmz_" TargetMode="External"/><Relationship Id="rId649" Type="http://schemas.openxmlformats.org/officeDocument/2006/relationships/hyperlink" Target="https://talan.bank.gov.ua/get-user-certificate/1gOQzy3QngztbJ7-ywGn" TargetMode="External"/><Relationship Id="rId190" Type="http://schemas.openxmlformats.org/officeDocument/2006/relationships/hyperlink" Target="https://talan.bank.gov.ua/get-user-certificate/1gOQza6ojVF1YrF6h2hc" TargetMode="External"/><Relationship Id="rId204" Type="http://schemas.openxmlformats.org/officeDocument/2006/relationships/hyperlink" Target="https://talan.bank.gov.ua/get-user-certificate/1gOQzwIGQ6EqeIk8nnS7" TargetMode="External"/><Relationship Id="rId246" Type="http://schemas.openxmlformats.org/officeDocument/2006/relationships/hyperlink" Target="https://talan.bank.gov.ua/get-user-certificate/1gOQz-zj6Ig0bOuUwR-Y" TargetMode="External"/><Relationship Id="rId288" Type="http://schemas.openxmlformats.org/officeDocument/2006/relationships/hyperlink" Target="https://talan.bank.gov.ua/get-user-certificate/1gOQzkx-Q98RqthuO519" TargetMode="External"/><Relationship Id="rId411" Type="http://schemas.openxmlformats.org/officeDocument/2006/relationships/hyperlink" Target="https://talan.bank.gov.ua/get-user-certificate/1gOQzmpWkNN0vYCFzO8g" TargetMode="External"/><Relationship Id="rId453" Type="http://schemas.openxmlformats.org/officeDocument/2006/relationships/hyperlink" Target="https://talan.bank.gov.ua/get-user-certificate/1gOQzrlIQNjkdJpM3d-z" TargetMode="External"/><Relationship Id="rId509" Type="http://schemas.openxmlformats.org/officeDocument/2006/relationships/hyperlink" Target="https://talan.bank.gov.ua/get-user-certificate/1gOQzaQAGturaBX12lmj" TargetMode="External"/><Relationship Id="rId660" Type="http://schemas.openxmlformats.org/officeDocument/2006/relationships/hyperlink" Target="https://talan.bank.gov.ua/get-user-certificate/1gOQzTTAzcW42LxGm8Q4" TargetMode="External"/><Relationship Id="rId106" Type="http://schemas.openxmlformats.org/officeDocument/2006/relationships/hyperlink" Target="https://talan.bank.gov.ua/get-user-certificate/1gOQz7RwUzBEeOkQfH8u" TargetMode="External"/><Relationship Id="rId313" Type="http://schemas.openxmlformats.org/officeDocument/2006/relationships/hyperlink" Target="https://talan.bank.gov.ua/get-user-certificate/1gOQzRaqSMxgbWs0kJU7" TargetMode="External"/><Relationship Id="rId495" Type="http://schemas.openxmlformats.org/officeDocument/2006/relationships/hyperlink" Target="https://talan.bank.gov.ua/get-user-certificate/1gOQzv0aRBvmLbitpoDQ" TargetMode="External"/><Relationship Id="rId716" Type="http://schemas.openxmlformats.org/officeDocument/2006/relationships/hyperlink" Target="https://talan.bank.gov.ua/get-user-certificate/1gOQzdgJKhp-LKH_ox9A" TargetMode="External"/><Relationship Id="rId758" Type="http://schemas.openxmlformats.org/officeDocument/2006/relationships/printerSettings" Target="../printerSettings/printerSettings1.bin"/><Relationship Id="rId10" Type="http://schemas.openxmlformats.org/officeDocument/2006/relationships/hyperlink" Target="https://talan.bank.gov.ua/get-user-certificate/1gOQzJqZZ9xNwZIzmgX_" TargetMode="External"/><Relationship Id="rId52" Type="http://schemas.openxmlformats.org/officeDocument/2006/relationships/hyperlink" Target="https://talan.bank.gov.ua/get-user-certificate/1gOQz5qrQsDDyMdmrbvs" TargetMode="External"/><Relationship Id="rId94" Type="http://schemas.openxmlformats.org/officeDocument/2006/relationships/hyperlink" Target="https://talan.bank.gov.ua/get-user-certificate/1gOQzTfSbTtx-yzPvtKH" TargetMode="External"/><Relationship Id="rId148" Type="http://schemas.openxmlformats.org/officeDocument/2006/relationships/hyperlink" Target="https://talan.bank.gov.ua/get-user-certificate/1gOQzOO1McsBg5n8kO84" TargetMode="External"/><Relationship Id="rId355" Type="http://schemas.openxmlformats.org/officeDocument/2006/relationships/hyperlink" Target="https://talan.bank.gov.ua/get-user-certificate/1gOQzzlLrInY0h6ZP2QS" TargetMode="External"/><Relationship Id="rId397" Type="http://schemas.openxmlformats.org/officeDocument/2006/relationships/hyperlink" Target="https://talan.bank.gov.ua/get-user-certificate/1gOQzp9iCFd2F_VfW5nr" TargetMode="External"/><Relationship Id="rId520" Type="http://schemas.openxmlformats.org/officeDocument/2006/relationships/hyperlink" Target="https://talan.bank.gov.ua/get-user-certificate/1gOQz0G4ZNEY-ezgXMu7" TargetMode="External"/><Relationship Id="rId562" Type="http://schemas.openxmlformats.org/officeDocument/2006/relationships/hyperlink" Target="https://talan.bank.gov.ua/get-user-certificate/1gOQzpjpM94eXKU81OKz" TargetMode="External"/><Relationship Id="rId618" Type="http://schemas.openxmlformats.org/officeDocument/2006/relationships/hyperlink" Target="https://talan.bank.gov.ua/get-user-certificate/1gOQzXt4S4Z2aZovMJCF" TargetMode="External"/><Relationship Id="rId215" Type="http://schemas.openxmlformats.org/officeDocument/2006/relationships/hyperlink" Target="https://talan.bank.gov.ua/get-user-certificate/1gOQzwCAR-SMgSkZJpoa" TargetMode="External"/><Relationship Id="rId257" Type="http://schemas.openxmlformats.org/officeDocument/2006/relationships/hyperlink" Target="https://talan.bank.gov.ua/get-user-certificate/1gOQzLIQJHvVD7H3JdBp" TargetMode="External"/><Relationship Id="rId422" Type="http://schemas.openxmlformats.org/officeDocument/2006/relationships/hyperlink" Target="https://talan.bank.gov.ua/get-user-certificate/1gOQz3VyOpV_thtlFE6m" TargetMode="External"/><Relationship Id="rId464" Type="http://schemas.openxmlformats.org/officeDocument/2006/relationships/hyperlink" Target="https://talan.bank.gov.ua/get-user-certificate/1gOQzW8B0w9VY7zs5c_u" TargetMode="External"/><Relationship Id="rId299" Type="http://schemas.openxmlformats.org/officeDocument/2006/relationships/hyperlink" Target="https://talan.bank.gov.ua/get-user-certificate/1gOQzS6YbzbXMsliboPi" TargetMode="External"/><Relationship Id="rId727" Type="http://schemas.openxmlformats.org/officeDocument/2006/relationships/hyperlink" Target="https://talan.bank.gov.ua/get-user-certificate/1gOQzpuwn4kx9K15fJWW" TargetMode="External"/><Relationship Id="rId63" Type="http://schemas.openxmlformats.org/officeDocument/2006/relationships/hyperlink" Target="https://talan.bank.gov.ua/get-user-certificate/1gOQzjdLQ2y6ATa97Zn0" TargetMode="External"/><Relationship Id="rId159" Type="http://schemas.openxmlformats.org/officeDocument/2006/relationships/hyperlink" Target="https://talan.bank.gov.ua/get-user-certificate/1gOQzKxK1DHokDPyJocC" TargetMode="External"/><Relationship Id="rId366" Type="http://schemas.openxmlformats.org/officeDocument/2006/relationships/hyperlink" Target="https://talan.bank.gov.ua/get-user-certificate/1gOQztY_rfm_TQMenZpT" TargetMode="External"/><Relationship Id="rId573" Type="http://schemas.openxmlformats.org/officeDocument/2006/relationships/hyperlink" Target="https://talan.bank.gov.ua/get-user-certificate/1gOQzo_AFUQREf9DG-tk" TargetMode="External"/><Relationship Id="rId226" Type="http://schemas.openxmlformats.org/officeDocument/2006/relationships/hyperlink" Target="https://talan.bank.gov.ua/get-user-certificate/1gOQz_r9KHxCqgvCkuyn" TargetMode="External"/><Relationship Id="rId433" Type="http://schemas.openxmlformats.org/officeDocument/2006/relationships/hyperlink" Target="https://talan.bank.gov.ua/get-user-certificate/1gOQzQMO65j2E3RlCkF2" TargetMode="External"/><Relationship Id="rId640" Type="http://schemas.openxmlformats.org/officeDocument/2006/relationships/hyperlink" Target="https://talan.bank.gov.ua/get-user-certificate/1gOQzlOJXwpWZ9DR9Ofs" TargetMode="External"/><Relationship Id="rId738" Type="http://schemas.openxmlformats.org/officeDocument/2006/relationships/hyperlink" Target="https://talan.bank.gov.ua/get-user-certificate/1gOQzoaOABL0wuN8ZdXO" TargetMode="External"/><Relationship Id="rId74" Type="http://schemas.openxmlformats.org/officeDocument/2006/relationships/hyperlink" Target="https://talan.bank.gov.ua/get-user-certificate/1gOQz95lunxY0Eu7QW03" TargetMode="External"/><Relationship Id="rId377" Type="http://schemas.openxmlformats.org/officeDocument/2006/relationships/hyperlink" Target="https://talan.bank.gov.ua/get-user-certificate/1gOQzEVbw3Dvr2tZAr_c" TargetMode="External"/><Relationship Id="rId500" Type="http://schemas.openxmlformats.org/officeDocument/2006/relationships/hyperlink" Target="https://talan.bank.gov.ua/get-user-certificate/1gOQzdqXpk-WFHMjXO4n" TargetMode="External"/><Relationship Id="rId584" Type="http://schemas.openxmlformats.org/officeDocument/2006/relationships/hyperlink" Target="https://talan.bank.gov.ua/get-user-certificate/1gOQz0-iNGX47zQP8YmE" TargetMode="External"/><Relationship Id="rId5" Type="http://schemas.openxmlformats.org/officeDocument/2006/relationships/hyperlink" Target="https://talan.bank.gov.ua/get-user-certificate/1gOQzAvepkvpF4JHTLJa" TargetMode="External"/><Relationship Id="rId237" Type="http://schemas.openxmlformats.org/officeDocument/2006/relationships/hyperlink" Target="https://talan.bank.gov.ua/get-user-certificate/1gOQzInRsCweuuXS1H_X" TargetMode="External"/><Relationship Id="rId444" Type="http://schemas.openxmlformats.org/officeDocument/2006/relationships/hyperlink" Target="https://talan.bank.gov.ua/get-user-certificate/1gOQzJLAsDuaJNIAR14z" TargetMode="External"/><Relationship Id="rId651" Type="http://schemas.openxmlformats.org/officeDocument/2006/relationships/hyperlink" Target="https://talan.bank.gov.ua/get-user-certificate/1gOQz0W8tv8zvmWyGAm7" TargetMode="External"/><Relationship Id="rId749" Type="http://schemas.openxmlformats.org/officeDocument/2006/relationships/hyperlink" Target="https://talan.bank.gov.ua/get-user-certificate/1gOQzULwr9eXvwcIBgfx" TargetMode="External"/><Relationship Id="rId290" Type="http://schemas.openxmlformats.org/officeDocument/2006/relationships/hyperlink" Target="https://talan.bank.gov.ua/get-user-certificate/1gOQzMe5gRfBVUdSwItq" TargetMode="External"/><Relationship Id="rId304" Type="http://schemas.openxmlformats.org/officeDocument/2006/relationships/hyperlink" Target="https://talan.bank.gov.ua/get-user-certificate/1gOQzVaVgV3b_KOZbjlV" TargetMode="External"/><Relationship Id="rId388" Type="http://schemas.openxmlformats.org/officeDocument/2006/relationships/hyperlink" Target="https://talan.bank.gov.ua/get-user-certificate/1gOQzDsmtm-8n3bTmtjA" TargetMode="External"/><Relationship Id="rId511" Type="http://schemas.openxmlformats.org/officeDocument/2006/relationships/hyperlink" Target="https://talan.bank.gov.ua/get-user-certificate/1gOQzmp3RHnc2PeGWh67" TargetMode="External"/><Relationship Id="rId609" Type="http://schemas.openxmlformats.org/officeDocument/2006/relationships/hyperlink" Target="https://talan.bank.gov.ua/get-user-certificate/1gOQzlXjgDA4gKj-neQp" TargetMode="External"/><Relationship Id="rId85" Type="http://schemas.openxmlformats.org/officeDocument/2006/relationships/hyperlink" Target="https://talan.bank.gov.ua/get-user-certificate/1gOQz6lSSTU-gYCt3Pqp" TargetMode="External"/><Relationship Id="rId150" Type="http://schemas.openxmlformats.org/officeDocument/2006/relationships/hyperlink" Target="https://talan.bank.gov.ua/get-user-certificate/1gOQzxJCgEuu_E7v4OvK" TargetMode="External"/><Relationship Id="rId595" Type="http://schemas.openxmlformats.org/officeDocument/2006/relationships/hyperlink" Target="https://talan.bank.gov.ua/get-user-certificate/1gOQzelGM4F-r0e7k9V7" TargetMode="External"/><Relationship Id="rId248" Type="http://schemas.openxmlformats.org/officeDocument/2006/relationships/hyperlink" Target="https://talan.bank.gov.ua/get-user-certificate/1gOQzX000USgKg1zAyWo" TargetMode="External"/><Relationship Id="rId455" Type="http://schemas.openxmlformats.org/officeDocument/2006/relationships/hyperlink" Target="https://talan.bank.gov.ua/get-user-certificate/1gOQzACmMhduAjjobe3L" TargetMode="External"/><Relationship Id="rId662" Type="http://schemas.openxmlformats.org/officeDocument/2006/relationships/hyperlink" Target="https://talan.bank.gov.ua/get-user-certificate/1gOQz0R5uIE90lh2fnJA" TargetMode="External"/><Relationship Id="rId12" Type="http://schemas.openxmlformats.org/officeDocument/2006/relationships/hyperlink" Target="https://talan.bank.gov.ua/get-user-certificate/1gOQzU6SX4QmQj6cbsDv" TargetMode="External"/><Relationship Id="rId108" Type="http://schemas.openxmlformats.org/officeDocument/2006/relationships/hyperlink" Target="https://talan.bank.gov.ua/get-user-certificate/1gOQzWBYDW8dj60T-HEo" TargetMode="External"/><Relationship Id="rId315" Type="http://schemas.openxmlformats.org/officeDocument/2006/relationships/hyperlink" Target="https://talan.bank.gov.ua/get-user-certificate/1gOQzpvwP9Lu7fAtJIwP" TargetMode="External"/><Relationship Id="rId522" Type="http://schemas.openxmlformats.org/officeDocument/2006/relationships/hyperlink" Target="https://talan.bank.gov.ua/get-user-certificate/1gOQzLKFTPSXugDAYnIv" TargetMode="External"/><Relationship Id="rId96" Type="http://schemas.openxmlformats.org/officeDocument/2006/relationships/hyperlink" Target="https://talan.bank.gov.ua/get-user-certificate/1gOQz2VFoKKVcoJvxNyo" TargetMode="External"/><Relationship Id="rId161" Type="http://schemas.openxmlformats.org/officeDocument/2006/relationships/hyperlink" Target="https://talan.bank.gov.ua/get-user-certificate/1gOQzpTv_J44VZ_BMcnA" TargetMode="External"/><Relationship Id="rId399" Type="http://schemas.openxmlformats.org/officeDocument/2006/relationships/hyperlink" Target="https://talan.bank.gov.ua/get-user-certificate/1gOQzBIyWyJpzRpuiiqO" TargetMode="External"/><Relationship Id="rId259" Type="http://schemas.openxmlformats.org/officeDocument/2006/relationships/hyperlink" Target="https://talan.bank.gov.ua/get-user-certificate/1gOQz-v_tMuIV1LaDwM3" TargetMode="External"/><Relationship Id="rId466" Type="http://schemas.openxmlformats.org/officeDocument/2006/relationships/hyperlink" Target="https://talan.bank.gov.ua/get-user-certificate/1gOQzEsb2OpyFWfl6PRJ" TargetMode="External"/><Relationship Id="rId673" Type="http://schemas.openxmlformats.org/officeDocument/2006/relationships/hyperlink" Target="https://talan.bank.gov.ua/get-user-certificate/1gOQz8oreI7Tow8zFsCV" TargetMode="External"/><Relationship Id="rId23" Type="http://schemas.openxmlformats.org/officeDocument/2006/relationships/hyperlink" Target="https://talan.bank.gov.ua/get-user-certificate/1gOQzLs4fRMCNVy-_tax" TargetMode="External"/><Relationship Id="rId119" Type="http://schemas.openxmlformats.org/officeDocument/2006/relationships/hyperlink" Target="https://talan.bank.gov.ua/get-user-certificate/1gOQzUvo3P8qGPTyqDcP" TargetMode="External"/><Relationship Id="rId326" Type="http://schemas.openxmlformats.org/officeDocument/2006/relationships/hyperlink" Target="https://talan.bank.gov.ua/get-user-certificate/1gOQzcYt7xhAfdVRXEpz" TargetMode="External"/><Relationship Id="rId533" Type="http://schemas.openxmlformats.org/officeDocument/2006/relationships/hyperlink" Target="https://talan.bank.gov.ua/get-user-certificate/1gOQzS7YTx5oL_NJhwJ2" TargetMode="External"/><Relationship Id="rId740" Type="http://schemas.openxmlformats.org/officeDocument/2006/relationships/hyperlink" Target="https://talan.bank.gov.ua/get-user-certificate/1gOQzGBLPYumKw_XpUWk" TargetMode="External"/><Relationship Id="rId172" Type="http://schemas.openxmlformats.org/officeDocument/2006/relationships/hyperlink" Target="https://talan.bank.gov.ua/get-user-certificate/1gOQzfUQKG82RwP8ELNi" TargetMode="External"/><Relationship Id="rId477" Type="http://schemas.openxmlformats.org/officeDocument/2006/relationships/hyperlink" Target="https://talan.bank.gov.ua/get-user-certificate/1gOQzXu2kiyJA3sIFZ3O" TargetMode="External"/><Relationship Id="rId600" Type="http://schemas.openxmlformats.org/officeDocument/2006/relationships/hyperlink" Target="https://talan.bank.gov.ua/get-user-certificate/1gOQzFC6mXk5xY_O4sqz" TargetMode="External"/><Relationship Id="rId684" Type="http://schemas.openxmlformats.org/officeDocument/2006/relationships/hyperlink" Target="https://talan.bank.gov.ua/get-user-certificate/1gOQzftQjZVg6iB-pZwe" TargetMode="External"/><Relationship Id="rId337" Type="http://schemas.openxmlformats.org/officeDocument/2006/relationships/hyperlink" Target="https://talan.bank.gov.ua/get-user-certificate/1gOQz27dezF3LxXhX0qM" TargetMode="External"/><Relationship Id="rId34" Type="http://schemas.openxmlformats.org/officeDocument/2006/relationships/hyperlink" Target="https://talan.bank.gov.ua/get-user-certificate/1gOQzA1yFSG5Ix0fS0CZ" TargetMode="External"/><Relationship Id="rId544" Type="http://schemas.openxmlformats.org/officeDocument/2006/relationships/hyperlink" Target="https://talan.bank.gov.ua/get-user-certificate/1gOQzdt-PduY2Coc9fv2" TargetMode="External"/><Relationship Id="rId751" Type="http://schemas.openxmlformats.org/officeDocument/2006/relationships/hyperlink" Target="https://talan.bank.gov.ua/get-user-certificate/1gOQzlSEhr4ZOSOC6kME" TargetMode="External"/><Relationship Id="rId183" Type="http://schemas.openxmlformats.org/officeDocument/2006/relationships/hyperlink" Target="https://talan.bank.gov.ua/get-user-certificate/1gOQz4HrNMTaJV5M5YAm" TargetMode="External"/><Relationship Id="rId390" Type="http://schemas.openxmlformats.org/officeDocument/2006/relationships/hyperlink" Target="https://talan.bank.gov.ua/get-user-certificate/1gOQzd48SOzyvFDGbTxS" TargetMode="External"/><Relationship Id="rId404" Type="http://schemas.openxmlformats.org/officeDocument/2006/relationships/hyperlink" Target="https://talan.bank.gov.ua/get-user-certificate/1gOQzM8ANZCwhVXJEo1h" TargetMode="External"/><Relationship Id="rId611" Type="http://schemas.openxmlformats.org/officeDocument/2006/relationships/hyperlink" Target="https://talan.bank.gov.ua/get-user-certificate/1gOQzcLD5b1s3Wonxlwt" TargetMode="External"/><Relationship Id="rId250" Type="http://schemas.openxmlformats.org/officeDocument/2006/relationships/hyperlink" Target="https://talan.bank.gov.ua/get-user-certificate/1gOQzQTjmapIiWkFeBbr" TargetMode="External"/><Relationship Id="rId488" Type="http://schemas.openxmlformats.org/officeDocument/2006/relationships/hyperlink" Target="https://talan.bank.gov.ua/get-user-certificate/1gOQz6g2MjlWXoeubEGN" TargetMode="External"/><Relationship Id="rId695" Type="http://schemas.openxmlformats.org/officeDocument/2006/relationships/hyperlink" Target="https://talan.bank.gov.ua/get-user-certificate/1gOQz50vtKtI572YGYUC" TargetMode="External"/><Relationship Id="rId709" Type="http://schemas.openxmlformats.org/officeDocument/2006/relationships/hyperlink" Target="https://talan.bank.gov.ua/get-user-certificate/1gOQznmo0XJtYLigWH5P" TargetMode="External"/><Relationship Id="rId45" Type="http://schemas.openxmlformats.org/officeDocument/2006/relationships/hyperlink" Target="https://talan.bank.gov.ua/get-user-certificate/1gOQzDDjepkmn_fy-iAN" TargetMode="External"/><Relationship Id="rId110" Type="http://schemas.openxmlformats.org/officeDocument/2006/relationships/hyperlink" Target="https://talan.bank.gov.ua/get-user-certificate/1gOQzYrNwTG4-RmdHwl1" TargetMode="External"/><Relationship Id="rId348" Type="http://schemas.openxmlformats.org/officeDocument/2006/relationships/hyperlink" Target="https://talan.bank.gov.ua/get-user-certificate/1gOQz7I83fdjLlkcAj3R" TargetMode="External"/><Relationship Id="rId555" Type="http://schemas.openxmlformats.org/officeDocument/2006/relationships/hyperlink" Target="https://talan.bank.gov.ua/get-user-certificate/1gOQz0vwgOGtHZEnI6Hc" TargetMode="External"/><Relationship Id="rId194" Type="http://schemas.openxmlformats.org/officeDocument/2006/relationships/hyperlink" Target="https://talan.bank.gov.ua/get-user-certificate/1gOQzCYzmH9lFVMIN2DN" TargetMode="External"/><Relationship Id="rId208" Type="http://schemas.openxmlformats.org/officeDocument/2006/relationships/hyperlink" Target="https://talan.bank.gov.ua/get-user-certificate/1gOQzBNL27GRUSaVPX85" TargetMode="External"/><Relationship Id="rId415" Type="http://schemas.openxmlformats.org/officeDocument/2006/relationships/hyperlink" Target="https://talan.bank.gov.ua/get-user-certificate/1gOQz4wtQM1zcN6QAOEy" TargetMode="External"/><Relationship Id="rId622" Type="http://schemas.openxmlformats.org/officeDocument/2006/relationships/hyperlink" Target="https://talan.bank.gov.ua/get-user-certificate/1gOQz0dBzXVWe1kfNOVO" TargetMode="External"/><Relationship Id="rId261" Type="http://schemas.openxmlformats.org/officeDocument/2006/relationships/hyperlink" Target="https://talan.bank.gov.ua/get-user-certificate/1gOQzCBs4tzL01vJvIVB" TargetMode="External"/><Relationship Id="rId499" Type="http://schemas.openxmlformats.org/officeDocument/2006/relationships/hyperlink" Target="https://talan.bank.gov.ua/get-user-certificate/1gOQzpJgfjQbv8IsHXkx" TargetMode="External"/><Relationship Id="rId56" Type="http://schemas.openxmlformats.org/officeDocument/2006/relationships/hyperlink" Target="https://talan.bank.gov.ua/get-user-certificate/1gOQzgXIdzcAFsaN2tQZ" TargetMode="External"/><Relationship Id="rId359" Type="http://schemas.openxmlformats.org/officeDocument/2006/relationships/hyperlink" Target="https://talan.bank.gov.ua/get-user-certificate/1gOQz8scMt-u2O61ow8y" TargetMode="External"/><Relationship Id="rId566" Type="http://schemas.openxmlformats.org/officeDocument/2006/relationships/hyperlink" Target="https://talan.bank.gov.ua/get-user-certificate/1gOQzJduaDmX0tLSMNsk" TargetMode="External"/><Relationship Id="rId121" Type="http://schemas.openxmlformats.org/officeDocument/2006/relationships/hyperlink" Target="https://talan.bank.gov.ua/get-user-certificate/1gOQzaYnIuBAn9pl29U2" TargetMode="External"/><Relationship Id="rId219" Type="http://schemas.openxmlformats.org/officeDocument/2006/relationships/hyperlink" Target="https://talan.bank.gov.ua/get-user-certificate/1gOQzGS7MUfUpvohBd6N" TargetMode="External"/><Relationship Id="rId426" Type="http://schemas.openxmlformats.org/officeDocument/2006/relationships/hyperlink" Target="https://talan.bank.gov.ua/get-user-certificate/1gOQzzZyL7bJhg9E8Yxl" TargetMode="External"/><Relationship Id="rId633" Type="http://schemas.openxmlformats.org/officeDocument/2006/relationships/hyperlink" Target="https://talan.bank.gov.ua/get-user-certificate/1gOQz3PP-5c7IaXIS-Hd" TargetMode="External"/><Relationship Id="rId67" Type="http://schemas.openxmlformats.org/officeDocument/2006/relationships/hyperlink" Target="https://talan.bank.gov.ua/get-user-certificate/1gOQzIeB8QOEVpSKAnyT" TargetMode="External"/><Relationship Id="rId272" Type="http://schemas.openxmlformats.org/officeDocument/2006/relationships/hyperlink" Target="https://talan.bank.gov.ua/get-user-certificate/1gOQzK6wLMsZgjSFAIyn" TargetMode="External"/><Relationship Id="rId577" Type="http://schemas.openxmlformats.org/officeDocument/2006/relationships/hyperlink" Target="https://talan.bank.gov.ua/get-user-certificate/1gOQzb0NIR9gtJePeQHI" TargetMode="External"/><Relationship Id="rId700" Type="http://schemas.openxmlformats.org/officeDocument/2006/relationships/hyperlink" Target="https://talan.bank.gov.ua/get-user-certificate/1gOQzQ50WxxABitmjwfc" TargetMode="External"/><Relationship Id="rId132" Type="http://schemas.openxmlformats.org/officeDocument/2006/relationships/hyperlink" Target="https://talan.bank.gov.ua/get-user-certificate/1gOQznvhHe4oN4g1rmj8" TargetMode="External"/><Relationship Id="rId437" Type="http://schemas.openxmlformats.org/officeDocument/2006/relationships/hyperlink" Target="https://talan.bank.gov.ua/get-user-certificate/1gOQzv5wMdkxkxdxtd5U" TargetMode="External"/><Relationship Id="rId644" Type="http://schemas.openxmlformats.org/officeDocument/2006/relationships/hyperlink" Target="https://talan.bank.gov.ua/get-user-certificate/1gOQzDoL3p_nY6vTKlYn" TargetMode="External"/><Relationship Id="rId283" Type="http://schemas.openxmlformats.org/officeDocument/2006/relationships/hyperlink" Target="https://talan.bank.gov.ua/get-user-certificate/1gOQzMFSs7sZwwo92khv" TargetMode="External"/><Relationship Id="rId490" Type="http://schemas.openxmlformats.org/officeDocument/2006/relationships/hyperlink" Target="https://talan.bank.gov.ua/get-user-certificate/1gOQzREsRNDiGDLrjGcG" TargetMode="External"/><Relationship Id="rId504" Type="http://schemas.openxmlformats.org/officeDocument/2006/relationships/hyperlink" Target="https://talan.bank.gov.ua/get-user-certificate/1gOQziWyItlATD3LPFMW" TargetMode="External"/><Relationship Id="rId711" Type="http://schemas.openxmlformats.org/officeDocument/2006/relationships/hyperlink" Target="https://talan.bank.gov.ua/get-user-certificate/1gOQzyTDcnfbjRCIw0Ql" TargetMode="External"/><Relationship Id="rId78" Type="http://schemas.openxmlformats.org/officeDocument/2006/relationships/hyperlink" Target="https://talan.bank.gov.ua/get-user-certificate/1gOQzJfxJ7wBcBgPGuht" TargetMode="External"/><Relationship Id="rId143" Type="http://schemas.openxmlformats.org/officeDocument/2006/relationships/hyperlink" Target="https://talan.bank.gov.ua/get-user-certificate/1gOQzHdVNwfA4BaD9XZW" TargetMode="External"/><Relationship Id="rId350" Type="http://schemas.openxmlformats.org/officeDocument/2006/relationships/hyperlink" Target="https://talan.bank.gov.ua/get-user-certificate/1gOQzvkdS_4RloZLOQaH" TargetMode="External"/><Relationship Id="rId588" Type="http://schemas.openxmlformats.org/officeDocument/2006/relationships/hyperlink" Target="https://talan.bank.gov.ua/get-user-certificate/1gOQznewL9dsZj9sCp9y" TargetMode="External"/><Relationship Id="rId9" Type="http://schemas.openxmlformats.org/officeDocument/2006/relationships/hyperlink" Target="https://talan.bank.gov.ua/get-user-certificate/1gOQzI9OhS3tNOOQZ32x" TargetMode="External"/><Relationship Id="rId210" Type="http://schemas.openxmlformats.org/officeDocument/2006/relationships/hyperlink" Target="https://talan.bank.gov.ua/get-user-certificate/1gOQzA6_gteIGqfmu9IC" TargetMode="External"/><Relationship Id="rId448" Type="http://schemas.openxmlformats.org/officeDocument/2006/relationships/hyperlink" Target="https://talan.bank.gov.ua/get-user-certificate/1gOQzL2HXxUGGc284lZW" TargetMode="External"/><Relationship Id="rId655" Type="http://schemas.openxmlformats.org/officeDocument/2006/relationships/hyperlink" Target="https://talan.bank.gov.ua/get-user-certificate/1gOQzwXQkiYkoq_MbJ31" TargetMode="External"/><Relationship Id="rId294" Type="http://schemas.openxmlformats.org/officeDocument/2006/relationships/hyperlink" Target="https://talan.bank.gov.ua/get-user-certificate/1gOQzwAqsGVG5R9b49_x" TargetMode="External"/><Relationship Id="rId308" Type="http://schemas.openxmlformats.org/officeDocument/2006/relationships/hyperlink" Target="https://talan.bank.gov.ua/get-user-certificate/1gOQzEma0-BqZI0H5aU5" TargetMode="External"/><Relationship Id="rId515" Type="http://schemas.openxmlformats.org/officeDocument/2006/relationships/hyperlink" Target="https://talan.bank.gov.ua/get-user-certificate/1gOQzHNGOj2kyT6zM0wc" TargetMode="External"/><Relationship Id="rId722" Type="http://schemas.openxmlformats.org/officeDocument/2006/relationships/hyperlink" Target="https://talan.bank.gov.ua/get-user-certificate/1gOQzq0QLHH4ZvatJ143" TargetMode="External"/><Relationship Id="rId89" Type="http://schemas.openxmlformats.org/officeDocument/2006/relationships/hyperlink" Target="https://talan.bank.gov.ua/get-user-certificate/1gOQzoon_K3nvO-GC4tW" TargetMode="External"/><Relationship Id="rId154" Type="http://schemas.openxmlformats.org/officeDocument/2006/relationships/hyperlink" Target="https://talan.bank.gov.ua/get-user-certificate/1gOQztlPePdvJ5R5MZT6" TargetMode="External"/><Relationship Id="rId361" Type="http://schemas.openxmlformats.org/officeDocument/2006/relationships/hyperlink" Target="https://talan.bank.gov.ua/get-user-certificate/1gOQzOXTNYx7aNeclYxv" TargetMode="External"/><Relationship Id="rId599" Type="http://schemas.openxmlformats.org/officeDocument/2006/relationships/hyperlink" Target="https://talan.bank.gov.ua/get-user-certificate/1gOQzJ7uTke2XfwgicTl" TargetMode="External"/><Relationship Id="rId459" Type="http://schemas.openxmlformats.org/officeDocument/2006/relationships/hyperlink" Target="https://talan.bank.gov.ua/get-user-certificate/1gOQztXJVV_u_feOM2bq" TargetMode="External"/><Relationship Id="rId666" Type="http://schemas.openxmlformats.org/officeDocument/2006/relationships/hyperlink" Target="https://talan.bank.gov.ua/get-user-certificate/1gOQz2Ke-MGOOEojEwcu" TargetMode="External"/><Relationship Id="rId16" Type="http://schemas.openxmlformats.org/officeDocument/2006/relationships/hyperlink" Target="https://talan.bank.gov.ua/get-user-certificate/1gOQzxQc_eXrI8sFcnvw" TargetMode="External"/><Relationship Id="rId221" Type="http://schemas.openxmlformats.org/officeDocument/2006/relationships/hyperlink" Target="https://talan.bank.gov.ua/get-user-certificate/1gOQzMTdG9orluQtB_ta" TargetMode="External"/><Relationship Id="rId319" Type="http://schemas.openxmlformats.org/officeDocument/2006/relationships/hyperlink" Target="https://talan.bank.gov.ua/get-user-certificate/1gOQzolOAko9MrMEWroy" TargetMode="External"/><Relationship Id="rId526" Type="http://schemas.openxmlformats.org/officeDocument/2006/relationships/hyperlink" Target="https://talan.bank.gov.ua/get-user-certificate/1gOQz_EWcXpB_kVjJ6ob" TargetMode="External"/><Relationship Id="rId733" Type="http://schemas.openxmlformats.org/officeDocument/2006/relationships/hyperlink" Target="https://talan.bank.gov.ua/get-user-certificate/1gOQzWTvrhHGFmhsCq2n" TargetMode="External"/><Relationship Id="rId165" Type="http://schemas.openxmlformats.org/officeDocument/2006/relationships/hyperlink" Target="https://talan.bank.gov.ua/get-user-certificate/1gOQzlM_ukxsYk4_RSS9" TargetMode="External"/><Relationship Id="rId372" Type="http://schemas.openxmlformats.org/officeDocument/2006/relationships/hyperlink" Target="https://talan.bank.gov.ua/get-user-certificate/1gOQzabn92TmVjSzTRDz" TargetMode="External"/><Relationship Id="rId677" Type="http://schemas.openxmlformats.org/officeDocument/2006/relationships/hyperlink" Target="https://talan.bank.gov.ua/get-user-certificate/1gOQzs4NyNTW-ks0CyIp" TargetMode="External"/><Relationship Id="rId232" Type="http://schemas.openxmlformats.org/officeDocument/2006/relationships/hyperlink" Target="https://talan.bank.gov.ua/get-user-certificate/1gOQzUcRsM7gz8V23KtP" TargetMode="External"/><Relationship Id="rId27" Type="http://schemas.openxmlformats.org/officeDocument/2006/relationships/hyperlink" Target="https://talan.bank.gov.ua/get-user-certificate/1gOQzXrtJlDS_er7HGq9" TargetMode="External"/><Relationship Id="rId537" Type="http://schemas.openxmlformats.org/officeDocument/2006/relationships/hyperlink" Target="https://talan.bank.gov.ua/get-user-certificate/1gOQz6-lid8sClSqV9A9" TargetMode="External"/><Relationship Id="rId744" Type="http://schemas.openxmlformats.org/officeDocument/2006/relationships/hyperlink" Target="https://talan.bank.gov.ua/get-user-certificate/1gOQzt9HdiaUd9wuIVs6" TargetMode="External"/><Relationship Id="rId80" Type="http://schemas.openxmlformats.org/officeDocument/2006/relationships/hyperlink" Target="https://talan.bank.gov.ua/get-user-certificate/1gOQzzsLMJ_M9YS7RbXP" TargetMode="External"/><Relationship Id="rId176" Type="http://schemas.openxmlformats.org/officeDocument/2006/relationships/hyperlink" Target="https://talan.bank.gov.ua/get-user-certificate/1gOQz5DyDqNne39OPaSu" TargetMode="External"/><Relationship Id="rId383" Type="http://schemas.openxmlformats.org/officeDocument/2006/relationships/hyperlink" Target="https://talan.bank.gov.ua/get-user-certificate/1gOQzJezkjFnTJF_hnnU" TargetMode="External"/><Relationship Id="rId590" Type="http://schemas.openxmlformats.org/officeDocument/2006/relationships/hyperlink" Target="https://talan.bank.gov.ua/get-user-certificate/1gOQzPo7ZrQjjUjPSlqt" TargetMode="External"/><Relationship Id="rId604" Type="http://schemas.openxmlformats.org/officeDocument/2006/relationships/hyperlink" Target="https://talan.bank.gov.ua/get-user-certificate/1gOQzSA5y7v-d435Cz6j" TargetMode="External"/><Relationship Id="rId243" Type="http://schemas.openxmlformats.org/officeDocument/2006/relationships/hyperlink" Target="https://talan.bank.gov.ua/get-user-certificate/1gOQzf0_Z6u7VBoTghK6" TargetMode="External"/><Relationship Id="rId450" Type="http://schemas.openxmlformats.org/officeDocument/2006/relationships/hyperlink" Target="https://talan.bank.gov.ua/get-user-certificate/1gOQzJAqoPJyyY_EL_cW" TargetMode="External"/><Relationship Id="rId688" Type="http://schemas.openxmlformats.org/officeDocument/2006/relationships/hyperlink" Target="https://talan.bank.gov.ua/get-user-certificate/1gOQzfoUTCiI0G_NqpYA" TargetMode="External"/><Relationship Id="rId38" Type="http://schemas.openxmlformats.org/officeDocument/2006/relationships/hyperlink" Target="https://talan.bank.gov.ua/get-user-certificate/1gOQzmebQ-0Aeum1RJmn" TargetMode="External"/><Relationship Id="rId103" Type="http://schemas.openxmlformats.org/officeDocument/2006/relationships/hyperlink" Target="https://talan.bank.gov.ua/get-user-certificate/1gOQzy0Mzet0FY_JtULR" TargetMode="External"/><Relationship Id="rId310" Type="http://schemas.openxmlformats.org/officeDocument/2006/relationships/hyperlink" Target="https://talan.bank.gov.ua/get-user-certificate/1gOQzfET2_jpKMNylhIX" TargetMode="External"/><Relationship Id="rId548" Type="http://schemas.openxmlformats.org/officeDocument/2006/relationships/hyperlink" Target="https://talan.bank.gov.ua/get-user-certificate/1gOQzuKSs0a8f6jNSfkY" TargetMode="External"/><Relationship Id="rId755" Type="http://schemas.openxmlformats.org/officeDocument/2006/relationships/hyperlink" Target="https://talan.bank.gov.ua/get-user-certificate/OkqYuItmp9bv6QUBrzFi" TargetMode="External"/><Relationship Id="rId91" Type="http://schemas.openxmlformats.org/officeDocument/2006/relationships/hyperlink" Target="https://talan.bank.gov.ua/get-user-certificate/1gOQzUy0Fuy0Hz19OzVu" TargetMode="External"/><Relationship Id="rId187" Type="http://schemas.openxmlformats.org/officeDocument/2006/relationships/hyperlink" Target="https://talan.bank.gov.ua/get-user-certificate/1gOQzTdZDqtpw1tRcTpM" TargetMode="External"/><Relationship Id="rId394" Type="http://schemas.openxmlformats.org/officeDocument/2006/relationships/hyperlink" Target="https://talan.bank.gov.ua/get-user-certificate/1gOQz8m_kGFljvUs-AGR" TargetMode="External"/><Relationship Id="rId408" Type="http://schemas.openxmlformats.org/officeDocument/2006/relationships/hyperlink" Target="https://talan.bank.gov.ua/get-user-certificate/1gOQzgirGU0fCNKmj9H4" TargetMode="External"/><Relationship Id="rId615" Type="http://schemas.openxmlformats.org/officeDocument/2006/relationships/hyperlink" Target="https://talan.bank.gov.ua/get-user-certificate/1gOQzdaVUGo0OvuBxQtF" TargetMode="External"/><Relationship Id="rId254" Type="http://schemas.openxmlformats.org/officeDocument/2006/relationships/hyperlink" Target="https://talan.bank.gov.ua/get-user-certificate/1gOQzc6ZEtQb4bDFwPxh" TargetMode="External"/><Relationship Id="rId699" Type="http://schemas.openxmlformats.org/officeDocument/2006/relationships/hyperlink" Target="https://talan.bank.gov.ua/get-user-certificate/1gOQz2BS9AM2-sIs6gKo" TargetMode="External"/><Relationship Id="rId49" Type="http://schemas.openxmlformats.org/officeDocument/2006/relationships/hyperlink" Target="https://talan.bank.gov.ua/get-user-certificate/1gOQzFEWpYec7Dle82DR" TargetMode="External"/><Relationship Id="rId114" Type="http://schemas.openxmlformats.org/officeDocument/2006/relationships/hyperlink" Target="https://talan.bank.gov.ua/get-user-certificate/1gOQzAa290E9AWUp0PBw" TargetMode="External"/><Relationship Id="rId461" Type="http://schemas.openxmlformats.org/officeDocument/2006/relationships/hyperlink" Target="https://talan.bank.gov.ua/get-user-certificate/1gOQzRi3qPzYaTTx_Ntq" TargetMode="External"/><Relationship Id="rId559" Type="http://schemas.openxmlformats.org/officeDocument/2006/relationships/hyperlink" Target="https://talan.bank.gov.ua/get-user-certificate/1gOQzDr8CdqkrV6BrBXG" TargetMode="External"/><Relationship Id="rId198" Type="http://schemas.openxmlformats.org/officeDocument/2006/relationships/hyperlink" Target="https://talan.bank.gov.ua/get-user-certificate/1gOQzzmocPA7zA3siLFS" TargetMode="External"/><Relationship Id="rId321" Type="http://schemas.openxmlformats.org/officeDocument/2006/relationships/hyperlink" Target="https://talan.bank.gov.ua/get-user-certificate/1gOQzqSZvOL7EKm6kcXY" TargetMode="External"/><Relationship Id="rId419" Type="http://schemas.openxmlformats.org/officeDocument/2006/relationships/hyperlink" Target="https://talan.bank.gov.ua/get-user-certificate/1gOQzcfG6kbQTppYbpak" TargetMode="External"/><Relationship Id="rId626" Type="http://schemas.openxmlformats.org/officeDocument/2006/relationships/hyperlink" Target="https://talan.bank.gov.ua/get-user-certificate/1gOQzh9ILH0b05InOJu0" TargetMode="External"/><Relationship Id="rId265" Type="http://schemas.openxmlformats.org/officeDocument/2006/relationships/hyperlink" Target="https://talan.bank.gov.ua/get-user-certificate/1gOQz07G528bl0UDajvu" TargetMode="External"/><Relationship Id="rId472" Type="http://schemas.openxmlformats.org/officeDocument/2006/relationships/hyperlink" Target="https://talan.bank.gov.ua/get-user-certificate/1gOQzb64f1ivRruNJNbD" TargetMode="External"/><Relationship Id="rId125" Type="http://schemas.openxmlformats.org/officeDocument/2006/relationships/hyperlink" Target="https://talan.bank.gov.ua/get-user-certificate/1gOQzzGV7wBAEuV0hdzL" TargetMode="External"/><Relationship Id="rId332" Type="http://schemas.openxmlformats.org/officeDocument/2006/relationships/hyperlink" Target="https://talan.bank.gov.ua/get-user-certificate/1gOQzLZZ4IYtHO2Vk_cz" TargetMode="External"/><Relationship Id="rId637" Type="http://schemas.openxmlformats.org/officeDocument/2006/relationships/hyperlink" Target="https://talan.bank.gov.ua/get-user-certificate/1gOQzSdaekGn45lsxXfy" TargetMode="External"/><Relationship Id="rId276" Type="http://schemas.openxmlformats.org/officeDocument/2006/relationships/hyperlink" Target="https://talan.bank.gov.ua/get-user-certificate/1gOQzM6loTaeom1VwxkY" TargetMode="External"/><Relationship Id="rId483" Type="http://schemas.openxmlformats.org/officeDocument/2006/relationships/hyperlink" Target="https://talan.bank.gov.ua/get-user-certificate/1gOQzdDrZOsljm_HRYRo" TargetMode="External"/><Relationship Id="rId690" Type="http://schemas.openxmlformats.org/officeDocument/2006/relationships/hyperlink" Target="https://talan.bank.gov.ua/get-user-certificate/1gOQzn0YiF4TtB7Fv8V6" TargetMode="External"/><Relationship Id="rId704" Type="http://schemas.openxmlformats.org/officeDocument/2006/relationships/hyperlink" Target="https://talan.bank.gov.ua/get-user-certificate/1gOQzMJyepccgV-BcZV_" TargetMode="External"/><Relationship Id="rId40" Type="http://schemas.openxmlformats.org/officeDocument/2006/relationships/hyperlink" Target="https://talan.bank.gov.ua/get-user-certificate/1gOQzvFoy91EFsA5ZIyl" TargetMode="External"/><Relationship Id="rId136" Type="http://schemas.openxmlformats.org/officeDocument/2006/relationships/hyperlink" Target="https://talan.bank.gov.ua/get-user-certificate/1gOQzs2BKlwCxBtyQlTH" TargetMode="External"/><Relationship Id="rId343" Type="http://schemas.openxmlformats.org/officeDocument/2006/relationships/hyperlink" Target="https://talan.bank.gov.ua/get-user-certificate/1gOQzWqgHYrC3OcEqfog" TargetMode="External"/><Relationship Id="rId550" Type="http://schemas.openxmlformats.org/officeDocument/2006/relationships/hyperlink" Target="https://talan.bank.gov.ua/get-user-certificate/1gOQz4OCc7NS48K_KyyK" TargetMode="External"/><Relationship Id="rId203" Type="http://schemas.openxmlformats.org/officeDocument/2006/relationships/hyperlink" Target="https://talan.bank.gov.ua/get-user-certificate/1gOQzSH7hPOPkYGEO3ky" TargetMode="External"/><Relationship Id="rId648" Type="http://schemas.openxmlformats.org/officeDocument/2006/relationships/hyperlink" Target="https://talan.bank.gov.ua/get-user-certificate/1gOQzW4lfrrfoZwgkPNM" TargetMode="External"/><Relationship Id="rId287" Type="http://schemas.openxmlformats.org/officeDocument/2006/relationships/hyperlink" Target="https://talan.bank.gov.ua/get-user-certificate/1gOQzLn2cZTsBecNwQEy" TargetMode="External"/><Relationship Id="rId410" Type="http://schemas.openxmlformats.org/officeDocument/2006/relationships/hyperlink" Target="https://talan.bank.gov.ua/get-user-certificate/1gOQzhXvzSRuUMki-F-H" TargetMode="External"/><Relationship Id="rId494" Type="http://schemas.openxmlformats.org/officeDocument/2006/relationships/hyperlink" Target="https://talan.bank.gov.ua/get-user-certificate/1gOQzhHfT0g7uTOtF0Df" TargetMode="External"/><Relationship Id="rId508" Type="http://schemas.openxmlformats.org/officeDocument/2006/relationships/hyperlink" Target="https://talan.bank.gov.ua/get-user-certificate/1gOQzQslDUqX2hQ5a073" TargetMode="External"/><Relationship Id="rId715" Type="http://schemas.openxmlformats.org/officeDocument/2006/relationships/hyperlink" Target="https://talan.bank.gov.ua/get-user-certificate/1gOQz6pcrXgbNeD8QeF4" TargetMode="External"/><Relationship Id="rId147" Type="http://schemas.openxmlformats.org/officeDocument/2006/relationships/hyperlink" Target="https://talan.bank.gov.ua/get-user-certificate/1gOQzO16896YN8ZExtD5" TargetMode="External"/><Relationship Id="rId354" Type="http://schemas.openxmlformats.org/officeDocument/2006/relationships/hyperlink" Target="https://talan.bank.gov.ua/get-user-certificate/1gOQzWERplAGVBniAL1k" TargetMode="External"/><Relationship Id="rId51" Type="http://schemas.openxmlformats.org/officeDocument/2006/relationships/hyperlink" Target="https://talan.bank.gov.ua/get-user-certificate/1gOQzw2Q3FFkQ7_SnUqW" TargetMode="External"/><Relationship Id="rId561" Type="http://schemas.openxmlformats.org/officeDocument/2006/relationships/hyperlink" Target="https://talan.bank.gov.ua/get-user-certificate/1gOQzkv_wrd_E-Nbsag_" TargetMode="External"/><Relationship Id="rId659" Type="http://schemas.openxmlformats.org/officeDocument/2006/relationships/hyperlink" Target="https://talan.bank.gov.ua/get-user-certificate/1gOQzBWQNKL3WhqzG0a3" TargetMode="External"/><Relationship Id="rId214" Type="http://schemas.openxmlformats.org/officeDocument/2006/relationships/hyperlink" Target="https://talan.bank.gov.ua/get-user-certificate/1gOQz95Ivm4X7cT_K7Im" TargetMode="External"/><Relationship Id="rId298" Type="http://schemas.openxmlformats.org/officeDocument/2006/relationships/hyperlink" Target="https://talan.bank.gov.ua/get-user-certificate/1gOQz5hZq5BZtAyr5HAl" TargetMode="External"/><Relationship Id="rId421" Type="http://schemas.openxmlformats.org/officeDocument/2006/relationships/hyperlink" Target="https://talan.bank.gov.ua/get-user-certificate/1gOQzGR7akXkRyy6j8g_" TargetMode="External"/><Relationship Id="rId519" Type="http://schemas.openxmlformats.org/officeDocument/2006/relationships/hyperlink" Target="https://talan.bank.gov.ua/get-user-certificate/1gOQzFR8RTnGc12NJQIr" TargetMode="External"/><Relationship Id="rId158" Type="http://schemas.openxmlformats.org/officeDocument/2006/relationships/hyperlink" Target="https://talan.bank.gov.ua/get-user-certificate/1gOQzLtWBr8wml8rkmK7" TargetMode="External"/><Relationship Id="rId726" Type="http://schemas.openxmlformats.org/officeDocument/2006/relationships/hyperlink" Target="https://talan.bank.gov.ua/get-user-certificate/1gOQzVHwAeIl5Dw2q1WM" TargetMode="External"/><Relationship Id="rId62" Type="http://schemas.openxmlformats.org/officeDocument/2006/relationships/hyperlink" Target="https://talan.bank.gov.ua/get-user-certificate/1gOQz0Dw4fq2uEfKOwit" TargetMode="External"/><Relationship Id="rId365" Type="http://schemas.openxmlformats.org/officeDocument/2006/relationships/hyperlink" Target="https://talan.bank.gov.ua/get-user-certificate/1gOQzigvgYUl0XC8Kj4s" TargetMode="External"/><Relationship Id="rId572" Type="http://schemas.openxmlformats.org/officeDocument/2006/relationships/hyperlink" Target="https://talan.bank.gov.ua/get-user-certificate/1gOQzld63BzaVI_685fo" TargetMode="External"/><Relationship Id="rId225" Type="http://schemas.openxmlformats.org/officeDocument/2006/relationships/hyperlink" Target="https://talan.bank.gov.ua/get-user-certificate/1gOQzQO-LDz7bHP4vejK" TargetMode="External"/><Relationship Id="rId432" Type="http://schemas.openxmlformats.org/officeDocument/2006/relationships/hyperlink" Target="https://talan.bank.gov.ua/get-user-certificate/1gOQzbTgf75rjfOXrZn8" TargetMode="External"/><Relationship Id="rId737" Type="http://schemas.openxmlformats.org/officeDocument/2006/relationships/hyperlink" Target="https://talan.bank.gov.ua/get-user-certificate/1gOQzNj1UfbdyES1gy7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8"/>
  <sheetViews>
    <sheetView tabSelected="1" workbookViewId="0">
      <selection activeCell="A752" sqref="A752:A758"/>
    </sheetView>
  </sheetViews>
  <sheetFormatPr defaultRowHeight="14.4" x14ac:dyDescent="0.3"/>
  <cols>
    <col min="1" max="1" width="8.88671875" style="2"/>
    <col min="2" max="2" width="35.88671875" customWidth="1"/>
    <col min="3" max="3" width="22.6640625" customWidth="1"/>
  </cols>
  <sheetData>
    <row r="1" spans="1:3" ht="28.8" x14ac:dyDescent="0.3">
      <c r="A1" s="1" t="s">
        <v>749</v>
      </c>
      <c r="B1" s="1" t="s">
        <v>0</v>
      </c>
      <c r="C1" s="1" t="s">
        <v>1</v>
      </c>
    </row>
    <row r="2" spans="1:3" x14ac:dyDescent="0.3">
      <c r="A2" s="2">
        <v>1</v>
      </c>
      <c r="B2" t="s">
        <v>2</v>
      </c>
      <c r="C2" t="str">
        <f>HYPERLINK("https://talan.bank.gov.ua/get-user-certificate/1gOQzPYO0T7WX7CMRsne","Завантажити сертифікат")</f>
        <v>Завантажити сертифікат</v>
      </c>
    </row>
    <row r="3" spans="1:3" x14ac:dyDescent="0.3">
      <c r="A3" s="2">
        <v>2</v>
      </c>
      <c r="B3" t="s">
        <v>3</v>
      </c>
      <c r="C3" t="str">
        <f>HYPERLINK("https://talan.bank.gov.ua/get-user-certificate/1gOQzwckHRmtEaLc-m19","Завантажити сертифікат")</f>
        <v>Завантажити сертифікат</v>
      </c>
    </row>
    <row r="4" spans="1:3" x14ac:dyDescent="0.3">
      <c r="A4" s="2">
        <v>3</v>
      </c>
      <c r="B4" t="s">
        <v>4</v>
      </c>
      <c r="C4" t="str">
        <f>HYPERLINK("https://talan.bank.gov.ua/get-user-certificate/1gOQzSUeyfwCNTpiHKVL","Завантажити сертифікат")</f>
        <v>Завантажити сертифікат</v>
      </c>
    </row>
    <row r="5" spans="1:3" x14ac:dyDescent="0.3">
      <c r="A5" s="2">
        <v>4</v>
      </c>
      <c r="B5" t="s">
        <v>5</v>
      </c>
      <c r="C5" t="str">
        <f>HYPERLINK("https://talan.bank.gov.ua/get-user-certificate/1gOQzVP_WLClGzTuHUKi","Завантажити сертифікат")</f>
        <v>Завантажити сертифікат</v>
      </c>
    </row>
    <row r="6" spans="1:3" x14ac:dyDescent="0.3">
      <c r="A6" s="2">
        <v>5</v>
      </c>
      <c r="B6" t="s">
        <v>6</v>
      </c>
      <c r="C6" t="str">
        <f>HYPERLINK("https://talan.bank.gov.ua/get-user-certificate/1gOQzAvepkvpF4JHTLJa","Завантажити сертифікат")</f>
        <v>Завантажити сертифікат</v>
      </c>
    </row>
    <row r="7" spans="1:3" x14ac:dyDescent="0.3">
      <c r="A7" s="2">
        <v>6</v>
      </c>
      <c r="B7" t="s">
        <v>7</v>
      </c>
      <c r="C7" t="str">
        <f>HYPERLINK("https://talan.bank.gov.ua/get-user-certificate/1gOQzPyZPxqGziRsNa4U","Завантажити сертифікат")</f>
        <v>Завантажити сертифікат</v>
      </c>
    </row>
    <row r="8" spans="1:3" x14ac:dyDescent="0.3">
      <c r="A8" s="2">
        <v>7</v>
      </c>
      <c r="B8" t="s">
        <v>8</v>
      </c>
      <c r="C8" t="str">
        <f>HYPERLINK("https://talan.bank.gov.ua/get-user-certificate/1gOQzwlOivX0D4Kn8mNT","Завантажити сертифікат")</f>
        <v>Завантажити сертифікат</v>
      </c>
    </row>
    <row r="9" spans="1:3" x14ac:dyDescent="0.3">
      <c r="A9" s="2">
        <v>8</v>
      </c>
      <c r="B9" t="s">
        <v>9</v>
      </c>
      <c r="C9" t="str">
        <f>HYPERLINK("https://talan.bank.gov.ua/get-user-certificate/1gOQzOhA0539P-TpR138","Завантажити сертифікат")</f>
        <v>Завантажити сертифікат</v>
      </c>
    </row>
    <row r="10" spans="1:3" x14ac:dyDescent="0.3">
      <c r="A10" s="2">
        <v>9</v>
      </c>
      <c r="B10" t="s">
        <v>10</v>
      </c>
      <c r="C10" t="str">
        <f>HYPERLINK("https://talan.bank.gov.ua/get-user-certificate/1gOQzI9OhS3tNOOQZ32x","Завантажити сертифікат")</f>
        <v>Завантажити сертифікат</v>
      </c>
    </row>
    <row r="11" spans="1:3" x14ac:dyDescent="0.3">
      <c r="A11" s="2">
        <v>10</v>
      </c>
      <c r="B11" t="s">
        <v>11</v>
      </c>
      <c r="C11" t="str">
        <f>HYPERLINK("https://talan.bank.gov.ua/get-user-certificate/1gOQzJqZZ9xNwZIzmgX_","Завантажити сертифікат")</f>
        <v>Завантажити сертифікат</v>
      </c>
    </row>
    <row r="12" spans="1:3" x14ac:dyDescent="0.3">
      <c r="A12" s="2">
        <v>11</v>
      </c>
      <c r="B12" t="s">
        <v>12</v>
      </c>
      <c r="C12" t="str">
        <f>HYPERLINK("https://talan.bank.gov.ua/get-user-certificate/1gOQzI9wS7P9E7erOMWG","Завантажити сертифікат")</f>
        <v>Завантажити сертифікат</v>
      </c>
    </row>
    <row r="13" spans="1:3" x14ac:dyDescent="0.3">
      <c r="A13" s="2">
        <v>12</v>
      </c>
      <c r="B13" t="s">
        <v>13</v>
      </c>
      <c r="C13" t="str">
        <f>HYPERLINK("https://talan.bank.gov.ua/get-user-certificate/1gOQzU6SX4QmQj6cbsDv","Завантажити сертифікат")</f>
        <v>Завантажити сертифікат</v>
      </c>
    </row>
    <row r="14" spans="1:3" x14ac:dyDescent="0.3">
      <c r="A14" s="2">
        <v>13</v>
      </c>
      <c r="B14" t="s">
        <v>14</v>
      </c>
      <c r="C14" t="str">
        <f>HYPERLINK("https://talan.bank.gov.ua/get-user-certificate/1gOQz9yrqu7yRgGbGRxj","Завантажити сертифікат")</f>
        <v>Завантажити сертифікат</v>
      </c>
    </row>
    <row r="15" spans="1:3" x14ac:dyDescent="0.3">
      <c r="A15" s="2">
        <v>14</v>
      </c>
      <c r="B15" t="s">
        <v>15</v>
      </c>
      <c r="C15" t="str">
        <f>HYPERLINK("https://talan.bank.gov.ua/get-user-certificate/1gOQz2n06U6il6wzKcJs","Завантажити сертифікат")</f>
        <v>Завантажити сертифікат</v>
      </c>
    </row>
    <row r="16" spans="1:3" x14ac:dyDescent="0.3">
      <c r="A16" s="2">
        <v>15</v>
      </c>
      <c r="B16" t="s">
        <v>16</v>
      </c>
      <c r="C16" t="str">
        <f>HYPERLINK("https://talan.bank.gov.ua/get-user-certificate/1gOQzsmmMrLoo3HoP7GR","Завантажити сертифікат")</f>
        <v>Завантажити сертифікат</v>
      </c>
    </row>
    <row r="17" spans="1:3" x14ac:dyDescent="0.3">
      <c r="A17" s="2">
        <v>16</v>
      </c>
      <c r="B17" t="s">
        <v>17</v>
      </c>
      <c r="C17" t="str">
        <f>HYPERLINK("https://talan.bank.gov.ua/get-user-certificate/1gOQzxQc_eXrI8sFcnvw","Завантажити сертифікат")</f>
        <v>Завантажити сертифікат</v>
      </c>
    </row>
    <row r="18" spans="1:3" x14ac:dyDescent="0.3">
      <c r="A18" s="2">
        <v>17</v>
      </c>
      <c r="B18" t="s">
        <v>18</v>
      </c>
      <c r="C18" t="str">
        <f>HYPERLINK("https://talan.bank.gov.ua/get-user-certificate/1gOQzu6G-lo2g_clZpl6","Завантажити сертифікат")</f>
        <v>Завантажити сертифікат</v>
      </c>
    </row>
    <row r="19" spans="1:3" x14ac:dyDescent="0.3">
      <c r="A19" s="2">
        <v>18</v>
      </c>
      <c r="B19" t="s">
        <v>19</v>
      </c>
      <c r="C19" t="str">
        <f>HYPERLINK("https://talan.bank.gov.ua/get-user-certificate/1gOQzfFQ9i-SWnhJ1Qwy","Завантажити сертифікат")</f>
        <v>Завантажити сертифікат</v>
      </c>
    </row>
    <row r="20" spans="1:3" x14ac:dyDescent="0.3">
      <c r="A20" s="2">
        <v>19</v>
      </c>
      <c r="B20" t="s">
        <v>20</v>
      </c>
      <c r="C20" t="str">
        <f>HYPERLINK("https://talan.bank.gov.ua/get-user-certificate/1gOQzGmS2WkWjRdhTpqY","Завантажити сертифікат")</f>
        <v>Завантажити сертифікат</v>
      </c>
    </row>
    <row r="21" spans="1:3" x14ac:dyDescent="0.3">
      <c r="A21" s="2">
        <v>20</v>
      </c>
      <c r="B21" t="s">
        <v>21</v>
      </c>
      <c r="C21" t="str">
        <f>HYPERLINK("https://talan.bank.gov.ua/get-user-certificate/1gOQzeqZatI3dbVf8K4H","Завантажити сертифікат")</f>
        <v>Завантажити сертифікат</v>
      </c>
    </row>
    <row r="22" spans="1:3" x14ac:dyDescent="0.3">
      <c r="A22" s="2">
        <v>21</v>
      </c>
      <c r="B22" t="s">
        <v>22</v>
      </c>
      <c r="C22" t="str">
        <f>HYPERLINK("https://talan.bank.gov.ua/get-user-certificate/1gOQz01A-nNkDF-NWWLv","Завантажити сертифікат")</f>
        <v>Завантажити сертифікат</v>
      </c>
    </row>
    <row r="23" spans="1:3" x14ac:dyDescent="0.3">
      <c r="A23" s="2">
        <v>22</v>
      </c>
      <c r="B23" t="s">
        <v>23</v>
      </c>
      <c r="C23" t="str">
        <f>HYPERLINK("https://talan.bank.gov.ua/get-user-certificate/1gOQzOAf31VT1D5rGXdX","Завантажити сертифікат")</f>
        <v>Завантажити сертифікат</v>
      </c>
    </row>
    <row r="24" spans="1:3" x14ac:dyDescent="0.3">
      <c r="A24" s="2">
        <v>23</v>
      </c>
      <c r="B24" t="s">
        <v>24</v>
      </c>
      <c r="C24" t="str">
        <f>HYPERLINK("https://talan.bank.gov.ua/get-user-certificate/1gOQzLs4fRMCNVy-_tax","Завантажити сертифікат")</f>
        <v>Завантажити сертифікат</v>
      </c>
    </row>
    <row r="25" spans="1:3" x14ac:dyDescent="0.3">
      <c r="A25" s="2">
        <v>24</v>
      </c>
      <c r="B25" t="s">
        <v>25</v>
      </c>
      <c r="C25" t="str">
        <f>HYPERLINK("https://talan.bank.gov.ua/get-user-certificate/1gOQzkBGLfqPlrMMT8qv","Завантажити сертифікат")</f>
        <v>Завантажити сертифікат</v>
      </c>
    </row>
    <row r="26" spans="1:3" x14ac:dyDescent="0.3">
      <c r="A26" s="2">
        <v>25</v>
      </c>
      <c r="B26" t="s">
        <v>26</v>
      </c>
      <c r="C26" t="str">
        <f>HYPERLINK("https://talan.bank.gov.ua/get-user-certificate/1gOQz62ZGucVUYyxCtRA","Завантажити сертифікат")</f>
        <v>Завантажити сертифікат</v>
      </c>
    </row>
    <row r="27" spans="1:3" x14ac:dyDescent="0.3">
      <c r="A27" s="2">
        <v>26</v>
      </c>
      <c r="B27" t="s">
        <v>27</v>
      </c>
      <c r="C27" t="str">
        <f>HYPERLINK("https://talan.bank.gov.ua/get-user-certificate/1gOQzVEx4Om7W5Ppvl8J","Завантажити сертифікат")</f>
        <v>Завантажити сертифікат</v>
      </c>
    </row>
    <row r="28" spans="1:3" x14ac:dyDescent="0.3">
      <c r="A28" s="2">
        <v>27</v>
      </c>
      <c r="B28" t="s">
        <v>28</v>
      </c>
      <c r="C28" t="str">
        <f>HYPERLINK("https://talan.bank.gov.ua/get-user-certificate/1gOQzXrtJlDS_er7HGq9","Завантажити сертифікат")</f>
        <v>Завантажити сертифікат</v>
      </c>
    </row>
    <row r="29" spans="1:3" x14ac:dyDescent="0.3">
      <c r="A29" s="2">
        <v>28</v>
      </c>
      <c r="B29" t="s">
        <v>29</v>
      </c>
      <c r="C29" t="str">
        <f>HYPERLINK("https://talan.bank.gov.ua/get-user-certificate/1gOQz-jPzPzGCPXRh102","Завантажити сертифікат")</f>
        <v>Завантажити сертифікат</v>
      </c>
    </row>
    <row r="30" spans="1:3" x14ac:dyDescent="0.3">
      <c r="A30" s="2">
        <v>29</v>
      </c>
      <c r="B30" t="s">
        <v>30</v>
      </c>
      <c r="C30" t="str">
        <f>HYPERLINK("https://talan.bank.gov.ua/get-user-certificate/1gOQzmT2LQR_iBs1DO1G","Завантажити сертифікат")</f>
        <v>Завантажити сертифікат</v>
      </c>
    </row>
    <row r="31" spans="1:3" x14ac:dyDescent="0.3">
      <c r="A31" s="2">
        <v>30</v>
      </c>
      <c r="B31" t="s">
        <v>31</v>
      </c>
      <c r="C31" t="str">
        <f>HYPERLINK("https://talan.bank.gov.ua/get-user-certificate/1gOQzvAbVrXXIxTvADOS","Завантажити сертифікат")</f>
        <v>Завантажити сертифікат</v>
      </c>
    </row>
    <row r="32" spans="1:3" x14ac:dyDescent="0.3">
      <c r="A32" s="2">
        <v>31</v>
      </c>
      <c r="B32" t="s">
        <v>32</v>
      </c>
      <c r="C32" t="str">
        <f>HYPERLINK("https://talan.bank.gov.ua/get-user-certificate/1gOQzxVtIjcGx_s9vSIW","Завантажити сертифікат")</f>
        <v>Завантажити сертифікат</v>
      </c>
    </row>
    <row r="33" spans="1:3" x14ac:dyDescent="0.3">
      <c r="A33" s="2">
        <v>32</v>
      </c>
      <c r="B33" t="s">
        <v>33</v>
      </c>
      <c r="C33" t="str">
        <f>HYPERLINK("https://talan.bank.gov.ua/get-user-certificate/1gOQzvlSUme_8ipKJ6Vd","Завантажити сертифікат")</f>
        <v>Завантажити сертифікат</v>
      </c>
    </row>
    <row r="34" spans="1:3" x14ac:dyDescent="0.3">
      <c r="A34" s="2">
        <v>33</v>
      </c>
      <c r="B34" t="s">
        <v>34</v>
      </c>
      <c r="C34" t="str">
        <f>HYPERLINK("https://talan.bank.gov.ua/get-user-certificate/1gOQztEN9sN0s5MgXCgR","Завантажити сертифікат")</f>
        <v>Завантажити сертифікат</v>
      </c>
    </row>
    <row r="35" spans="1:3" x14ac:dyDescent="0.3">
      <c r="A35" s="2">
        <v>34</v>
      </c>
      <c r="B35" t="s">
        <v>35</v>
      </c>
      <c r="C35" t="str">
        <f>HYPERLINK("https://talan.bank.gov.ua/get-user-certificate/1gOQzA1yFSG5Ix0fS0CZ","Завантажити сертифікат")</f>
        <v>Завантажити сертифікат</v>
      </c>
    </row>
    <row r="36" spans="1:3" x14ac:dyDescent="0.3">
      <c r="A36" s="2">
        <v>35</v>
      </c>
      <c r="B36" t="s">
        <v>36</v>
      </c>
      <c r="C36" t="str">
        <f>HYPERLINK("https://talan.bank.gov.ua/get-user-certificate/1gOQz4fcijpZdzttefT0","Завантажити сертифікат")</f>
        <v>Завантажити сертифікат</v>
      </c>
    </row>
    <row r="37" spans="1:3" x14ac:dyDescent="0.3">
      <c r="A37" s="2">
        <v>36</v>
      </c>
      <c r="B37" t="s">
        <v>37</v>
      </c>
      <c r="C37" t="str">
        <f>HYPERLINK("https://talan.bank.gov.ua/get-user-certificate/1gOQzvADb4zRlQnWsct_","Завантажити сертифікат")</f>
        <v>Завантажити сертифікат</v>
      </c>
    </row>
    <row r="38" spans="1:3" x14ac:dyDescent="0.3">
      <c r="A38" s="2">
        <v>37</v>
      </c>
      <c r="B38" t="s">
        <v>38</v>
      </c>
      <c r="C38" t="str">
        <f>HYPERLINK("https://talan.bank.gov.ua/get-user-certificate/1gOQzF5ytDRHji5ZXHQo","Завантажити сертифікат")</f>
        <v>Завантажити сертифікат</v>
      </c>
    </row>
    <row r="39" spans="1:3" x14ac:dyDescent="0.3">
      <c r="A39" s="2">
        <v>38</v>
      </c>
      <c r="B39" t="s">
        <v>39</v>
      </c>
      <c r="C39" t="str">
        <f>HYPERLINK("https://talan.bank.gov.ua/get-user-certificate/1gOQzmebQ-0Aeum1RJmn","Завантажити сертифікат")</f>
        <v>Завантажити сертифікат</v>
      </c>
    </row>
    <row r="40" spans="1:3" x14ac:dyDescent="0.3">
      <c r="A40" s="2">
        <v>39</v>
      </c>
      <c r="B40" t="s">
        <v>40</v>
      </c>
      <c r="C40" t="str">
        <f>HYPERLINK("https://talan.bank.gov.ua/get-user-certificate/1gOQzTRCLYnZ4tLt7699","Завантажити сертифікат")</f>
        <v>Завантажити сертифікат</v>
      </c>
    </row>
    <row r="41" spans="1:3" x14ac:dyDescent="0.3">
      <c r="A41" s="2">
        <v>40</v>
      </c>
      <c r="B41" t="s">
        <v>41</v>
      </c>
      <c r="C41" t="str">
        <f>HYPERLINK("https://talan.bank.gov.ua/get-user-certificate/1gOQzvFoy91EFsA5ZIyl","Завантажити сертифікат")</f>
        <v>Завантажити сертифікат</v>
      </c>
    </row>
    <row r="42" spans="1:3" x14ac:dyDescent="0.3">
      <c r="A42" s="2">
        <v>41</v>
      </c>
      <c r="B42" t="s">
        <v>42</v>
      </c>
      <c r="C42" t="str">
        <f>HYPERLINK("https://talan.bank.gov.ua/get-user-certificate/1gOQz3_vEZfDaTPlIbR0","Завантажити сертифікат")</f>
        <v>Завантажити сертифікат</v>
      </c>
    </row>
    <row r="43" spans="1:3" x14ac:dyDescent="0.3">
      <c r="A43" s="2">
        <v>42</v>
      </c>
      <c r="B43" t="s">
        <v>43</v>
      </c>
      <c r="C43" t="str">
        <f>HYPERLINK("https://talan.bank.gov.ua/get-user-certificate/1gOQzEBdE9DFdEKVS5sf","Завантажити сертифікат")</f>
        <v>Завантажити сертифікат</v>
      </c>
    </row>
    <row r="44" spans="1:3" x14ac:dyDescent="0.3">
      <c r="A44" s="2">
        <v>43</v>
      </c>
      <c r="B44" t="s">
        <v>44</v>
      </c>
      <c r="C44" t="str">
        <f>HYPERLINK("https://talan.bank.gov.ua/get-user-certificate/1gOQzWLVBmWMnMI9fR97","Завантажити сертифікат")</f>
        <v>Завантажити сертифікат</v>
      </c>
    </row>
    <row r="45" spans="1:3" x14ac:dyDescent="0.3">
      <c r="A45" s="2">
        <v>44</v>
      </c>
      <c r="B45" t="s">
        <v>45</v>
      </c>
      <c r="C45" t="str">
        <f>HYPERLINK("https://talan.bank.gov.ua/get-user-certificate/1gOQzUAHlFhTb8MXTcRu","Завантажити сертифікат")</f>
        <v>Завантажити сертифікат</v>
      </c>
    </row>
    <row r="46" spans="1:3" x14ac:dyDescent="0.3">
      <c r="A46" s="2">
        <v>45</v>
      </c>
      <c r="B46" t="s">
        <v>46</v>
      </c>
      <c r="C46" t="str">
        <f>HYPERLINK("https://talan.bank.gov.ua/get-user-certificate/1gOQzDDjepkmn_fy-iAN","Завантажити сертифікат")</f>
        <v>Завантажити сертифікат</v>
      </c>
    </row>
    <row r="47" spans="1:3" x14ac:dyDescent="0.3">
      <c r="A47" s="2">
        <v>46</v>
      </c>
      <c r="B47" t="s">
        <v>47</v>
      </c>
      <c r="C47" t="str">
        <f>HYPERLINK("https://talan.bank.gov.ua/get-user-certificate/1gOQzyntYgpLoTFteJU1","Завантажити сертифікат")</f>
        <v>Завантажити сертифікат</v>
      </c>
    </row>
    <row r="48" spans="1:3" x14ac:dyDescent="0.3">
      <c r="A48" s="2">
        <v>47</v>
      </c>
      <c r="B48" t="s">
        <v>48</v>
      </c>
      <c r="C48" t="str">
        <f>HYPERLINK("https://talan.bank.gov.ua/get-user-certificate/1gOQz4zkki72EMNvReL2","Завантажити сертифікат")</f>
        <v>Завантажити сертифікат</v>
      </c>
    </row>
    <row r="49" spans="1:3" x14ac:dyDescent="0.3">
      <c r="A49" s="2">
        <v>48</v>
      </c>
      <c r="B49" t="s">
        <v>49</v>
      </c>
      <c r="C49" t="str">
        <f>HYPERLINK("https://talan.bank.gov.ua/get-user-certificate/1gOQzUKuv058ts_1wqRn","Завантажити сертифікат")</f>
        <v>Завантажити сертифікат</v>
      </c>
    </row>
    <row r="50" spans="1:3" x14ac:dyDescent="0.3">
      <c r="A50" s="2">
        <v>49</v>
      </c>
      <c r="B50" t="s">
        <v>50</v>
      </c>
      <c r="C50" t="str">
        <f>HYPERLINK("https://talan.bank.gov.ua/get-user-certificate/1gOQzFEWpYec7Dle82DR","Завантажити сертифікат")</f>
        <v>Завантажити сертифікат</v>
      </c>
    </row>
    <row r="51" spans="1:3" x14ac:dyDescent="0.3">
      <c r="A51" s="2">
        <v>50</v>
      </c>
      <c r="B51" t="s">
        <v>51</v>
      </c>
      <c r="C51" t="str">
        <f>HYPERLINK("https://talan.bank.gov.ua/get-user-certificate/1gOQzNjzP_HppBY376kF","Завантажити сертифікат")</f>
        <v>Завантажити сертифікат</v>
      </c>
    </row>
    <row r="52" spans="1:3" x14ac:dyDescent="0.3">
      <c r="A52" s="2">
        <v>51</v>
      </c>
      <c r="B52" t="s">
        <v>52</v>
      </c>
      <c r="C52" t="str">
        <f>HYPERLINK("https://talan.bank.gov.ua/get-user-certificate/1gOQzw2Q3FFkQ7_SnUqW","Завантажити сертифікат")</f>
        <v>Завантажити сертифікат</v>
      </c>
    </row>
    <row r="53" spans="1:3" x14ac:dyDescent="0.3">
      <c r="A53" s="2">
        <v>52</v>
      </c>
      <c r="B53" t="s">
        <v>53</v>
      </c>
      <c r="C53" t="str">
        <f>HYPERLINK("https://talan.bank.gov.ua/get-user-certificate/1gOQz5qrQsDDyMdmrbvs","Завантажити сертифікат")</f>
        <v>Завантажити сертифікат</v>
      </c>
    </row>
    <row r="54" spans="1:3" x14ac:dyDescent="0.3">
      <c r="A54" s="2">
        <v>53</v>
      </c>
      <c r="B54" t="s">
        <v>54</v>
      </c>
      <c r="C54" t="str">
        <f>HYPERLINK("https://talan.bank.gov.ua/get-user-certificate/1gOQzH6fRi9Bi0olIQW7","Завантажити сертифікат")</f>
        <v>Завантажити сертифікат</v>
      </c>
    </row>
    <row r="55" spans="1:3" x14ac:dyDescent="0.3">
      <c r="A55" s="2">
        <v>54</v>
      </c>
      <c r="B55" t="s">
        <v>55</v>
      </c>
      <c r="C55" t="str">
        <f>HYPERLINK("https://talan.bank.gov.ua/get-user-certificate/1gOQzKiiZ1MRL4TbeW3V","Завантажити сертифікат")</f>
        <v>Завантажити сертифікат</v>
      </c>
    </row>
    <row r="56" spans="1:3" x14ac:dyDescent="0.3">
      <c r="A56" s="2">
        <v>55</v>
      </c>
      <c r="B56" t="s">
        <v>56</v>
      </c>
      <c r="C56" t="str">
        <f>HYPERLINK("https://talan.bank.gov.ua/get-user-certificate/1gOQzpGtfxa1GJiXk110","Завантажити сертифікат")</f>
        <v>Завантажити сертифікат</v>
      </c>
    </row>
    <row r="57" spans="1:3" x14ac:dyDescent="0.3">
      <c r="A57" s="2">
        <v>56</v>
      </c>
      <c r="B57" t="s">
        <v>57</v>
      </c>
      <c r="C57" t="str">
        <f>HYPERLINK("https://talan.bank.gov.ua/get-user-certificate/1gOQzgXIdzcAFsaN2tQZ","Завантажити сертифікат")</f>
        <v>Завантажити сертифікат</v>
      </c>
    </row>
    <row r="58" spans="1:3" x14ac:dyDescent="0.3">
      <c r="A58" s="2">
        <v>57</v>
      </c>
      <c r="B58" t="s">
        <v>58</v>
      </c>
      <c r="C58" t="str">
        <f>HYPERLINK("https://talan.bank.gov.ua/get-user-certificate/1gOQzXYSMKbENw963Y5J","Завантажити сертифікат")</f>
        <v>Завантажити сертифікат</v>
      </c>
    </row>
    <row r="59" spans="1:3" x14ac:dyDescent="0.3">
      <c r="A59" s="2">
        <v>58</v>
      </c>
      <c r="B59" t="s">
        <v>59</v>
      </c>
      <c r="C59" t="str">
        <f>HYPERLINK("https://talan.bank.gov.ua/get-user-certificate/1gOQzOQs3o7DmpKteQq4","Завантажити сертифікат")</f>
        <v>Завантажити сертифікат</v>
      </c>
    </row>
    <row r="60" spans="1:3" x14ac:dyDescent="0.3">
      <c r="A60" s="2">
        <v>59</v>
      </c>
      <c r="B60" t="s">
        <v>60</v>
      </c>
      <c r="C60" t="str">
        <f>HYPERLINK("https://talan.bank.gov.ua/get-user-certificate/1gOQz-MZHkriMllNL-0c","Завантажити сертифікат")</f>
        <v>Завантажити сертифікат</v>
      </c>
    </row>
    <row r="61" spans="1:3" x14ac:dyDescent="0.3">
      <c r="A61" s="2">
        <v>60</v>
      </c>
      <c r="B61" t="s">
        <v>61</v>
      </c>
      <c r="C61" t="str">
        <f>HYPERLINK("https://talan.bank.gov.ua/get-user-certificate/1gOQzIJsumP3viMHgEts","Завантажити сертифікат")</f>
        <v>Завантажити сертифікат</v>
      </c>
    </row>
    <row r="62" spans="1:3" x14ac:dyDescent="0.3">
      <c r="A62" s="2">
        <v>61</v>
      </c>
      <c r="B62" t="s">
        <v>62</v>
      </c>
      <c r="C62" t="str">
        <f>HYPERLINK("https://talan.bank.gov.ua/get-user-certificate/1gOQz3L0uh7w5c8UeYok","Завантажити сертифікат")</f>
        <v>Завантажити сертифікат</v>
      </c>
    </row>
    <row r="63" spans="1:3" x14ac:dyDescent="0.3">
      <c r="A63" s="2">
        <v>62</v>
      </c>
      <c r="B63" t="s">
        <v>63</v>
      </c>
      <c r="C63" t="str">
        <f>HYPERLINK("https://talan.bank.gov.ua/get-user-certificate/1gOQz0Dw4fq2uEfKOwit","Завантажити сертифікат")</f>
        <v>Завантажити сертифікат</v>
      </c>
    </row>
    <row r="64" spans="1:3" x14ac:dyDescent="0.3">
      <c r="A64" s="2">
        <v>63</v>
      </c>
      <c r="B64" t="s">
        <v>64</v>
      </c>
      <c r="C64" t="str">
        <f>HYPERLINK("https://talan.bank.gov.ua/get-user-certificate/1gOQzjdLQ2y6ATa97Zn0","Завантажити сертифікат")</f>
        <v>Завантажити сертифікат</v>
      </c>
    </row>
    <row r="65" spans="1:3" x14ac:dyDescent="0.3">
      <c r="A65" s="2">
        <v>64</v>
      </c>
      <c r="B65" t="s">
        <v>65</v>
      </c>
      <c r="C65" t="str">
        <f>HYPERLINK("https://talan.bank.gov.ua/get-user-certificate/1gOQztbxFXxEGjbSN_5a","Завантажити сертифікат")</f>
        <v>Завантажити сертифікат</v>
      </c>
    </row>
    <row r="66" spans="1:3" x14ac:dyDescent="0.3">
      <c r="A66" s="2">
        <v>65</v>
      </c>
      <c r="B66" t="s">
        <v>66</v>
      </c>
      <c r="C66" t="str">
        <f>HYPERLINK("https://talan.bank.gov.ua/get-user-certificate/1gOQzsfGma3etBG4136w","Завантажити сертифікат")</f>
        <v>Завантажити сертифікат</v>
      </c>
    </row>
    <row r="67" spans="1:3" x14ac:dyDescent="0.3">
      <c r="A67" s="2">
        <v>66</v>
      </c>
      <c r="B67" t="s">
        <v>67</v>
      </c>
      <c r="C67" t="str">
        <f>HYPERLINK("https://talan.bank.gov.ua/get-user-certificate/1gOQzknuErS3hvYAMcQ_","Завантажити сертифікат")</f>
        <v>Завантажити сертифікат</v>
      </c>
    </row>
    <row r="68" spans="1:3" x14ac:dyDescent="0.3">
      <c r="A68" s="2">
        <v>67</v>
      </c>
      <c r="B68" t="s">
        <v>68</v>
      </c>
      <c r="C68" t="str">
        <f>HYPERLINK("https://talan.bank.gov.ua/get-user-certificate/1gOQzIeB8QOEVpSKAnyT","Завантажити сертифікат")</f>
        <v>Завантажити сертифікат</v>
      </c>
    </row>
    <row r="69" spans="1:3" x14ac:dyDescent="0.3">
      <c r="A69" s="2">
        <v>68</v>
      </c>
      <c r="B69" t="s">
        <v>69</v>
      </c>
      <c r="C69" t="str">
        <f>HYPERLINK("https://talan.bank.gov.ua/get-user-certificate/1gOQzr7caFkWaofPm24b","Завантажити сертифікат")</f>
        <v>Завантажити сертифікат</v>
      </c>
    </row>
    <row r="70" spans="1:3" x14ac:dyDescent="0.3">
      <c r="A70" s="2">
        <v>69</v>
      </c>
      <c r="B70" t="s">
        <v>70</v>
      </c>
      <c r="C70" t="str">
        <f>HYPERLINK("https://talan.bank.gov.ua/get-user-certificate/1gOQzfZA3iRUlWWwn2wc","Завантажити сертифікат")</f>
        <v>Завантажити сертифікат</v>
      </c>
    </row>
    <row r="71" spans="1:3" x14ac:dyDescent="0.3">
      <c r="A71" s="2">
        <v>70</v>
      </c>
      <c r="B71" t="s">
        <v>71</v>
      </c>
      <c r="C71" t="str">
        <f>HYPERLINK("https://talan.bank.gov.ua/get-user-certificate/1gOQzwI97svZNuEPcH2u","Завантажити сертифікат")</f>
        <v>Завантажити сертифікат</v>
      </c>
    </row>
    <row r="72" spans="1:3" x14ac:dyDescent="0.3">
      <c r="A72" s="2">
        <v>71</v>
      </c>
      <c r="B72" t="s">
        <v>72</v>
      </c>
      <c r="C72" t="str">
        <f>HYPERLINK("https://talan.bank.gov.ua/get-user-certificate/1gOQzKoJohlrTWbSedlM","Завантажити сертифікат")</f>
        <v>Завантажити сертифікат</v>
      </c>
    </row>
    <row r="73" spans="1:3" x14ac:dyDescent="0.3">
      <c r="A73" s="2">
        <v>72</v>
      </c>
      <c r="B73" t="s">
        <v>73</v>
      </c>
      <c r="C73" t="str">
        <f>HYPERLINK("https://talan.bank.gov.ua/get-user-certificate/1gOQzC0UvOKgglRGoqEs","Завантажити сертифікат")</f>
        <v>Завантажити сертифікат</v>
      </c>
    </row>
    <row r="74" spans="1:3" x14ac:dyDescent="0.3">
      <c r="A74" s="2">
        <v>73</v>
      </c>
      <c r="B74" t="s">
        <v>74</v>
      </c>
      <c r="C74" t="str">
        <f>HYPERLINK("https://talan.bank.gov.ua/get-user-certificate/1gOQzkZcGn6JrVOXvUFZ","Завантажити сертифікат")</f>
        <v>Завантажити сертифікат</v>
      </c>
    </row>
    <row r="75" spans="1:3" x14ac:dyDescent="0.3">
      <c r="A75" s="2">
        <v>74</v>
      </c>
      <c r="B75" t="s">
        <v>75</v>
      </c>
      <c r="C75" t="str">
        <f>HYPERLINK("https://talan.bank.gov.ua/get-user-certificate/1gOQz95lunxY0Eu7QW03","Завантажити сертифікат")</f>
        <v>Завантажити сертифікат</v>
      </c>
    </row>
    <row r="76" spans="1:3" x14ac:dyDescent="0.3">
      <c r="A76" s="2">
        <v>75</v>
      </c>
      <c r="B76" t="s">
        <v>76</v>
      </c>
      <c r="C76" t="str">
        <f>HYPERLINK("https://talan.bank.gov.ua/get-user-certificate/1gOQzGTJCDQjVo10nieW","Завантажити сертифікат")</f>
        <v>Завантажити сертифікат</v>
      </c>
    </row>
    <row r="77" spans="1:3" x14ac:dyDescent="0.3">
      <c r="A77" s="2">
        <v>76</v>
      </c>
      <c r="B77" t="s">
        <v>77</v>
      </c>
      <c r="C77" t="str">
        <f>HYPERLINK("https://talan.bank.gov.ua/get-user-certificate/1gOQzWryD4jrrBjHMT38","Завантажити сертифікат")</f>
        <v>Завантажити сертифікат</v>
      </c>
    </row>
    <row r="78" spans="1:3" x14ac:dyDescent="0.3">
      <c r="A78" s="2">
        <v>77</v>
      </c>
      <c r="B78" t="s">
        <v>78</v>
      </c>
      <c r="C78" t="str">
        <f>HYPERLINK("https://talan.bank.gov.ua/get-user-certificate/1gOQz1bYKQw6DuQFCRcj","Завантажити сертифікат")</f>
        <v>Завантажити сертифікат</v>
      </c>
    </row>
    <row r="79" spans="1:3" x14ac:dyDescent="0.3">
      <c r="A79" s="2">
        <v>78</v>
      </c>
      <c r="B79" t="s">
        <v>79</v>
      </c>
      <c r="C79" t="str">
        <f>HYPERLINK("https://talan.bank.gov.ua/get-user-certificate/1gOQzJfxJ7wBcBgPGuht","Завантажити сертифікат")</f>
        <v>Завантажити сертифікат</v>
      </c>
    </row>
    <row r="80" spans="1:3" x14ac:dyDescent="0.3">
      <c r="A80" s="2">
        <v>79</v>
      </c>
      <c r="B80" t="s">
        <v>80</v>
      </c>
      <c r="C80" t="str">
        <f>HYPERLINK("https://talan.bank.gov.ua/get-user-certificate/1gOQzydvDpE8YfEEgcgg","Завантажити сертифікат")</f>
        <v>Завантажити сертифікат</v>
      </c>
    </row>
    <row r="81" spans="1:3" x14ac:dyDescent="0.3">
      <c r="A81" s="2">
        <v>80</v>
      </c>
      <c r="B81" t="s">
        <v>81</v>
      </c>
      <c r="C81" t="str">
        <f>HYPERLINK("https://talan.bank.gov.ua/get-user-certificate/1gOQzzsLMJ_M9YS7RbXP","Завантажити сертифікат")</f>
        <v>Завантажити сертифікат</v>
      </c>
    </row>
    <row r="82" spans="1:3" x14ac:dyDescent="0.3">
      <c r="A82" s="2">
        <v>81</v>
      </c>
      <c r="B82" t="s">
        <v>82</v>
      </c>
      <c r="C82" t="str">
        <f>HYPERLINK("https://talan.bank.gov.ua/get-user-certificate/1gOQznGBY1EXgjXj06j-","Завантажити сертифікат")</f>
        <v>Завантажити сертифікат</v>
      </c>
    </row>
    <row r="83" spans="1:3" x14ac:dyDescent="0.3">
      <c r="A83" s="2">
        <v>82</v>
      </c>
      <c r="B83" t="s">
        <v>83</v>
      </c>
      <c r="C83" t="str">
        <f>HYPERLINK("https://talan.bank.gov.ua/get-user-certificate/1gOQz513lAU6oIE_JtIC","Завантажити сертифікат")</f>
        <v>Завантажити сертифікат</v>
      </c>
    </row>
    <row r="84" spans="1:3" x14ac:dyDescent="0.3">
      <c r="A84" s="2">
        <v>83</v>
      </c>
      <c r="B84" t="s">
        <v>84</v>
      </c>
      <c r="C84" t="str">
        <f>HYPERLINK("https://talan.bank.gov.ua/get-user-certificate/1gOQzaS-bgMvQHRLkwyd","Завантажити сертифікат")</f>
        <v>Завантажити сертифікат</v>
      </c>
    </row>
    <row r="85" spans="1:3" x14ac:dyDescent="0.3">
      <c r="A85" s="2">
        <v>84</v>
      </c>
      <c r="B85" t="s">
        <v>85</v>
      </c>
      <c r="C85" t="str">
        <f>HYPERLINK("https://talan.bank.gov.ua/get-user-certificate/1gOQztk12jci14wdNP8Z","Завантажити сертифікат")</f>
        <v>Завантажити сертифікат</v>
      </c>
    </row>
    <row r="86" spans="1:3" x14ac:dyDescent="0.3">
      <c r="A86" s="2">
        <v>85</v>
      </c>
      <c r="B86" t="s">
        <v>86</v>
      </c>
      <c r="C86" t="str">
        <f>HYPERLINK("https://talan.bank.gov.ua/get-user-certificate/1gOQz6lSSTU-gYCt3Pqp","Завантажити сертифікат")</f>
        <v>Завантажити сертифікат</v>
      </c>
    </row>
    <row r="87" spans="1:3" x14ac:dyDescent="0.3">
      <c r="A87" s="2">
        <v>86</v>
      </c>
      <c r="B87" t="s">
        <v>87</v>
      </c>
      <c r="C87" t="str">
        <f>HYPERLINK("https://talan.bank.gov.ua/get-user-certificate/1gOQzVyZv7sQPPre8337","Завантажити сертифікат")</f>
        <v>Завантажити сертифікат</v>
      </c>
    </row>
    <row r="88" spans="1:3" x14ac:dyDescent="0.3">
      <c r="A88" s="2">
        <v>87</v>
      </c>
      <c r="B88" t="s">
        <v>88</v>
      </c>
      <c r="C88" t="str">
        <f>HYPERLINK("https://talan.bank.gov.ua/get-user-certificate/1gOQzpk-NxaZj6IEEibB","Завантажити сертифікат")</f>
        <v>Завантажити сертифікат</v>
      </c>
    </row>
    <row r="89" spans="1:3" x14ac:dyDescent="0.3">
      <c r="A89" s="2">
        <v>88</v>
      </c>
      <c r="B89" t="s">
        <v>89</v>
      </c>
      <c r="C89" t="str">
        <f>HYPERLINK("https://talan.bank.gov.ua/get-user-certificate/1gOQz5AwfsTAlA572jpT","Завантажити сертифікат")</f>
        <v>Завантажити сертифікат</v>
      </c>
    </row>
    <row r="90" spans="1:3" x14ac:dyDescent="0.3">
      <c r="A90" s="2">
        <v>89</v>
      </c>
      <c r="B90" t="s">
        <v>90</v>
      </c>
      <c r="C90" t="str">
        <f>HYPERLINK("https://talan.bank.gov.ua/get-user-certificate/1gOQzoon_K3nvO-GC4tW","Завантажити сертифікат")</f>
        <v>Завантажити сертифікат</v>
      </c>
    </row>
    <row r="91" spans="1:3" x14ac:dyDescent="0.3">
      <c r="A91" s="2">
        <v>90</v>
      </c>
      <c r="B91" t="s">
        <v>91</v>
      </c>
      <c r="C91" t="str">
        <f>HYPERLINK("https://talan.bank.gov.ua/get-user-certificate/1gOQzvfb841_A8S8g8Mn","Завантажити сертифікат")</f>
        <v>Завантажити сертифікат</v>
      </c>
    </row>
    <row r="92" spans="1:3" x14ac:dyDescent="0.3">
      <c r="A92" s="2">
        <v>91</v>
      </c>
      <c r="B92" t="s">
        <v>92</v>
      </c>
      <c r="C92" t="str">
        <f>HYPERLINK("https://talan.bank.gov.ua/get-user-certificate/1gOQzUy0Fuy0Hz19OzVu","Завантажити сертифікат")</f>
        <v>Завантажити сертифікат</v>
      </c>
    </row>
    <row r="93" spans="1:3" x14ac:dyDescent="0.3">
      <c r="A93" s="2">
        <v>92</v>
      </c>
      <c r="B93" t="s">
        <v>93</v>
      </c>
      <c r="C93" t="str">
        <f>HYPERLINK("https://talan.bank.gov.ua/get-user-certificate/1gOQzo6r414wYPNmfg47","Завантажити сертифікат")</f>
        <v>Завантажити сертифікат</v>
      </c>
    </row>
    <row r="94" spans="1:3" x14ac:dyDescent="0.3">
      <c r="A94" s="2">
        <v>93</v>
      </c>
      <c r="B94" t="s">
        <v>94</v>
      </c>
      <c r="C94" t="str">
        <f>HYPERLINK("https://talan.bank.gov.ua/get-user-certificate/1gOQzMbu3JdnVBvrcANO","Завантажити сертифікат")</f>
        <v>Завантажити сертифікат</v>
      </c>
    </row>
    <row r="95" spans="1:3" x14ac:dyDescent="0.3">
      <c r="A95" s="2">
        <v>94</v>
      </c>
      <c r="B95" t="s">
        <v>95</v>
      </c>
      <c r="C95" t="str">
        <f>HYPERLINK("https://talan.bank.gov.ua/get-user-certificate/1gOQzTfSbTtx-yzPvtKH","Завантажити сертифікат")</f>
        <v>Завантажити сертифікат</v>
      </c>
    </row>
    <row r="96" spans="1:3" x14ac:dyDescent="0.3">
      <c r="A96" s="2">
        <v>95</v>
      </c>
      <c r="B96" t="s">
        <v>96</v>
      </c>
      <c r="C96" t="str">
        <f>HYPERLINK("https://talan.bank.gov.ua/get-user-certificate/1gOQzftdT2pQ-saeL6_H","Завантажити сертифікат")</f>
        <v>Завантажити сертифікат</v>
      </c>
    </row>
    <row r="97" spans="1:3" x14ac:dyDescent="0.3">
      <c r="A97" s="2">
        <v>96</v>
      </c>
      <c r="B97" t="s">
        <v>97</v>
      </c>
      <c r="C97" t="str">
        <f>HYPERLINK("https://talan.bank.gov.ua/get-user-certificate/1gOQz2VFoKKVcoJvxNyo","Завантажити сертифікат")</f>
        <v>Завантажити сертифікат</v>
      </c>
    </row>
    <row r="98" spans="1:3" x14ac:dyDescent="0.3">
      <c r="A98" s="2">
        <v>97</v>
      </c>
      <c r="B98" t="s">
        <v>98</v>
      </c>
      <c r="C98" t="str">
        <f>HYPERLINK("https://talan.bank.gov.ua/get-user-certificate/1gOQz-mm6r_A_JkxWR5l","Завантажити сертифікат")</f>
        <v>Завантажити сертифікат</v>
      </c>
    </row>
    <row r="99" spans="1:3" x14ac:dyDescent="0.3">
      <c r="A99" s="2">
        <v>98</v>
      </c>
      <c r="B99" t="s">
        <v>99</v>
      </c>
      <c r="C99" t="str">
        <f>HYPERLINK("https://talan.bank.gov.ua/get-user-certificate/1gOQzzQytfZ8ZjrV-v2J","Завантажити сертифікат")</f>
        <v>Завантажити сертифікат</v>
      </c>
    </row>
    <row r="100" spans="1:3" x14ac:dyDescent="0.3">
      <c r="A100" s="2">
        <v>99</v>
      </c>
      <c r="B100" t="s">
        <v>100</v>
      </c>
      <c r="C100" t="str">
        <f>HYPERLINK("https://talan.bank.gov.ua/get-user-certificate/1gOQzQQh1YMA4oYQk4W0","Завантажити сертифікат")</f>
        <v>Завантажити сертифікат</v>
      </c>
    </row>
    <row r="101" spans="1:3" x14ac:dyDescent="0.3">
      <c r="A101" s="2">
        <v>100</v>
      </c>
      <c r="B101" t="s">
        <v>101</v>
      </c>
      <c r="C101" t="str">
        <f>HYPERLINK("https://talan.bank.gov.ua/get-user-certificate/1gOQzhXHJJKa6wTZ2LwH","Завантажити сертифікат")</f>
        <v>Завантажити сертифікат</v>
      </c>
    </row>
    <row r="102" spans="1:3" x14ac:dyDescent="0.3">
      <c r="A102" s="2">
        <v>101</v>
      </c>
      <c r="B102" t="s">
        <v>102</v>
      </c>
      <c r="C102" t="str">
        <f>HYPERLINK("https://talan.bank.gov.ua/get-user-certificate/1gOQz44a0eJ07kglsGDt","Завантажити сертифікат")</f>
        <v>Завантажити сертифікат</v>
      </c>
    </row>
    <row r="103" spans="1:3" x14ac:dyDescent="0.3">
      <c r="A103" s="2">
        <v>102</v>
      </c>
      <c r="B103" t="s">
        <v>103</v>
      </c>
      <c r="C103" t="str">
        <f>HYPERLINK("https://talan.bank.gov.ua/get-user-certificate/1gOQzK9uZNToBqLTbhVT","Завантажити сертифікат")</f>
        <v>Завантажити сертифікат</v>
      </c>
    </row>
    <row r="104" spans="1:3" x14ac:dyDescent="0.3">
      <c r="A104" s="2">
        <v>103</v>
      </c>
      <c r="B104" t="s">
        <v>104</v>
      </c>
      <c r="C104" t="str">
        <f>HYPERLINK("https://talan.bank.gov.ua/get-user-certificate/1gOQzy0Mzet0FY_JtULR","Завантажити сертифікат")</f>
        <v>Завантажити сертифікат</v>
      </c>
    </row>
    <row r="105" spans="1:3" x14ac:dyDescent="0.3">
      <c r="A105" s="2">
        <v>104</v>
      </c>
      <c r="B105" t="s">
        <v>105</v>
      </c>
      <c r="C105" t="str">
        <f>HYPERLINK("https://talan.bank.gov.ua/get-user-certificate/1gOQz_y4rMrNMLwyUj4j","Завантажити сертифікат")</f>
        <v>Завантажити сертифікат</v>
      </c>
    </row>
    <row r="106" spans="1:3" x14ac:dyDescent="0.3">
      <c r="A106" s="2">
        <v>105</v>
      </c>
      <c r="B106" t="s">
        <v>106</v>
      </c>
      <c r="C106" t="str">
        <f>HYPERLINK("https://talan.bank.gov.ua/get-user-certificate/1gOQz7GQ593ZrGH-aoji","Завантажити сертифікат")</f>
        <v>Завантажити сертифікат</v>
      </c>
    </row>
    <row r="107" spans="1:3" x14ac:dyDescent="0.3">
      <c r="A107" s="2">
        <v>106</v>
      </c>
      <c r="B107" t="s">
        <v>107</v>
      </c>
      <c r="C107" t="str">
        <f>HYPERLINK("https://talan.bank.gov.ua/get-user-certificate/1gOQz7RwUzBEeOkQfH8u","Завантажити сертифікат")</f>
        <v>Завантажити сертифікат</v>
      </c>
    </row>
    <row r="108" spans="1:3" x14ac:dyDescent="0.3">
      <c r="A108" s="2">
        <v>107</v>
      </c>
      <c r="B108" t="s">
        <v>108</v>
      </c>
      <c r="C108" t="str">
        <f>HYPERLINK("https://talan.bank.gov.ua/get-user-certificate/1gOQzV1A3L_yyQQ-Utzr","Завантажити сертифікат")</f>
        <v>Завантажити сертифікат</v>
      </c>
    </row>
    <row r="109" spans="1:3" x14ac:dyDescent="0.3">
      <c r="A109" s="2">
        <v>108</v>
      </c>
      <c r="B109" t="s">
        <v>109</v>
      </c>
      <c r="C109" t="str">
        <f>HYPERLINK("https://talan.bank.gov.ua/get-user-certificate/1gOQzWBYDW8dj60T-HEo","Завантажити сертифікат")</f>
        <v>Завантажити сертифікат</v>
      </c>
    </row>
    <row r="110" spans="1:3" x14ac:dyDescent="0.3">
      <c r="A110" s="2">
        <v>109</v>
      </c>
      <c r="B110" t="s">
        <v>110</v>
      </c>
      <c r="C110" t="str">
        <f>HYPERLINK("https://talan.bank.gov.ua/get-user-certificate/1gOQz7XZ6CXsj8hpQmvi","Завантажити сертифікат")</f>
        <v>Завантажити сертифікат</v>
      </c>
    </row>
    <row r="111" spans="1:3" x14ac:dyDescent="0.3">
      <c r="A111" s="2">
        <v>110</v>
      </c>
      <c r="B111" t="s">
        <v>111</v>
      </c>
      <c r="C111" t="str">
        <f>HYPERLINK("https://talan.bank.gov.ua/get-user-certificate/1gOQzYrNwTG4-RmdHwl1","Завантажити сертифікат")</f>
        <v>Завантажити сертифікат</v>
      </c>
    </row>
    <row r="112" spans="1:3" x14ac:dyDescent="0.3">
      <c r="A112" s="2">
        <v>111</v>
      </c>
      <c r="B112" t="s">
        <v>112</v>
      </c>
      <c r="C112" t="str">
        <f>HYPERLINK("https://talan.bank.gov.ua/get-user-certificate/1gOQzTbK1KfKhgJtaJ_J","Завантажити сертифікат")</f>
        <v>Завантажити сертифікат</v>
      </c>
    </row>
    <row r="113" spans="1:3" x14ac:dyDescent="0.3">
      <c r="A113" s="2">
        <v>112</v>
      </c>
      <c r="B113" t="s">
        <v>113</v>
      </c>
      <c r="C113" t="str">
        <f>HYPERLINK("https://talan.bank.gov.ua/get-user-certificate/1gOQzdD383AnsmyKmsnr","Завантажити сертифікат")</f>
        <v>Завантажити сертифікат</v>
      </c>
    </row>
    <row r="114" spans="1:3" x14ac:dyDescent="0.3">
      <c r="A114" s="2">
        <v>113</v>
      </c>
      <c r="B114" t="s">
        <v>114</v>
      </c>
      <c r="C114" t="str">
        <f>HYPERLINK("https://talan.bank.gov.ua/get-user-certificate/1gOQzJbY5VoBPl-uqQln","Завантажити сертифікат")</f>
        <v>Завантажити сертифікат</v>
      </c>
    </row>
    <row r="115" spans="1:3" x14ac:dyDescent="0.3">
      <c r="A115" s="2">
        <v>114</v>
      </c>
      <c r="B115" t="s">
        <v>115</v>
      </c>
      <c r="C115" t="str">
        <f>HYPERLINK("https://talan.bank.gov.ua/get-user-certificate/1gOQzAa290E9AWUp0PBw","Завантажити сертифікат")</f>
        <v>Завантажити сертифікат</v>
      </c>
    </row>
    <row r="116" spans="1:3" x14ac:dyDescent="0.3">
      <c r="A116" s="2">
        <v>115</v>
      </c>
      <c r="B116" t="s">
        <v>116</v>
      </c>
      <c r="C116" t="str">
        <f>HYPERLINK("https://talan.bank.gov.ua/get-user-certificate/1gOQzjBMY-P05QWZpgDI","Завантажити сертифікат")</f>
        <v>Завантажити сертифікат</v>
      </c>
    </row>
    <row r="117" spans="1:3" x14ac:dyDescent="0.3">
      <c r="A117" s="2">
        <v>116</v>
      </c>
      <c r="B117" t="s">
        <v>117</v>
      </c>
      <c r="C117" t="str">
        <f>HYPERLINK("https://talan.bank.gov.ua/get-user-certificate/1gOQzpCnVa0nAhzpF_wz","Завантажити сертифікат")</f>
        <v>Завантажити сертифікат</v>
      </c>
    </row>
    <row r="118" spans="1:3" x14ac:dyDescent="0.3">
      <c r="A118" s="2">
        <v>117</v>
      </c>
      <c r="B118" t="s">
        <v>118</v>
      </c>
      <c r="C118" t="str">
        <f>HYPERLINK("https://talan.bank.gov.ua/get-user-certificate/1gOQzXev5_vzpaJQddpo","Завантажити сертифікат")</f>
        <v>Завантажити сертифікат</v>
      </c>
    </row>
    <row r="119" spans="1:3" x14ac:dyDescent="0.3">
      <c r="A119" s="2">
        <v>118</v>
      </c>
      <c r="B119" t="s">
        <v>119</v>
      </c>
      <c r="C119" t="str">
        <f>HYPERLINK("https://talan.bank.gov.ua/get-user-certificate/1gOQz8VQ50WTDf6KxaWh","Завантажити сертифікат")</f>
        <v>Завантажити сертифікат</v>
      </c>
    </row>
    <row r="120" spans="1:3" x14ac:dyDescent="0.3">
      <c r="A120" s="2">
        <v>119</v>
      </c>
      <c r="B120" t="s">
        <v>120</v>
      </c>
      <c r="C120" t="str">
        <f>HYPERLINK("https://talan.bank.gov.ua/get-user-certificate/1gOQzUvo3P8qGPTyqDcP","Завантажити сертифікат")</f>
        <v>Завантажити сертифікат</v>
      </c>
    </row>
    <row r="121" spans="1:3" x14ac:dyDescent="0.3">
      <c r="A121" s="2">
        <v>120</v>
      </c>
      <c r="B121" t="s">
        <v>121</v>
      </c>
      <c r="C121" t="str">
        <f>HYPERLINK("https://talan.bank.gov.ua/get-user-certificate/1gOQzTAAi8mU0XhdpAZo","Завантажити сертифікат")</f>
        <v>Завантажити сертифікат</v>
      </c>
    </row>
    <row r="122" spans="1:3" x14ac:dyDescent="0.3">
      <c r="A122" s="2">
        <v>121</v>
      </c>
      <c r="B122" t="s">
        <v>122</v>
      </c>
      <c r="C122" t="str">
        <f>HYPERLINK("https://talan.bank.gov.ua/get-user-certificate/1gOQzaYnIuBAn9pl29U2","Завантажити сертифікат")</f>
        <v>Завантажити сертифікат</v>
      </c>
    </row>
    <row r="123" spans="1:3" x14ac:dyDescent="0.3">
      <c r="A123" s="2">
        <v>122</v>
      </c>
      <c r="B123" t="s">
        <v>123</v>
      </c>
      <c r="C123" t="str">
        <f>HYPERLINK("https://talan.bank.gov.ua/get-user-certificate/1gOQzhGufgYwnvX6e9yE","Завантажити сертифікат")</f>
        <v>Завантажити сертифікат</v>
      </c>
    </row>
    <row r="124" spans="1:3" x14ac:dyDescent="0.3">
      <c r="A124" s="2">
        <v>123</v>
      </c>
      <c r="B124" t="s">
        <v>124</v>
      </c>
      <c r="C124" t="str">
        <f>HYPERLINK("https://talan.bank.gov.ua/get-user-certificate/1gOQzTvFmdPY9ovHMXG4","Завантажити сертифікат")</f>
        <v>Завантажити сертифікат</v>
      </c>
    </row>
    <row r="125" spans="1:3" x14ac:dyDescent="0.3">
      <c r="A125" s="2">
        <v>124</v>
      </c>
      <c r="B125" t="s">
        <v>125</v>
      </c>
      <c r="C125" t="str">
        <f>HYPERLINK("https://talan.bank.gov.ua/get-user-certificate/1gOQzRj6j5lKyQkszTfj","Завантажити сертифікат")</f>
        <v>Завантажити сертифікат</v>
      </c>
    </row>
    <row r="126" spans="1:3" x14ac:dyDescent="0.3">
      <c r="A126" s="2">
        <v>125</v>
      </c>
      <c r="B126" t="s">
        <v>126</v>
      </c>
      <c r="C126" t="str">
        <f>HYPERLINK("https://talan.bank.gov.ua/get-user-certificate/1gOQzzGV7wBAEuV0hdzL","Завантажити сертифікат")</f>
        <v>Завантажити сертифікат</v>
      </c>
    </row>
    <row r="127" spans="1:3" x14ac:dyDescent="0.3">
      <c r="A127" s="2">
        <v>126</v>
      </c>
      <c r="B127" t="s">
        <v>127</v>
      </c>
      <c r="C127" t="str">
        <f>HYPERLINK("https://talan.bank.gov.ua/get-user-certificate/1gOQzfPvalxr8ufZ5LSt","Завантажити сертифікат")</f>
        <v>Завантажити сертифікат</v>
      </c>
    </row>
    <row r="128" spans="1:3" x14ac:dyDescent="0.3">
      <c r="A128" s="2">
        <v>127</v>
      </c>
      <c r="B128" t="s">
        <v>128</v>
      </c>
      <c r="C128" t="str">
        <f>HYPERLINK("https://talan.bank.gov.ua/get-user-certificate/1gOQzPmxjXY-bbmgPRs7","Завантажити сертифікат")</f>
        <v>Завантажити сертифікат</v>
      </c>
    </row>
    <row r="129" spans="1:3" x14ac:dyDescent="0.3">
      <c r="A129" s="2">
        <v>128</v>
      </c>
      <c r="B129" t="s">
        <v>129</v>
      </c>
      <c r="C129" t="str">
        <f>HYPERLINK("https://talan.bank.gov.ua/get-user-certificate/1gOQzm23jEbmD6nWhaGO","Завантажити сертифікат")</f>
        <v>Завантажити сертифікат</v>
      </c>
    </row>
    <row r="130" spans="1:3" x14ac:dyDescent="0.3">
      <c r="A130" s="2">
        <v>129</v>
      </c>
      <c r="B130" t="s">
        <v>130</v>
      </c>
      <c r="C130" t="str">
        <f>HYPERLINK("https://talan.bank.gov.ua/get-user-certificate/1gOQz0hlD-pTNChC3Axt","Завантажити сертифікат")</f>
        <v>Завантажити сертифікат</v>
      </c>
    </row>
    <row r="131" spans="1:3" x14ac:dyDescent="0.3">
      <c r="A131" s="2">
        <v>130</v>
      </c>
      <c r="B131" t="s">
        <v>131</v>
      </c>
      <c r="C131" t="str">
        <f>HYPERLINK("https://talan.bank.gov.ua/get-user-certificate/1gOQzwXg2i2HIIemc6vB","Завантажити сертифікат")</f>
        <v>Завантажити сертифікат</v>
      </c>
    </row>
    <row r="132" spans="1:3" x14ac:dyDescent="0.3">
      <c r="A132" s="2">
        <v>131</v>
      </c>
      <c r="B132" t="s">
        <v>132</v>
      </c>
      <c r="C132" t="str">
        <f>HYPERLINK("https://talan.bank.gov.ua/get-user-certificate/1gOQzpoYFPeKeyIjpxR_","Завантажити сертифікат")</f>
        <v>Завантажити сертифікат</v>
      </c>
    </row>
    <row r="133" spans="1:3" x14ac:dyDescent="0.3">
      <c r="A133" s="2">
        <v>132</v>
      </c>
      <c r="B133" t="s">
        <v>133</v>
      </c>
      <c r="C133" t="str">
        <f>HYPERLINK("https://talan.bank.gov.ua/get-user-certificate/1gOQznvhHe4oN4g1rmj8","Завантажити сертифікат")</f>
        <v>Завантажити сертифікат</v>
      </c>
    </row>
    <row r="134" spans="1:3" x14ac:dyDescent="0.3">
      <c r="A134" s="2">
        <v>133</v>
      </c>
      <c r="B134" t="s">
        <v>134</v>
      </c>
      <c r="C134" t="str">
        <f>HYPERLINK("https://talan.bank.gov.ua/get-user-certificate/1gOQzWP0P3ZLz78njAFp","Завантажити сертифікат")</f>
        <v>Завантажити сертифікат</v>
      </c>
    </row>
    <row r="135" spans="1:3" x14ac:dyDescent="0.3">
      <c r="A135" s="2">
        <v>134</v>
      </c>
      <c r="B135" t="s">
        <v>135</v>
      </c>
      <c r="C135" t="str">
        <f>HYPERLINK("https://talan.bank.gov.ua/get-user-certificate/1gOQzgEDvK4LN8Cfy1Es","Завантажити сертифікат")</f>
        <v>Завантажити сертифікат</v>
      </c>
    </row>
    <row r="136" spans="1:3" x14ac:dyDescent="0.3">
      <c r="A136" s="2">
        <v>135</v>
      </c>
      <c r="B136" t="s">
        <v>136</v>
      </c>
      <c r="C136" t="str">
        <f>HYPERLINK("https://talan.bank.gov.ua/get-user-certificate/1gOQz8rN47sndVXu_SIb","Завантажити сертифікат")</f>
        <v>Завантажити сертифікат</v>
      </c>
    </row>
    <row r="137" spans="1:3" x14ac:dyDescent="0.3">
      <c r="A137" s="2">
        <v>136</v>
      </c>
      <c r="B137" t="s">
        <v>137</v>
      </c>
      <c r="C137" t="str">
        <f>HYPERLINK("https://talan.bank.gov.ua/get-user-certificate/1gOQzs2BKlwCxBtyQlTH","Завантажити сертифікат")</f>
        <v>Завантажити сертифікат</v>
      </c>
    </row>
    <row r="138" spans="1:3" x14ac:dyDescent="0.3">
      <c r="A138" s="2">
        <v>137</v>
      </c>
      <c r="B138" t="s">
        <v>138</v>
      </c>
      <c r="C138" t="str">
        <f>HYPERLINK("https://talan.bank.gov.ua/get-user-certificate/1gOQz8THxKseYk34RP6u","Завантажити сертифікат")</f>
        <v>Завантажити сертифікат</v>
      </c>
    </row>
    <row r="139" spans="1:3" x14ac:dyDescent="0.3">
      <c r="A139" s="2">
        <v>138</v>
      </c>
      <c r="B139" t="s">
        <v>139</v>
      </c>
      <c r="C139" t="str">
        <f>HYPERLINK("https://talan.bank.gov.ua/get-user-certificate/1gOQzznqCJsSvoQ8hnpj","Завантажити сертифікат")</f>
        <v>Завантажити сертифікат</v>
      </c>
    </row>
    <row r="140" spans="1:3" x14ac:dyDescent="0.3">
      <c r="A140" s="2">
        <v>139</v>
      </c>
      <c r="B140" t="s">
        <v>140</v>
      </c>
      <c r="C140" t="str">
        <f>HYPERLINK("https://talan.bank.gov.ua/get-user-certificate/1gOQzQWTx8yRti4KKXnT","Завантажити сертифікат")</f>
        <v>Завантажити сертифікат</v>
      </c>
    </row>
    <row r="141" spans="1:3" x14ac:dyDescent="0.3">
      <c r="A141" s="2">
        <v>140</v>
      </c>
      <c r="B141" t="s">
        <v>141</v>
      </c>
      <c r="C141" t="str">
        <f>HYPERLINK("https://talan.bank.gov.ua/get-user-certificate/1gOQzsKVcxm4ApUybpF5","Завантажити сертифікат")</f>
        <v>Завантажити сертифікат</v>
      </c>
    </row>
    <row r="142" spans="1:3" x14ac:dyDescent="0.3">
      <c r="A142" s="2">
        <v>141</v>
      </c>
      <c r="B142" t="s">
        <v>142</v>
      </c>
      <c r="C142" t="str">
        <f>HYPERLINK("https://talan.bank.gov.ua/get-user-certificate/1gOQzz3K7URUjlWPYG0A","Завантажити сертифікат")</f>
        <v>Завантажити сертифікат</v>
      </c>
    </row>
    <row r="143" spans="1:3" x14ac:dyDescent="0.3">
      <c r="A143" s="2">
        <v>142</v>
      </c>
      <c r="B143" t="s">
        <v>143</v>
      </c>
      <c r="C143" t="str">
        <f>HYPERLINK("https://talan.bank.gov.ua/get-user-certificate/1gOQzj_MExJD_xZEZP1r","Завантажити сертифікат")</f>
        <v>Завантажити сертифікат</v>
      </c>
    </row>
    <row r="144" spans="1:3" x14ac:dyDescent="0.3">
      <c r="A144" s="2">
        <v>143</v>
      </c>
      <c r="B144" t="s">
        <v>144</v>
      </c>
      <c r="C144" t="str">
        <f>HYPERLINK("https://talan.bank.gov.ua/get-user-certificate/1gOQzHdVNwfA4BaD9XZW","Завантажити сертифікат")</f>
        <v>Завантажити сертифікат</v>
      </c>
    </row>
    <row r="145" spans="1:3" x14ac:dyDescent="0.3">
      <c r="A145" s="2">
        <v>144</v>
      </c>
      <c r="B145" t="s">
        <v>145</v>
      </c>
      <c r="C145" t="str">
        <f>HYPERLINK("https://talan.bank.gov.ua/get-user-certificate/1gOQzXE80L550A2s0TQK","Завантажити сертифікат")</f>
        <v>Завантажити сертифікат</v>
      </c>
    </row>
    <row r="146" spans="1:3" x14ac:dyDescent="0.3">
      <c r="A146" s="2">
        <v>145</v>
      </c>
      <c r="B146" t="s">
        <v>146</v>
      </c>
      <c r="C146" t="str">
        <f>HYPERLINK("https://talan.bank.gov.ua/get-user-certificate/1gOQzghqgMUe75ap0Vig","Завантажити сертифікат")</f>
        <v>Завантажити сертифікат</v>
      </c>
    </row>
    <row r="147" spans="1:3" x14ac:dyDescent="0.3">
      <c r="A147" s="2">
        <v>146</v>
      </c>
      <c r="B147" t="s">
        <v>147</v>
      </c>
      <c r="C147" t="str">
        <f>HYPERLINK("https://talan.bank.gov.ua/get-user-certificate/1gOQzvM7Kw35AWkWI8FR","Завантажити сертифікат")</f>
        <v>Завантажити сертифікат</v>
      </c>
    </row>
    <row r="148" spans="1:3" x14ac:dyDescent="0.3">
      <c r="A148" s="2">
        <v>147</v>
      </c>
      <c r="B148" t="s">
        <v>148</v>
      </c>
      <c r="C148" t="str">
        <f>HYPERLINK("https://talan.bank.gov.ua/get-user-certificate/1gOQzO16896YN8ZExtD5","Завантажити сертифікат")</f>
        <v>Завантажити сертифікат</v>
      </c>
    </row>
    <row r="149" spans="1:3" x14ac:dyDescent="0.3">
      <c r="A149" s="2">
        <v>148</v>
      </c>
      <c r="B149" t="s">
        <v>149</v>
      </c>
      <c r="C149" t="str">
        <f>HYPERLINK("https://talan.bank.gov.ua/get-user-certificate/1gOQzOO1McsBg5n8kO84","Завантажити сертифікат")</f>
        <v>Завантажити сертифікат</v>
      </c>
    </row>
    <row r="150" spans="1:3" x14ac:dyDescent="0.3">
      <c r="A150" s="2">
        <v>149</v>
      </c>
      <c r="B150" t="s">
        <v>150</v>
      </c>
      <c r="C150" t="str">
        <f>HYPERLINK("https://talan.bank.gov.ua/get-user-certificate/1gOQzJQG-OFiCuHmRd4Z","Завантажити сертифікат")</f>
        <v>Завантажити сертифікат</v>
      </c>
    </row>
    <row r="151" spans="1:3" x14ac:dyDescent="0.3">
      <c r="A151" s="2">
        <v>150</v>
      </c>
      <c r="B151" t="s">
        <v>151</v>
      </c>
      <c r="C151" t="str">
        <f>HYPERLINK("https://talan.bank.gov.ua/get-user-certificate/1gOQzxJCgEuu_E7v4OvK","Завантажити сертифікат")</f>
        <v>Завантажити сертифікат</v>
      </c>
    </row>
    <row r="152" spans="1:3" x14ac:dyDescent="0.3">
      <c r="A152" s="2">
        <v>151</v>
      </c>
      <c r="B152" t="s">
        <v>152</v>
      </c>
      <c r="C152" t="str">
        <f>HYPERLINK("https://talan.bank.gov.ua/get-user-certificate/1gOQz92Aj4gaukQW6s2Z","Завантажити сертифікат")</f>
        <v>Завантажити сертифікат</v>
      </c>
    </row>
    <row r="153" spans="1:3" x14ac:dyDescent="0.3">
      <c r="A153" s="2">
        <v>152</v>
      </c>
      <c r="B153" t="s">
        <v>153</v>
      </c>
      <c r="C153" t="str">
        <f>HYPERLINK("https://talan.bank.gov.ua/get-user-certificate/1gOQzLjipDE5K4YSJJr1","Завантажити сертифікат")</f>
        <v>Завантажити сертифікат</v>
      </c>
    </row>
    <row r="154" spans="1:3" x14ac:dyDescent="0.3">
      <c r="A154" s="2">
        <v>153</v>
      </c>
      <c r="B154" t="s">
        <v>154</v>
      </c>
      <c r="C154" t="str">
        <f>HYPERLINK("https://talan.bank.gov.ua/get-user-certificate/1gOQzwAuDxZW5Ire-Zwu","Завантажити сертифікат")</f>
        <v>Завантажити сертифікат</v>
      </c>
    </row>
    <row r="155" spans="1:3" x14ac:dyDescent="0.3">
      <c r="A155" s="2">
        <v>154</v>
      </c>
      <c r="B155" t="s">
        <v>155</v>
      </c>
      <c r="C155" t="str">
        <f>HYPERLINK("https://talan.bank.gov.ua/get-user-certificate/1gOQztlPePdvJ5R5MZT6","Завантажити сертифікат")</f>
        <v>Завантажити сертифікат</v>
      </c>
    </row>
    <row r="156" spans="1:3" x14ac:dyDescent="0.3">
      <c r="A156" s="2">
        <v>155</v>
      </c>
      <c r="B156" t="s">
        <v>156</v>
      </c>
      <c r="C156" t="str">
        <f>HYPERLINK("https://talan.bank.gov.ua/get-user-certificate/1gOQzAMC0INZSvyHQ7TK","Завантажити сертифікат")</f>
        <v>Завантажити сертифікат</v>
      </c>
    </row>
    <row r="157" spans="1:3" x14ac:dyDescent="0.3">
      <c r="A157" s="2">
        <v>156</v>
      </c>
      <c r="B157" t="s">
        <v>157</v>
      </c>
      <c r="C157" t="str">
        <f>HYPERLINK("https://talan.bank.gov.ua/get-user-certificate/1gOQzPtzbQdEzL48NODN","Завантажити сертифікат")</f>
        <v>Завантажити сертифікат</v>
      </c>
    </row>
    <row r="158" spans="1:3" x14ac:dyDescent="0.3">
      <c r="A158" s="2">
        <v>157</v>
      </c>
      <c r="B158" t="s">
        <v>158</v>
      </c>
      <c r="C158" t="str">
        <f>HYPERLINK("https://talan.bank.gov.ua/get-user-certificate/1gOQzctJCqNkPaM5yClm","Завантажити сертифікат")</f>
        <v>Завантажити сертифікат</v>
      </c>
    </row>
    <row r="159" spans="1:3" x14ac:dyDescent="0.3">
      <c r="A159" s="2">
        <v>158</v>
      </c>
      <c r="B159" t="s">
        <v>159</v>
      </c>
      <c r="C159" t="str">
        <f>HYPERLINK("https://talan.bank.gov.ua/get-user-certificate/1gOQzLtWBr8wml8rkmK7","Завантажити сертифікат")</f>
        <v>Завантажити сертифікат</v>
      </c>
    </row>
    <row r="160" spans="1:3" x14ac:dyDescent="0.3">
      <c r="A160" s="2">
        <v>159</v>
      </c>
      <c r="B160" t="s">
        <v>160</v>
      </c>
      <c r="C160" t="str">
        <f>HYPERLINK("https://talan.bank.gov.ua/get-user-certificate/1gOQzKxK1DHokDPyJocC","Завантажити сертифікат")</f>
        <v>Завантажити сертифікат</v>
      </c>
    </row>
    <row r="161" spans="1:3" x14ac:dyDescent="0.3">
      <c r="A161" s="2">
        <v>160</v>
      </c>
      <c r="B161" t="s">
        <v>161</v>
      </c>
      <c r="C161" t="str">
        <f>HYPERLINK("https://talan.bank.gov.ua/get-user-certificate/1gOQzm1pKKL3KBmRd22M","Завантажити сертифікат")</f>
        <v>Завантажити сертифікат</v>
      </c>
    </row>
    <row r="162" spans="1:3" x14ac:dyDescent="0.3">
      <c r="A162" s="2">
        <v>161</v>
      </c>
      <c r="B162" t="s">
        <v>162</v>
      </c>
      <c r="C162" t="str">
        <f>HYPERLINK("https://talan.bank.gov.ua/get-user-certificate/1gOQzpTv_J44VZ_BMcnA","Завантажити сертифікат")</f>
        <v>Завантажити сертифікат</v>
      </c>
    </row>
    <row r="163" spans="1:3" x14ac:dyDescent="0.3">
      <c r="A163" s="2">
        <v>162</v>
      </c>
      <c r="B163" t="s">
        <v>163</v>
      </c>
      <c r="C163" t="str">
        <f>HYPERLINK("https://talan.bank.gov.ua/get-user-certificate/1gOQzBfhY93Wj1seHCm8","Завантажити сертифікат")</f>
        <v>Завантажити сертифікат</v>
      </c>
    </row>
    <row r="164" spans="1:3" x14ac:dyDescent="0.3">
      <c r="A164" s="2">
        <v>163</v>
      </c>
      <c r="B164" t="s">
        <v>164</v>
      </c>
      <c r="C164" t="str">
        <f>HYPERLINK("https://talan.bank.gov.ua/get-user-certificate/1gOQzUmLXvM3uI4Vgh40","Завантажити сертифікат")</f>
        <v>Завантажити сертифікат</v>
      </c>
    </row>
    <row r="165" spans="1:3" x14ac:dyDescent="0.3">
      <c r="A165" s="2">
        <v>164</v>
      </c>
      <c r="B165" t="s">
        <v>165</v>
      </c>
      <c r="C165" t="str">
        <f>HYPERLINK("https://talan.bank.gov.ua/get-user-certificate/1gOQzlAP69eK6RcSSe56","Завантажити сертифікат")</f>
        <v>Завантажити сертифікат</v>
      </c>
    </row>
    <row r="166" spans="1:3" x14ac:dyDescent="0.3">
      <c r="A166" s="2">
        <v>165</v>
      </c>
      <c r="B166" t="s">
        <v>166</v>
      </c>
      <c r="C166" t="str">
        <f>HYPERLINK("https://talan.bank.gov.ua/get-user-certificate/1gOQzlM_ukxsYk4_RSS9","Завантажити сертифікат")</f>
        <v>Завантажити сертифікат</v>
      </c>
    </row>
    <row r="167" spans="1:3" x14ac:dyDescent="0.3">
      <c r="A167" s="2">
        <v>166</v>
      </c>
      <c r="B167" t="s">
        <v>167</v>
      </c>
      <c r="C167" t="str">
        <f>HYPERLINK("https://talan.bank.gov.ua/get-user-certificate/1gOQzGYn3NfYueF3V-tf","Завантажити сертифікат")</f>
        <v>Завантажити сертифікат</v>
      </c>
    </row>
    <row r="168" spans="1:3" x14ac:dyDescent="0.3">
      <c r="A168" s="2">
        <v>167</v>
      </c>
      <c r="B168" t="s">
        <v>168</v>
      </c>
      <c r="C168" t="str">
        <f>HYPERLINK("https://talan.bank.gov.ua/get-user-certificate/1gOQzTCpCTMCNgoDFv0A","Завантажити сертифікат")</f>
        <v>Завантажити сертифікат</v>
      </c>
    </row>
    <row r="169" spans="1:3" x14ac:dyDescent="0.3">
      <c r="A169" s="2">
        <v>168</v>
      </c>
      <c r="B169" t="s">
        <v>169</v>
      </c>
      <c r="C169" t="str">
        <f>HYPERLINK("https://talan.bank.gov.ua/get-user-certificate/1gOQz0GZL7Z1kw8DKU21","Завантажити сертифікат")</f>
        <v>Завантажити сертифікат</v>
      </c>
    </row>
    <row r="170" spans="1:3" x14ac:dyDescent="0.3">
      <c r="A170" s="2">
        <v>169</v>
      </c>
      <c r="B170" t="s">
        <v>170</v>
      </c>
      <c r="C170" t="str">
        <f>HYPERLINK("https://talan.bank.gov.ua/get-user-certificate/1gOQzOppGPclTPQPX6Ty","Завантажити сертифікат")</f>
        <v>Завантажити сертифікат</v>
      </c>
    </row>
    <row r="171" spans="1:3" x14ac:dyDescent="0.3">
      <c r="A171" s="2">
        <v>170</v>
      </c>
      <c r="B171" t="s">
        <v>171</v>
      </c>
      <c r="C171" t="str">
        <f>HYPERLINK("https://talan.bank.gov.ua/get-user-certificate/1gOQz4Z2fe5gFOso5wun","Завантажити сертифікат")</f>
        <v>Завантажити сертифікат</v>
      </c>
    </row>
    <row r="172" spans="1:3" x14ac:dyDescent="0.3">
      <c r="A172" s="2">
        <v>171</v>
      </c>
      <c r="B172" t="s">
        <v>172</v>
      </c>
      <c r="C172" t="str">
        <f>HYPERLINK("https://talan.bank.gov.ua/get-user-certificate/1gOQzxbUdUqlPRiDBrG_","Завантажити сертифікат")</f>
        <v>Завантажити сертифікат</v>
      </c>
    </row>
    <row r="173" spans="1:3" x14ac:dyDescent="0.3">
      <c r="A173" s="2">
        <v>172</v>
      </c>
      <c r="B173" t="s">
        <v>173</v>
      </c>
      <c r="C173" t="str">
        <f>HYPERLINK("https://talan.bank.gov.ua/get-user-certificate/1gOQzfUQKG82RwP8ELNi","Завантажити сертифікат")</f>
        <v>Завантажити сертифікат</v>
      </c>
    </row>
    <row r="174" spans="1:3" x14ac:dyDescent="0.3">
      <c r="A174" s="2">
        <v>173</v>
      </c>
      <c r="B174" t="s">
        <v>174</v>
      </c>
      <c r="C174" t="str">
        <f>HYPERLINK("https://talan.bank.gov.ua/get-user-certificate/1gOQz4k8AdHxrHNVIOut","Завантажити сертифікат")</f>
        <v>Завантажити сертифікат</v>
      </c>
    </row>
    <row r="175" spans="1:3" x14ac:dyDescent="0.3">
      <c r="A175" s="2">
        <v>174</v>
      </c>
      <c r="B175" t="s">
        <v>175</v>
      </c>
      <c r="C175" t="str">
        <f>HYPERLINK("https://talan.bank.gov.ua/get-user-certificate/1gOQzEy3ceGsFiEEh4B5","Завантажити сертифікат")</f>
        <v>Завантажити сертифікат</v>
      </c>
    </row>
    <row r="176" spans="1:3" x14ac:dyDescent="0.3">
      <c r="A176" s="2">
        <v>175</v>
      </c>
      <c r="B176" t="s">
        <v>176</v>
      </c>
      <c r="C176" t="str">
        <f>HYPERLINK("https://talan.bank.gov.ua/get-user-certificate/1gOQzaG2edFf7esfq4sQ","Завантажити сертифікат")</f>
        <v>Завантажити сертифікат</v>
      </c>
    </row>
    <row r="177" spans="1:3" x14ac:dyDescent="0.3">
      <c r="A177" s="2">
        <v>176</v>
      </c>
      <c r="B177" t="s">
        <v>177</v>
      </c>
      <c r="C177" t="str">
        <f>HYPERLINK("https://talan.bank.gov.ua/get-user-certificate/1gOQz5DyDqNne39OPaSu","Завантажити сертифікат")</f>
        <v>Завантажити сертифікат</v>
      </c>
    </row>
    <row r="178" spans="1:3" x14ac:dyDescent="0.3">
      <c r="A178" s="2">
        <v>177</v>
      </c>
      <c r="B178" t="s">
        <v>178</v>
      </c>
      <c r="C178" t="str">
        <f>HYPERLINK("https://talan.bank.gov.ua/get-user-certificate/1gOQzy82t1KnnXq5r4wp","Завантажити сертифікат")</f>
        <v>Завантажити сертифікат</v>
      </c>
    </row>
    <row r="179" spans="1:3" x14ac:dyDescent="0.3">
      <c r="A179" s="2">
        <v>178</v>
      </c>
      <c r="B179" t="s">
        <v>179</v>
      </c>
      <c r="C179" t="str">
        <f>HYPERLINK("https://talan.bank.gov.ua/get-user-certificate/1gOQzf9tuDSZVFgHkjNu","Завантажити сертифікат")</f>
        <v>Завантажити сертифікат</v>
      </c>
    </row>
    <row r="180" spans="1:3" x14ac:dyDescent="0.3">
      <c r="A180" s="2">
        <v>179</v>
      </c>
      <c r="B180" t="s">
        <v>180</v>
      </c>
      <c r="C180" t="str">
        <f>HYPERLINK("https://talan.bank.gov.ua/get-user-certificate/1gOQzZnSKASDfbgrXZ1C","Завантажити сертифікат")</f>
        <v>Завантажити сертифікат</v>
      </c>
    </row>
    <row r="181" spans="1:3" x14ac:dyDescent="0.3">
      <c r="A181" s="2">
        <v>180</v>
      </c>
      <c r="B181" t="s">
        <v>181</v>
      </c>
      <c r="C181" t="str">
        <f>HYPERLINK("https://talan.bank.gov.ua/get-user-certificate/1gOQzMaztNNPfiR_xpTW","Завантажити сертифікат")</f>
        <v>Завантажити сертифікат</v>
      </c>
    </row>
    <row r="182" spans="1:3" x14ac:dyDescent="0.3">
      <c r="A182" s="2">
        <v>181</v>
      </c>
      <c r="B182" t="s">
        <v>182</v>
      </c>
      <c r="C182" t="str">
        <f>HYPERLINK("https://talan.bank.gov.ua/get-user-certificate/1gOQz2fNlNG2fNVkmwip","Завантажити сертифікат")</f>
        <v>Завантажити сертифікат</v>
      </c>
    </row>
    <row r="183" spans="1:3" x14ac:dyDescent="0.3">
      <c r="A183" s="2">
        <v>182</v>
      </c>
      <c r="B183" t="s">
        <v>183</v>
      </c>
      <c r="C183" t="str">
        <f>HYPERLINK("https://talan.bank.gov.ua/get-user-certificate/1gOQzBI1Jkc2jl-Wk-Aj","Завантажити сертифікат")</f>
        <v>Завантажити сертифікат</v>
      </c>
    </row>
    <row r="184" spans="1:3" x14ac:dyDescent="0.3">
      <c r="A184" s="2">
        <v>183</v>
      </c>
      <c r="B184" t="s">
        <v>184</v>
      </c>
      <c r="C184" t="str">
        <f>HYPERLINK("https://talan.bank.gov.ua/get-user-certificate/1gOQz4HrNMTaJV5M5YAm","Завантажити сертифікат")</f>
        <v>Завантажити сертифікат</v>
      </c>
    </row>
    <row r="185" spans="1:3" x14ac:dyDescent="0.3">
      <c r="A185" s="2">
        <v>184</v>
      </c>
      <c r="B185" t="s">
        <v>185</v>
      </c>
      <c r="C185" t="str">
        <f>HYPERLINK("https://talan.bank.gov.ua/get-user-certificate/1gOQzi0PNKQJVFlpOMHf","Завантажити сертифікат")</f>
        <v>Завантажити сертифікат</v>
      </c>
    </row>
    <row r="186" spans="1:3" x14ac:dyDescent="0.3">
      <c r="A186" s="2">
        <v>185</v>
      </c>
      <c r="B186" t="s">
        <v>186</v>
      </c>
      <c r="C186" t="str">
        <f>HYPERLINK("https://talan.bank.gov.ua/get-user-certificate/1gOQz4-Dl_QeQnJ19qWH","Завантажити сертифікат")</f>
        <v>Завантажити сертифікат</v>
      </c>
    </row>
    <row r="187" spans="1:3" x14ac:dyDescent="0.3">
      <c r="A187" s="2">
        <v>186</v>
      </c>
      <c r="B187" t="s">
        <v>187</v>
      </c>
      <c r="C187" t="str">
        <f>HYPERLINK("https://talan.bank.gov.ua/get-user-certificate/1gOQz71o3QzDhdr3E8wY","Завантажити сертифікат")</f>
        <v>Завантажити сертифікат</v>
      </c>
    </row>
    <row r="188" spans="1:3" x14ac:dyDescent="0.3">
      <c r="A188" s="2">
        <v>187</v>
      </c>
      <c r="B188" t="s">
        <v>188</v>
      </c>
      <c r="C188" t="str">
        <f>HYPERLINK("https://talan.bank.gov.ua/get-user-certificate/1gOQzTdZDqtpw1tRcTpM","Завантажити сертифікат")</f>
        <v>Завантажити сертифікат</v>
      </c>
    </row>
    <row r="189" spans="1:3" x14ac:dyDescent="0.3">
      <c r="A189" s="2">
        <v>188</v>
      </c>
      <c r="B189" t="s">
        <v>189</v>
      </c>
      <c r="C189" t="str">
        <f>HYPERLINK("https://talan.bank.gov.ua/get-user-certificate/1gOQz2B2dCZgW5Mr_3Te","Завантажити сертифікат")</f>
        <v>Завантажити сертифікат</v>
      </c>
    </row>
    <row r="190" spans="1:3" x14ac:dyDescent="0.3">
      <c r="A190" s="2">
        <v>189</v>
      </c>
      <c r="B190" t="s">
        <v>190</v>
      </c>
      <c r="C190" t="str">
        <f>HYPERLINK("https://talan.bank.gov.ua/get-user-certificate/1gOQz1M2isJqGLWrva76","Завантажити сертифікат")</f>
        <v>Завантажити сертифікат</v>
      </c>
    </row>
    <row r="191" spans="1:3" x14ac:dyDescent="0.3">
      <c r="A191" s="2">
        <v>190</v>
      </c>
      <c r="B191" t="s">
        <v>191</v>
      </c>
      <c r="C191" t="str">
        <f>HYPERLINK("https://talan.bank.gov.ua/get-user-certificate/1gOQza6ojVF1YrF6h2hc","Завантажити сертифікат")</f>
        <v>Завантажити сертифікат</v>
      </c>
    </row>
    <row r="192" spans="1:3" x14ac:dyDescent="0.3">
      <c r="A192" s="2">
        <v>191</v>
      </c>
      <c r="B192" t="s">
        <v>192</v>
      </c>
      <c r="C192" t="str">
        <f>HYPERLINK("https://talan.bank.gov.ua/get-user-certificate/1gOQz1tJgxw3MksFqoOO","Завантажити сертифікат")</f>
        <v>Завантажити сертифікат</v>
      </c>
    </row>
    <row r="193" spans="1:3" x14ac:dyDescent="0.3">
      <c r="A193" s="2">
        <v>192</v>
      </c>
      <c r="B193" t="s">
        <v>193</v>
      </c>
      <c r="C193" t="str">
        <f>HYPERLINK("https://talan.bank.gov.ua/get-user-certificate/1gOQzJTnMInSLE05XrzF","Завантажити сертифікат")</f>
        <v>Завантажити сертифікат</v>
      </c>
    </row>
    <row r="194" spans="1:3" x14ac:dyDescent="0.3">
      <c r="A194" s="2">
        <v>193</v>
      </c>
      <c r="B194" t="s">
        <v>194</v>
      </c>
      <c r="C194" t="str">
        <f>HYPERLINK("https://talan.bank.gov.ua/get-user-certificate/1gOQzEuf4yG1W-r_kFdO","Завантажити сертифікат")</f>
        <v>Завантажити сертифікат</v>
      </c>
    </row>
    <row r="195" spans="1:3" x14ac:dyDescent="0.3">
      <c r="A195" s="2">
        <v>194</v>
      </c>
      <c r="B195" t="s">
        <v>195</v>
      </c>
      <c r="C195" t="str">
        <f>HYPERLINK("https://talan.bank.gov.ua/get-user-certificate/1gOQzCYzmH9lFVMIN2DN","Завантажити сертифікат")</f>
        <v>Завантажити сертифікат</v>
      </c>
    </row>
    <row r="196" spans="1:3" x14ac:dyDescent="0.3">
      <c r="A196" s="2">
        <v>195</v>
      </c>
      <c r="B196" t="s">
        <v>196</v>
      </c>
      <c r="C196" t="str">
        <f>HYPERLINK("https://talan.bank.gov.ua/get-user-certificate/1gOQz-RfGf9dQpdPYwhh","Завантажити сертифікат")</f>
        <v>Завантажити сертифікат</v>
      </c>
    </row>
    <row r="197" spans="1:3" x14ac:dyDescent="0.3">
      <c r="A197" s="2">
        <v>196</v>
      </c>
      <c r="B197" t="s">
        <v>197</v>
      </c>
      <c r="C197" t="str">
        <f>HYPERLINK("https://talan.bank.gov.ua/get-user-certificate/1gOQzz0vylDRNuQfLIGE","Завантажити сертифікат")</f>
        <v>Завантажити сертифікат</v>
      </c>
    </row>
    <row r="198" spans="1:3" x14ac:dyDescent="0.3">
      <c r="A198" s="2">
        <v>197</v>
      </c>
      <c r="B198" t="s">
        <v>198</v>
      </c>
      <c r="C198" t="str">
        <f>HYPERLINK("https://talan.bank.gov.ua/get-user-certificate/1gOQzvuFBjsu6Vm8wIph","Завантажити сертифікат")</f>
        <v>Завантажити сертифікат</v>
      </c>
    </row>
    <row r="199" spans="1:3" x14ac:dyDescent="0.3">
      <c r="A199" s="2">
        <v>198</v>
      </c>
      <c r="B199" t="s">
        <v>199</v>
      </c>
      <c r="C199" t="str">
        <f>HYPERLINK("https://talan.bank.gov.ua/get-user-certificate/1gOQzzmocPA7zA3siLFS","Завантажити сертифікат")</f>
        <v>Завантажити сертифікат</v>
      </c>
    </row>
    <row r="200" spans="1:3" x14ac:dyDescent="0.3">
      <c r="A200" s="2">
        <v>199</v>
      </c>
      <c r="B200" t="s">
        <v>200</v>
      </c>
      <c r="C200" t="str">
        <f>HYPERLINK("https://talan.bank.gov.ua/get-user-certificate/1gOQzdyLF0iBT7bk09DG","Завантажити сертифікат")</f>
        <v>Завантажити сертифікат</v>
      </c>
    </row>
    <row r="201" spans="1:3" x14ac:dyDescent="0.3">
      <c r="A201" s="2">
        <v>200</v>
      </c>
      <c r="B201" t="s">
        <v>201</v>
      </c>
      <c r="C201" t="str">
        <f>HYPERLINK("https://talan.bank.gov.ua/get-user-certificate/1gOQzRRNEAowVhzjZoZP","Завантажити сертифікат")</f>
        <v>Завантажити сертифікат</v>
      </c>
    </row>
    <row r="202" spans="1:3" x14ac:dyDescent="0.3">
      <c r="A202" s="2">
        <v>201</v>
      </c>
      <c r="B202" t="s">
        <v>202</v>
      </c>
      <c r="C202" t="str">
        <f>HYPERLINK("https://talan.bank.gov.ua/get-user-certificate/1gOQzF3GfOjVgU8QOgdN","Завантажити сертифікат")</f>
        <v>Завантажити сертифікат</v>
      </c>
    </row>
    <row r="203" spans="1:3" x14ac:dyDescent="0.3">
      <c r="A203" s="2">
        <v>202</v>
      </c>
      <c r="B203" t="s">
        <v>203</v>
      </c>
      <c r="C203" t="str">
        <f>HYPERLINK("https://talan.bank.gov.ua/get-user-certificate/1gOQzLKX6TeRrbwMbbJ1","Завантажити сертифікат")</f>
        <v>Завантажити сертифікат</v>
      </c>
    </row>
    <row r="204" spans="1:3" x14ac:dyDescent="0.3">
      <c r="A204" s="2">
        <v>203</v>
      </c>
      <c r="B204" t="s">
        <v>204</v>
      </c>
      <c r="C204" t="str">
        <f>HYPERLINK("https://talan.bank.gov.ua/get-user-certificate/1gOQzSH7hPOPkYGEO3ky","Завантажити сертифікат")</f>
        <v>Завантажити сертифікат</v>
      </c>
    </row>
    <row r="205" spans="1:3" x14ac:dyDescent="0.3">
      <c r="A205" s="2">
        <v>204</v>
      </c>
      <c r="B205" t="s">
        <v>205</v>
      </c>
      <c r="C205" t="str">
        <f>HYPERLINK("https://talan.bank.gov.ua/get-user-certificate/1gOQzwIGQ6EqeIk8nnS7","Завантажити сертифікат")</f>
        <v>Завантажити сертифікат</v>
      </c>
    </row>
    <row r="206" spans="1:3" x14ac:dyDescent="0.3">
      <c r="A206" s="2">
        <v>205</v>
      </c>
      <c r="B206" t="s">
        <v>206</v>
      </c>
      <c r="C206" t="str">
        <f>HYPERLINK("https://talan.bank.gov.ua/get-user-certificate/1gOQzJD6IYMpXQ_iM-UW","Завантажити сертифікат")</f>
        <v>Завантажити сертифікат</v>
      </c>
    </row>
    <row r="207" spans="1:3" x14ac:dyDescent="0.3">
      <c r="A207" s="2">
        <v>206</v>
      </c>
      <c r="B207" t="s">
        <v>207</v>
      </c>
      <c r="C207" t="str">
        <f>HYPERLINK("https://talan.bank.gov.ua/get-user-certificate/1gOQzRqCSnAr9VqH2Alw","Завантажити сертифікат")</f>
        <v>Завантажити сертифікат</v>
      </c>
    </row>
    <row r="208" spans="1:3" x14ac:dyDescent="0.3">
      <c r="A208" s="2">
        <v>207</v>
      </c>
      <c r="B208" t="s">
        <v>208</v>
      </c>
      <c r="C208" t="str">
        <f>HYPERLINK("https://talan.bank.gov.ua/get-user-certificate/1gOQzMVdc_3VOZ7rJv_B","Завантажити сертифікат")</f>
        <v>Завантажити сертифікат</v>
      </c>
    </row>
    <row r="209" spans="1:3" x14ac:dyDescent="0.3">
      <c r="A209" s="2">
        <v>208</v>
      </c>
      <c r="B209" t="s">
        <v>209</v>
      </c>
      <c r="C209" t="str">
        <f>HYPERLINK("https://talan.bank.gov.ua/get-user-certificate/1gOQzBNL27GRUSaVPX85","Завантажити сертифікат")</f>
        <v>Завантажити сертифікат</v>
      </c>
    </row>
    <row r="210" spans="1:3" x14ac:dyDescent="0.3">
      <c r="A210" s="2">
        <v>209</v>
      </c>
      <c r="B210" t="s">
        <v>210</v>
      </c>
      <c r="C210" t="str">
        <f>HYPERLINK("https://talan.bank.gov.ua/get-user-certificate/1gOQzOh9cu95VuKqotKb","Завантажити сертифікат")</f>
        <v>Завантажити сертифікат</v>
      </c>
    </row>
    <row r="211" spans="1:3" x14ac:dyDescent="0.3">
      <c r="A211" s="2">
        <v>210</v>
      </c>
      <c r="B211" t="s">
        <v>211</v>
      </c>
      <c r="C211" t="str">
        <f>HYPERLINK("https://talan.bank.gov.ua/get-user-certificate/1gOQzA6_gteIGqfmu9IC","Завантажити сертифікат")</f>
        <v>Завантажити сертифікат</v>
      </c>
    </row>
    <row r="212" spans="1:3" x14ac:dyDescent="0.3">
      <c r="A212" s="2">
        <v>211</v>
      </c>
      <c r="B212" t="s">
        <v>212</v>
      </c>
      <c r="C212" t="str">
        <f>HYPERLINK("https://talan.bank.gov.ua/get-user-certificate/1gOQzZDx4N3brI3utf3J","Завантажити сертифікат")</f>
        <v>Завантажити сертифікат</v>
      </c>
    </row>
    <row r="213" spans="1:3" x14ac:dyDescent="0.3">
      <c r="A213" s="2">
        <v>212</v>
      </c>
      <c r="B213" t="s">
        <v>213</v>
      </c>
      <c r="C213" t="str">
        <f>HYPERLINK("https://talan.bank.gov.ua/get-user-certificate/1gOQzzlR3IEeqCLqrIRi","Завантажити сертифікат")</f>
        <v>Завантажити сертифікат</v>
      </c>
    </row>
    <row r="214" spans="1:3" x14ac:dyDescent="0.3">
      <c r="A214" s="2">
        <v>213</v>
      </c>
      <c r="B214" t="s">
        <v>214</v>
      </c>
      <c r="C214" t="str">
        <f>HYPERLINK("https://talan.bank.gov.ua/get-user-certificate/1gOQzHaNAQjFl21ldkFf","Завантажити сертифікат")</f>
        <v>Завантажити сертифікат</v>
      </c>
    </row>
    <row r="215" spans="1:3" x14ac:dyDescent="0.3">
      <c r="A215" s="2">
        <v>214</v>
      </c>
      <c r="B215" t="s">
        <v>215</v>
      </c>
      <c r="C215" t="str">
        <f>HYPERLINK("https://talan.bank.gov.ua/get-user-certificate/1gOQz95Ivm4X7cT_K7Im","Завантажити сертифікат")</f>
        <v>Завантажити сертифікат</v>
      </c>
    </row>
    <row r="216" spans="1:3" x14ac:dyDescent="0.3">
      <c r="A216" s="2">
        <v>215</v>
      </c>
      <c r="B216" t="s">
        <v>216</v>
      </c>
      <c r="C216" t="str">
        <f>HYPERLINK("https://talan.bank.gov.ua/get-user-certificate/1gOQzwCAR-SMgSkZJpoa","Завантажити сертифікат")</f>
        <v>Завантажити сертифікат</v>
      </c>
    </row>
    <row r="217" spans="1:3" x14ac:dyDescent="0.3">
      <c r="A217" s="2">
        <v>216</v>
      </c>
      <c r="B217" t="s">
        <v>217</v>
      </c>
      <c r="C217" t="str">
        <f>HYPERLINK("https://talan.bank.gov.ua/get-user-certificate/1gOQzWIIRsX74pPXvEUL","Завантажити сертифікат")</f>
        <v>Завантажити сертифікат</v>
      </c>
    </row>
    <row r="218" spans="1:3" x14ac:dyDescent="0.3">
      <c r="A218" s="2">
        <v>217</v>
      </c>
      <c r="B218" t="s">
        <v>218</v>
      </c>
      <c r="C218" t="str">
        <f>HYPERLINK("https://talan.bank.gov.ua/get-user-certificate/1gOQzP4ydjscyq1bepS3","Завантажити сертифікат")</f>
        <v>Завантажити сертифікат</v>
      </c>
    </row>
    <row r="219" spans="1:3" x14ac:dyDescent="0.3">
      <c r="A219" s="2">
        <v>218</v>
      </c>
      <c r="B219" t="s">
        <v>219</v>
      </c>
      <c r="C219" t="str">
        <f>HYPERLINK("https://talan.bank.gov.ua/get-user-certificate/1gOQzcF6uQLH06mgRiZm","Завантажити сертифікат")</f>
        <v>Завантажити сертифікат</v>
      </c>
    </row>
    <row r="220" spans="1:3" x14ac:dyDescent="0.3">
      <c r="A220" s="2">
        <v>219</v>
      </c>
      <c r="B220" t="s">
        <v>220</v>
      </c>
      <c r="C220" t="str">
        <f>HYPERLINK("https://talan.bank.gov.ua/get-user-certificate/1gOQzGS7MUfUpvohBd6N","Завантажити сертифікат")</f>
        <v>Завантажити сертифікат</v>
      </c>
    </row>
    <row r="221" spans="1:3" x14ac:dyDescent="0.3">
      <c r="A221" s="2">
        <v>220</v>
      </c>
      <c r="B221" t="s">
        <v>221</v>
      </c>
      <c r="C221" t="str">
        <f>HYPERLINK("https://talan.bank.gov.ua/get-user-certificate/1gOQzLl3YoKl9bKyB_WW","Завантажити сертифікат")</f>
        <v>Завантажити сертифікат</v>
      </c>
    </row>
    <row r="222" spans="1:3" x14ac:dyDescent="0.3">
      <c r="A222" s="2">
        <v>221</v>
      </c>
      <c r="B222" t="s">
        <v>222</v>
      </c>
      <c r="C222" t="str">
        <f>HYPERLINK("https://talan.bank.gov.ua/get-user-certificate/1gOQzMTdG9orluQtB_ta","Завантажити сертифікат")</f>
        <v>Завантажити сертифікат</v>
      </c>
    </row>
    <row r="223" spans="1:3" x14ac:dyDescent="0.3">
      <c r="A223" s="2">
        <v>222</v>
      </c>
      <c r="B223" t="s">
        <v>223</v>
      </c>
      <c r="C223" t="str">
        <f>HYPERLINK("https://talan.bank.gov.ua/get-user-certificate/1gOQz9sD26hrHPrgPx3e","Завантажити сертифікат")</f>
        <v>Завантажити сертифікат</v>
      </c>
    </row>
    <row r="224" spans="1:3" x14ac:dyDescent="0.3">
      <c r="A224" s="2">
        <v>223</v>
      </c>
      <c r="B224" t="s">
        <v>224</v>
      </c>
      <c r="C224" t="str">
        <f>HYPERLINK("https://talan.bank.gov.ua/get-user-certificate/1gOQz4iXlwzAmz273Ur3","Завантажити сертифікат")</f>
        <v>Завантажити сертифікат</v>
      </c>
    </row>
    <row r="225" spans="1:3" x14ac:dyDescent="0.3">
      <c r="A225" s="2">
        <v>224</v>
      </c>
      <c r="B225" t="s">
        <v>225</v>
      </c>
      <c r="C225" t="str">
        <f>HYPERLINK("https://talan.bank.gov.ua/get-user-certificate/1gOQzFsp-ACcnf6P7-72","Завантажити сертифікат")</f>
        <v>Завантажити сертифікат</v>
      </c>
    </row>
    <row r="226" spans="1:3" x14ac:dyDescent="0.3">
      <c r="A226" s="2">
        <v>225</v>
      </c>
      <c r="B226" t="s">
        <v>226</v>
      </c>
      <c r="C226" t="str">
        <f>HYPERLINK("https://talan.bank.gov.ua/get-user-certificate/1gOQzQO-LDz7bHP4vejK","Завантажити сертифікат")</f>
        <v>Завантажити сертифікат</v>
      </c>
    </row>
    <row r="227" spans="1:3" x14ac:dyDescent="0.3">
      <c r="A227" s="2">
        <v>226</v>
      </c>
      <c r="B227" t="s">
        <v>227</v>
      </c>
      <c r="C227" t="str">
        <f>HYPERLINK("https://talan.bank.gov.ua/get-user-certificate/1gOQz_r9KHxCqgvCkuyn","Завантажити сертифікат")</f>
        <v>Завантажити сертифікат</v>
      </c>
    </row>
    <row r="228" spans="1:3" x14ac:dyDescent="0.3">
      <c r="A228" s="2">
        <v>227</v>
      </c>
      <c r="B228" t="s">
        <v>228</v>
      </c>
      <c r="C228" t="str">
        <f>HYPERLINK("https://talan.bank.gov.ua/get-user-certificate/1gOQzUbzRcfMI3vgxiCr","Завантажити сертифікат")</f>
        <v>Завантажити сертифікат</v>
      </c>
    </row>
    <row r="229" spans="1:3" x14ac:dyDescent="0.3">
      <c r="A229" s="2">
        <v>228</v>
      </c>
      <c r="B229" t="s">
        <v>229</v>
      </c>
      <c r="C229" t="str">
        <f>HYPERLINK("https://talan.bank.gov.ua/get-user-certificate/1gOQzoQToXaNHwUDYdFW","Завантажити сертифікат")</f>
        <v>Завантажити сертифікат</v>
      </c>
    </row>
    <row r="230" spans="1:3" x14ac:dyDescent="0.3">
      <c r="A230" s="2">
        <v>229</v>
      </c>
      <c r="B230" t="s">
        <v>230</v>
      </c>
      <c r="C230" t="str">
        <f>HYPERLINK("https://talan.bank.gov.ua/get-user-certificate/1gOQzpVzCDI9NE4nnUYc","Завантажити сертифікат")</f>
        <v>Завантажити сертифікат</v>
      </c>
    </row>
    <row r="231" spans="1:3" x14ac:dyDescent="0.3">
      <c r="A231" s="2">
        <v>230</v>
      </c>
      <c r="B231" t="s">
        <v>231</v>
      </c>
      <c r="C231" t="str">
        <f>HYPERLINK("https://talan.bank.gov.ua/get-user-certificate/1gOQzHun9F53bFerktQT","Завантажити сертифікат")</f>
        <v>Завантажити сертифікат</v>
      </c>
    </row>
    <row r="232" spans="1:3" x14ac:dyDescent="0.3">
      <c r="A232" s="2">
        <v>231</v>
      </c>
      <c r="B232" t="s">
        <v>232</v>
      </c>
      <c r="C232" t="str">
        <f>HYPERLINK("https://talan.bank.gov.ua/get-user-certificate/1gOQz49bDoYGeOXs5uTC","Завантажити сертифікат")</f>
        <v>Завантажити сертифікат</v>
      </c>
    </row>
    <row r="233" spans="1:3" x14ac:dyDescent="0.3">
      <c r="A233" s="2">
        <v>232</v>
      </c>
      <c r="B233" t="s">
        <v>233</v>
      </c>
      <c r="C233" t="str">
        <f>HYPERLINK("https://talan.bank.gov.ua/get-user-certificate/1gOQzUcRsM7gz8V23KtP","Завантажити сертифікат")</f>
        <v>Завантажити сертифікат</v>
      </c>
    </row>
    <row r="234" spans="1:3" x14ac:dyDescent="0.3">
      <c r="A234" s="2">
        <v>233</v>
      </c>
      <c r="B234" t="s">
        <v>234</v>
      </c>
      <c r="C234" t="str">
        <f>HYPERLINK("https://talan.bank.gov.ua/get-user-certificate/1gOQzkvrMru9cxG3P57x","Завантажити сертифікат")</f>
        <v>Завантажити сертифікат</v>
      </c>
    </row>
    <row r="235" spans="1:3" x14ac:dyDescent="0.3">
      <c r="A235" s="2">
        <v>234</v>
      </c>
      <c r="B235" t="s">
        <v>235</v>
      </c>
      <c r="C235" t="str">
        <f>HYPERLINK("https://talan.bank.gov.ua/get-user-certificate/1gOQzZtd_pinmfHlTC3L","Завантажити сертифікат")</f>
        <v>Завантажити сертифікат</v>
      </c>
    </row>
    <row r="236" spans="1:3" x14ac:dyDescent="0.3">
      <c r="A236" s="2">
        <v>235</v>
      </c>
      <c r="B236" t="s">
        <v>236</v>
      </c>
      <c r="C236" t="str">
        <f>HYPERLINK("https://talan.bank.gov.ua/get-user-certificate/1gOQzDXSZz8cfnwcsmri","Завантажити сертифікат")</f>
        <v>Завантажити сертифікат</v>
      </c>
    </row>
    <row r="237" spans="1:3" x14ac:dyDescent="0.3">
      <c r="A237" s="2">
        <v>236</v>
      </c>
      <c r="B237" t="s">
        <v>237</v>
      </c>
      <c r="C237" t="str">
        <f>HYPERLINK("https://talan.bank.gov.ua/get-user-certificate/1gOQzY-dqic_dHi5MGmK","Завантажити сертифікат")</f>
        <v>Завантажити сертифікат</v>
      </c>
    </row>
    <row r="238" spans="1:3" x14ac:dyDescent="0.3">
      <c r="A238" s="2">
        <v>237</v>
      </c>
      <c r="B238" t="s">
        <v>238</v>
      </c>
      <c r="C238" t="str">
        <f>HYPERLINK("https://talan.bank.gov.ua/get-user-certificate/1gOQzInRsCweuuXS1H_X","Завантажити сертифікат")</f>
        <v>Завантажити сертифікат</v>
      </c>
    </row>
    <row r="239" spans="1:3" x14ac:dyDescent="0.3">
      <c r="A239" s="2">
        <v>238</v>
      </c>
      <c r="B239" t="s">
        <v>239</v>
      </c>
      <c r="C239" t="str">
        <f>HYPERLINK("https://talan.bank.gov.ua/get-user-certificate/1gOQz029Q7VYS_gi87t_","Завантажити сертифікат")</f>
        <v>Завантажити сертифікат</v>
      </c>
    </row>
    <row r="240" spans="1:3" x14ac:dyDescent="0.3">
      <c r="A240" s="2">
        <v>239</v>
      </c>
      <c r="B240" t="s">
        <v>240</v>
      </c>
      <c r="C240" t="str">
        <f>HYPERLINK("https://talan.bank.gov.ua/get-user-certificate/1gOQzSAlMDHFM6EGsnUQ","Завантажити сертифікат")</f>
        <v>Завантажити сертифікат</v>
      </c>
    </row>
    <row r="241" spans="1:3" x14ac:dyDescent="0.3">
      <c r="A241" s="2">
        <v>240</v>
      </c>
      <c r="B241" t="s">
        <v>241</v>
      </c>
      <c r="C241" t="str">
        <f>HYPERLINK("https://talan.bank.gov.ua/get-user-certificate/1gOQzoEdQq-00WyrDNaS","Завантажити сертифікат")</f>
        <v>Завантажити сертифікат</v>
      </c>
    </row>
    <row r="242" spans="1:3" x14ac:dyDescent="0.3">
      <c r="A242" s="2">
        <v>241</v>
      </c>
      <c r="B242" t="s">
        <v>242</v>
      </c>
      <c r="C242" t="str">
        <f>HYPERLINK("https://talan.bank.gov.ua/get-user-certificate/1gOQzhUwuno12fW112_0","Завантажити сертифікат")</f>
        <v>Завантажити сертифікат</v>
      </c>
    </row>
    <row r="243" spans="1:3" x14ac:dyDescent="0.3">
      <c r="A243" s="2">
        <v>242</v>
      </c>
      <c r="B243" t="s">
        <v>243</v>
      </c>
      <c r="C243" t="str">
        <f>HYPERLINK("https://talan.bank.gov.ua/get-user-certificate/1gOQzwb7y59cIKe_6gRB","Завантажити сертифікат")</f>
        <v>Завантажити сертифікат</v>
      </c>
    </row>
    <row r="244" spans="1:3" x14ac:dyDescent="0.3">
      <c r="A244" s="2">
        <v>243</v>
      </c>
      <c r="B244" t="s">
        <v>751</v>
      </c>
      <c r="C244" t="str">
        <f>HYPERLINK("https://talan.bank.gov.ua/get-user-certificate/OkqYuDLPYCxuUz40Ocrg","Завантажити сертифікат")</f>
        <v>Завантажити сертифікат</v>
      </c>
    </row>
    <row r="245" spans="1:3" x14ac:dyDescent="0.3">
      <c r="A245" s="2">
        <v>244</v>
      </c>
      <c r="B245" t="s">
        <v>244</v>
      </c>
      <c r="C245" t="str">
        <f>HYPERLINK("https://talan.bank.gov.ua/get-user-certificate/1gOQzf0_Z6u7VBoTghK6","Завантажити сертифікат")</f>
        <v>Завантажити сертифікат</v>
      </c>
    </row>
    <row r="246" spans="1:3" x14ac:dyDescent="0.3">
      <c r="A246" s="2">
        <v>245</v>
      </c>
      <c r="B246" t="s">
        <v>245</v>
      </c>
      <c r="C246" t="str">
        <f>HYPERLINK("https://talan.bank.gov.ua/get-user-certificate/1gOQzYPq-a0OJ0hbanpf","Завантажити сертифікат")</f>
        <v>Завантажити сертифікат</v>
      </c>
    </row>
    <row r="247" spans="1:3" x14ac:dyDescent="0.3">
      <c r="A247" s="2">
        <v>246</v>
      </c>
      <c r="B247" t="s">
        <v>246</v>
      </c>
      <c r="C247" t="str">
        <f>HYPERLINK("https://talan.bank.gov.ua/get-user-certificate/1gOQz8FY6lcNI_-VrNHF","Завантажити сертифікат")</f>
        <v>Завантажити сертифікат</v>
      </c>
    </row>
    <row r="248" spans="1:3" x14ac:dyDescent="0.3">
      <c r="A248" s="2">
        <v>247</v>
      </c>
      <c r="B248" t="s">
        <v>247</v>
      </c>
      <c r="C248" t="str">
        <f>HYPERLINK("https://talan.bank.gov.ua/get-user-certificate/1gOQz-zj6Ig0bOuUwR-Y","Завантажити сертифікат")</f>
        <v>Завантажити сертифікат</v>
      </c>
    </row>
    <row r="249" spans="1:3" x14ac:dyDescent="0.3">
      <c r="A249" s="2">
        <v>248</v>
      </c>
      <c r="B249" t="s">
        <v>248</v>
      </c>
      <c r="C249" t="str">
        <f>HYPERLINK("https://talan.bank.gov.ua/get-user-certificate/1gOQzo8xaA6NAoxjvr4J","Завантажити сертифікат")</f>
        <v>Завантажити сертифікат</v>
      </c>
    </row>
    <row r="250" spans="1:3" x14ac:dyDescent="0.3">
      <c r="A250" s="2">
        <v>249</v>
      </c>
      <c r="B250" t="s">
        <v>249</v>
      </c>
      <c r="C250" t="str">
        <f>HYPERLINK("https://talan.bank.gov.ua/get-user-certificate/1gOQzX000USgKg1zAyWo","Завантажити сертифікат")</f>
        <v>Завантажити сертифікат</v>
      </c>
    </row>
    <row r="251" spans="1:3" x14ac:dyDescent="0.3">
      <c r="A251" s="2">
        <v>250</v>
      </c>
      <c r="B251" t="s">
        <v>250</v>
      </c>
      <c r="C251" t="str">
        <f>HYPERLINK("https://talan.bank.gov.ua/get-user-certificate/1gOQzHmIoG8mdc2FwgDB","Завантажити сертифікат")</f>
        <v>Завантажити сертифікат</v>
      </c>
    </row>
    <row r="252" spans="1:3" x14ac:dyDescent="0.3">
      <c r="A252" s="2">
        <v>251</v>
      </c>
      <c r="B252" t="s">
        <v>251</v>
      </c>
      <c r="C252" t="str">
        <f>HYPERLINK("https://talan.bank.gov.ua/get-user-certificate/1gOQzQTjmapIiWkFeBbr","Завантажити сертифікат")</f>
        <v>Завантажити сертифікат</v>
      </c>
    </row>
    <row r="253" spans="1:3" x14ac:dyDescent="0.3">
      <c r="A253" s="2">
        <v>252</v>
      </c>
      <c r="B253" t="s">
        <v>252</v>
      </c>
      <c r="C253" t="str">
        <f>HYPERLINK("https://talan.bank.gov.ua/get-user-certificate/1gOQzgPJNzznGTRy0L7m","Завантажити сертифікат")</f>
        <v>Завантажити сертифікат</v>
      </c>
    </row>
    <row r="254" spans="1:3" x14ac:dyDescent="0.3">
      <c r="A254" s="2">
        <v>253</v>
      </c>
      <c r="B254" t="s">
        <v>253</v>
      </c>
      <c r="C254" t="str">
        <f>HYPERLINK("https://talan.bank.gov.ua/get-user-certificate/1gOQzuHk-Lsnvgfyz0zJ","Завантажити сертифікат")</f>
        <v>Завантажити сертифікат</v>
      </c>
    </row>
    <row r="255" spans="1:3" x14ac:dyDescent="0.3">
      <c r="A255" s="2">
        <v>254</v>
      </c>
      <c r="B255" t="s">
        <v>254</v>
      </c>
      <c r="C255" t="str">
        <f>HYPERLINK("https://talan.bank.gov.ua/get-user-certificate/1gOQz-9u8SREoV7ARpO4","Завантажити сертифікат")</f>
        <v>Завантажити сертифікат</v>
      </c>
    </row>
    <row r="256" spans="1:3" x14ac:dyDescent="0.3">
      <c r="A256" s="2">
        <v>255</v>
      </c>
      <c r="B256" t="s">
        <v>255</v>
      </c>
      <c r="C256" t="str">
        <f>HYPERLINK("https://talan.bank.gov.ua/get-user-certificate/1gOQzc6ZEtQb4bDFwPxh","Завантажити сертифікат")</f>
        <v>Завантажити сертифікат</v>
      </c>
    </row>
    <row r="257" spans="1:3" x14ac:dyDescent="0.3">
      <c r="A257" s="2">
        <v>256</v>
      </c>
      <c r="B257" t="s">
        <v>256</v>
      </c>
      <c r="C257" t="str">
        <f>HYPERLINK("https://talan.bank.gov.ua/get-user-certificate/1gOQzklIK0hIvhVxt5Ok","Завантажити сертифікат")</f>
        <v>Завантажити сертифікат</v>
      </c>
    </row>
    <row r="258" spans="1:3" x14ac:dyDescent="0.3">
      <c r="A258" s="2">
        <v>257</v>
      </c>
      <c r="B258" t="s">
        <v>257</v>
      </c>
      <c r="C258" t="str">
        <f>HYPERLINK("https://talan.bank.gov.ua/get-user-certificate/1gOQz24Qptwb7sa8svgN","Завантажити сертифікат")</f>
        <v>Завантажити сертифікат</v>
      </c>
    </row>
    <row r="259" spans="1:3" x14ac:dyDescent="0.3">
      <c r="A259" s="2">
        <v>258</v>
      </c>
      <c r="B259" t="s">
        <v>258</v>
      </c>
      <c r="C259" t="str">
        <f>HYPERLINK("https://talan.bank.gov.ua/get-user-certificate/1gOQzLIQJHvVD7H3JdBp","Завантажити сертифікат")</f>
        <v>Завантажити сертифікат</v>
      </c>
    </row>
    <row r="260" spans="1:3" x14ac:dyDescent="0.3">
      <c r="A260" s="2">
        <v>259</v>
      </c>
      <c r="B260" t="s">
        <v>259</v>
      </c>
      <c r="C260" t="str">
        <f>HYPERLINK("https://talan.bank.gov.ua/get-user-certificate/1gOQzE6opba7Me8Yrrnb","Завантажити сертифікат")</f>
        <v>Завантажити сертифікат</v>
      </c>
    </row>
    <row r="261" spans="1:3" x14ac:dyDescent="0.3">
      <c r="A261" s="2">
        <v>260</v>
      </c>
      <c r="B261" t="s">
        <v>260</v>
      </c>
      <c r="C261" t="str">
        <f>HYPERLINK("https://talan.bank.gov.ua/get-user-certificate/1gOQz-v_tMuIV1LaDwM3","Завантажити сертифікат")</f>
        <v>Завантажити сертифікат</v>
      </c>
    </row>
    <row r="262" spans="1:3" x14ac:dyDescent="0.3">
      <c r="A262" s="2">
        <v>261</v>
      </c>
      <c r="B262" t="s">
        <v>261</v>
      </c>
      <c r="C262" t="str">
        <f>HYPERLINK("https://talan.bank.gov.ua/get-user-certificate/1gOQzzDcTi6ZWWtP3pXc","Завантажити сертифікат")</f>
        <v>Завантажити сертифікат</v>
      </c>
    </row>
    <row r="263" spans="1:3" x14ac:dyDescent="0.3">
      <c r="A263" s="2">
        <v>262</v>
      </c>
      <c r="B263" t="s">
        <v>262</v>
      </c>
      <c r="C263" t="str">
        <f>HYPERLINK("https://talan.bank.gov.ua/get-user-certificate/1gOQzCBs4tzL01vJvIVB","Завантажити сертифікат")</f>
        <v>Завантажити сертифікат</v>
      </c>
    </row>
    <row r="264" spans="1:3" x14ac:dyDescent="0.3">
      <c r="A264" s="2">
        <v>263</v>
      </c>
      <c r="B264" t="s">
        <v>263</v>
      </c>
      <c r="C264" t="str">
        <f>HYPERLINK("https://talan.bank.gov.ua/get-user-certificate/1gOQzqfktCC9uzv-pikd","Завантажити сертифікат")</f>
        <v>Завантажити сертифікат</v>
      </c>
    </row>
    <row r="265" spans="1:3" x14ac:dyDescent="0.3">
      <c r="A265" s="2">
        <v>264</v>
      </c>
      <c r="B265" t="s">
        <v>264</v>
      </c>
      <c r="C265" t="str">
        <f>HYPERLINK("https://talan.bank.gov.ua/get-user-certificate/1gOQznUYxL1cKMBjmIHx","Завантажити сертифікат")</f>
        <v>Завантажити сертифікат</v>
      </c>
    </row>
    <row r="266" spans="1:3" x14ac:dyDescent="0.3">
      <c r="A266" s="2">
        <v>265</v>
      </c>
      <c r="B266" t="s">
        <v>265</v>
      </c>
      <c r="C266" t="str">
        <f>HYPERLINK("https://talan.bank.gov.ua/get-user-certificate/1gOQzY_vl1odQWsssLWj","Завантажити сертифікат")</f>
        <v>Завантажити сертифікат</v>
      </c>
    </row>
    <row r="267" spans="1:3" x14ac:dyDescent="0.3">
      <c r="A267" s="2">
        <v>266</v>
      </c>
      <c r="B267" t="s">
        <v>266</v>
      </c>
      <c r="C267" t="str">
        <f>HYPERLINK("https://talan.bank.gov.ua/get-user-certificate/1gOQz07G528bl0UDajvu","Завантажити сертифікат")</f>
        <v>Завантажити сертифікат</v>
      </c>
    </row>
    <row r="268" spans="1:3" x14ac:dyDescent="0.3">
      <c r="A268" s="2">
        <v>267</v>
      </c>
      <c r="B268" t="s">
        <v>267</v>
      </c>
      <c r="C268" t="str">
        <f>HYPERLINK("https://talan.bank.gov.ua/get-user-certificate/1gOQzVoocFFIuECqLipp","Завантажити сертифікат")</f>
        <v>Завантажити сертифікат</v>
      </c>
    </row>
    <row r="269" spans="1:3" x14ac:dyDescent="0.3">
      <c r="A269" s="2">
        <v>268</v>
      </c>
      <c r="B269" t="s">
        <v>268</v>
      </c>
      <c r="C269" t="str">
        <f>HYPERLINK("https://talan.bank.gov.ua/get-user-certificate/1gOQzstqjBMxFpE6FhFw","Завантажити сертифікат")</f>
        <v>Завантажити сертифікат</v>
      </c>
    </row>
    <row r="270" spans="1:3" x14ac:dyDescent="0.3">
      <c r="A270" s="2">
        <v>269</v>
      </c>
      <c r="B270" t="s">
        <v>269</v>
      </c>
      <c r="C270" t="str">
        <f>HYPERLINK("https://talan.bank.gov.ua/get-user-certificate/1gOQzIUXXGryFQ6Dbaj8","Завантажити сертифікат")</f>
        <v>Завантажити сертифікат</v>
      </c>
    </row>
    <row r="271" spans="1:3" x14ac:dyDescent="0.3">
      <c r="A271" s="2">
        <v>270</v>
      </c>
      <c r="B271" t="s">
        <v>270</v>
      </c>
      <c r="C271" t="str">
        <f>HYPERLINK("https://talan.bank.gov.ua/get-user-certificate/1gOQz6vreZEZxqEa09lm","Завантажити сертифікат")</f>
        <v>Завантажити сертифікат</v>
      </c>
    </row>
    <row r="272" spans="1:3" x14ac:dyDescent="0.3">
      <c r="A272" s="2">
        <v>271</v>
      </c>
      <c r="B272" t="s">
        <v>271</v>
      </c>
      <c r="C272" t="str">
        <f>HYPERLINK("https://talan.bank.gov.ua/get-user-certificate/1gOQzT9Uj3pGKFx7JRQV","Завантажити сертифікат")</f>
        <v>Завантажити сертифікат</v>
      </c>
    </row>
    <row r="273" spans="1:3" x14ac:dyDescent="0.3">
      <c r="A273" s="2">
        <v>272</v>
      </c>
      <c r="B273" t="s">
        <v>272</v>
      </c>
      <c r="C273" t="str">
        <f>HYPERLINK("https://talan.bank.gov.ua/get-user-certificate/1gOQzTVRGj3QFu27r5io","Завантажити сертифікат")</f>
        <v>Завантажити сертифікат</v>
      </c>
    </row>
    <row r="274" spans="1:3" x14ac:dyDescent="0.3">
      <c r="A274" s="2">
        <v>273</v>
      </c>
      <c r="B274" t="s">
        <v>273</v>
      </c>
      <c r="C274" t="str">
        <f>HYPERLINK("https://talan.bank.gov.ua/get-user-certificate/1gOQzK6wLMsZgjSFAIyn","Завантажити сертифікат")</f>
        <v>Завантажити сертифікат</v>
      </c>
    </row>
    <row r="275" spans="1:3" x14ac:dyDescent="0.3">
      <c r="A275" s="2">
        <v>274</v>
      </c>
      <c r="B275" t="s">
        <v>274</v>
      </c>
      <c r="C275" t="str">
        <f>HYPERLINK("https://talan.bank.gov.ua/get-user-certificate/1gOQzgfJY-8fhygyZvhy","Завантажити сертифікат")</f>
        <v>Завантажити сертифікат</v>
      </c>
    </row>
    <row r="276" spans="1:3" x14ac:dyDescent="0.3">
      <c r="A276" s="2">
        <v>275</v>
      </c>
      <c r="B276" t="s">
        <v>275</v>
      </c>
      <c r="C276" t="str">
        <f>HYPERLINK("https://talan.bank.gov.ua/get-user-certificate/1gOQzl2SNnHwfjhs38wV","Завантажити сертифікат")</f>
        <v>Завантажити сертифікат</v>
      </c>
    </row>
    <row r="277" spans="1:3" x14ac:dyDescent="0.3">
      <c r="A277" s="2">
        <v>276</v>
      </c>
      <c r="B277" t="s">
        <v>276</v>
      </c>
      <c r="C277" t="str">
        <f>HYPERLINK("https://talan.bank.gov.ua/get-user-certificate/1gOQzUuNa14COOU8neQV","Завантажити сертифікат")</f>
        <v>Завантажити сертифікат</v>
      </c>
    </row>
    <row r="278" spans="1:3" x14ac:dyDescent="0.3">
      <c r="A278" s="2">
        <v>277</v>
      </c>
      <c r="B278" t="s">
        <v>277</v>
      </c>
      <c r="C278" t="str">
        <f>HYPERLINK("https://talan.bank.gov.ua/get-user-certificate/1gOQzM6loTaeom1VwxkY","Завантажити сертифікат")</f>
        <v>Завантажити сертифікат</v>
      </c>
    </row>
    <row r="279" spans="1:3" x14ac:dyDescent="0.3">
      <c r="A279" s="2">
        <v>278</v>
      </c>
      <c r="B279" t="s">
        <v>278</v>
      </c>
      <c r="C279" t="str">
        <f>HYPERLINK("https://talan.bank.gov.ua/get-user-certificate/1gOQzAyPRS_BV73_7ae7","Завантажити сертифікат")</f>
        <v>Завантажити сертифікат</v>
      </c>
    </row>
    <row r="280" spans="1:3" x14ac:dyDescent="0.3">
      <c r="A280" s="2">
        <v>279</v>
      </c>
      <c r="B280" t="s">
        <v>279</v>
      </c>
      <c r="C280" t="str">
        <f>HYPERLINK("https://talan.bank.gov.ua/get-user-certificate/1gOQzekQdfVPTGhx3VjD","Завантажити сертифікат")</f>
        <v>Завантажити сертифікат</v>
      </c>
    </row>
    <row r="281" spans="1:3" x14ac:dyDescent="0.3">
      <c r="A281" s="2">
        <v>280</v>
      </c>
      <c r="B281" t="s">
        <v>280</v>
      </c>
      <c r="C281" t="str">
        <f>HYPERLINK("https://talan.bank.gov.ua/get-user-certificate/1gOQzRuRPa8oVGLnExfn","Завантажити сертифікат")</f>
        <v>Завантажити сертифікат</v>
      </c>
    </row>
    <row r="282" spans="1:3" x14ac:dyDescent="0.3">
      <c r="A282" s="2">
        <v>281</v>
      </c>
      <c r="B282" t="s">
        <v>281</v>
      </c>
      <c r="C282" t="str">
        <f>HYPERLINK("https://talan.bank.gov.ua/get-user-certificate/1gOQzTjOqIwSAfhoPNch","Завантажити сертифікат")</f>
        <v>Завантажити сертифікат</v>
      </c>
    </row>
    <row r="283" spans="1:3" x14ac:dyDescent="0.3">
      <c r="A283" s="2">
        <v>282</v>
      </c>
      <c r="B283" t="s">
        <v>282</v>
      </c>
      <c r="C283" t="str">
        <f>HYPERLINK("https://talan.bank.gov.ua/get-user-certificate/1gOQzaBZp0KTlSzRxGsK","Завантажити сертифікат")</f>
        <v>Завантажити сертифікат</v>
      </c>
    </row>
    <row r="284" spans="1:3" x14ac:dyDescent="0.3">
      <c r="A284" s="2">
        <v>283</v>
      </c>
      <c r="B284" t="s">
        <v>283</v>
      </c>
      <c r="C284" t="str">
        <f>HYPERLINK("https://talan.bank.gov.ua/get-user-certificate/1gOQzxYgbCu6gTaiHUfa","Завантажити сертифікат")</f>
        <v>Завантажити сертифікат</v>
      </c>
    </row>
    <row r="285" spans="1:3" x14ac:dyDescent="0.3">
      <c r="A285" s="2">
        <v>284</v>
      </c>
      <c r="B285" t="s">
        <v>284</v>
      </c>
      <c r="C285" t="str">
        <f>HYPERLINK("https://talan.bank.gov.ua/get-user-certificate/1gOQzMFSs7sZwwo92khv","Завантажити сертифікат")</f>
        <v>Завантажити сертифікат</v>
      </c>
    </row>
    <row r="286" spans="1:3" x14ac:dyDescent="0.3">
      <c r="A286" s="2">
        <v>285</v>
      </c>
      <c r="B286" t="s">
        <v>285</v>
      </c>
      <c r="C286" t="str">
        <f>HYPERLINK("https://talan.bank.gov.ua/get-user-certificate/1gOQzZb2peL_OkyPLwEg","Завантажити сертифікат")</f>
        <v>Завантажити сертифікат</v>
      </c>
    </row>
    <row r="287" spans="1:3" x14ac:dyDescent="0.3">
      <c r="A287" s="2">
        <v>286</v>
      </c>
      <c r="B287" t="s">
        <v>286</v>
      </c>
      <c r="C287" t="str">
        <f>HYPERLINK("https://talan.bank.gov.ua/get-user-certificate/1gOQzo37CtnMjaiLDpQU","Завантажити сертифікат")</f>
        <v>Завантажити сертифікат</v>
      </c>
    </row>
    <row r="288" spans="1:3" x14ac:dyDescent="0.3">
      <c r="A288" s="2">
        <v>287</v>
      </c>
      <c r="B288" t="s">
        <v>287</v>
      </c>
      <c r="C288" t="str">
        <f>HYPERLINK("https://talan.bank.gov.ua/get-user-certificate/1gOQzWFVfjPwZZeQ2rbm","Завантажити сертифікат")</f>
        <v>Завантажити сертифікат</v>
      </c>
    </row>
    <row r="289" spans="1:3" x14ac:dyDescent="0.3">
      <c r="A289" s="2">
        <v>288</v>
      </c>
      <c r="B289" t="s">
        <v>288</v>
      </c>
      <c r="C289" t="str">
        <f>HYPERLINK("https://talan.bank.gov.ua/get-user-certificate/1gOQzLn2cZTsBecNwQEy","Завантажити сертифікат")</f>
        <v>Завантажити сертифікат</v>
      </c>
    </row>
    <row r="290" spans="1:3" x14ac:dyDescent="0.3">
      <c r="A290" s="2">
        <v>289</v>
      </c>
      <c r="B290" t="s">
        <v>289</v>
      </c>
      <c r="C290" t="str">
        <f>HYPERLINK("https://talan.bank.gov.ua/get-user-certificate/1gOQzkx-Q98RqthuO519","Завантажити сертифікат")</f>
        <v>Завантажити сертифікат</v>
      </c>
    </row>
    <row r="291" spans="1:3" x14ac:dyDescent="0.3">
      <c r="A291" s="2">
        <v>290</v>
      </c>
      <c r="B291" t="s">
        <v>290</v>
      </c>
      <c r="C291" t="str">
        <f>HYPERLINK("https://talan.bank.gov.ua/get-user-certificate/1gOQzhQdAGTNNBopxMgI","Завантажити сертифікат")</f>
        <v>Завантажити сертифікат</v>
      </c>
    </row>
    <row r="292" spans="1:3" x14ac:dyDescent="0.3">
      <c r="A292" s="2">
        <v>291</v>
      </c>
      <c r="B292" t="s">
        <v>291</v>
      </c>
      <c r="C292" t="str">
        <f>HYPERLINK("https://talan.bank.gov.ua/get-user-certificate/1gOQzMe5gRfBVUdSwItq","Завантажити сертифікат")</f>
        <v>Завантажити сертифікат</v>
      </c>
    </row>
    <row r="293" spans="1:3" x14ac:dyDescent="0.3">
      <c r="A293" s="2">
        <v>292</v>
      </c>
      <c r="B293" t="s">
        <v>292</v>
      </c>
      <c r="C293" t="str">
        <f>HYPERLINK("https://talan.bank.gov.ua/get-user-certificate/1gOQzLNstDWSA8xGOFY-","Завантажити сертифікат")</f>
        <v>Завантажити сертифікат</v>
      </c>
    </row>
    <row r="294" spans="1:3" x14ac:dyDescent="0.3">
      <c r="A294" s="2">
        <v>293</v>
      </c>
      <c r="B294" t="s">
        <v>293</v>
      </c>
      <c r="C294" t="str">
        <f>HYPERLINK("https://talan.bank.gov.ua/get-user-certificate/1gOQzUFE4Ol7TewVtdud","Завантажити сертифікат")</f>
        <v>Завантажити сертифікат</v>
      </c>
    </row>
    <row r="295" spans="1:3" x14ac:dyDescent="0.3">
      <c r="A295" s="2">
        <v>294</v>
      </c>
      <c r="B295" t="s">
        <v>294</v>
      </c>
      <c r="C295" t="str">
        <f>HYPERLINK("https://talan.bank.gov.ua/get-user-certificate/1gOQz0IDow1PEeujolJV","Завантажити сертифікат")</f>
        <v>Завантажити сертифікат</v>
      </c>
    </row>
    <row r="296" spans="1:3" x14ac:dyDescent="0.3">
      <c r="A296" s="2">
        <v>295</v>
      </c>
      <c r="B296" t="s">
        <v>295</v>
      </c>
      <c r="C296" t="str">
        <f>HYPERLINK("https://talan.bank.gov.ua/get-user-certificate/1gOQzwAqsGVG5R9b49_x","Завантажити сертифікат")</f>
        <v>Завантажити сертифікат</v>
      </c>
    </row>
    <row r="297" spans="1:3" x14ac:dyDescent="0.3">
      <c r="A297" s="2">
        <v>296</v>
      </c>
      <c r="B297" t="s">
        <v>296</v>
      </c>
      <c r="C297" t="str">
        <f>HYPERLINK("https://talan.bank.gov.ua/get-user-certificate/1gOQzmZdQQBJzOPxTIS-","Завантажити сертифікат")</f>
        <v>Завантажити сертифікат</v>
      </c>
    </row>
    <row r="298" spans="1:3" x14ac:dyDescent="0.3">
      <c r="A298" s="2">
        <v>297</v>
      </c>
      <c r="B298" t="s">
        <v>297</v>
      </c>
      <c r="C298" t="str">
        <f>HYPERLINK("https://talan.bank.gov.ua/get-user-certificate/1gOQzG8N0jLWYPUJJiyj","Завантажити сертифікат")</f>
        <v>Завантажити сертифікат</v>
      </c>
    </row>
    <row r="299" spans="1:3" x14ac:dyDescent="0.3">
      <c r="A299" s="2">
        <v>298</v>
      </c>
      <c r="B299" t="s">
        <v>298</v>
      </c>
      <c r="C299" t="str">
        <f>HYPERLINK("https://talan.bank.gov.ua/get-user-certificate/1gOQz6MCQo2651dLR9Fo","Завантажити сертифікат")</f>
        <v>Завантажити сертифікат</v>
      </c>
    </row>
    <row r="300" spans="1:3" x14ac:dyDescent="0.3">
      <c r="A300" s="2">
        <v>299</v>
      </c>
      <c r="B300" t="s">
        <v>299</v>
      </c>
      <c r="C300" t="str">
        <f>HYPERLINK("https://talan.bank.gov.ua/get-user-certificate/1gOQz5hZq5BZtAyr5HAl","Завантажити сертифікат")</f>
        <v>Завантажити сертифікат</v>
      </c>
    </row>
    <row r="301" spans="1:3" x14ac:dyDescent="0.3">
      <c r="A301" s="2">
        <v>300</v>
      </c>
      <c r="B301" t="s">
        <v>300</v>
      </c>
      <c r="C301" t="str">
        <f>HYPERLINK("https://talan.bank.gov.ua/get-user-certificate/1gOQzS6YbzbXMsliboPi","Завантажити сертифікат")</f>
        <v>Завантажити сертифікат</v>
      </c>
    </row>
    <row r="302" spans="1:3" x14ac:dyDescent="0.3">
      <c r="A302" s="2">
        <v>301</v>
      </c>
      <c r="B302" t="s">
        <v>301</v>
      </c>
      <c r="C302" t="str">
        <f>HYPERLINK("https://talan.bank.gov.ua/get-user-certificate/1gOQzkJTa1Z2WpDeCRde","Завантажити сертифікат")</f>
        <v>Завантажити сертифікат</v>
      </c>
    </row>
    <row r="303" spans="1:3" x14ac:dyDescent="0.3">
      <c r="A303" s="2">
        <v>302</v>
      </c>
      <c r="B303" t="s">
        <v>302</v>
      </c>
      <c r="C303" t="str">
        <f>HYPERLINK("https://talan.bank.gov.ua/get-user-certificate/1gOQznawGwfs1nNjVYo6","Завантажити сертифікат")</f>
        <v>Завантажити сертифікат</v>
      </c>
    </row>
    <row r="304" spans="1:3" x14ac:dyDescent="0.3">
      <c r="A304" s="2">
        <v>303</v>
      </c>
      <c r="B304" t="s">
        <v>303</v>
      </c>
      <c r="C304" t="str">
        <f>HYPERLINK("https://talan.bank.gov.ua/get-user-certificate/1gOQzTMJz4z-IvulTxqt","Завантажити сертифікат")</f>
        <v>Завантажити сертифікат</v>
      </c>
    </row>
    <row r="305" spans="1:3" x14ac:dyDescent="0.3">
      <c r="A305" s="2">
        <v>304</v>
      </c>
      <c r="B305" t="s">
        <v>304</v>
      </c>
      <c r="C305" t="str">
        <f>HYPERLINK("https://talan.bank.gov.ua/get-user-certificate/1gOQzJ8WQH_knL7JmLr7","Завантажити сертифікат")</f>
        <v>Завантажити сертифікат</v>
      </c>
    </row>
    <row r="306" spans="1:3" x14ac:dyDescent="0.3">
      <c r="A306" s="2">
        <v>305</v>
      </c>
      <c r="B306" t="s">
        <v>305</v>
      </c>
      <c r="C306" t="str">
        <f>HYPERLINK("https://talan.bank.gov.ua/get-user-certificate/1gOQzVaVgV3b_KOZbjlV","Завантажити сертифікат")</f>
        <v>Завантажити сертифікат</v>
      </c>
    </row>
    <row r="307" spans="1:3" x14ac:dyDescent="0.3">
      <c r="A307" s="2">
        <v>306</v>
      </c>
      <c r="B307" t="s">
        <v>306</v>
      </c>
      <c r="C307" t="str">
        <f>HYPERLINK("https://talan.bank.gov.ua/get-user-certificate/1gOQzWMWFtMUO1zY-Vxt","Завантажити сертифікат")</f>
        <v>Завантажити сертифікат</v>
      </c>
    </row>
    <row r="308" spans="1:3" x14ac:dyDescent="0.3">
      <c r="A308" s="2">
        <v>307</v>
      </c>
      <c r="B308" t="s">
        <v>307</v>
      </c>
      <c r="C308" t="str">
        <f>HYPERLINK("https://talan.bank.gov.ua/get-user-certificate/1gOQzeNsAxyCHhvy0NHW","Завантажити сертифікат")</f>
        <v>Завантажити сертифікат</v>
      </c>
    </row>
    <row r="309" spans="1:3" x14ac:dyDescent="0.3">
      <c r="A309" s="2">
        <v>308</v>
      </c>
      <c r="B309" t="s">
        <v>308</v>
      </c>
      <c r="C309" t="str">
        <f>HYPERLINK("https://talan.bank.gov.ua/get-user-certificate/1gOQzzTpvZEVda35G7-x","Завантажити сертифікат")</f>
        <v>Завантажити сертифікат</v>
      </c>
    </row>
    <row r="310" spans="1:3" x14ac:dyDescent="0.3">
      <c r="A310" s="2">
        <v>309</v>
      </c>
      <c r="B310" t="s">
        <v>309</v>
      </c>
      <c r="C310" t="str">
        <f>HYPERLINK("https://talan.bank.gov.ua/get-user-certificate/1gOQzEma0-BqZI0H5aU5","Завантажити сертифікат")</f>
        <v>Завантажити сертифікат</v>
      </c>
    </row>
    <row r="311" spans="1:3" x14ac:dyDescent="0.3">
      <c r="A311" s="2">
        <v>310</v>
      </c>
      <c r="B311" t="s">
        <v>310</v>
      </c>
      <c r="C311" t="str">
        <f>HYPERLINK("https://talan.bank.gov.ua/get-user-certificate/1gOQzAFLPgenQa71_hNZ","Завантажити сертифікат")</f>
        <v>Завантажити сертифікат</v>
      </c>
    </row>
    <row r="312" spans="1:3" x14ac:dyDescent="0.3">
      <c r="A312" s="2">
        <v>311</v>
      </c>
      <c r="B312" t="s">
        <v>311</v>
      </c>
      <c r="C312" t="str">
        <f>HYPERLINK("https://talan.bank.gov.ua/get-user-certificate/1gOQzfET2_jpKMNylhIX","Завантажити сертифікат")</f>
        <v>Завантажити сертифікат</v>
      </c>
    </row>
    <row r="313" spans="1:3" x14ac:dyDescent="0.3">
      <c r="A313" s="2">
        <v>312</v>
      </c>
      <c r="B313" t="s">
        <v>312</v>
      </c>
      <c r="C313" t="str">
        <f>HYPERLINK("https://talan.bank.gov.ua/get-user-certificate/1gOQz2t3sd4IHQ4utj2J","Завантажити сертифікат")</f>
        <v>Завантажити сертифікат</v>
      </c>
    </row>
    <row r="314" spans="1:3" x14ac:dyDescent="0.3">
      <c r="A314" s="2">
        <v>313</v>
      </c>
      <c r="B314" t="s">
        <v>313</v>
      </c>
      <c r="C314" t="str">
        <f>HYPERLINK("https://talan.bank.gov.ua/get-user-certificate/1gOQzjy6pw_fMxRcMUfN","Завантажити сертифікат")</f>
        <v>Завантажити сертифікат</v>
      </c>
    </row>
    <row r="315" spans="1:3" x14ac:dyDescent="0.3">
      <c r="A315" s="2">
        <v>314</v>
      </c>
      <c r="B315" t="s">
        <v>314</v>
      </c>
      <c r="C315" t="str">
        <f>HYPERLINK("https://talan.bank.gov.ua/get-user-certificate/1gOQzRaqSMxgbWs0kJU7","Завантажити сертифікат")</f>
        <v>Завантажити сертифікат</v>
      </c>
    </row>
    <row r="316" spans="1:3" x14ac:dyDescent="0.3">
      <c r="A316" s="2">
        <v>315</v>
      </c>
      <c r="B316" t="s">
        <v>315</v>
      </c>
      <c r="C316" t="str">
        <f>HYPERLINK("https://talan.bank.gov.ua/get-user-certificate/1gOQzcFgJ4b7k6OGkE2I","Завантажити сертифікат")</f>
        <v>Завантажити сертифікат</v>
      </c>
    </row>
    <row r="317" spans="1:3" x14ac:dyDescent="0.3">
      <c r="A317" s="2">
        <v>316</v>
      </c>
      <c r="B317" t="s">
        <v>316</v>
      </c>
      <c r="C317" t="str">
        <f>HYPERLINK("https://talan.bank.gov.ua/get-user-certificate/1gOQzpvwP9Lu7fAtJIwP","Завантажити сертифікат")</f>
        <v>Завантажити сертифікат</v>
      </c>
    </row>
    <row r="318" spans="1:3" x14ac:dyDescent="0.3">
      <c r="A318" s="2">
        <v>317</v>
      </c>
      <c r="B318" t="s">
        <v>317</v>
      </c>
      <c r="C318" t="str">
        <f>HYPERLINK("https://talan.bank.gov.ua/get-user-certificate/1gOQzaGRO3Jwj9Vzfyvd","Завантажити сертифікат")</f>
        <v>Завантажити сертифікат</v>
      </c>
    </row>
    <row r="319" spans="1:3" x14ac:dyDescent="0.3">
      <c r="A319" s="2">
        <v>318</v>
      </c>
      <c r="B319" t="s">
        <v>318</v>
      </c>
      <c r="C319" t="str">
        <f>HYPERLINK("https://talan.bank.gov.ua/get-user-certificate/1gOQzRamjTlcokPVKW8b","Завантажити сертифікат")</f>
        <v>Завантажити сертифікат</v>
      </c>
    </row>
    <row r="320" spans="1:3" x14ac:dyDescent="0.3">
      <c r="A320" s="2">
        <v>319</v>
      </c>
      <c r="B320" t="s">
        <v>319</v>
      </c>
      <c r="C320" t="str">
        <f>HYPERLINK("https://talan.bank.gov.ua/get-user-certificate/1gOQzV_yNbvJP3q9Gv3H","Завантажити сертифікат")</f>
        <v>Завантажити сертифікат</v>
      </c>
    </row>
    <row r="321" spans="1:3" x14ac:dyDescent="0.3">
      <c r="A321" s="2">
        <v>320</v>
      </c>
      <c r="B321" t="s">
        <v>320</v>
      </c>
      <c r="C321" t="str">
        <f>HYPERLINK("https://talan.bank.gov.ua/get-user-certificate/1gOQzolOAko9MrMEWroy","Завантажити сертифікат")</f>
        <v>Завантажити сертифікат</v>
      </c>
    </row>
    <row r="322" spans="1:3" x14ac:dyDescent="0.3">
      <c r="A322" s="2">
        <v>321</v>
      </c>
      <c r="B322" t="s">
        <v>321</v>
      </c>
      <c r="C322" t="str">
        <f>HYPERLINK("https://talan.bank.gov.ua/get-user-certificate/1gOQzimVa9BEAhPpMX7k","Завантажити сертифікат")</f>
        <v>Завантажити сертифікат</v>
      </c>
    </row>
    <row r="323" spans="1:3" x14ac:dyDescent="0.3">
      <c r="A323" s="2">
        <v>322</v>
      </c>
      <c r="B323" t="s">
        <v>322</v>
      </c>
      <c r="C323" t="str">
        <f>HYPERLINK("https://talan.bank.gov.ua/get-user-certificate/1gOQzqSZvOL7EKm6kcXY","Завантажити сертифікат")</f>
        <v>Завантажити сертифікат</v>
      </c>
    </row>
    <row r="324" spans="1:3" x14ac:dyDescent="0.3">
      <c r="A324" s="2">
        <v>323</v>
      </c>
      <c r="B324" t="s">
        <v>323</v>
      </c>
      <c r="C324" t="str">
        <f>HYPERLINK("https://talan.bank.gov.ua/get-user-certificate/1gOQzarTU7g-HPEFu5-l","Завантажити сертифікат")</f>
        <v>Завантажити сертифікат</v>
      </c>
    </row>
    <row r="325" spans="1:3" x14ac:dyDescent="0.3">
      <c r="A325" s="2">
        <v>324</v>
      </c>
      <c r="B325" t="s">
        <v>324</v>
      </c>
      <c r="C325" t="str">
        <f>HYPERLINK("https://talan.bank.gov.ua/get-user-certificate/1gOQzfgmM57DNc5ORerB","Завантажити сертифікат")</f>
        <v>Завантажити сертифікат</v>
      </c>
    </row>
    <row r="326" spans="1:3" x14ac:dyDescent="0.3">
      <c r="A326" s="2">
        <v>325</v>
      </c>
      <c r="B326" t="s">
        <v>325</v>
      </c>
      <c r="C326" t="str">
        <f>HYPERLINK("https://talan.bank.gov.ua/get-user-certificate/1gOQzn6Q7W8UgW3Ed6Da","Завантажити сертифікат")</f>
        <v>Завантажити сертифікат</v>
      </c>
    </row>
    <row r="327" spans="1:3" x14ac:dyDescent="0.3">
      <c r="A327" s="2">
        <v>326</v>
      </c>
      <c r="B327" t="s">
        <v>326</v>
      </c>
      <c r="C327" t="str">
        <f>HYPERLINK("https://talan.bank.gov.ua/get-user-certificate/1gOQziCjjtG24XkN4j2l","Завантажити сертифікат")</f>
        <v>Завантажити сертифікат</v>
      </c>
    </row>
    <row r="328" spans="1:3" x14ac:dyDescent="0.3">
      <c r="A328" s="2">
        <v>327</v>
      </c>
      <c r="B328" t="s">
        <v>327</v>
      </c>
      <c r="C328" t="str">
        <f>HYPERLINK("https://talan.bank.gov.ua/get-user-certificate/1gOQzcYt7xhAfdVRXEpz","Завантажити сертифікат")</f>
        <v>Завантажити сертифікат</v>
      </c>
    </row>
    <row r="329" spans="1:3" x14ac:dyDescent="0.3">
      <c r="A329" s="2">
        <v>328</v>
      </c>
      <c r="B329" t="s">
        <v>328</v>
      </c>
      <c r="C329" t="str">
        <f>HYPERLINK("https://talan.bank.gov.ua/get-user-certificate/1gOQzf0jNPSTmR6K6Qor","Завантажити сертифікат")</f>
        <v>Завантажити сертифікат</v>
      </c>
    </row>
    <row r="330" spans="1:3" x14ac:dyDescent="0.3">
      <c r="A330" s="2">
        <v>329</v>
      </c>
      <c r="B330" t="s">
        <v>329</v>
      </c>
      <c r="C330" t="str">
        <f>HYPERLINK("https://talan.bank.gov.ua/get-user-certificate/1gOQz8ldvyeM1lXgX5xP","Завантажити сертифікат")</f>
        <v>Завантажити сертифікат</v>
      </c>
    </row>
    <row r="331" spans="1:3" x14ac:dyDescent="0.3">
      <c r="A331" s="2">
        <v>330</v>
      </c>
      <c r="B331" t="s">
        <v>330</v>
      </c>
      <c r="C331" t="str">
        <f>HYPERLINK("https://talan.bank.gov.ua/get-user-certificate/1gOQzlVFkVrBjUtoStfI","Завантажити сертифікат")</f>
        <v>Завантажити сертифікат</v>
      </c>
    </row>
    <row r="332" spans="1:3" x14ac:dyDescent="0.3">
      <c r="A332" s="2">
        <v>331</v>
      </c>
      <c r="B332" t="s">
        <v>331</v>
      </c>
      <c r="C332" t="str">
        <f>HYPERLINK("https://talan.bank.gov.ua/get-user-certificate/1gOQzPe15MKVoQMFPj6e","Завантажити сертифікат")</f>
        <v>Завантажити сертифікат</v>
      </c>
    </row>
    <row r="333" spans="1:3" x14ac:dyDescent="0.3">
      <c r="A333" s="2">
        <v>332</v>
      </c>
      <c r="B333" t="s">
        <v>332</v>
      </c>
      <c r="C333" t="str">
        <f>HYPERLINK("https://talan.bank.gov.ua/get-user-certificate/1gOQzjXwSnylp9AcJYvt","Завантажити сертифікат")</f>
        <v>Завантажити сертифікат</v>
      </c>
    </row>
    <row r="334" spans="1:3" x14ac:dyDescent="0.3">
      <c r="A334" s="2">
        <v>333</v>
      </c>
      <c r="B334" t="s">
        <v>333</v>
      </c>
      <c r="C334" t="str">
        <f>HYPERLINK("https://talan.bank.gov.ua/get-user-certificate/1gOQzLZZ4IYtHO2Vk_cz","Завантажити сертифікат")</f>
        <v>Завантажити сертифікат</v>
      </c>
    </row>
    <row r="335" spans="1:3" x14ac:dyDescent="0.3">
      <c r="A335" s="2">
        <v>334</v>
      </c>
      <c r="B335" t="s">
        <v>334</v>
      </c>
      <c r="C335" t="str">
        <f>HYPERLINK("https://talan.bank.gov.ua/get-user-certificate/1gOQzErf51vR1bCmPNcK","Завантажити сертифікат")</f>
        <v>Завантажити сертифікат</v>
      </c>
    </row>
    <row r="336" spans="1:3" x14ac:dyDescent="0.3">
      <c r="A336" s="2">
        <v>335</v>
      </c>
      <c r="B336" t="s">
        <v>335</v>
      </c>
      <c r="C336" t="str">
        <f>HYPERLINK("https://talan.bank.gov.ua/get-user-certificate/1gOQzVv687juSl6o5aFF","Завантажити сертифікат")</f>
        <v>Завантажити сертифікат</v>
      </c>
    </row>
    <row r="337" spans="1:3" x14ac:dyDescent="0.3">
      <c r="A337" s="2">
        <v>336</v>
      </c>
      <c r="B337" t="s">
        <v>336</v>
      </c>
      <c r="C337" t="str">
        <f>HYPERLINK("https://talan.bank.gov.ua/get-user-certificate/1gOQzPdawfyAme-pksVu","Завантажити сертифікат")</f>
        <v>Завантажити сертифікат</v>
      </c>
    </row>
    <row r="338" spans="1:3" x14ac:dyDescent="0.3">
      <c r="A338" s="2">
        <v>337</v>
      </c>
      <c r="B338" t="s">
        <v>337</v>
      </c>
      <c r="C338" t="str">
        <f>HYPERLINK("https://talan.bank.gov.ua/get-user-certificate/1gOQzrcxN_MZ1tNQJcql","Завантажити сертифікат")</f>
        <v>Завантажити сертифікат</v>
      </c>
    </row>
    <row r="339" spans="1:3" x14ac:dyDescent="0.3">
      <c r="A339" s="2">
        <v>338</v>
      </c>
      <c r="B339" t="s">
        <v>338</v>
      </c>
      <c r="C339" t="str">
        <f>HYPERLINK("https://talan.bank.gov.ua/get-user-certificate/1gOQz27dezF3LxXhX0qM","Завантажити сертифікат")</f>
        <v>Завантажити сертифікат</v>
      </c>
    </row>
    <row r="340" spans="1:3" x14ac:dyDescent="0.3">
      <c r="A340" s="2">
        <v>339</v>
      </c>
      <c r="B340" t="s">
        <v>339</v>
      </c>
      <c r="C340" t="str">
        <f>HYPERLINK("https://talan.bank.gov.ua/get-user-certificate/1gOQzQzu4YkdX7l50W1r","Завантажити сертифікат")</f>
        <v>Завантажити сертифікат</v>
      </c>
    </row>
    <row r="341" spans="1:3" x14ac:dyDescent="0.3">
      <c r="A341" s="2">
        <v>340</v>
      </c>
      <c r="B341" t="s">
        <v>340</v>
      </c>
      <c r="C341" t="str">
        <f>HYPERLINK("https://talan.bank.gov.ua/get-user-certificate/1gOQzJoT2rYueTQ8teWn","Завантажити сертифікат")</f>
        <v>Завантажити сертифікат</v>
      </c>
    </row>
    <row r="342" spans="1:3" x14ac:dyDescent="0.3">
      <c r="A342" s="2">
        <v>341</v>
      </c>
      <c r="B342" t="s">
        <v>341</v>
      </c>
      <c r="C342" t="str">
        <f>HYPERLINK("https://talan.bank.gov.ua/get-user-certificate/1gOQzJqrPxMOGmidEbXm","Завантажити сертифікат")</f>
        <v>Завантажити сертифікат</v>
      </c>
    </row>
    <row r="343" spans="1:3" x14ac:dyDescent="0.3">
      <c r="A343" s="2">
        <v>342</v>
      </c>
      <c r="B343" t="s">
        <v>342</v>
      </c>
      <c r="C343" t="str">
        <f>HYPERLINK("https://talan.bank.gov.ua/get-user-certificate/1gOQzEO3WUtnNIYLHrhj","Завантажити сертифікат")</f>
        <v>Завантажити сертифікат</v>
      </c>
    </row>
    <row r="344" spans="1:3" x14ac:dyDescent="0.3">
      <c r="A344" s="2">
        <v>343</v>
      </c>
      <c r="B344" t="s">
        <v>343</v>
      </c>
      <c r="C344" t="str">
        <f>HYPERLINK("https://talan.bank.gov.ua/get-user-certificate/1gOQzTxn9YCcw-DbTB5h","Завантажити сертифікат")</f>
        <v>Завантажити сертифікат</v>
      </c>
    </row>
    <row r="345" spans="1:3" x14ac:dyDescent="0.3">
      <c r="A345" s="2">
        <v>344</v>
      </c>
      <c r="B345" t="s">
        <v>344</v>
      </c>
      <c r="C345" t="str">
        <f>HYPERLINK("https://talan.bank.gov.ua/get-user-certificate/1gOQzWqgHYrC3OcEqfog","Завантажити сертифікат")</f>
        <v>Завантажити сертифікат</v>
      </c>
    </row>
    <row r="346" spans="1:3" x14ac:dyDescent="0.3">
      <c r="A346" s="2">
        <v>345</v>
      </c>
      <c r="B346" t="s">
        <v>345</v>
      </c>
      <c r="C346" t="str">
        <f>HYPERLINK("https://talan.bank.gov.ua/get-user-certificate/1gOQzasWThmHSK2LhMXi","Завантажити сертифікат")</f>
        <v>Завантажити сертифікат</v>
      </c>
    </row>
    <row r="347" spans="1:3" x14ac:dyDescent="0.3">
      <c r="A347" s="2">
        <v>346</v>
      </c>
      <c r="B347" t="s">
        <v>346</v>
      </c>
      <c r="C347" t="str">
        <f>HYPERLINK("https://talan.bank.gov.ua/get-user-certificate/1gOQzn9x4krv-ar5Bjjs","Завантажити сертифікат")</f>
        <v>Завантажити сертифікат</v>
      </c>
    </row>
    <row r="348" spans="1:3" x14ac:dyDescent="0.3">
      <c r="A348" s="2">
        <v>347</v>
      </c>
      <c r="B348" t="s">
        <v>347</v>
      </c>
      <c r="C348" t="str">
        <f>HYPERLINK("https://talan.bank.gov.ua/get-user-certificate/1gOQzmyJjapyX0VUONVj","Завантажити сертифікат")</f>
        <v>Завантажити сертифікат</v>
      </c>
    </row>
    <row r="349" spans="1:3" x14ac:dyDescent="0.3">
      <c r="A349" s="2">
        <v>348</v>
      </c>
      <c r="B349" t="s">
        <v>348</v>
      </c>
      <c r="C349" t="str">
        <f>HYPERLINK("https://talan.bank.gov.ua/get-user-certificate/1gOQzergfkUT0433epdV","Завантажити сертифікат")</f>
        <v>Завантажити сертифікат</v>
      </c>
    </row>
    <row r="350" spans="1:3" x14ac:dyDescent="0.3">
      <c r="A350" s="2">
        <v>349</v>
      </c>
      <c r="B350" t="s">
        <v>349</v>
      </c>
      <c r="C350" t="str">
        <f>HYPERLINK("https://talan.bank.gov.ua/get-user-certificate/1gOQz7I83fdjLlkcAj3R","Завантажити сертифікат")</f>
        <v>Завантажити сертифікат</v>
      </c>
    </row>
    <row r="351" spans="1:3" x14ac:dyDescent="0.3">
      <c r="A351" s="2">
        <v>350</v>
      </c>
      <c r="B351" t="s">
        <v>350</v>
      </c>
      <c r="C351" t="str">
        <f>HYPERLINK("https://talan.bank.gov.ua/get-user-certificate/1gOQzOGAcQZSvB7NYCbl","Завантажити сертифікат")</f>
        <v>Завантажити сертифікат</v>
      </c>
    </row>
    <row r="352" spans="1:3" x14ac:dyDescent="0.3">
      <c r="A352" s="2">
        <v>351</v>
      </c>
      <c r="B352" t="s">
        <v>351</v>
      </c>
      <c r="C352" t="str">
        <f>HYPERLINK("https://talan.bank.gov.ua/get-user-certificate/1gOQzvkdS_4RloZLOQaH","Завантажити сертифікат")</f>
        <v>Завантажити сертифікат</v>
      </c>
    </row>
    <row r="353" spans="1:3" x14ac:dyDescent="0.3">
      <c r="A353" s="2">
        <v>352</v>
      </c>
      <c r="B353" t="s">
        <v>352</v>
      </c>
      <c r="C353" t="str">
        <f>HYPERLINK("https://talan.bank.gov.ua/get-user-certificate/1gOQzLTVsd7Q6pxv1Z6E","Завантажити сертифікат")</f>
        <v>Завантажити сертифікат</v>
      </c>
    </row>
    <row r="354" spans="1:3" x14ac:dyDescent="0.3">
      <c r="A354" s="2">
        <v>353</v>
      </c>
      <c r="B354" t="s">
        <v>353</v>
      </c>
      <c r="C354" t="str">
        <f>HYPERLINK("https://talan.bank.gov.ua/get-user-certificate/1gOQzDLnO-3Kqcr1jkFU","Завантажити сертифікат")</f>
        <v>Завантажити сертифікат</v>
      </c>
    </row>
    <row r="355" spans="1:3" x14ac:dyDescent="0.3">
      <c r="A355" s="2">
        <v>354</v>
      </c>
      <c r="B355" t="s">
        <v>354</v>
      </c>
      <c r="C355" t="str">
        <f>HYPERLINK("https://talan.bank.gov.ua/get-user-certificate/1gOQzf3ucgx3rd5zfKYm","Завантажити сертифікат")</f>
        <v>Завантажити сертифікат</v>
      </c>
    </row>
    <row r="356" spans="1:3" x14ac:dyDescent="0.3">
      <c r="A356" s="2">
        <v>355</v>
      </c>
      <c r="B356" t="s">
        <v>355</v>
      </c>
      <c r="C356" t="str">
        <f>HYPERLINK("https://talan.bank.gov.ua/get-user-certificate/1gOQzWERplAGVBniAL1k","Завантажити сертифікат")</f>
        <v>Завантажити сертифікат</v>
      </c>
    </row>
    <row r="357" spans="1:3" x14ac:dyDescent="0.3">
      <c r="A357" s="2">
        <v>356</v>
      </c>
      <c r="B357" t="s">
        <v>356</v>
      </c>
      <c r="C357" t="str">
        <f>HYPERLINK("https://talan.bank.gov.ua/get-user-certificate/1gOQzzlLrInY0h6ZP2QS","Завантажити сертифікат")</f>
        <v>Завантажити сертифікат</v>
      </c>
    </row>
    <row r="358" spans="1:3" x14ac:dyDescent="0.3">
      <c r="A358" s="2">
        <v>357</v>
      </c>
      <c r="B358" t="s">
        <v>357</v>
      </c>
      <c r="C358" t="str">
        <f>HYPERLINK("https://talan.bank.gov.ua/get-user-certificate/1gOQzY1OfDnTZ1o6Ex_f","Завантажити сертифікат")</f>
        <v>Завантажити сертифікат</v>
      </c>
    </row>
    <row r="359" spans="1:3" x14ac:dyDescent="0.3">
      <c r="A359" s="2">
        <v>358</v>
      </c>
      <c r="B359" t="s">
        <v>358</v>
      </c>
      <c r="C359" t="str">
        <f>HYPERLINK("https://talan.bank.gov.ua/get-user-certificate/1gOQzCy_0GPuPFy1BC-8","Завантажити сертифікат")</f>
        <v>Завантажити сертифікат</v>
      </c>
    </row>
    <row r="360" spans="1:3" x14ac:dyDescent="0.3">
      <c r="A360" s="2">
        <v>359</v>
      </c>
      <c r="B360" t="s">
        <v>359</v>
      </c>
      <c r="C360" t="str">
        <f>HYPERLINK("https://talan.bank.gov.ua/get-user-certificate/1gOQz2Zm_7B8z0agXLSr","Завантажити сертифікат")</f>
        <v>Завантажити сертифікат</v>
      </c>
    </row>
    <row r="361" spans="1:3" x14ac:dyDescent="0.3">
      <c r="A361" s="2">
        <v>360</v>
      </c>
      <c r="B361" t="s">
        <v>360</v>
      </c>
      <c r="C361" t="str">
        <f>HYPERLINK("https://talan.bank.gov.ua/get-user-certificate/1gOQz8scMt-u2O61ow8y","Завантажити сертифікат")</f>
        <v>Завантажити сертифікат</v>
      </c>
    </row>
    <row r="362" spans="1:3" x14ac:dyDescent="0.3">
      <c r="A362" s="2">
        <v>361</v>
      </c>
      <c r="B362" t="s">
        <v>361</v>
      </c>
      <c r="C362" t="str">
        <f>HYPERLINK("https://talan.bank.gov.ua/get-user-certificate/1gOQzBJUvRM1Ol7UdsZx","Завантажити сертифікат")</f>
        <v>Завантажити сертифікат</v>
      </c>
    </row>
    <row r="363" spans="1:3" x14ac:dyDescent="0.3">
      <c r="A363" s="2">
        <v>362</v>
      </c>
      <c r="B363" t="s">
        <v>362</v>
      </c>
      <c r="C363" t="str">
        <f>HYPERLINK("https://talan.bank.gov.ua/get-user-certificate/1gOQzOXTNYx7aNeclYxv","Завантажити сертифікат")</f>
        <v>Завантажити сертифікат</v>
      </c>
    </row>
    <row r="364" spans="1:3" x14ac:dyDescent="0.3">
      <c r="A364" s="2">
        <v>363</v>
      </c>
      <c r="B364" t="s">
        <v>363</v>
      </c>
      <c r="C364" t="str">
        <f>HYPERLINK("https://talan.bank.gov.ua/get-user-certificate/1gOQzxTOBPEZkpMKe50Q","Завантажити сертифікат")</f>
        <v>Завантажити сертифікат</v>
      </c>
    </row>
    <row r="365" spans="1:3" x14ac:dyDescent="0.3">
      <c r="A365" s="2">
        <v>364</v>
      </c>
      <c r="B365" t="s">
        <v>364</v>
      </c>
      <c r="C365" t="str">
        <f>HYPERLINK("https://talan.bank.gov.ua/get-user-certificate/1gOQzcxLp0NHsu2wbIDy","Завантажити сертифікат")</f>
        <v>Завантажити сертифікат</v>
      </c>
    </row>
    <row r="366" spans="1:3" x14ac:dyDescent="0.3">
      <c r="A366" s="2">
        <v>365</v>
      </c>
      <c r="B366" t="s">
        <v>365</v>
      </c>
      <c r="C366" t="str">
        <f>HYPERLINK("https://talan.bank.gov.ua/get-user-certificate/1gOQz2NxqxDalhlf5Kl_","Завантажити сертифікат")</f>
        <v>Завантажити сертифікат</v>
      </c>
    </row>
    <row r="367" spans="1:3" x14ac:dyDescent="0.3">
      <c r="A367" s="2">
        <v>366</v>
      </c>
      <c r="B367" t="s">
        <v>366</v>
      </c>
      <c r="C367" t="str">
        <f>HYPERLINK("https://talan.bank.gov.ua/get-user-certificate/1gOQzigvgYUl0XC8Kj4s","Завантажити сертифікат")</f>
        <v>Завантажити сертифікат</v>
      </c>
    </row>
    <row r="368" spans="1:3" x14ac:dyDescent="0.3">
      <c r="A368" s="2">
        <v>367</v>
      </c>
      <c r="B368" t="s">
        <v>367</v>
      </c>
      <c r="C368" t="str">
        <f>HYPERLINK("https://talan.bank.gov.ua/get-user-certificate/1gOQztY_rfm_TQMenZpT","Завантажити сертифікат")</f>
        <v>Завантажити сертифікат</v>
      </c>
    </row>
    <row r="369" spans="1:3" x14ac:dyDescent="0.3">
      <c r="A369" s="2">
        <v>368</v>
      </c>
      <c r="B369" t="s">
        <v>368</v>
      </c>
      <c r="C369" t="str">
        <f>HYPERLINK("https://talan.bank.gov.ua/get-user-certificate/1gOQzWeHfdp4Uu2yoYg1","Завантажити сертифікат")</f>
        <v>Завантажити сертифікат</v>
      </c>
    </row>
    <row r="370" spans="1:3" x14ac:dyDescent="0.3">
      <c r="A370" s="2">
        <v>369</v>
      </c>
      <c r="B370" t="s">
        <v>369</v>
      </c>
      <c r="C370" t="str">
        <f>HYPERLINK("https://talan.bank.gov.ua/get-user-certificate/1gOQzNhr-yVUOb0ha96r","Завантажити сертифікат")</f>
        <v>Завантажити сертифікат</v>
      </c>
    </row>
    <row r="371" spans="1:3" x14ac:dyDescent="0.3">
      <c r="A371" s="2">
        <v>370</v>
      </c>
      <c r="B371" t="s">
        <v>370</v>
      </c>
      <c r="C371" t="str">
        <f>HYPERLINK("https://talan.bank.gov.ua/get-user-certificate/1gOQzLdAmCZ0zpQ7Nllz","Завантажити сертифікат")</f>
        <v>Завантажити сертифікат</v>
      </c>
    </row>
    <row r="372" spans="1:3" x14ac:dyDescent="0.3">
      <c r="A372" s="2">
        <v>371</v>
      </c>
      <c r="B372" t="s">
        <v>371</v>
      </c>
      <c r="C372" t="str">
        <f>HYPERLINK("https://talan.bank.gov.ua/get-user-certificate/1gOQzrZefzkwro6f9pJY","Завантажити сертифікат")</f>
        <v>Завантажити сертифікат</v>
      </c>
    </row>
    <row r="373" spans="1:3" x14ac:dyDescent="0.3">
      <c r="A373" s="2">
        <v>372</v>
      </c>
      <c r="B373" t="s">
        <v>372</v>
      </c>
      <c r="C373" t="str">
        <f>HYPERLINK("https://talan.bank.gov.ua/get-user-certificate/1gOQzQtZ30D24FW4gWcp","Завантажити сертифікат")</f>
        <v>Завантажити сертифікат</v>
      </c>
    </row>
    <row r="374" spans="1:3" x14ac:dyDescent="0.3">
      <c r="A374" s="2">
        <v>373</v>
      </c>
      <c r="B374" t="s">
        <v>368</v>
      </c>
      <c r="C374" t="str">
        <f>HYPERLINK("https://talan.bank.gov.ua/get-user-certificate/1gOQzabn92TmVjSzTRDz","Завантажити сертифікат")</f>
        <v>Завантажити сертифікат</v>
      </c>
    </row>
    <row r="375" spans="1:3" x14ac:dyDescent="0.3">
      <c r="A375" s="2">
        <v>374</v>
      </c>
      <c r="B375" t="s">
        <v>373</v>
      </c>
      <c r="C375" t="str">
        <f>HYPERLINK("https://talan.bank.gov.ua/get-user-certificate/1gOQzjxhnfV0nnMZ2Mjh","Завантажити сертифікат")</f>
        <v>Завантажити сертифікат</v>
      </c>
    </row>
    <row r="376" spans="1:3" x14ac:dyDescent="0.3">
      <c r="A376" s="2">
        <v>375</v>
      </c>
      <c r="B376" t="s">
        <v>374</v>
      </c>
      <c r="C376" t="str">
        <f>HYPERLINK("https://talan.bank.gov.ua/get-user-certificate/1gOQzst7txGPCXVEddIO","Завантажити сертифікат")</f>
        <v>Завантажити сертифікат</v>
      </c>
    </row>
    <row r="377" spans="1:3" x14ac:dyDescent="0.3">
      <c r="A377" s="2">
        <v>376</v>
      </c>
      <c r="B377" t="s">
        <v>375</v>
      </c>
      <c r="C377" t="str">
        <f>HYPERLINK("https://talan.bank.gov.ua/get-user-certificate/1gOQzYXK9JhjygvC57Gp","Завантажити сертифікат")</f>
        <v>Завантажити сертифікат</v>
      </c>
    </row>
    <row r="378" spans="1:3" x14ac:dyDescent="0.3">
      <c r="A378" s="2">
        <v>377</v>
      </c>
      <c r="B378" t="s">
        <v>376</v>
      </c>
      <c r="C378" t="str">
        <f>HYPERLINK("https://talan.bank.gov.ua/get-user-certificate/1gOQzWG_LuZSdZ7XevUP","Завантажити сертифікат")</f>
        <v>Завантажити сертифікат</v>
      </c>
    </row>
    <row r="379" spans="1:3" x14ac:dyDescent="0.3">
      <c r="A379" s="2">
        <v>378</v>
      </c>
      <c r="B379" t="s">
        <v>377</v>
      </c>
      <c r="C379" t="str">
        <f>HYPERLINK("https://talan.bank.gov.ua/get-user-certificate/1gOQzEVbw3Dvr2tZAr_c","Завантажити сертифікат")</f>
        <v>Завантажити сертифікат</v>
      </c>
    </row>
    <row r="380" spans="1:3" x14ac:dyDescent="0.3">
      <c r="A380" s="2">
        <v>379</v>
      </c>
      <c r="B380" t="s">
        <v>378</v>
      </c>
      <c r="C380" t="str">
        <f>HYPERLINK("https://talan.bank.gov.ua/get-user-certificate/1gOQzUr2kRF9kXxdJMCD","Завантажити сертифікат")</f>
        <v>Завантажити сертифікат</v>
      </c>
    </row>
    <row r="381" spans="1:3" x14ac:dyDescent="0.3">
      <c r="A381" s="2">
        <v>380</v>
      </c>
      <c r="B381" t="s">
        <v>379</v>
      </c>
      <c r="C381" t="str">
        <f>HYPERLINK("https://talan.bank.gov.ua/get-user-certificate/1gOQzpdCslsYiZrnbbQ0","Завантажити сертифікат")</f>
        <v>Завантажити сертифікат</v>
      </c>
    </row>
    <row r="382" spans="1:3" x14ac:dyDescent="0.3">
      <c r="A382" s="2">
        <v>381</v>
      </c>
      <c r="B382" t="s">
        <v>380</v>
      </c>
      <c r="C382" t="str">
        <f>HYPERLINK("https://talan.bank.gov.ua/get-user-certificate/1gOQz3_ofRLYqeDFBFLo","Завантажити сертифікат")</f>
        <v>Завантажити сертифікат</v>
      </c>
    </row>
    <row r="383" spans="1:3" x14ac:dyDescent="0.3">
      <c r="A383" s="2">
        <v>382</v>
      </c>
      <c r="B383" t="s">
        <v>381</v>
      </c>
      <c r="C383" t="str">
        <f>HYPERLINK("https://talan.bank.gov.ua/get-user-certificate/1gOQzbUYrCoZtuEot4gV","Завантажити сертифікат")</f>
        <v>Завантажити сертифікат</v>
      </c>
    </row>
    <row r="384" spans="1:3" x14ac:dyDescent="0.3">
      <c r="A384" s="2">
        <v>383</v>
      </c>
      <c r="B384" t="s">
        <v>382</v>
      </c>
      <c r="C384" t="str">
        <f>HYPERLINK("https://talan.bank.gov.ua/get-user-certificate/1gOQzuHlGiaaUZEQdZOv","Завантажити сертифікат")</f>
        <v>Завантажити сертифікат</v>
      </c>
    </row>
    <row r="385" spans="1:3" x14ac:dyDescent="0.3">
      <c r="A385" s="2">
        <v>384</v>
      </c>
      <c r="B385" t="s">
        <v>383</v>
      </c>
      <c r="C385" t="str">
        <f>HYPERLINK("https://talan.bank.gov.ua/get-user-certificate/1gOQzJezkjFnTJF_hnnU","Завантажити сертифікат")</f>
        <v>Завантажити сертифікат</v>
      </c>
    </row>
    <row r="386" spans="1:3" x14ac:dyDescent="0.3">
      <c r="A386" s="2">
        <v>385</v>
      </c>
      <c r="B386" t="s">
        <v>384</v>
      </c>
      <c r="C386" t="str">
        <f>HYPERLINK("https://talan.bank.gov.ua/get-user-certificate/1gOQzVaaU6XUiYjj1XvR","Завантажити сертифікат")</f>
        <v>Завантажити сертифікат</v>
      </c>
    </row>
    <row r="387" spans="1:3" x14ac:dyDescent="0.3">
      <c r="A387" s="2">
        <v>386</v>
      </c>
      <c r="B387" t="s">
        <v>385</v>
      </c>
      <c r="C387" t="str">
        <f>HYPERLINK("https://talan.bank.gov.ua/get-user-certificate/1gOQzkbD57NytcZk601B","Завантажити сертифікат")</f>
        <v>Завантажити сертифікат</v>
      </c>
    </row>
    <row r="388" spans="1:3" x14ac:dyDescent="0.3">
      <c r="A388" s="2">
        <v>387</v>
      </c>
      <c r="B388" t="s">
        <v>386</v>
      </c>
      <c r="C388" t="str">
        <f>HYPERLINK("https://talan.bank.gov.ua/get-user-certificate/1gOQz34T1U3w--LTQ639","Завантажити сертифікат")</f>
        <v>Завантажити сертифікат</v>
      </c>
    </row>
    <row r="389" spans="1:3" x14ac:dyDescent="0.3">
      <c r="A389" s="2">
        <v>388</v>
      </c>
      <c r="B389" t="s">
        <v>387</v>
      </c>
      <c r="C389" t="str">
        <f>HYPERLINK("https://talan.bank.gov.ua/get-user-certificate/1gOQzKhABBdkKzMSmMrE","Завантажити сертифікат")</f>
        <v>Завантажити сертифікат</v>
      </c>
    </row>
    <row r="390" spans="1:3" x14ac:dyDescent="0.3">
      <c r="A390" s="2">
        <v>389</v>
      </c>
      <c r="B390" t="s">
        <v>388</v>
      </c>
      <c r="C390" t="str">
        <f>HYPERLINK("https://talan.bank.gov.ua/get-user-certificate/1gOQzDsmtm-8n3bTmtjA","Завантажити сертифікат")</f>
        <v>Завантажити сертифікат</v>
      </c>
    </row>
    <row r="391" spans="1:3" x14ac:dyDescent="0.3">
      <c r="A391" s="2">
        <v>390</v>
      </c>
      <c r="B391" t="s">
        <v>389</v>
      </c>
      <c r="C391" t="str">
        <f>HYPERLINK("https://talan.bank.gov.ua/get-user-certificate/1gOQzV8WBitT1PqWDulm","Завантажити сертифікат")</f>
        <v>Завантажити сертифікат</v>
      </c>
    </row>
    <row r="392" spans="1:3" x14ac:dyDescent="0.3">
      <c r="A392" s="2">
        <v>391</v>
      </c>
      <c r="B392" t="s">
        <v>390</v>
      </c>
      <c r="C392" t="str">
        <f>HYPERLINK("https://talan.bank.gov.ua/get-user-certificate/1gOQzd48SOzyvFDGbTxS","Завантажити сертифікат")</f>
        <v>Завантажити сертифікат</v>
      </c>
    </row>
    <row r="393" spans="1:3" x14ac:dyDescent="0.3">
      <c r="A393" s="2">
        <v>392</v>
      </c>
      <c r="B393" t="s">
        <v>391</v>
      </c>
      <c r="C393" t="str">
        <f>HYPERLINK("https://talan.bank.gov.ua/get-user-certificate/1gOQzVQE45BfXedD8gMR","Завантажити сертифікат")</f>
        <v>Завантажити сертифікат</v>
      </c>
    </row>
    <row r="394" spans="1:3" x14ac:dyDescent="0.3">
      <c r="A394" s="2">
        <v>393</v>
      </c>
      <c r="B394" t="s">
        <v>392</v>
      </c>
      <c r="C394" t="str">
        <f>HYPERLINK("https://talan.bank.gov.ua/get-user-certificate/1gOQzDLq8iA3atuYh-JW","Завантажити сертифікат")</f>
        <v>Завантажити сертифікат</v>
      </c>
    </row>
    <row r="395" spans="1:3" x14ac:dyDescent="0.3">
      <c r="A395" s="2">
        <v>394</v>
      </c>
      <c r="B395" t="s">
        <v>393</v>
      </c>
      <c r="C395" t="str">
        <f>HYPERLINK("https://talan.bank.gov.ua/get-user-certificate/1gOQz18sX_KO4hLUBzfS","Завантажити сертифікат")</f>
        <v>Завантажити сертифікат</v>
      </c>
    </row>
    <row r="396" spans="1:3" x14ac:dyDescent="0.3">
      <c r="A396" s="2">
        <v>395</v>
      </c>
      <c r="B396" t="s">
        <v>394</v>
      </c>
      <c r="C396" t="str">
        <f>HYPERLINK("https://talan.bank.gov.ua/get-user-certificate/1gOQz8m_kGFljvUs-AGR","Завантажити сертифікат")</f>
        <v>Завантажити сертифікат</v>
      </c>
    </row>
    <row r="397" spans="1:3" x14ac:dyDescent="0.3">
      <c r="A397" s="2">
        <v>396</v>
      </c>
      <c r="B397" t="s">
        <v>395</v>
      </c>
      <c r="C397" t="str">
        <f>HYPERLINK("https://talan.bank.gov.ua/get-user-certificate/1gOQz7WVkFd9zrB2BMXG","Завантажити сертифікат")</f>
        <v>Завантажити сертифікат</v>
      </c>
    </row>
    <row r="398" spans="1:3" x14ac:dyDescent="0.3">
      <c r="A398" s="2">
        <v>397</v>
      </c>
      <c r="B398" t="s">
        <v>396</v>
      </c>
      <c r="C398" t="str">
        <f>HYPERLINK("https://talan.bank.gov.ua/get-user-certificate/1gOQzRZuvUqHEA4u_a6-","Завантажити сертифікат")</f>
        <v>Завантажити сертифікат</v>
      </c>
    </row>
    <row r="399" spans="1:3" x14ac:dyDescent="0.3">
      <c r="A399" s="2">
        <v>398</v>
      </c>
      <c r="B399" t="s">
        <v>397</v>
      </c>
      <c r="C399" t="str">
        <f>HYPERLINK("https://talan.bank.gov.ua/get-user-certificate/1gOQzp9iCFd2F_VfW5nr","Завантажити сертифікат")</f>
        <v>Завантажити сертифікат</v>
      </c>
    </row>
    <row r="400" spans="1:3" x14ac:dyDescent="0.3">
      <c r="A400" s="2">
        <v>399</v>
      </c>
      <c r="B400" t="s">
        <v>398</v>
      </c>
      <c r="C400" t="str">
        <f>HYPERLINK("https://talan.bank.gov.ua/get-user-certificate/1gOQz-AvMKyNCerRc117","Завантажити сертифікат")</f>
        <v>Завантажити сертифікат</v>
      </c>
    </row>
    <row r="401" spans="1:3" x14ac:dyDescent="0.3">
      <c r="A401" s="2">
        <v>400</v>
      </c>
      <c r="B401" t="s">
        <v>399</v>
      </c>
      <c r="C401" t="str">
        <f>HYPERLINK("https://talan.bank.gov.ua/get-user-certificate/1gOQzBIyWyJpzRpuiiqO","Завантажити сертифікат")</f>
        <v>Завантажити сертифікат</v>
      </c>
    </row>
    <row r="402" spans="1:3" x14ac:dyDescent="0.3">
      <c r="A402" s="2">
        <v>401</v>
      </c>
      <c r="B402" t="s">
        <v>400</v>
      </c>
      <c r="C402" t="str">
        <f>HYPERLINK("https://talan.bank.gov.ua/get-user-certificate/1gOQzm4tOZHn1sWhDwWU","Завантажити сертифікат")</f>
        <v>Завантажити сертифікат</v>
      </c>
    </row>
    <row r="403" spans="1:3" x14ac:dyDescent="0.3">
      <c r="A403" s="2">
        <v>402</v>
      </c>
      <c r="B403" t="s">
        <v>401</v>
      </c>
      <c r="C403" t="str">
        <f>HYPERLINK("https://talan.bank.gov.ua/get-user-certificate/1gOQzlkBeo2nxoDAywDb","Завантажити сертифікат")</f>
        <v>Завантажити сертифікат</v>
      </c>
    </row>
    <row r="404" spans="1:3" x14ac:dyDescent="0.3">
      <c r="A404" s="2">
        <v>403</v>
      </c>
      <c r="B404" t="s">
        <v>402</v>
      </c>
      <c r="C404" t="str">
        <f>HYPERLINK("https://talan.bank.gov.ua/get-user-certificate/1gOQzn2BO2vUkYwxKO4Z","Завантажити сертифікат")</f>
        <v>Завантажити сертифікат</v>
      </c>
    </row>
    <row r="405" spans="1:3" x14ac:dyDescent="0.3">
      <c r="A405" s="2">
        <v>404</v>
      </c>
      <c r="B405" t="s">
        <v>403</v>
      </c>
      <c r="C405" t="str">
        <f>HYPERLINK("https://talan.bank.gov.ua/get-user-certificate/1gOQzFnuq0noZePppiNv","Завантажити сертифікат")</f>
        <v>Завантажити сертифікат</v>
      </c>
    </row>
    <row r="406" spans="1:3" x14ac:dyDescent="0.3">
      <c r="A406" s="2">
        <v>405</v>
      </c>
      <c r="B406" t="s">
        <v>404</v>
      </c>
      <c r="C406" t="str">
        <f>HYPERLINK("https://talan.bank.gov.ua/get-user-certificate/1gOQzM8ANZCwhVXJEo1h","Завантажити сертифікат")</f>
        <v>Завантажити сертифікат</v>
      </c>
    </row>
    <row r="407" spans="1:3" x14ac:dyDescent="0.3">
      <c r="A407" s="2">
        <v>406</v>
      </c>
      <c r="B407" t="s">
        <v>405</v>
      </c>
      <c r="C407" t="str">
        <f>HYPERLINK("https://talan.bank.gov.ua/get-user-certificate/1gOQzD-M8lsLGLSQ3uHB","Завантажити сертифікат")</f>
        <v>Завантажити сертифікат</v>
      </c>
    </row>
    <row r="408" spans="1:3" x14ac:dyDescent="0.3">
      <c r="A408" s="2">
        <v>407</v>
      </c>
      <c r="B408" t="s">
        <v>406</v>
      </c>
      <c r="C408" t="str">
        <f>HYPERLINK("https://talan.bank.gov.ua/get-user-certificate/1gOQzADNmSWMqhUW6H1Y","Завантажити сертифікат")</f>
        <v>Завантажити сертифікат</v>
      </c>
    </row>
    <row r="409" spans="1:3" x14ac:dyDescent="0.3">
      <c r="A409" s="2">
        <v>408</v>
      </c>
      <c r="B409" t="s">
        <v>407</v>
      </c>
      <c r="C409" t="str">
        <f>HYPERLINK("https://talan.bank.gov.ua/get-user-certificate/1gOQzvSP11kects_zSDt","Завантажити сертифікат")</f>
        <v>Завантажити сертифікат</v>
      </c>
    </row>
    <row r="410" spans="1:3" x14ac:dyDescent="0.3">
      <c r="A410" s="2">
        <v>409</v>
      </c>
      <c r="B410" t="s">
        <v>408</v>
      </c>
      <c r="C410" t="str">
        <f>HYPERLINK("https://talan.bank.gov.ua/get-user-certificate/1gOQzgirGU0fCNKmj9H4","Завантажити сертифікат")</f>
        <v>Завантажити сертифікат</v>
      </c>
    </row>
    <row r="411" spans="1:3" x14ac:dyDescent="0.3">
      <c r="A411" s="2">
        <v>410</v>
      </c>
      <c r="B411" t="s">
        <v>409</v>
      </c>
      <c r="C411" t="str">
        <f>HYPERLINK("https://talan.bank.gov.ua/get-user-certificate/1gOQz5Cta0zm6pL4pNjE","Завантажити сертифікат")</f>
        <v>Завантажити сертифікат</v>
      </c>
    </row>
    <row r="412" spans="1:3" x14ac:dyDescent="0.3">
      <c r="A412" s="2">
        <v>411</v>
      </c>
      <c r="B412" t="s">
        <v>410</v>
      </c>
      <c r="C412" t="str">
        <f>HYPERLINK("https://talan.bank.gov.ua/get-user-certificate/1gOQzhXvzSRuUMki-F-H","Завантажити сертифікат")</f>
        <v>Завантажити сертифікат</v>
      </c>
    </row>
    <row r="413" spans="1:3" x14ac:dyDescent="0.3">
      <c r="A413" s="2">
        <v>412</v>
      </c>
      <c r="B413" t="s">
        <v>411</v>
      </c>
      <c r="C413" t="str">
        <f>HYPERLINK("https://talan.bank.gov.ua/get-user-certificate/1gOQzmpWkNN0vYCFzO8g","Завантажити сертифікат")</f>
        <v>Завантажити сертифікат</v>
      </c>
    </row>
    <row r="414" spans="1:3" x14ac:dyDescent="0.3">
      <c r="A414" s="2">
        <v>413</v>
      </c>
      <c r="B414" t="s">
        <v>412</v>
      </c>
      <c r="C414" t="str">
        <f>HYPERLINK("https://talan.bank.gov.ua/get-user-certificate/1gOQzoNXFA_2NI1ua0J6","Завантажити сертифікат")</f>
        <v>Завантажити сертифікат</v>
      </c>
    </row>
    <row r="415" spans="1:3" x14ac:dyDescent="0.3">
      <c r="A415" s="2">
        <v>414</v>
      </c>
      <c r="B415" t="s">
        <v>413</v>
      </c>
      <c r="C415" t="str">
        <f>HYPERLINK("https://talan.bank.gov.ua/get-user-certificate/1gOQzADOfRmQLQlPSFyg","Завантажити сертифікат")</f>
        <v>Завантажити сертифікат</v>
      </c>
    </row>
    <row r="416" spans="1:3" x14ac:dyDescent="0.3">
      <c r="A416" s="2">
        <v>415</v>
      </c>
      <c r="B416" t="s">
        <v>414</v>
      </c>
      <c r="C416" t="str">
        <f>HYPERLINK("https://talan.bank.gov.ua/get-user-certificate/1gOQz52D4eKJa8Xk2qiA","Завантажити сертифікат")</f>
        <v>Завантажити сертифікат</v>
      </c>
    </row>
    <row r="417" spans="1:3" x14ac:dyDescent="0.3">
      <c r="A417" s="2">
        <v>416</v>
      </c>
      <c r="B417" t="s">
        <v>415</v>
      </c>
      <c r="C417" t="str">
        <f>HYPERLINK("https://talan.bank.gov.ua/get-user-certificate/1gOQz4wtQM1zcN6QAOEy","Завантажити сертифікат")</f>
        <v>Завантажити сертифікат</v>
      </c>
    </row>
    <row r="418" spans="1:3" x14ac:dyDescent="0.3">
      <c r="A418" s="2">
        <v>417</v>
      </c>
      <c r="B418" t="s">
        <v>416</v>
      </c>
      <c r="C418" t="str">
        <f>HYPERLINK("https://talan.bank.gov.ua/get-user-certificate/1gOQz57aN6siT4PMkKbH","Завантажити сертифікат")</f>
        <v>Завантажити сертифікат</v>
      </c>
    </row>
    <row r="419" spans="1:3" x14ac:dyDescent="0.3">
      <c r="A419" s="2">
        <v>418</v>
      </c>
      <c r="B419" t="s">
        <v>417</v>
      </c>
      <c r="C419" t="str">
        <f>HYPERLINK("https://talan.bank.gov.ua/get-user-certificate/1gOQzBoV1v4gb4T6d204","Завантажити сертифікат")</f>
        <v>Завантажити сертифікат</v>
      </c>
    </row>
    <row r="420" spans="1:3" x14ac:dyDescent="0.3">
      <c r="A420" s="2">
        <v>419</v>
      </c>
      <c r="B420" t="s">
        <v>59</v>
      </c>
      <c r="C420" t="str">
        <f>HYPERLINK("https://talan.bank.gov.ua/get-user-certificate/1gOQzhHY5G9FqHDstnjN","Завантажити сертифікат")</f>
        <v>Завантажити сертифікат</v>
      </c>
    </row>
    <row r="421" spans="1:3" x14ac:dyDescent="0.3">
      <c r="A421" s="2">
        <v>420</v>
      </c>
      <c r="B421" t="s">
        <v>418</v>
      </c>
      <c r="C421" t="str">
        <f>HYPERLINK("https://talan.bank.gov.ua/get-user-certificate/1gOQzcfG6kbQTppYbpak","Завантажити сертифікат")</f>
        <v>Завантажити сертифікат</v>
      </c>
    </row>
    <row r="422" spans="1:3" x14ac:dyDescent="0.3">
      <c r="A422" s="2">
        <v>421</v>
      </c>
      <c r="B422" t="s">
        <v>419</v>
      </c>
      <c r="C422" t="str">
        <f>HYPERLINK("https://talan.bank.gov.ua/get-user-certificate/1gOQz8EbWAipNMXsqYAG","Завантажити сертифікат")</f>
        <v>Завантажити сертифікат</v>
      </c>
    </row>
    <row r="423" spans="1:3" x14ac:dyDescent="0.3">
      <c r="A423" s="2">
        <v>422</v>
      </c>
      <c r="B423" t="s">
        <v>420</v>
      </c>
      <c r="C423" t="str">
        <f>HYPERLINK("https://talan.bank.gov.ua/get-user-certificate/1gOQzGR7akXkRyy6j8g_","Завантажити сертифікат")</f>
        <v>Завантажити сертифікат</v>
      </c>
    </row>
    <row r="424" spans="1:3" x14ac:dyDescent="0.3">
      <c r="A424" s="2">
        <v>423</v>
      </c>
      <c r="B424" t="s">
        <v>421</v>
      </c>
      <c r="C424" t="str">
        <f>HYPERLINK("https://talan.bank.gov.ua/get-user-certificate/1gOQz3VyOpV_thtlFE6m","Завантажити сертифікат")</f>
        <v>Завантажити сертифікат</v>
      </c>
    </row>
    <row r="425" spans="1:3" x14ac:dyDescent="0.3">
      <c r="A425" s="2">
        <v>424</v>
      </c>
      <c r="B425" t="s">
        <v>422</v>
      </c>
      <c r="C425" t="str">
        <f>HYPERLINK("https://talan.bank.gov.ua/get-user-certificate/1gOQzBwOs8H1E6WwpN9i","Завантажити сертифікат")</f>
        <v>Завантажити сертифікат</v>
      </c>
    </row>
    <row r="426" spans="1:3" x14ac:dyDescent="0.3">
      <c r="A426" s="2">
        <v>425</v>
      </c>
      <c r="B426" t="s">
        <v>423</v>
      </c>
      <c r="C426" t="str">
        <f>HYPERLINK("https://talan.bank.gov.ua/get-user-certificate/1gOQzRpeHnLcsU996y7l","Завантажити сертифікат")</f>
        <v>Завантажити сертифікат</v>
      </c>
    </row>
    <row r="427" spans="1:3" x14ac:dyDescent="0.3">
      <c r="A427" s="2">
        <v>426</v>
      </c>
      <c r="B427" t="s">
        <v>424</v>
      </c>
      <c r="C427" t="str">
        <f>HYPERLINK("https://talan.bank.gov.ua/get-user-certificate/1gOQzmAyKt_wAR9g8cwa","Завантажити сертифікат")</f>
        <v>Завантажити сертифікат</v>
      </c>
    </row>
    <row r="428" spans="1:3" x14ac:dyDescent="0.3">
      <c r="A428" s="2">
        <v>427</v>
      </c>
      <c r="B428" t="s">
        <v>425</v>
      </c>
      <c r="C428" t="str">
        <f>HYPERLINK("https://talan.bank.gov.ua/get-user-certificate/1gOQzzZyL7bJhg9E8Yxl","Завантажити сертифікат")</f>
        <v>Завантажити сертифікат</v>
      </c>
    </row>
    <row r="429" spans="1:3" x14ac:dyDescent="0.3">
      <c r="A429" s="2">
        <v>428</v>
      </c>
      <c r="B429" t="s">
        <v>426</v>
      </c>
      <c r="C429" t="str">
        <f>HYPERLINK("https://talan.bank.gov.ua/get-user-certificate/1gOQzY5NYEwaygFYf4dD","Завантажити сертифікат")</f>
        <v>Завантажити сертифікат</v>
      </c>
    </row>
    <row r="430" spans="1:3" x14ac:dyDescent="0.3">
      <c r="A430" s="2">
        <v>429</v>
      </c>
      <c r="B430" t="s">
        <v>427</v>
      </c>
      <c r="C430" t="str">
        <f>HYPERLINK("https://talan.bank.gov.ua/get-user-certificate/1gOQzyPCKSAQXvMuBcoc","Завантажити сертифікат")</f>
        <v>Завантажити сертифікат</v>
      </c>
    </row>
    <row r="431" spans="1:3" x14ac:dyDescent="0.3">
      <c r="A431" s="2">
        <v>430</v>
      </c>
      <c r="B431" t="s">
        <v>428</v>
      </c>
      <c r="C431" t="str">
        <f>HYPERLINK("https://talan.bank.gov.ua/get-user-certificate/1gOQzYR86_eSNumGatTd","Завантажити сертифікат")</f>
        <v>Завантажити сертифікат</v>
      </c>
    </row>
    <row r="432" spans="1:3" x14ac:dyDescent="0.3">
      <c r="A432" s="2">
        <v>431</v>
      </c>
      <c r="B432" t="s">
        <v>429</v>
      </c>
      <c r="C432" t="str">
        <f>HYPERLINK("https://talan.bank.gov.ua/get-user-certificate/1gOQzL2IKJoINh-3BggE","Завантажити сертифікат")</f>
        <v>Завантажити сертифікат</v>
      </c>
    </row>
    <row r="433" spans="1:3" x14ac:dyDescent="0.3">
      <c r="A433" s="2">
        <v>432</v>
      </c>
      <c r="B433" t="s">
        <v>430</v>
      </c>
      <c r="C433" t="str">
        <f>HYPERLINK("https://talan.bank.gov.ua/get-user-certificate/1gOQzgiV7rWpw6H0lK5p","Завантажити сертифікат")</f>
        <v>Завантажити сертифікат</v>
      </c>
    </row>
    <row r="434" spans="1:3" x14ac:dyDescent="0.3">
      <c r="A434" s="2">
        <v>433</v>
      </c>
      <c r="B434" t="s">
        <v>431</v>
      </c>
      <c r="C434" t="str">
        <f>HYPERLINK("https://talan.bank.gov.ua/get-user-certificate/1gOQzbTgf75rjfOXrZn8","Завантажити сертифікат")</f>
        <v>Завантажити сертифікат</v>
      </c>
    </row>
    <row r="435" spans="1:3" x14ac:dyDescent="0.3">
      <c r="A435" s="2">
        <v>434</v>
      </c>
      <c r="B435" t="s">
        <v>432</v>
      </c>
      <c r="C435" t="str">
        <f>HYPERLINK("https://talan.bank.gov.ua/get-user-certificate/1gOQzQMO65j2E3RlCkF2","Завантажити сертифікат")</f>
        <v>Завантажити сертифікат</v>
      </c>
    </row>
    <row r="436" spans="1:3" x14ac:dyDescent="0.3">
      <c r="A436" s="2">
        <v>435</v>
      </c>
      <c r="B436" t="s">
        <v>433</v>
      </c>
      <c r="C436" t="str">
        <f>HYPERLINK("https://talan.bank.gov.ua/get-user-certificate/1gOQzVrNfVERiiZQpGQd","Завантажити сертифікат")</f>
        <v>Завантажити сертифікат</v>
      </c>
    </row>
    <row r="437" spans="1:3" x14ac:dyDescent="0.3">
      <c r="A437" s="2">
        <v>436</v>
      </c>
      <c r="B437" t="s">
        <v>434</v>
      </c>
      <c r="C437" t="str">
        <f>HYPERLINK("https://talan.bank.gov.ua/get-user-certificate/1gOQz-Z9cRUzNP12WD_f","Завантажити сертифікат")</f>
        <v>Завантажити сертифікат</v>
      </c>
    </row>
    <row r="438" spans="1:3" x14ac:dyDescent="0.3">
      <c r="A438" s="2">
        <v>437</v>
      </c>
      <c r="B438" t="s">
        <v>435</v>
      </c>
      <c r="C438" t="str">
        <f>HYPERLINK("https://talan.bank.gov.ua/get-user-certificate/1gOQzmbCMqkr_MHAzxEF","Завантажити сертифікат")</f>
        <v>Завантажити сертифікат</v>
      </c>
    </row>
    <row r="439" spans="1:3" x14ac:dyDescent="0.3">
      <c r="A439" s="2">
        <v>438</v>
      </c>
      <c r="B439" t="s">
        <v>436</v>
      </c>
      <c r="C439" t="str">
        <f>HYPERLINK("https://talan.bank.gov.ua/get-user-certificate/1gOQzv5wMdkxkxdxtd5U","Завантажити сертифікат")</f>
        <v>Завантажити сертифікат</v>
      </c>
    </row>
    <row r="440" spans="1:3" x14ac:dyDescent="0.3">
      <c r="A440" s="2">
        <v>439</v>
      </c>
      <c r="B440" t="s">
        <v>437</v>
      </c>
      <c r="C440" t="str">
        <f>HYPERLINK("https://talan.bank.gov.ua/get-user-certificate/1gOQztX6honn42TQzya0","Завантажити сертифікат")</f>
        <v>Завантажити сертифікат</v>
      </c>
    </row>
    <row r="441" spans="1:3" x14ac:dyDescent="0.3">
      <c r="A441" s="2">
        <v>440</v>
      </c>
      <c r="B441" t="s">
        <v>438</v>
      </c>
      <c r="C441" t="str">
        <f>HYPERLINK("https://talan.bank.gov.ua/get-user-certificate/1gOQzW5paH-_bhytptXt","Завантажити сертифікат")</f>
        <v>Завантажити сертифікат</v>
      </c>
    </row>
    <row r="442" spans="1:3" x14ac:dyDescent="0.3">
      <c r="A442" s="2">
        <v>441</v>
      </c>
      <c r="B442" t="s">
        <v>439</v>
      </c>
      <c r="C442" t="str">
        <f>HYPERLINK("https://talan.bank.gov.ua/get-user-certificate/1gOQzy7VgMvx13h41aQA","Завантажити сертифікат")</f>
        <v>Завантажити сертифікат</v>
      </c>
    </row>
    <row r="443" spans="1:3" x14ac:dyDescent="0.3">
      <c r="A443" s="2">
        <v>442</v>
      </c>
      <c r="B443" t="s">
        <v>440</v>
      </c>
      <c r="C443" t="str">
        <f>HYPERLINK("https://talan.bank.gov.ua/get-user-certificate/1gOQzi0Zb9YwphFBNnDi","Завантажити сертифікат")</f>
        <v>Завантажити сертифікат</v>
      </c>
    </row>
    <row r="444" spans="1:3" x14ac:dyDescent="0.3">
      <c r="A444" s="2">
        <v>443</v>
      </c>
      <c r="B444" t="s">
        <v>441</v>
      </c>
      <c r="C444" t="str">
        <f>HYPERLINK("https://talan.bank.gov.ua/get-user-certificate/1gOQzuEXL9Ri_C93A2NM","Завантажити сертифікат")</f>
        <v>Завантажити сертифікат</v>
      </c>
    </row>
    <row r="445" spans="1:3" x14ac:dyDescent="0.3">
      <c r="A445" s="2">
        <v>444</v>
      </c>
      <c r="B445" t="s">
        <v>442</v>
      </c>
      <c r="C445" t="str">
        <f>HYPERLINK("https://talan.bank.gov.ua/get-user-certificate/1gOQz1nGLDQU95F3kM78","Завантажити сертифікат")</f>
        <v>Завантажити сертифікат</v>
      </c>
    </row>
    <row r="446" spans="1:3" x14ac:dyDescent="0.3">
      <c r="A446" s="2">
        <v>445</v>
      </c>
      <c r="B446" t="s">
        <v>443</v>
      </c>
      <c r="C446" t="str">
        <f>HYPERLINK("https://talan.bank.gov.ua/get-user-certificate/1gOQzJLAsDuaJNIAR14z","Завантажити сертифікат")</f>
        <v>Завантажити сертифікат</v>
      </c>
    </row>
    <row r="447" spans="1:3" x14ac:dyDescent="0.3">
      <c r="A447" s="2">
        <v>446</v>
      </c>
      <c r="B447" t="s">
        <v>444</v>
      </c>
      <c r="C447" t="str">
        <f>HYPERLINK("https://talan.bank.gov.ua/get-user-certificate/1gOQzhIMScMKUng03fYQ","Завантажити сертифікат")</f>
        <v>Завантажити сертифікат</v>
      </c>
    </row>
    <row r="448" spans="1:3" x14ac:dyDescent="0.3">
      <c r="A448" s="2">
        <v>447</v>
      </c>
      <c r="B448" t="s">
        <v>445</v>
      </c>
      <c r="C448" t="str">
        <f>HYPERLINK("https://talan.bank.gov.ua/get-user-certificate/1gOQzBQ5o4JTXNd5oGVm","Завантажити сертифікат")</f>
        <v>Завантажити сертифікат</v>
      </c>
    </row>
    <row r="449" spans="1:3" x14ac:dyDescent="0.3">
      <c r="A449" s="2">
        <v>448</v>
      </c>
      <c r="B449" t="s">
        <v>446</v>
      </c>
      <c r="C449" t="str">
        <f>HYPERLINK("https://talan.bank.gov.ua/get-user-certificate/1gOQzVK2jAF8VS2UCYj6","Завантажити сертифікат")</f>
        <v>Завантажити сертифікат</v>
      </c>
    </row>
    <row r="450" spans="1:3" x14ac:dyDescent="0.3">
      <c r="A450" s="2">
        <v>449</v>
      </c>
      <c r="B450" t="s">
        <v>447</v>
      </c>
      <c r="C450" t="str">
        <f>HYPERLINK("https://talan.bank.gov.ua/get-user-certificate/1gOQzL2HXxUGGc284lZW","Завантажити сертифікат")</f>
        <v>Завантажити сертифікат</v>
      </c>
    </row>
    <row r="451" spans="1:3" x14ac:dyDescent="0.3">
      <c r="A451" s="2">
        <v>450</v>
      </c>
      <c r="B451" t="s">
        <v>448</v>
      </c>
      <c r="C451" t="str">
        <f>HYPERLINK("https://talan.bank.gov.ua/get-user-certificate/1gOQzKW8eMZlu1akzowq","Завантажити сертифікат")</f>
        <v>Завантажити сертифікат</v>
      </c>
    </row>
    <row r="452" spans="1:3" x14ac:dyDescent="0.3">
      <c r="A452" s="2">
        <v>451</v>
      </c>
      <c r="B452" t="s">
        <v>449</v>
      </c>
      <c r="C452" t="str">
        <f>HYPERLINK("https://talan.bank.gov.ua/get-user-certificate/1gOQzJAqoPJyyY_EL_cW","Завантажити сертифікат")</f>
        <v>Завантажити сертифікат</v>
      </c>
    </row>
    <row r="453" spans="1:3" x14ac:dyDescent="0.3">
      <c r="A453" s="2">
        <v>452</v>
      </c>
      <c r="B453" t="s">
        <v>450</v>
      </c>
      <c r="C453" t="str">
        <f>HYPERLINK("https://talan.bank.gov.ua/get-user-certificate/1gOQzJ5AlmUGI4QKpcjo","Завантажити сертифікат")</f>
        <v>Завантажити сертифікат</v>
      </c>
    </row>
    <row r="454" spans="1:3" x14ac:dyDescent="0.3">
      <c r="A454" s="2">
        <v>453</v>
      </c>
      <c r="B454" t="s">
        <v>451</v>
      </c>
      <c r="C454" t="str">
        <f>HYPERLINK("https://talan.bank.gov.ua/get-user-certificate/1gOQz3XUaQYTCs95Ohbl","Завантажити сертифікат")</f>
        <v>Завантажити сертифікат</v>
      </c>
    </row>
    <row r="455" spans="1:3" x14ac:dyDescent="0.3">
      <c r="A455" s="2">
        <v>454</v>
      </c>
      <c r="B455" t="s">
        <v>452</v>
      </c>
      <c r="C455" t="str">
        <f>HYPERLINK("https://talan.bank.gov.ua/get-user-certificate/1gOQzrlIQNjkdJpM3d-z","Завантажити сертифікат")</f>
        <v>Завантажити сертифікат</v>
      </c>
    </row>
    <row r="456" spans="1:3" x14ac:dyDescent="0.3">
      <c r="A456" s="2">
        <v>455</v>
      </c>
      <c r="B456" t="s">
        <v>453</v>
      </c>
      <c r="C456" t="str">
        <f>HYPERLINK("https://talan.bank.gov.ua/get-user-certificate/1gOQzZOjfkUEYUt9QTZV","Завантажити сертифікат")</f>
        <v>Завантажити сертифікат</v>
      </c>
    </row>
    <row r="457" spans="1:3" x14ac:dyDescent="0.3">
      <c r="A457" s="2">
        <v>456</v>
      </c>
      <c r="B457" t="s">
        <v>454</v>
      </c>
      <c r="C457" t="str">
        <f>HYPERLINK("https://talan.bank.gov.ua/get-user-certificate/1gOQzACmMhduAjjobe3L","Завантажити сертифікат")</f>
        <v>Завантажити сертифікат</v>
      </c>
    </row>
    <row r="458" spans="1:3" x14ac:dyDescent="0.3">
      <c r="A458" s="2">
        <v>457</v>
      </c>
      <c r="B458" t="s">
        <v>455</v>
      </c>
      <c r="C458" t="str">
        <f>HYPERLINK("https://talan.bank.gov.ua/get-user-certificate/1gOQzk_RV94YjaIlrZRu","Завантажити сертифікат")</f>
        <v>Завантажити сертифікат</v>
      </c>
    </row>
    <row r="459" spans="1:3" x14ac:dyDescent="0.3">
      <c r="A459" s="2">
        <v>458</v>
      </c>
      <c r="B459" t="s">
        <v>456</v>
      </c>
      <c r="C459" t="str">
        <f>HYPERLINK("https://talan.bank.gov.ua/get-user-certificate/1gOQzc5Xqu2ZFNLXCWvM","Завантажити сертифікат")</f>
        <v>Завантажити сертифікат</v>
      </c>
    </row>
    <row r="460" spans="1:3" x14ac:dyDescent="0.3">
      <c r="A460" s="2">
        <v>459</v>
      </c>
      <c r="B460" t="s">
        <v>457</v>
      </c>
      <c r="C460" t="str">
        <f>HYPERLINK("https://talan.bank.gov.ua/get-user-certificate/1gOQzj22WtTYW57trQWY","Завантажити сертифікат")</f>
        <v>Завантажити сертифікат</v>
      </c>
    </row>
    <row r="461" spans="1:3" x14ac:dyDescent="0.3">
      <c r="A461" s="2">
        <v>460</v>
      </c>
      <c r="B461" t="s">
        <v>458</v>
      </c>
      <c r="C461" t="str">
        <f>HYPERLINK("https://talan.bank.gov.ua/get-user-certificate/1gOQztXJVV_u_feOM2bq","Завантажити сертифікат")</f>
        <v>Завантажити сертифікат</v>
      </c>
    </row>
    <row r="462" spans="1:3" x14ac:dyDescent="0.3">
      <c r="A462" s="2">
        <v>461</v>
      </c>
      <c r="B462" t="s">
        <v>459</v>
      </c>
      <c r="C462" t="str">
        <f>HYPERLINK("https://talan.bank.gov.ua/get-user-certificate/1gOQzAhb1Y2fCU7E2qFw","Завантажити сертифікат")</f>
        <v>Завантажити сертифікат</v>
      </c>
    </row>
    <row r="463" spans="1:3" x14ac:dyDescent="0.3">
      <c r="A463" s="2">
        <v>462</v>
      </c>
      <c r="B463" t="s">
        <v>460</v>
      </c>
      <c r="C463" t="str">
        <f>HYPERLINK("https://talan.bank.gov.ua/get-user-certificate/1gOQzRi3qPzYaTTx_Ntq","Завантажити сертифікат")</f>
        <v>Завантажити сертифікат</v>
      </c>
    </row>
    <row r="464" spans="1:3" x14ac:dyDescent="0.3">
      <c r="A464" s="2">
        <v>463</v>
      </c>
      <c r="B464" t="s">
        <v>461</v>
      </c>
      <c r="C464" t="str">
        <f>HYPERLINK("https://talan.bank.gov.ua/get-user-certificate/1gOQzUrUKHBs3XnX5Ezk","Завантажити сертифікат")</f>
        <v>Завантажити сертифікат</v>
      </c>
    </row>
    <row r="465" spans="1:3" x14ac:dyDescent="0.3">
      <c r="A465" s="2">
        <v>464</v>
      </c>
      <c r="B465" t="s">
        <v>462</v>
      </c>
      <c r="C465" t="str">
        <f>HYPERLINK("https://talan.bank.gov.ua/get-user-certificate/1gOQzSXC-0GeaP4UmJhV","Завантажити сертифікат")</f>
        <v>Завантажити сертифікат</v>
      </c>
    </row>
    <row r="466" spans="1:3" x14ac:dyDescent="0.3">
      <c r="A466" s="2">
        <v>465</v>
      </c>
      <c r="B466" t="s">
        <v>463</v>
      </c>
      <c r="C466" t="str">
        <f>HYPERLINK("https://talan.bank.gov.ua/get-user-certificate/1gOQzW8B0w9VY7zs5c_u","Завантажити сертифікат")</f>
        <v>Завантажити сертифікат</v>
      </c>
    </row>
    <row r="467" spans="1:3" x14ac:dyDescent="0.3">
      <c r="A467" s="2">
        <v>466</v>
      </c>
      <c r="B467" t="s">
        <v>464</v>
      </c>
      <c r="C467" t="str">
        <f>HYPERLINK("https://talan.bank.gov.ua/get-user-certificate/1gOQzndOcDG2N_chAr_i","Завантажити сертифікат")</f>
        <v>Завантажити сертифікат</v>
      </c>
    </row>
    <row r="468" spans="1:3" x14ac:dyDescent="0.3">
      <c r="A468" s="2">
        <v>467</v>
      </c>
      <c r="B468" t="s">
        <v>465</v>
      </c>
      <c r="C468" t="str">
        <f>HYPERLINK("https://talan.bank.gov.ua/get-user-certificate/1gOQzEsb2OpyFWfl6PRJ","Завантажити сертифікат")</f>
        <v>Завантажити сертифікат</v>
      </c>
    </row>
    <row r="469" spans="1:3" x14ac:dyDescent="0.3">
      <c r="A469" s="2">
        <v>468</v>
      </c>
      <c r="B469" t="s">
        <v>466</v>
      </c>
      <c r="C469" t="str">
        <f>HYPERLINK("https://talan.bank.gov.ua/get-user-certificate/1gOQzHqVa1JwCE4nQA_F","Завантажити сертифікат")</f>
        <v>Завантажити сертифікат</v>
      </c>
    </row>
    <row r="470" spans="1:3" x14ac:dyDescent="0.3">
      <c r="A470" s="2">
        <v>469</v>
      </c>
      <c r="B470" t="s">
        <v>467</v>
      </c>
      <c r="C470" t="str">
        <f>HYPERLINK("https://talan.bank.gov.ua/get-user-certificate/1gOQzjRAgxPOWzFAGHCx","Завантажити сертифікат")</f>
        <v>Завантажити сертифікат</v>
      </c>
    </row>
    <row r="471" spans="1:3" x14ac:dyDescent="0.3">
      <c r="A471" s="2">
        <v>470</v>
      </c>
      <c r="B471" t="s">
        <v>468</v>
      </c>
      <c r="C471" t="str">
        <f>HYPERLINK("https://talan.bank.gov.ua/get-user-certificate/1gOQz6QtJSL3w-Hfbf-a","Завантажити сертифікат")</f>
        <v>Завантажити сертифікат</v>
      </c>
    </row>
    <row r="472" spans="1:3" x14ac:dyDescent="0.3">
      <c r="A472" s="2">
        <v>471</v>
      </c>
      <c r="B472" t="s">
        <v>469</v>
      </c>
      <c r="C472" t="str">
        <f>HYPERLINK("https://talan.bank.gov.ua/get-user-certificate/1gOQzkI-d6-CbBwKh3wY","Завантажити сертифікат")</f>
        <v>Завантажити сертифікат</v>
      </c>
    </row>
    <row r="473" spans="1:3" x14ac:dyDescent="0.3">
      <c r="A473" s="2">
        <v>472</v>
      </c>
      <c r="B473" t="s">
        <v>470</v>
      </c>
      <c r="C473" t="str">
        <f>HYPERLINK("https://talan.bank.gov.ua/get-user-certificate/1gOQz7ZPhKsc_h_OZzKN","Завантажити сертифікат")</f>
        <v>Завантажити сертифікат</v>
      </c>
    </row>
    <row r="474" spans="1:3" x14ac:dyDescent="0.3">
      <c r="A474" s="2">
        <v>473</v>
      </c>
      <c r="B474" t="s">
        <v>471</v>
      </c>
      <c r="C474" t="str">
        <f>HYPERLINK("https://talan.bank.gov.ua/get-user-certificate/1gOQzb64f1ivRruNJNbD","Завантажити сертифікат")</f>
        <v>Завантажити сертифікат</v>
      </c>
    </row>
    <row r="475" spans="1:3" x14ac:dyDescent="0.3">
      <c r="A475" s="2">
        <v>474</v>
      </c>
      <c r="B475" t="s">
        <v>472</v>
      </c>
      <c r="C475" t="str">
        <f>HYPERLINK("https://talan.bank.gov.ua/get-user-certificate/1gOQzHR6WuXueJIpVhAa","Завантажити сертифікат")</f>
        <v>Завантажити сертифікат</v>
      </c>
    </row>
    <row r="476" spans="1:3" x14ac:dyDescent="0.3">
      <c r="A476" s="2">
        <v>475</v>
      </c>
      <c r="B476" t="s">
        <v>473</v>
      </c>
      <c r="C476" t="str">
        <f>HYPERLINK("https://talan.bank.gov.ua/get-user-certificate/1gOQzAfn_oFRJIw0RY9i","Завантажити сертифікат")</f>
        <v>Завантажити сертифікат</v>
      </c>
    </row>
    <row r="477" spans="1:3" x14ac:dyDescent="0.3">
      <c r="A477" s="2">
        <v>476</v>
      </c>
      <c r="B477" t="s">
        <v>474</v>
      </c>
      <c r="C477" t="str">
        <f>HYPERLINK("https://talan.bank.gov.ua/get-user-certificate/1gOQz9Sj5dUmweBFT4OS","Завантажити сертифікат")</f>
        <v>Завантажити сертифікат</v>
      </c>
    </row>
    <row r="478" spans="1:3" x14ac:dyDescent="0.3">
      <c r="A478" s="2">
        <v>477</v>
      </c>
      <c r="B478" t="s">
        <v>475</v>
      </c>
      <c r="C478" t="str">
        <f>HYPERLINK("https://talan.bank.gov.ua/get-user-certificate/1gOQz5QcGN22fTuJf7vN","Завантажити сертифікат")</f>
        <v>Завантажити сертифікат</v>
      </c>
    </row>
    <row r="479" spans="1:3" x14ac:dyDescent="0.3">
      <c r="A479" s="2">
        <v>478</v>
      </c>
      <c r="B479" t="s">
        <v>476</v>
      </c>
      <c r="C479" t="str">
        <f>HYPERLINK("https://talan.bank.gov.ua/get-user-certificate/1gOQzXu2kiyJA3sIFZ3O","Завантажити сертифікат")</f>
        <v>Завантажити сертифікат</v>
      </c>
    </row>
    <row r="480" spans="1:3" x14ac:dyDescent="0.3">
      <c r="A480" s="2">
        <v>479</v>
      </c>
      <c r="B480" t="s">
        <v>477</v>
      </c>
      <c r="C480" t="str">
        <f>HYPERLINK("https://talan.bank.gov.ua/get-user-certificate/1gOQzeYE9AX1xCkJ_O57","Завантажити сертифікат")</f>
        <v>Завантажити сертифікат</v>
      </c>
    </row>
    <row r="481" spans="1:3" x14ac:dyDescent="0.3">
      <c r="A481" s="2">
        <v>480</v>
      </c>
      <c r="B481" t="s">
        <v>478</v>
      </c>
      <c r="C481" t="str">
        <f>HYPERLINK("https://talan.bank.gov.ua/get-user-certificate/1gOQz7e6V5mxgYUr0_TV","Завантажити сертифікат")</f>
        <v>Завантажити сертифікат</v>
      </c>
    </row>
    <row r="482" spans="1:3" x14ac:dyDescent="0.3">
      <c r="A482" s="2">
        <v>481</v>
      </c>
      <c r="B482" t="s">
        <v>479</v>
      </c>
      <c r="C482" t="str">
        <f>HYPERLINK("https://talan.bank.gov.ua/get-user-certificate/1gOQzmBP3z09rPInewVt","Завантажити сертифікат")</f>
        <v>Завантажити сертифікат</v>
      </c>
    </row>
    <row r="483" spans="1:3" x14ac:dyDescent="0.3">
      <c r="A483" s="2">
        <v>482</v>
      </c>
      <c r="B483" t="s">
        <v>480</v>
      </c>
      <c r="C483" t="str">
        <f>HYPERLINK("https://talan.bank.gov.ua/get-user-certificate/1gOQzz7EDGcEws5ueqVr","Завантажити сертифікат")</f>
        <v>Завантажити сертифікат</v>
      </c>
    </row>
    <row r="484" spans="1:3" x14ac:dyDescent="0.3">
      <c r="A484" s="2">
        <v>483</v>
      </c>
      <c r="B484" t="s">
        <v>481</v>
      </c>
      <c r="C484" t="str">
        <f>HYPERLINK("https://talan.bank.gov.ua/get-user-certificate/1gOQz1DU2nQKl4vhgwgP","Завантажити сертифікат")</f>
        <v>Завантажити сертифікат</v>
      </c>
    </row>
    <row r="485" spans="1:3" x14ac:dyDescent="0.3">
      <c r="A485" s="2">
        <v>484</v>
      </c>
      <c r="B485" t="s">
        <v>482</v>
      </c>
      <c r="C485" t="str">
        <f>HYPERLINK("https://talan.bank.gov.ua/get-user-certificate/1gOQzdDrZOsljm_HRYRo","Завантажити сертифікат")</f>
        <v>Завантажити сертифікат</v>
      </c>
    </row>
    <row r="486" spans="1:3" x14ac:dyDescent="0.3">
      <c r="A486" s="2">
        <v>485</v>
      </c>
      <c r="B486" t="s">
        <v>483</v>
      </c>
      <c r="C486" t="str">
        <f>HYPERLINK("https://talan.bank.gov.ua/get-user-certificate/1gOQzea6NA0i_6bhJJhC","Завантажити сертифікат")</f>
        <v>Завантажити сертифікат</v>
      </c>
    </row>
    <row r="487" spans="1:3" x14ac:dyDescent="0.3">
      <c r="A487" s="2">
        <v>486</v>
      </c>
      <c r="B487" t="s">
        <v>484</v>
      </c>
      <c r="C487" t="str">
        <f>HYPERLINK("https://talan.bank.gov.ua/get-user-certificate/1gOQz2TaBi3YR2iUpHXI","Завантажити сертифікат")</f>
        <v>Завантажити сертифікат</v>
      </c>
    </row>
    <row r="488" spans="1:3" x14ac:dyDescent="0.3">
      <c r="A488" s="2">
        <v>487</v>
      </c>
      <c r="B488" t="s">
        <v>485</v>
      </c>
      <c r="C488" t="str">
        <f>HYPERLINK("https://talan.bank.gov.ua/get-user-certificate/1gOQzCm1qCOPP4nry_3U","Завантажити сертифікат")</f>
        <v>Завантажити сертифікат</v>
      </c>
    </row>
    <row r="489" spans="1:3" x14ac:dyDescent="0.3">
      <c r="A489" s="2">
        <v>488</v>
      </c>
      <c r="B489" t="s">
        <v>486</v>
      </c>
      <c r="C489" t="str">
        <f>HYPERLINK("https://talan.bank.gov.ua/get-user-certificate/1gOQzmZe7YGsq4Zg-A1i","Завантажити сертифікат")</f>
        <v>Завантажити сертифікат</v>
      </c>
    </row>
    <row r="490" spans="1:3" x14ac:dyDescent="0.3">
      <c r="A490" s="2">
        <v>489</v>
      </c>
      <c r="B490" t="s">
        <v>487</v>
      </c>
      <c r="C490" t="str">
        <f>HYPERLINK("https://talan.bank.gov.ua/get-user-certificate/1gOQz6g2MjlWXoeubEGN","Завантажити сертифікат")</f>
        <v>Завантажити сертифікат</v>
      </c>
    </row>
    <row r="491" spans="1:3" x14ac:dyDescent="0.3">
      <c r="A491" s="2">
        <v>490</v>
      </c>
      <c r="B491" t="s">
        <v>488</v>
      </c>
      <c r="C491" t="str">
        <f>HYPERLINK("https://talan.bank.gov.ua/get-user-certificate/1gOQzBGiFR-OMgYE8tcu","Завантажити сертифікат")</f>
        <v>Завантажити сертифікат</v>
      </c>
    </row>
    <row r="492" spans="1:3" x14ac:dyDescent="0.3">
      <c r="A492" s="2">
        <v>491</v>
      </c>
      <c r="B492" t="s">
        <v>489</v>
      </c>
      <c r="C492" t="str">
        <f>HYPERLINK("https://talan.bank.gov.ua/get-user-certificate/1gOQzREsRNDiGDLrjGcG","Завантажити сертифікат")</f>
        <v>Завантажити сертифікат</v>
      </c>
    </row>
    <row r="493" spans="1:3" x14ac:dyDescent="0.3">
      <c r="A493" s="2">
        <v>492</v>
      </c>
      <c r="B493" t="s">
        <v>490</v>
      </c>
      <c r="C493" t="str">
        <f>HYPERLINK("https://talan.bank.gov.ua/get-user-certificate/1gOQzv6FKLCSWdloLJmy","Завантажити сертифікат")</f>
        <v>Завантажити сертифікат</v>
      </c>
    </row>
    <row r="494" spans="1:3" x14ac:dyDescent="0.3">
      <c r="A494" s="2">
        <v>493</v>
      </c>
      <c r="B494" t="s">
        <v>491</v>
      </c>
      <c r="C494" t="str">
        <f>HYPERLINK("https://talan.bank.gov.ua/get-user-certificate/1gOQzXV5fX7OzzcRhxmz","Завантажити сертифікат")</f>
        <v>Завантажити сертифікат</v>
      </c>
    </row>
    <row r="495" spans="1:3" x14ac:dyDescent="0.3">
      <c r="A495" s="2">
        <v>494</v>
      </c>
      <c r="B495" t="s">
        <v>492</v>
      </c>
      <c r="C495" t="str">
        <f>HYPERLINK("https://talan.bank.gov.ua/get-user-certificate/1gOQzbAkNnvjdREQFhJT","Завантажити сертифікат")</f>
        <v>Завантажити сертифікат</v>
      </c>
    </row>
    <row r="496" spans="1:3" x14ac:dyDescent="0.3">
      <c r="A496" s="2">
        <v>495</v>
      </c>
      <c r="B496" t="s">
        <v>493</v>
      </c>
      <c r="C496" t="str">
        <f>HYPERLINK("https://talan.bank.gov.ua/get-user-certificate/1gOQzhHfT0g7uTOtF0Df","Завантажити сертифікат")</f>
        <v>Завантажити сертифікат</v>
      </c>
    </row>
    <row r="497" spans="1:3" x14ac:dyDescent="0.3">
      <c r="A497" s="2">
        <v>496</v>
      </c>
      <c r="B497" t="s">
        <v>494</v>
      </c>
      <c r="C497" t="str">
        <f>HYPERLINK("https://talan.bank.gov.ua/get-user-certificate/1gOQzv0aRBvmLbitpoDQ","Завантажити сертифікат")</f>
        <v>Завантажити сертифікат</v>
      </c>
    </row>
    <row r="498" spans="1:3" x14ac:dyDescent="0.3">
      <c r="A498" s="2">
        <v>497</v>
      </c>
      <c r="B498" t="s">
        <v>495</v>
      </c>
      <c r="C498" t="str">
        <f>HYPERLINK("https://talan.bank.gov.ua/get-user-certificate/1gOQz1R_zhv0bkhAOwG6","Завантажити сертифікат")</f>
        <v>Завантажити сертифікат</v>
      </c>
    </row>
    <row r="499" spans="1:3" x14ac:dyDescent="0.3">
      <c r="A499" s="2">
        <v>498</v>
      </c>
      <c r="B499" t="s">
        <v>242</v>
      </c>
      <c r="C499" t="str">
        <f>HYPERLINK("https://talan.bank.gov.ua/get-user-certificate/1gOQzW9okbsyLCDrmhVj","Завантажити сертифікат")</f>
        <v>Завантажити сертифікат</v>
      </c>
    </row>
    <row r="500" spans="1:3" x14ac:dyDescent="0.3">
      <c r="A500" s="2">
        <v>499</v>
      </c>
      <c r="B500" t="s">
        <v>750</v>
      </c>
      <c r="C500" t="str">
        <f>HYPERLINK("https://talan.bank.gov.ua/get-user-certificate/vhLdqxskp_MWU8xn5UWW","Завантажити сертифікат")</f>
        <v>Завантажити сертифікат</v>
      </c>
    </row>
    <row r="501" spans="1:3" x14ac:dyDescent="0.3">
      <c r="A501" s="2">
        <v>500</v>
      </c>
      <c r="B501" t="s">
        <v>496</v>
      </c>
      <c r="C501" t="str">
        <f>HYPERLINK("https://talan.bank.gov.ua/get-user-certificate/1gOQzPahHZVOx3_sKLdw","Завантажити сертифікат")</f>
        <v>Завантажити сертифікат</v>
      </c>
    </row>
    <row r="502" spans="1:3" x14ac:dyDescent="0.3">
      <c r="A502" s="2">
        <v>501</v>
      </c>
      <c r="B502" t="s">
        <v>497</v>
      </c>
      <c r="C502" t="str">
        <f>HYPERLINK("https://talan.bank.gov.ua/get-user-certificate/1gOQzpJgfjQbv8IsHXkx","Завантажити сертифікат")</f>
        <v>Завантажити сертифікат</v>
      </c>
    </row>
    <row r="503" spans="1:3" x14ac:dyDescent="0.3">
      <c r="A503" s="2">
        <v>502</v>
      </c>
      <c r="B503" t="s">
        <v>498</v>
      </c>
      <c r="C503" t="str">
        <f>HYPERLINK("https://talan.bank.gov.ua/get-user-certificate/1gOQzdqXpk-WFHMjXO4n","Завантажити сертифікат")</f>
        <v>Завантажити сертифікат</v>
      </c>
    </row>
    <row r="504" spans="1:3" x14ac:dyDescent="0.3">
      <c r="A504" s="2">
        <v>503</v>
      </c>
      <c r="B504" t="s">
        <v>499</v>
      </c>
      <c r="C504" t="str">
        <f>HYPERLINK("https://talan.bank.gov.ua/get-user-certificate/1gOQzXSOOrj-XbIlkcNR","Завантажити сертифікат")</f>
        <v>Завантажити сертифікат</v>
      </c>
    </row>
    <row r="505" spans="1:3" x14ac:dyDescent="0.3">
      <c r="A505" s="2">
        <v>504</v>
      </c>
      <c r="B505" t="s">
        <v>500</v>
      </c>
      <c r="C505" t="str">
        <f>HYPERLINK("https://talan.bank.gov.ua/get-user-certificate/1gOQzvlV755UevE38N_J","Завантажити сертифікат")</f>
        <v>Завантажити сертифікат</v>
      </c>
    </row>
    <row r="506" spans="1:3" x14ac:dyDescent="0.3">
      <c r="A506" s="2">
        <v>505</v>
      </c>
      <c r="B506" t="s">
        <v>501</v>
      </c>
      <c r="C506" t="str">
        <f>HYPERLINK("https://talan.bank.gov.ua/get-user-certificate/1gOQzE8_YsHifCiRQHrW","Завантажити сертифікат")</f>
        <v>Завантажити сертифікат</v>
      </c>
    </row>
    <row r="507" spans="1:3" x14ac:dyDescent="0.3">
      <c r="A507" s="2">
        <v>506</v>
      </c>
      <c r="B507" t="s">
        <v>502</v>
      </c>
      <c r="C507" t="str">
        <f>HYPERLINK("https://talan.bank.gov.ua/get-user-certificate/1gOQziWyItlATD3LPFMW","Завантажити сертифікат")</f>
        <v>Завантажити сертифікат</v>
      </c>
    </row>
    <row r="508" spans="1:3" x14ac:dyDescent="0.3">
      <c r="A508" s="2">
        <v>507</v>
      </c>
      <c r="B508" t="s">
        <v>503</v>
      </c>
      <c r="C508" t="str">
        <f>HYPERLINK("https://talan.bank.gov.ua/get-user-certificate/1gOQzhRf7JTrTMyx7Qca","Завантажити сертифікат")</f>
        <v>Завантажити сертифікат</v>
      </c>
    </row>
    <row r="509" spans="1:3" x14ac:dyDescent="0.3">
      <c r="A509" s="2">
        <v>508</v>
      </c>
      <c r="B509" t="s">
        <v>504</v>
      </c>
      <c r="C509" t="str">
        <f>HYPERLINK("https://talan.bank.gov.ua/get-user-certificate/1gOQzowsSfXaYo1PIb_B","Завантажити сертифікат")</f>
        <v>Завантажити сертифікат</v>
      </c>
    </row>
    <row r="510" spans="1:3" x14ac:dyDescent="0.3">
      <c r="A510" s="2">
        <v>509</v>
      </c>
      <c r="B510" t="s">
        <v>505</v>
      </c>
      <c r="C510" t="str">
        <f>HYPERLINK("https://talan.bank.gov.ua/get-user-certificate/1gOQz09KkqhPBd82jqAi","Завантажити сертифікат")</f>
        <v>Завантажити сертифікат</v>
      </c>
    </row>
    <row r="511" spans="1:3" x14ac:dyDescent="0.3">
      <c r="A511" s="2">
        <v>510</v>
      </c>
      <c r="B511" t="s">
        <v>506</v>
      </c>
      <c r="C511" t="str">
        <f>HYPERLINK("https://talan.bank.gov.ua/get-user-certificate/1gOQzQslDUqX2hQ5a073","Завантажити сертифікат")</f>
        <v>Завантажити сертифікат</v>
      </c>
    </row>
    <row r="512" spans="1:3" x14ac:dyDescent="0.3">
      <c r="A512" s="2">
        <v>511</v>
      </c>
      <c r="B512" t="s">
        <v>507</v>
      </c>
      <c r="C512" t="str">
        <f>HYPERLINK("https://talan.bank.gov.ua/get-user-certificate/1gOQzaQAGturaBX12lmj","Завантажити сертифікат")</f>
        <v>Завантажити сертифікат</v>
      </c>
    </row>
    <row r="513" spans="1:3" x14ac:dyDescent="0.3">
      <c r="A513" s="2">
        <v>512</v>
      </c>
      <c r="B513" t="s">
        <v>508</v>
      </c>
      <c r="C513" t="str">
        <f>HYPERLINK("https://talan.bank.gov.ua/get-user-certificate/1gOQzrvoRfPRkuHhW1Us","Завантажити сертифікат")</f>
        <v>Завантажити сертифікат</v>
      </c>
    </row>
    <row r="514" spans="1:3" x14ac:dyDescent="0.3">
      <c r="A514" s="2">
        <v>513</v>
      </c>
      <c r="B514" t="s">
        <v>509</v>
      </c>
      <c r="C514" t="str">
        <f>HYPERLINK("https://talan.bank.gov.ua/get-user-certificate/1gOQzmp3RHnc2PeGWh67","Завантажити сертифікат")</f>
        <v>Завантажити сертифікат</v>
      </c>
    </row>
    <row r="515" spans="1:3" x14ac:dyDescent="0.3">
      <c r="A515" s="2">
        <v>514</v>
      </c>
      <c r="B515" t="s">
        <v>510</v>
      </c>
      <c r="C515" t="str">
        <f>HYPERLINK("https://talan.bank.gov.ua/get-user-certificate/1gOQza6keEicI1N6ieOH","Завантажити сертифікат")</f>
        <v>Завантажити сертифікат</v>
      </c>
    </row>
    <row r="516" spans="1:3" x14ac:dyDescent="0.3">
      <c r="A516" s="2">
        <v>515</v>
      </c>
      <c r="B516" t="s">
        <v>511</v>
      </c>
      <c r="C516" t="str">
        <f>HYPERLINK("https://talan.bank.gov.ua/get-user-certificate/1gOQzV3TJJIDCGvvucmH","Завантажити сертифікат")</f>
        <v>Завантажити сертифікат</v>
      </c>
    </row>
    <row r="517" spans="1:3" x14ac:dyDescent="0.3">
      <c r="A517" s="2">
        <v>516</v>
      </c>
      <c r="B517" t="s">
        <v>512</v>
      </c>
      <c r="C517" t="str">
        <f>HYPERLINK("https://talan.bank.gov.ua/get-user-certificate/1gOQzI4Q5WyeTSVaf_hA","Завантажити сертифікат")</f>
        <v>Завантажити сертифікат</v>
      </c>
    </row>
    <row r="518" spans="1:3" x14ac:dyDescent="0.3">
      <c r="A518" s="2">
        <v>517</v>
      </c>
      <c r="B518" t="s">
        <v>513</v>
      </c>
      <c r="C518" t="str">
        <f>HYPERLINK("https://talan.bank.gov.ua/get-user-certificate/1gOQzHNGOj2kyT6zM0wc","Завантажити сертифікат")</f>
        <v>Завантажити сертифікат</v>
      </c>
    </row>
    <row r="519" spans="1:3" x14ac:dyDescent="0.3">
      <c r="A519" s="2">
        <v>518</v>
      </c>
      <c r="B519" t="s">
        <v>514</v>
      </c>
      <c r="C519" t="str">
        <f>HYPERLINK("https://talan.bank.gov.ua/get-user-certificate/1gOQzS2ii1ezaVeARXlJ","Завантажити сертифікат")</f>
        <v>Завантажити сертифікат</v>
      </c>
    </row>
    <row r="520" spans="1:3" x14ac:dyDescent="0.3">
      <c r="A520" s="2">
        <v>519</v>
      </c>
      <c r="B520" t="s">
        <v>515</v>
      </c>
      <c r="C520" t="str">
        <f>HYPERLINK("https://talan.bank.gov.ua/get-user-certificate/1gOQz-hd-tRPQY0RdCKf","Завантажити сертифікат")</f>
        <v>Завантажити сертифікат</v>
      </c>
    </row>
    <row r="521" spans="1:3" x14ac:dyDescent="0.3">
      <c r="A521" s="2">
        <v>520</v>
      </c>
      <c r="B521" t="s">
        <v>516</v>
      </c>
      <c r="C521" t="str">
        <f>HYPERLINK("https://talan.bank.gov.ua/get-user-certificate/1gOQz7dYyNn4m8OySpzS","Завантажити сертифікат")</f>
        <v>Завантажити сертифікат</v>
      </c>
    </row>
    <row r="522" spans="1:3" x14ac:dyDescent="0.3">
      <c r="A522" s="2">
        <v>521</v>
      </c>
      <c r="B522" t="s">
        <v>517</v>
      </c>
      <c r="C522" t="str">
        <f>HYPERLINK("https://talan.bank.gov.ua/get-user-certificate/1gOQzFR8RTnGc12NJQIr","Завантажити сертифікат")</f>
        <v>Завантажити сертифікат</v>
      </c>
    </row>
    <row r="523" spans="1:3" x14ac:dyDescent="0.3">
      <c r="A523" s="2">
        <v>522</v>
      </c>
      <c r="B523" t="s">
        <v>518</v>
      </c>
      <c r="C523" t="str">
        <f>HYPERLINK("https://talan.bank.gov.ua/get-user-certificate/1gOQz0G4ZNEY-ezgXMu7","Завантажити сертифікат")</f>
        <v>Завантажити сертифікат</v>
      </c>
    </row>
    <row r="524" spans="1:3" x14ac:dyDescent="0.3">
      <c r="A524" s="2">
        <v>523</v>
      </c>
      <c r="B524" t="s">
        <v>519</v>
      </c>
      <c r="C524" t="str">
        <f>HYPERLINK("https://talan.bank.gov.ua/get-user-certificate/1gOQzw1QgulXj-5f_3K1","Завантажити сертифікат")</f>
        <v>Завантажити сертифікат</v>
      </c>
    </row>
    <row r="525" spans="1:3" x14ac:dyDescent="0.3">
      <c r="A525" s="2">
        <v>524</v>
      </c>
      <c r="B525" t="s">
        <v>520</v>
      </c>
      <c r="C525" t="str">
        <f>HYPERLINK("https://talan.bank.gov.ua/get-user-certificate/1gOQzLKFTPSXugDAYnIv","Завантажити сертифікат")</f>
        <v>Завантажити сертифікат</v>
      </c>
    </row>
    <row r="526" spans="1:3" x14ac:dyDescent="0.3">
      <c r="A526" s="2">
        <v>525</v>
      </c>
      <c r="B526" t="s">
        <v>521</v>
      </c>
      <c r="C526" t="str">
        <f>HYPERLINK("https://talan.bank.gov.ua/get-user-certificate/1gOQzhhopA85ldrJg2Qs","Завантажити сертифікат")</f>
        <v>Завантажити сертифікат</v>
      </c>
    </row>
    <row r="527" spans="1:3" x14ac:dyDescent="0.3">
      <c r="A527" s="2">
        <v>526</v>
      </c>
      <c r="B527" t="s">
        <v>522</v>
      </c>
      <c r="C527" t="str">
        <f>HYPERLINK("https://talan.bank.gov.ua/get-user-certificate/1gOQzF8D7ThJXyubLEMt","Завантажити сертифікат")</f>
        <v>Завантажити сертифікат</v>
      </c>
    </row>
    <row r="528" spans="1:3" x14ac:dyDescent="0.3">
      <c r="A528" s="2">
        <v>527</v>
      </c>
      <c r="B528" t="s">
        <v>523</v>
      </c>
      <c r="C528" t="str">
        <f>HYPERLINK("https://talan.bank.gov.ua/get-user-certificate/1gOQz4oU7kaFygjW2BKu","Завантажити сертифікат")</f>
        <v>Завантажити сертифікат</v>
      </c>
    </row>
    <row r="529" spans="1:3" x14ac:dyDescent="0.3">
      <c r="A529" s="2">
        <v>528</v>
      </c>
      <c r="B529" t="s">
        <v>524</v>
      </c>
      <c r="C529" t="str">
        <f>HYPERLINK("https://talan.bank.gov.ua/get-user-certificate/1gOQz_EWcXpB_kVjJ6ob","Завантажити сертифікат")</f>
        <v>Завантажити сертифікат</v>
      </c>
    </row>
    <row r="530" spans="1:3" x14ac:dyDescent="0.3">
      <c r="A530" s="2">
        <v>529</v>
      </c>
      <c r="B530" t="s">
        <v>525</v>
      </c>
      <c r="C530" t="str">
        <f>HYPERLINK("https://talan.bank.gov.ua/get-user-certificate/1gOQz_h58zGC1Y7EC4hC","Завантажити сертифікат")</f>
        <v>Завантажити сертифікат</v>
      </c>
    </row>
    <row r="531" spans="1:3" x14ac:dyDescent="0.3">
      <c r="A531" s="2">
        <v>530</v>
      </c>
      <c r="B531" t="s">
        <v>526</v>
      </c>
      <c r="C531" t="str">
        <f>HYPERLINK("https://talan.bank.gov.ua/get-user-certificate/1gOQzaKe8R7cZ1-4g5BH","Завантажити сертифікат")</f>
        <v>Завантажити сертифікат</v>
      </c>
    </row>
    <row r="532" spans="1:3" x14ac:dyDescent="0.3">
      <c r="A532" s="2">
        <v>531</v>
      </c>
      <c r="B532" t="s">
        <v>527</v>
      </c>
      <c r="C532" t="str">
        <f>HYPERLINK("https://talan.bank.gov.ua/get-user-certificate/1gOQzY34gedKIgxi3HC6","Завантажити сертифікат")</f>
        <v>Завантажити сертифікат</v>
      </c>
    </row>
    <row r="533" spans="1:3" x14ac:dyDescent="0.3">
      <c r="A533" s="2">
        <v>532</v>
      </c>
      <c r="B533" t="s">
        <v>528</v>
      </c>
      <c r="C533" t="str">
        <f>HYPERLINK("https://talan.bank.gov.ua/get-user-certificate/1gOQzZGR5skL3IE2oApE","Завантажити сертифікат")</f>
        <v>Завантажити сертифікат</v>
      </c>
    </row>
    <row r="534" spans="1:3" x14ac:dyDescent="0.3">
      <c r="A534" s="2">
        <v>533</v>
      </c>
      <c r="B534" t="s">
        <v>529</v>
      </c>
      <c r="C534" t="str">
        <f>HYPERLINK("https://talan.bank.gov.ua/get-user-certificate/1gOQzaHaQiCySu3MeSgQ","Завантажити сертифікат")</f>
        <v>Завантажити сертифікат</v>
      </c>
    </row>
    <row r="535" spans="1:3" x14ac:dyDescent="0.3">
      <c r="A535" s="2">
        <v>534</v>
      </c>
      <c r="B535" t="s">
        <v>530</v>
      </c>
      <c r="C535" t="str">
        <f>HYPERLINK("https://talan.bank.gov.ua/get-user-certificate/1gOQz3LbxvOVPZ1z7-Q0","Завантажити сертифікат")</f>
        <v>Завантажити сертифікат</v>
      </c>
    </row>
    <row r="536" spans="1:3" x14ac:dyDescent="0.3">
      <c r="A536" s="2">
        <v>535</v>
      </c>
      <c r="B536" t="s">
        <v>531</v>
      </c>
      <c r="C536" t="str">
        <f>HYPERLINK("https://talan.bank.gov.ua/get-user-certificate/1gOQzS7YTx5oL_NJhwJ2","Завантажити сертифікат")</f>
        <v>Завантажити сертифікат</v>
      </c>
    </row>
    <row r="537" spans="1:3" x14ac:dyDescent="0.3">
      <c r="A537" s="2">
        <v>536</v>
      </c>
      <c r="B537" t="s">
        <v>532</v>
      </c>
      <c r="C537" t="str">
        <f>HYPERLINK("https://talan.bank.gov.ua/get-user-certificate/1gOQzGs_ome-z5KKToKP","Завантажити сертифікат")</f>
        <v>Завантажити сертифікат</v>
      </c>
    </row>
    <row r="538" spans="1:3" x14ac:dyDescent="0.3">
      <c r="A538" s="2">
        <v>537</v>
      </c>
      <c r="B538" t="s">
        <v>533</v>
      </c>
      <c r="C538" t="str">
        <f>HYPERLINK("https://talan.bank.gov.ua/get-user-certificate/1gOQzegwZtsEpVFaolrR","Завантажити сертифікат")</f>
        <v>Завантажити сертифікат</v>
      </c>
    </row>
    <row r="539" spans="1:3" x14ac:dyDescent="0.3">
      <c r="A539" s="2">
        <v>538</v>
      </c>
      <c r="B539" t="s">
        <v>534</v>
      </c>
      <c r="C539" t="str">
        <f>HYPERLINK("https://talan.bank.gov.ua/get-user-certificate/1gOQzRQg6khaCNeVFp2k","Завантажити сертифікат")</f>
        <v>Завантажити сертифікат</v>
      </c>
    </row>
    <row r="540" spans="1:3" x14ac:dyDescent="0.3">
      <c r="A540" s="2">
        <v>539</v>
      </c>
      <c r="B540" t="s">
        <v>535</v>
      </c>
      <c r="C540" t="str">
        <f>HYPERLINK("https://talan.bank.gov.ua/get-user-certificate/1gOQz6-lid8sClSqV9A9","Завантажити сертифікат")</f>
        <v>Завантажити сертифікат</v>
      </c>
    </row>
    <row r="541" spans="1:3" x14ac:dyDescent="0.3">
      <c r="A541" s="2">
        <v>540</v>
      </c>
      <c r="B541" t="s">
        <v>536</v>
      </c>
      <c r="C541" t="str">
        <f>HYPERLINK("https://talan.bank.gov.ua/get-user-certificate/1gOQzxBXdq0ThPveKG2Y","Завантажити сертифікат")</f>
        <v>Завантажити сертифікат</v>
      </c>
    </row>
    <row r="542" spans="1:3" x14ac:dyDescent="0.3">
      <c r="A542" s="2">
        <v>541</v>
      </c>
      <c r="B542" t="s">
        <v>537</v>
      </c>
      <c r="C542" t="str">
        <f>HYPERLINK("https://talan.bank.gov.ua/get-user-certificate/1gOQzbok2ydHwKQE0bPY","Завантажити сертифікат")</f>
        <v>Завантажити сертифікат</v>
      </c>
    </row>
    <row r="543" spans="1:3" x14ac:dyDescent="0.3">
      <c r="A543" s="2">
        <v>542</v>
      </c>
      <c r="B543" t="s">
        <v>538</v>
      </c>
      <c r="C543" t="str">
        <f>HYPERLINK("https://talan.bank.gov.ua/get-user-certificate/1gOQznyNbVBI2GKq3t2m","Завантажити сертифікат")</f>
        <v>Завантажити сертифікат</v>
      </c>
    </row>
    <row r="544" spans="1:3" x14ac:dyDescent="0.3">
      <c r="A544" s="2">
        <v>543</v>
      </c>
      <c r="B544" t="s">
        <v>539</v>
      </c>
      <c r="C544" t="str">
        <f>HYPERLINK("https://talan.bank.gov.ua/get-user-certificate/1gOQzKvrbM6CzwATzVtl","Завантажити сертифікат")</f>
        <v>Завантажити сертифікат</v>
      </c>
    </row>
    <row r="545" spans="1:3" x14ac:dyDescent="0.3">
      <c r="A545" s="2">
        <v>544</v>
      </c>
      <c r="B545" t="s">
        <v>540</v>
      </c>
      <c r="C545" t="str">
        <f>HYPERLINK("https://talan.bank.gov.ua/get-user-certificate/1gOQzbykAVgOab0z_tgE","Завантажити сертифікат")</f>
        <v>Завантажити сертифікат</v>
      </c>
    </row>
    <row r="546" spans="1:3" x14ac:dyDescent="0.3">
      <c r="A546" s="2">
        <v>545</v>
      </c>
      <c r="B546" t="s">
        <v>541</v>
      </c>
      <c r="C546" t="str">
        <f>HYPERLINK("https://talan.bank.gov.ua/get-user-certificate/1gOQz2YqX-DgBk-asvLp","Завантажити сертифікат")</f>
        <v>Завантажити сертифікат</v>
      </c>
    </row>
    <row r="547" spans="1:3" x14ac:dyDescent="0.3">
      <c r="A547" s="2">
        <v>546</v>
      </c>
      <c r="B547" t="s">
        <v>542</v>
      </c>
      <c r="C547" t="str">
        <f>HYPERLINK("https://talan.bank.gov.ua/get-user-certificate/1gOQzdt-PduY2Coc9fv2","Завантажити сертифікат")</f>
        <v>Завантажити сертифікат</v>
      </c>
    </row>
    <row r="548" spans="1:3" x14ac:dyDescent="0.3">
      <c r="A548" s="2">
        <v>547</v>
      </c>
      <c r="B548" t="s">
        <v>543</v>
      </c>
      <c r="C548" t="str">
        <f>HYPERLINK("https://talan.bank.gov.ua/get-user-certificate/1gOQzdfto95mtELuhrF-","Завантажити сертифікат")</f>
        <v>Завантажити сертифікат</v>
      </c>
    </row>
    <row r="549" spans="1:3" x14ac:dyDescent="0.3">
      <c r="A549" s="2">
        <v>548</v>
      </c>
      <c r="B549" t="s">
        <v>544</v>
      </c>
      <c r="C549" t="str">
        <f>HYPERLINK("https://talan.bank.gov.ua/get-user-certificate/1gOQzw5MZyCDyRV5MxGR","Завантажити сертифікат")</f>
        <v>Завантажити сертифікат</v>
      </c>
    </row>
    <row r="550" spans="1:3" x14ac:dyDescent="0.3">
      <c r="A550" s="2">
        <v>549</v>
      </c>
      <c r="B550" t="s">
        <v>545</v>
      </c>
      <c r="C550" t="str">
        <f>HYPERLINK("https://talan.bank.gov.ua/get-user-certificate/1gOQz9ut1U5PZ9pBomTX","Завантажити сертифікат")</f>
        <v>Завантажити сертифікат</v>
      </c>
    </row>
    <row r="551" spans="1:3" x14ac:dyDescent="0.3">
      <c r="A551" s="2">
        <v>550</v>
      </c>
      <c r="B551" t="s">
        <v>546</v>
      </c>
      <c r="C551" t="str">
        <f>HYPERLINK("https://talan.bank.gov.ua/get-user-certificate/1gOQzuKSs0a8f6jNSfkY","Завантажити сертифікат")</f>
        <v>Завантажити сертифікат</v>
      </c>
    </row>
    <row r="552" spans="1:3" x14ac:dyDescent="0.3">
      <c r="A552" s="2">
        <v>551</v>
      </c>
      <c r="B552" t="s">
        <v>547</v>
      </c>
      <c r="C552" t="str">
        <f>HYPERLINK("https://talan.bank.gov.ua/get-user-certificate/1gOQzbwLPeXhMHNqQUSv","Завантажити сертифікат")</f>
        <v>Завантажити сертифікат</v>
      </c>
    </row>
    <row r="553" spans="1:3" x14ac:dyDescent="0.3">
      <c r="A553" s="2">
        <v>552</v>
      </c>
      <c r="B553" t="s">
        <v>548</v>
      </c>
      <c r="C553" t="str">
        <f>HYPERLINK("https://talan.bank.gov.ua/get-user-certificate/1gOQz4OCc7NS48K_KyyK","Завантажити сертифікат")</f>
        <v>Завантажити сертифікат</v>
      </c>
    </row>
    <row r="554" spans="1:3" x14ac:dyDescent="0.3">
      <c r="A554" s="2">
        <v>553</v>
      </c>
      <c r="B554" t="s">
        <v>549</v>
      </c>
      <c r="C554" t="str">
        <f>HYPERLINK("https://talan.bank.gov.ua/get-user-certificate/1gOQzuXEfE1vl83pJeJ4","Завантажити сертифікат")</f>
        <v>Завантажити сертифікат</v>
      </c>
    </row>
    <row r="555" spans="1:3" x14ac:dyDescent="0.3">
      <c r="A555" s="2">
        <v>554</v>
      </c>
      <c r="B555" t="s">
        <v>550</v>
      </c>
      <c r="C555" t="str">
        <f>HYPERLINK("https://talan.bank.gov.ua/get-user-certificate/1gOQzwitqcrlJMT6tRjZ","Завантажити сертифікат")</f>
        <v>Завантажити сертифікат</v>
      </c>
    </row>
    <row r="556" spans="1:3" x14ac:dyDescent="0.3">
      <c r="A556" s="2">
        <v>555</v>
      </c>
      <c r="B556" t="s">
        <v>551</v>
      </c>
      <c r="C556" t="str">
        <f>HYPERLINK("https://talan.bank.gov.ua/get-user-certificate/1gOQzuVvHKguTAtijMqW","Завантажити сертифікат")</f>
        <v>Завантажити сертифікат</v>
      </c>
    </row>
    <row r="557" spans="1:3" x14ac:dyDescent="0.3">
      <c r="A557" s="2">
        <v>556</v>
      </c>
      <c r="B557" t="s">
        <v>552</v>
      </c>
      <c r="C557" t="str">
        <f>HYPERLINK("https://talan.bank.gov.ua/get-user-certificate/1gOQzpxLGBUrqAGnE-iv","Завантажити сертифікат")</f>
        <v>Завантажити сертифікат</v>
      </c>
    </row>
    <row r="558" spans="1:3" x14ac:dyDescent="0.3">
      <c r="A558" s="2">
        <v>557</v>
      </c>
      <c r="B558" t="s">
        <v>153</v>
      </c>
      <c r="C558" t="str">
        <f>HYPERLINK("https://talan.bank.gov.ua/get-user-certificate/1gOQz0vwgOGtHZEnI6Hc","Завантажити сертифікат")</f>
        <v>Завантажити сертифікат</v>
      </c>
    </row>
    <row r="559" spans="1:3" x14ac:dyDescent="0.3">
      <c r="A559" s="2">
        <v>558</v>
      </c>
      <c r="B559" t="s">
        <v>553</v>
      </c>
      <c r="C559" t="str">
        <f>HYPERLINK("https://talan.bank.gov.ua/get-user-certificate/1gOQzix6T6zVeTZKTg8a","Завантажити сертифікат")</f>
        <v>Завантажити сертифікат</v>
      </c>
    </row>
    <row r="560" spans="1:3" x14ac:dyDescent="0.3">
      <c r="A560" s="2">
        <v>559</v>
      </c>
      <c r="B560" t="s">
        <v>554</v>
      </c>
      <c r="C560" t="str">
        <f>HYPERLINK("https://talan.bank.gov.ua/get-user-certificate/1gOQzf8ebJnI6IG7-iTY","Завантажити сертифікат")</f>
        <v>Завантажити сертифікат</v>
      </c>
    </row>
    <row r="561" spans="1:3" x14ac:dyDescent="0.3">
      <c r="A561" s="2">
        <v>560</v>
      </c>
      <c r="B561" t="s">
        <v>555</v>
      </c>
      <c r="C561" t="str">
        <f>HYPERLINK("https://talan.bank.gov.ua/get-user-certificate/1gOQzQXruxOrVr1U_cz4","Завантажити сертифікат")</f>
        <v>Завантажити сертифікат</v>
      </c>
    </row>
    <row r="562" spans="1:3" x14ac:dyDescent="0.3">
      <c r="A562" s="2">
        <v>561</v>
      </c>
      <c r="B562" t="s">
        <v>556</v>
      </c>
      <c r="C562" t="str">
        <f>HYPERLINK("https://talan.bank.gov.ua/get-user-certificate/1gOQzDr8CdqkrV6BrBXG","Завантажити сертифікат")</f>
        <v>Завантажити сертифікат</v>
      </c>
    </row>
    <row r="563" spans="1:3" x14ac:dyDescent="0.3">
      <c r="A563" s="2">
        <v>562</v>
      </c>
      <c r="B563" t="s">
        <v>557</v>
      </c>
      <c r="C563" t="str">
        <f>HYPERLINK("https://talan.bank.gov.ua/get-user-certificate/1gOQzDf_XvV9PKbtjoBh","Завантажити сертифікат")</f>
        <v>Завантажити сертифікат</v>
      </c>
    </row>
    <row r="564" spans="1:3" x14ac:dyDescent="0.3">
      <c r="A564" s="2">
        <v>563</v>
      </c>
      <c r="B564" t="s">
        <v>558</v>
      </c>
      <c r="C564" t="str">
        <f>HYPERLINK("https://talan.bank.gov.ua/get-user-certificate/1gOQzkv_wrd_E-Nbsag_","Завантажити сертифікат")</f>
        <v>Завантажити сертифікат</v>
      </c>
    </row>
    <row r="565" spans="1:3" x14ac:dyDescent="0.3">
      <c r="A565" s="2">
        <v>564</v>
      </c>
      <c r="B565" t="s">
        <v>559</v>
      </c>
      <c r="C565" t="str">
        <f>HYPERLINK("https://talan.bank.gov.ua/get-user-certificate/1gOQzpjpM94eXKU81OKz","Завантажити сертифікат")</f>
        <v>Завантажити сертифікат</v>
      </c>
    </row>
    <row r="566" spans="1:3" x14ac:dyDescent="0.3">
      <c r="A566" s="2">
        <v>565</v>
      </c>
      <c r="B566" t="s">
        <v>560</v>
      </c>
      <c r="C566" t="str">
        <f>HYPERLINK("https://talan.bank.gov.ua/get-user-certificate/1gOQz-TY0tVtqifsw7Fw","Завантажити сертифікат")</f>
        <v>Завантажити сертифікат</v>
      </c>
    </row>
    <row r="567" spans="1:3" x14ac:dyDescent="0.3">
      <c r="A567" s="2">
        <v>566</v>
      </c>
      <c r="B567" t="s">
        <v>561</v>
      </c>
      <c r="C567" t="str">
        <f>HYPERLINK("https://talan.bank.gov.ua/get-user-certificate/1gOQzef6ED3uklRnoEN8","Завантажити сертифікат")</f>
        <v>Завантажити сертифікат</v>
      </c>
    </row>
    <row r="568" spans="1:3" x14ac:dyDescent="0.3">
      <c r="A568" s="2">
        <v>567</v>
      </c>
      <c r="B568" t="s">
        <v>562</v>
      </c>
      <c r="C568" t="str">
        <f>HYPERLINK("https://talan.bank.gov.ua/get-user-certificate/1gOQziJgTkoTCZJc1mFV","Завантажити сертифікат")</f>
        <v>Завантажити сертифікат</v>
      </c>
    </row>
    <row r="569" spans="1:3" x14ac:dyDescent="0.3">
      <c r="A569" s="2">
        <v>568</v>
      </c>
      <c r="B569" t="s">
        <v>563</v>
      </c>
      <c r="C569" t="str">
        <f>HYPERLINK("https://talan.bank.gov.ua/get-user-certificate/1gOQzJduaDmX0tLSMNsk","Завантажити сертифікат")</f>
        <v>Завантажити сертифікат</v>
      </c>
    </row>
    <row r="570" spans="1:3" x14ac:dyDescent="0.3">
      <c r="A570" s="2">
        <v>569</v>
      </c>
      <c r="B570" t="s">
        <v>564</v>
      </c>
      <c r="C570" t="str">
        <f>HYPERLINK("https://talan.bank.gov.ua/get-user-certificate/1gOQzG33tC6ynCs-MNGI","Завантажити сертифікат")</f>
        <v>Завантажити сертифікат</v>
      </c>
    </row>
    <row r="571" spans="1:3" x14ac:dyDescent="0.3">
      <c r="A571" s="2">
        <v>570</v>
      </c>
      <c r="B571" t="s">
        <v>565</v>
      </c>
      <c r="C571" t="str">
        <f>HYPERLINK("https://talan.bank.gov.ua/get-user-certificate/1gOQzIlKWmTeSJZcwpLx","Завантажити сертифікат")</f>
        <v>Завантажити сертифікат</v>
      </c>
    </row>
    <row r="572" spans="1:3" x14ac:dyDescent="0.3">
      <c r="A572" s="2">
        <v>571</v>
      </c>
      <c r="B572" t="s">
        <v>566</v>
      </c>
      <c r="C572" t="str">
        <f>HYPERLINK("https://talan.bank.gov.ua/get-user-certificate/1gOQz1AwZCyqYw57km35","Завантажити сертифікат")</f>
        <v>Завантажити сертифікат</v>
      </c>
    </row>
    <row r="573" spans="1:3" x14ac:dyDescent="0.3">
      <c r="A573" s="2">
        <v>572</v>
      </c>
      <c r="B573" t="s">
        <v>567</v>
      </c>
      <c r="C573" t="str">
        <f>HYPERLINK("https://talan.bank.gov.ua/get-user-certificate/1gOQz2O430-ji48bdpKy","Завантажити сертифікат")</f>
        <v>Завантажити сертифікат</v>
      </c>
    </row>
    <row r="574" spans="1:3" x14ac:dyDescent="0.3">
      <c r="A574" s="2">
        <v>573</v>
      </c>
      <c r="B574" t="s">
        <v>568</v>
      </c>
      <c r="C574" t="str">
        <f>HYPERLINK("https://talan.bank.gov.ua/get-user-certificate/1gOQzAwWg9FguJYFNBWq","Завантажити сертифікат")</f>
        <v>Завантажити сертифікат</v>
      </c>
    </row>
    <row r="575" spans="1:3" x14ac:dyDescent="0.3">
      <c r="A575" s="2">
        <v>574</v>
      </c>
      <c r="B575" t="s">
        <v>569</v>
      </c>
      <c r="C575" t="str">
        <f>HYPERLINK("https://talan.bank.gov.ua/get-user-certificate/1gOQzld63BzaVI_685fo","Завантажити сертифікат")</f>
        <v>Завантажити сертифікат</v>
      </c>
    </row>
    <row r="576" spans="1:3" x14ac:dyDescent="0.3">
      <c r="A576" s="2">
        <v>575</v>
      </c>
      <c r="B576" t="s">
        <v>570</v>
      </c>
      <c r="C576" t="str">
        <f>HYPERLINK("https://talan.bank.gov.ua/get-user-certificate/1gOQzo_AFUQREf9DG-tk","Завантажити сертифікат")</f>
        <v>Завантажити сертифікат</v>
      </c>
    </row>
    <row r="577" spans="1:3" x14ac:dyDescent="0.3">
      <c r="A577" s="2">
        <v>576</v>
      </c>
      <c r="B577" t="s">
        <v>571</v>
      </c>
      <c r="C577" t="str">
        <f>HYPERLINK("https://talan.bank.gov.ua/get-user-certificate/1gOQzXyG7V1zy40wy7Si","Завантажити сертифікат")</f>
        <v>Завантажити сертифікат</v>
      </c>
    </row>
    <row r="578" spans="1:3" x14ac:dyDescent="0.3">
      <c r="A578" s="2">
        <v>577</v>
      </c>
      <c r="B578" t="s">
        <v>572</v>
      </c>
      <c r="C578" t="str">
        <f>HYPERLINK("https://talan.bank.gov.ua/get-user-certificate/1gOQz_kOXYvQeF1aL06h","Завантажити сертифікат")</f>
        <v>Завантажити сертифікат</v>
      </c>
    </row>
    <row r="579" spans="1:3" x14ac:dyDescent="0.3">
      <c r="A579" s="2">
        <v>578</v>
      </c>
      <c r="B579" t="s">
        <v>573</v>
      </c>
      <c r="C579" t="str">
        <f>HYPERLINK("https://talan.bank.gov.ua/get-user-certificate/1gOQzqd1ldX_lDJPeMsK","Завантажити сертифікат")</f>
        <v>Завантажити сертифікат</v>
      </c>
    </row>
    <row r="580" spans="1:3" x14ac:dyDescent="0.3">
      <c r="A580" s="2">
        <v>579</v>
      </c>
      <c r="B580" t="s">
        <v>574</v>
      </c>
      <c r="C580" t="str">
        <f>HYPERLINK("https://talan.bank.gov.ua/get-user-certificate/1gOQzb0NIR9gtJePeQHI","Завантажити сертифікат")</f>
        <v>Завантажити сертифікат</v>
      </c>
    </row>
    <row r="581" spans="1:3" x14ac:dyDescent="0.3">
      <c r="A581" s="2">
        <v>580</v>
      </c>
      <c r="B581" t="s">
        <v>575</v>
      </c>
      <c r="C581" t="str">
        <f>HYPERLINK("https://talan.bank.gov.ua/get-user-certificate/1gOQzOoQi3_-n6YSKgKt","Завантажити сертифікат")</f>
        <v>Завантажити сертифікат</v>
      </c>
    </row>
    <row r="582" spans="1:3" x14ac:dyDescent="0.3">
      <c r="A582" s="2">
        <v>581</v>
      </c>
      <c r="B582" t="s">
        <v>576</v>
      </c>
      <c r="C582" t="str">
        <f>HYPERLINK("https://talan.bank.gov.ua/get-user-certificate/1gOQzDOHodmKHNqqeOC_","Завантажити сертифікат")</f>
        <v>Завантажити сертифікат</v>
      </c>
    </row>
    <row r="583" spans="1:3" x14ac:dyDescent="0.3">
      <c r="A583" s="2">
        <v>582</v>
      </c>
      <c r="B583" t="s">
        <v>577</v>
      </c>
      <c r="C583" t="str">
        <f>HYPERLINK("https://talan.bank.gov.ua/get-user-certificate/1gOQzV4NF0Uhz197JuKa","Завантажити сертифікат")</f>
        <v>Завантажити сертифікат</v>
      </c>
    </row>
    <row r="584" spans="1:3" x14ac:dyDescent="0.3">
      <c r="A584" s="2">
        <v>583</v>
      </c>
      <c r="B584" t="s">
        <v>578</v>
      </c>
      <c r="C584" t="str">
        <f>HYPERLINK("https://talan.bank.gov.ua/get-user-certificate/1gOQzy-5cQrYCRVRFNWV","Завантажити сертифікат")</f>
        <v>Завантажити сертифікат</v>
      </c>
    </row>
    <row r="585" spans="1:3" x14ac:dyDescent="0.3">
      <c r="A585" s="2">
        <v>584</v>
      </c>
      <c r="B585" t="s">
        <v>579</v>
      </c>
      <c r="C585" t="str">
        <f>HYPERLINK("https://talan.bank.gov.ua/get-user-certificate/1gOQz2V8-_HyH178Nzgp","Завантажити сертифікат")</f>
        <v>Завантажити сертифікат</v>
      </c>
    </row>
    <row r="586" spans="1:3" x14ac:dyDescent="0.3">
      <c r="A586" s="2">
        <v>585</v>
      </c>
      <c r="B586" t="s">
        <v>580</v>
      </c>
      <c r="C586" t="str">
        <f>HYPERLINK("https://talan.bank.gov.ua/get-user-certificate/1gOQzu3Ae5IGvFJGe80s","Завантажити сертифікат")</f>
        <v>Завантажити сертифікат</v>
      </c>
    </row>
    <row r="587" spans="1:3" x14ac:dyDescent="0.3">
      <c r="A587" s="2">
        <v>586</v>
      </c>
      <c r="B587" t="s">
        <v>581</v>
      </c>
      <c r="C587" t="str">
        <f>HYPERLINK("https://talan.bank.gov.ua/get-user-certificate/1gOQz0-iNGX47zQP8YmE","Завантажити сертифікат")</f>
        <v>Завантажити сертифікат</v>
      </c>
    </row>
    <row r="588" spans="1:3" x14ac:dyDescent="0.3">
      <c r="A588" s="2">
        <v>587</v>
      </c>
      <c r="B588" t="s">
        <v>582</v>
      </c>
      <c r="C588" t="str">
        <f>HYPERLINK("https://talan.bank.gov.ua/get-user-certificate/1gOQz0MGZe2KJJlYiugd","Завантажити сертифікат")</f>
        <v>Завантажити сертифікат</v>
      </c>
    </row>
    <row r="589" spans="1:3" x14ac:dyDescent="0.3">
      <c r="A589" s="2">
        <v>588</v>
      </c>
      <c r="B589" t="s">
        <v>583</v>
      </c>
      <c r="C589" t="str">
        <f>HYPERLINK("https://talan.bank.gov.ua/get-user-certificate/1gOQzdznVOt4ORPxmChT","Завантажити сертифікат")</f>
        <v>Завантажити сертифікат</v>
      </c>
    </row>
    <row r="590" spans="1:3" x14ac:dyDescent="0.3">
      <c r="A590" s="2">
        <v>589</v>
      </c>
      <c r="B590" t="s">
        <v>584</v>
      </c>
      <c r="C590" t="str">
        <f>HYPERLINK("https://talan.bank.gov.ua/get-user-certificate/1gOQzorC3000VMHrMh2W","Завантажити сертифікат")</f>
        <v>Завантажити сертифікат</v>
      </c>
    </row>
    <row r="591" spans="1:3" x14ac:dyDescent="0.3">
      <c r="A591" s="2">
        <v>590</v>
      </c>
      <c r="B591" t="s">
        <v>585</v>
      </c>
      <c r="C591" t="str">
        <f>HYPERLINK("https://talan.bank.gov.ua/get-user-certificate/1gOQznewL9dsZj9sCp9y","Завантажити сертифікат")</f>
        <v>Завантажити сертифікат</v>
      </c>
    </row>
    <row r="592" spans="1:3" x14ac:dyDescent="0.3">
      <c r="A592" s="2">
        <v>591</v>
      </c>
      <c r="B592" t="s">
        <v>586</v>
      </c>
      <c r="C592" t="str">
        <f>HYPERLINK("https://talan.bank.gov.ua/get-user-certificate/1gOQzC1W6vU-fCQr5SYO","Завантажити сертифікат")</f>
        <v>Завантажити сертифікат</v>
      </c>
    </row>
    <row r="593" spans="1:3" x14ac:dyDescent="0.3">
      <c r="A593" s="2">
        <v>592</v>
      </c>
      <c r="B593" t="s">
        <v>587</v>
      </c>
      <c r="C593" t="str">
        <f>HYPERLINK("https://talan.bank.gov.ua/get-user-certificate/1gOQzPo7ZrQjjUjPSlqt","Завантажити сертифікат")</f>
        <v>Завантажити сертифікат</v>
      </c>
    </row>
    <row r="594" spans="1:3" x14ac:dyDescent="0.3">
      <c r="A594" s="2">
        <v>593</v>
      </c>
      <c r="B594" t="s">
        <v>588</v>
      </c>
      <c r="C594" t="str">
        <f>HYPERLINK("https://talan.bank.gov.ua/get-user-certificate/1gOQzZN28fgwXmLe6A5b","Завантажити сертифікат")</f>
        <v>Завантажити сертифікат</v>
      </c>
    </row>
    <row r="595" spans="1:3" x14ac:dyDescent="0.3">
      <c r="A595" s="2">
        <v>594</v>
      </c>
      <c r="B595" t="s">
        <v>589</v>
      </c>
      <c r="C595" t="str">
        <f>HYPERLINK("https://talan.bank.gov.ua/get-user-certificate/1gOQz0Smws2BaGxKPYpx","Завантажити сертифікат")</f>
        <v>Завантажити сертифікат</v>
      </c>
    </row>
    <row r="596" spans="1:3" x14ac:dyDescent="0.3">
      <c r="A596" s="2">
        <v>595</v>
      </c>
      <c r="B596" t="s">
        <v>590</v>
      </c>
      <c r="C596" t="str">
        <f>HYPERLINK("https://talan.bank.gov.ua/get-user-certificate/1gOQz0EQBDy70PXan2fN","Завантажити сертифікат")</f>
        <v>Завантажити сертифікат</v>
      </c>
    </row>
    <row r="597" spans="1:3" x14ac:dyDescent="0.3">
      <c r="A597" s="2">
        <v>596</v>
      </c>
      <c r="B597" t="s">
        <v>591</v>
      </c>
      <c r="C597" t="str">
        <f>HYPERLINK("https://talan.bank.gov.ua/get-user-certificate/1gOQze_LdOkkVu3-lYik","Завантажити сертифікат")</f>
        <v>Завантажити сертифікат</v>
      </c>
    </row>
    <row r="598" spans="1:3" x14ac:dyDescent="0.3">
      <c r="A598" s="2">
        <v>597</v>
      </c>
      <c r="B598" t="s">
        <v>592</v>
      </c>
      <c r="C598" t="str">
        <f>HYPERLINK("https://talan.bank.gov.ua/get-user-certificate/1gOQzelGM4F-r0e7k9V7","Завантажити сертифікат")</f>
        <v>Завантажити сертифікат</v>
      </c>
    </row>
    <row r="599" spans="1:3" x14ac:dyDescent="0.3">
      <c r="A599" s="2">
        <v>598</v>
      </c>
      <c r="B599" t="s">
        <v>593</v>
      </c>
      <c r="C599" t="str">
        <f>HYPERLINK("https://talan.bank.gov.ua/get-user-certificate/1gOQzA_XLT3DLuu0Sc-e","Завантажити сертифікат")</f>
        <v>Завантажити сертифікат</v>
      </c>
    </row>
    <row r="600" spans="1:3" x14ac:dyDescent="0.3">
      <c r="A600" s="2">
        <v>599</v>
      </c>
      <c r="B600" t="s">
        <v>594</v>
      </c>
      <c r="C600" t="str">
        <f>HYPERLINK("https://talan.bank.gov.ua/get-user-certificate/1gOQzNW6P0J2vUeJM8kI","Завантажити сертифікат")</f>
        <v>Завантажити сертифікат</v>
      </c>
    </row>
    <row r="601" spans="1:3" x14ac:dyDescent="0.3">
      <c r="A601" s="2">
        <v>600</v>
      </c>
      <c r="B601" t="s">
        <v>595</v>
      </c>
      <c r="C601" t="str">
        <f>HYPERLINK("https://talan.bank.gov.ua/get-user-certificate/1gOQzLS9cA35wAI4ShXe","Завантажити сертифікат")</f>
        <v>Завантажити сертифікат</v>
      </c>
    </row>
    <row r="602" spans="1:3" x14ac:dyDescent="0.3">
      <c r="A602" s="2">
        <v>601</v>
      </c>
      <c r="B602" t="s">
        <v>596</v>
      </c>
      <c r="C602" t="str">
        <f>HYPERLINK("https://talan.bank.gov.ua/get-user-certificate/1gOQzJ7uTke2XfwgicTl","Завантажити сертифікат")</f>
        <v>Завантажити сертифікат</v>
      </c>
    </row>
    <row r="603" spans="1:3" x14ac:dyDescent="0.3">
      <c r="A603" s="2">
        <v>602</v>
      </c>
      <c r="B603" t="s">
        <v>597</v>
      </c>
      <c r="C603" t="str">
        <f>HYPERLINK("https://talan.bank.gov.ua/get-user-certificate/1gOQzFC6mXk5xY_O4sqz","Завантажити сертифікат")</f>
        <v>Завантажити сертифікат</v>
      </c>
    </row>
    <row r="604" spans="1:3" x14ac:dyDescent="0.3">
      <c r="A604" s="2">
        <v>603</v>
      </c>
      <c r="B604" t="s">
        <v>598</v>
      </c>
      <c r="C604" t="str">
        <f>HYPERLINK("https://talan.bank.gov.ua/get-user-certificate/1gOQzFJhQhYB_WgzJ-zL","Завантажити сертифікат")</f>
        <v>Завантажити сертифікат</v>
      </c>
    </row>
    <row r="605" spans="1:3" x14ac:dyDescent="0.3">
      <c r="A605" s="2">
        <v>604</v>
      </c>
      <c r="B605" t="s">
        <v>599</v>
      </c>
      <c r="C605" t="str">
        <f>HYPERLINK("https://talan.bank.gov.ua/get-user-certificate/1gOQzZVfp_vt4CGhPvLw","Завантажити сертифікат")</f>
        <v>Завантажити сертифікат</v>
      </c>
    </row>
    <row r="606" spans="1:3" x14ac:dyDescent="0.3">
      <c r="A606" s="2">
        <v>605</v>
      </c>
      <c r="B606" t="s">
        <v>600</v>
      </c>
      <c r="C606" t="str">
        <f>HYPERLINK("https://talan.bank.gov.ua/get-user-certificate/1gOQzuhrNmGzh5dspqEe","Завантажити сертифікат")</f>
        <v>Завантажити сертифікат</v>
      </c>
    </row>
    <row r="607" spans="1:3" x14ac:dyDescent="0.3">
      <c r="A607" s="2">
        <v>606</v>
      </c>
      <c r="B607" t="s">
        <v>601</v>
      </c>
      <c r="C607" t="str">
        <f>HYPERLINK("https://talan.bank.gov.ua/get-user-certificate/1gOQzSA5y7v-d435Cz6j","Завантажити сертифікат")</f>
        <v>Завантажити сертифікат</v>
      </c>
    </row>
    <row r="608" spans="1:3" x14ac:dyDescent="0.3">
      <c r="A608" s="2">
        <v>607</v>
      </c>
      <c r="B608" t="s">
        <v>602</v>
      </c>
      <c r="C608" t="str">
        <f>HYPERLINK("https://talan.bank.gov.ua/get-user-certificate/1gOQzgfjCE6QGXgoK17X","Завантажити сертифікат")</f>
        <v>Завантажити сертифікат</v>
      </c>
    </row>
    <row r="609" spans="1:3" x14ac:dyDescent="0.3">
      <c r="A609" s="2">
        <v>608</v>
      </c>
      <c r="B609" t="s">
        <v>603</v>
      </c>
      <c r="C609" t="str">
        <f>HYPERLINK("https://talan.bank.gov.ua/get-user-certificate/1gOQzb_f9OlhpUJfnMYG","Завантажити сертифікат")</f>
        <v>Завантажити сертифікат</v>
      </c>
    </row>
    <row r="610" spans="1:3" x14ac:dyDescent="0.3">
      <c r="A610" s="2">
        <v>609</v>
      </c>
      <c r="B610" t="s">
        <v>604</v>
      </c>
      <c r="C610" t="str">
        <f>HYPERLINK("https://talan.bank.gov.ua/get-user-certificate/1gOQz2X-UGI62f3mkmz_","Завантажити сертифікат")</f>
        <v>Завантажити сертифікат</v>
      </c>
    </row>
    <row r="611" spans="1:3" x14ac:dyDescent="0.3">
      <c r="A611" s="2">
        <v>610</v>
      </c>
      <c r="B611" t="s">
        <v>605</v>
      </c>
      <c r="C611" t="str">
        <f>HYPERLINK("https://talan.bank.gov.ua/get-user-certificate/1gOQzf9UsImf9ZtX7mDN","Завантажити сертифікат")</f>
        <v>Завантажити сертифікат</v>
      </c>
    </row>
    <row r="612" spans="1:3" x14ac:dyDescent="0.3">
      <c r="A612" s="2">
        <v>611</v>
      </c>
      <c r="B612" t="s">
        <v>606</v>
      </c>
      <c r="C612" t="str">
        <f>HYPERLINK("https://talan.bank.gov.ua/get-user-certificate/1gOQzlXjgDA4gKj-neQp","Завантажити сертифікат")</f>
        <v>Завантажити сертифікат</v>
      </c>
    </row>
    <row r="613" spans="1:3" x14ac:dyDescent="0.3">
      <c r="A613" s="2">
        <v>612</v>
      </c>
      <c r="B613" t="s">
        <v>607</v>
      </c>
      <c r="C613" t="str">
        <f>HYPERLINK("https://talan.bank.gov.ua/get-user-certificate/1gOQzxR-dO6H1iace233","Завантажити сертифікат")</f>
        <v>Завантажити сертифікат</v>
      </c>
    </row>
    <row r="614" spans="1:3" x14ac:dyDescent="0.3">
      <c r="A614" s="2">
        <v>613</v>
      </c>
      <c r="B614" t="s">
        <v>608</v>
      </c>
      <c r="C614" t="str">
        <f>HYPERLINK("https://talan.bank.gov.ua/get-user-certificate/1gOQzcLD5b1s3Wonxlwt","Завантажити сертифікат")</f>
        <v>Завантажити сертифікат</v>
      </c>
    </row>
    <row r="615" spans="1:3" x14ac:dyDescent="0.3">
      <c r="A615" s="2">
        <v>614</v>
      </c>
      <c r="B615" t="s">
        <v>609</v>
      </c>
      <c r="C615" t="str">
        <f>HYPERLINK("https://talan.bank.gov.ua/get-user-certificate/1gOQzPggrj62xs7b3JKm","Завантажити сертифікат")</f>
        <v>Завантажити сертифікат</v>
      </c>
    </row>
    <row r="616" spans="1:3" x14ac:dyDescent="0.3">
      <c r="A616" s="2">
        <v>615</v>
      </c>
      <c r="B616" t="s">
        <v>610</v>
      </c>
      <c r="C616" t="str">
        <f>HYPERLINK("https://talan.bank.gov.ua/get-user-certificate/1gOQzz8gkzFVb-n6aPu5","Завантажити сертифікат")</f>
        <v>Завантажити сертифікат</v>
      </c>
    </row>
    <row r="617" spans="1:3" x14ac:dyDescent="0.3">
      <c r="A617" s="2">
        <v>616</v>
      </c>
      <c r="B617" t="s">
        <v>611</v>
      </c>
      <c r="C617" t="str">
        <f>HYPERLINK("https://talan.bank.gov.ua/get-user-certificate/1gOQzfUBYm54-y9h7mvW","Завантажити сертифікат")</f>
        <v>Завантажити сертифікат</v>
      </c>
    </row>
    <row r="618" spans="1:3" x14ac:dyDescent="0.3">
      <c r="A618" s="2">
        <v>617</v>
      </c>
      <c r="B618" t="s">
        <v>612</v>
      </c>
      <c r="C618" t="str">
        <f>HYPERLINK("https://talan.bank.gov.ua/get-user-certificate/1gOQzdaVUGo0OvuBxQtF","Завантажити сертифікат")</f>
        <v>Завантажити сертифікат</v>
      </c>
    </row>
    <row r="619" spans="1:3" x14ac:dyDescent="0.3">
      <c r="A619" s="2">
        <v>618</v>
      </c>
      <c r="B619" t="s">
        <v>613</v>
      </c>
      <c r="C619" t="str">
        <f>HYPERLINK("https://talan.bank.gov.ua/get-user-certificate/1gOQzXNBzVepc1u1uxAT","Завантажити сертифікат")</f>
        <v>Завантажити сертифікат</v>
      </c>
    </row>
    <row r="620" spans="1:3" x14ac:dyDescent="0.3">
      <c r="A620" s="2">
        <v>619</v>
      </c>
      <c r="B620" t="s">
        <v>614</v>
      </c>
      <c r="C620" t="str">
        <f>HYPERLINK("https://talan.bank.gov.ua/get-user-certificate/1gOQzIB7g5fuPa4BNqkl","Завантажити сертифікат")</f>
        <v>Завантажити сертифікат</v>
      </c>
    </row>
    <row r="621" spans="1:3" x14ac:dyDescent="0.3">
      <c r="A621" s="2">
        <v>620</v>
      </c>
      <c r="B621" t="s">
        <v>615</v>
      </c>
      <c r="C621" t="str">
        <f>HYPERLINK("https://talan.bank.gov.ua/get-user-certificate/1gOQzXt4S4Z2aZovMJCF","Завантажити сертифікат")</f>
        <v>Завантажити сертифікат</v>
      </c>
    </row>
    <row r="622" spans="1:3" x14ac:dyDescent="0.3">
      <c r="A622" s="2">
        <v>621</v>
      </c>
      <c r="B622" t="s">
        <v>616</v>
      </c>
      <c r="C622" t="str">
        <f>HYPERLINK("https://talan.bank.gov.ua/get-user-certificate/1gOQzWDmTdXhc3lArR02","Завантажити сертифікат")</f>
        <v>Завантажити сертифікат</v>
      </c>
    </row>
    <row r="623" spans="1:3" x14ac:dyDescent="0.3">
      <c r="A623" s="2">
        <v>622</v>
      </c>
      <c r="B623" t="s">
        <v>617</v>
      </c>
      <c r="C623" t="str">
        <f>HYPERLINK("https://talan.bank.gov.ua/get-user-certificate/1gOQza7Tqp5_HVtejjaP","Завантажити сертифікат")</f>
        <v>Завантажити сертифікат</v>
      </c>
    </row>
    <row r="624" spans="1:3" x14ac:dyDescent="0.3">
      <c r="A624" s="2">
        <v>623</v>
      </c>
      <c r="B624" t="s">
        <v>618</v>
      </c>
      <c r="C624" t="str">
        <f>HYPERLINK("https://talan.bank.gov.ua/get-user-certificate/1gOQz7Vif8RHkFyGf5u4","Завантажити сертифікат")</f>
        <v>Завантажити сертифікат</v>
      </c>
    </row>
    <row r="625" spans="1:3" x14ac:dyDescent="0.3">
      <c r="A625" s="2">
        <v>624</v>
      </c>
      <c r="B625" t="s">
        <v>619</v>
      </c>
      <c r="C625" t="str">
        <f>HYPERLINK("https://talan.bank.gov.ua/get-user-certificate/1gOQz0dBzXVWe1kfNOVO","Завантажити сертифікат")</f>
        <v>Завантажити сертифікат</v>
      </c>
    </row>
    <row r="626" spans="1:3" x14ac:dyDescent="0.3">
      <c r="A626" s="2">
        <v>625</v>
      </c>
      <c r="B626" t="s">
        <v>620</v>
      </c>
      <c r="C626" t="str">
        <f>HYPERLINK("https://talan.bank.gov.ua/get-user-certificate/1gOQzMChwxq0BRjoasWJ","Завантажити сертифікат")</f>
        <v>Завантажити сертифікат</v>
      </c>
    </row>
    <row r="627" spans="1:3" x14ac:dyDescent="0.3">
      <c r="A627" s="2">
        <v>626</v>
      </c>
      <c r="B627" t="s">
        <v>621</v>
      </c>
      <c r="C627" t="str">
        <f>HYPERLINK("https://talan.bank.gov.ua/get-user-certificate/1gOQzr4g-cEUUm9hL8Yb","Завантажити сертифікат")</f>
        <v>Завантажити сертифікат</v>
      </c>
    </row>
    <row r="628" spans="1:3" x14ac:dyDescent="0.3">
      <c r="A628" s="2">
        <v>627</v>
      </c>
      <c r="B628" t="s">
        <v>622</v>
      </c>
      <c r="C628" t="str">
        <f>HYPERLINK("https://talan.bank.gov.ua/get-user-certificate/1gOQz2eCGdJufM_r5yIG","Завантажити сертифікат")</f>
        <v>Завантажити сертифікат</v>
      </c>
    </row>
    <row r="629" spans="1:3" x14ac:dyDescent="0.3">
      <c r="A629" s="2">
        <v>628</v>
      </c>
      <c r="B629" t="s">
        <v>623</v>
      </c>
      <c r="C629" t="str">
        <f>HYPERLINK("https://talan.bank.gov.ua/get-user-certificate/1gOQzh9ILH0b05InOJu0","Завантажити сертифікат")</f>
        <v>Завантажити сертифікат</v>
      </c>
    </row>
    <row r="630" spans="1:3" x14ac:dyDescent="0.3">
      <c r="A630" s="2">
        <v>629</v>
      </c>
      <c r="B630" t="s">
        <v>624</v>
      </c>
      <c r="C630" t="str">
        <f>HYPERLINK("https://talan.bank.gov.ua/get-user-certificate/1gOQzX7sMXGeDarAnzoK","Завантажити сертифікат")</f>
        <v>Завантажити сертифікат</v>
      </c>
    </row>
    <row r="631" spans="1:3" x14ac:dyDescent="0.3">
      <c r="A631" s="2">
        <v>630</v>
      </c>
      <c r="B631" t="s">
        <v>625</v>
      </c>
      <c r="C631" t="str">
        <f>HYPERLINK("https://talan.bank.gov.ua/get-user-certificate/1gOQzx7Ij5kdtCTZ23kY","Завантажити сертифікат")</f>
        <v>Завантажити сертифікат</v>
      </c>
    </row>
    <row r="632" spans="1:3" x14ac:dyDescent="0.3">
      <c r="A632" s="2">
        <v>631</v>
      </c>
      <c r="B632" t="s">
        <v>626</v>
      </c>
      <c r="C632" t="str">
        <f>HYPERLINK("https://talan.bank.gov.ua/get-user-certificate/1gOQzC4hYBoR-AWD8rPd","Завантажити сертифікат")</f>
        <v>Завантажити сертифікат</v>
      </c>
    </row>
    <row r="633" spans="1:3" x14ac:dyDescent="0.3">
      <c r="A633" s="2">
        <v>632</v>
      </c>
      <c r="B633" t="s">
        <v>627</v>
      </c>
      <c r="C633" t="str">
        <f>HYPERLINK("https://talan.bank.gov.ua/get-user-certificate/1gOQz34_14dkxPU0q1Q4","Завантажити сертифікат")</f>
        <v>Завантажити сертифікат</v>
      </c>
    </row>
    <row r="634" spans="1:3" x14ac:dyDescent="0.3">
      <c r="A634" s="2">
        <v>633</v>
      </c>
      <c r="B634" t="s">
        <v>628</v>
      </c>
      <c r="C634" t="str">
        <f>HYPERLINK("https://talan.bank.gov.ua/get-user-certificate/1gOQziXAn_2WpwL1B52N","Завантажити сертифікат")</f>
        <v>Завантажити сертифікат</v>
      </c>
    </row>
    <row r="635" spans="1:3" x14ac:dyDescent="0.3">
      <c r="A635" s="2">
        <v>634</v>
      </c>
      <c r="B635" t="s">
        <v>629</v>
      </c>
      <c r="C635" t="str">
        <f>HYPERLINK("https://talan.bank.gov.ua/get-user-certificate/1gOQzATrsVZGzOvooDZR","Завантажити сертифікат")</f>
        <v>Завантажити сертифікат</v>
      </c>
    </row>
    <row r="636" spans="1:3" x14ac:dyDescent="0.3">
      <c r="A636" s="2">
        <v>635</v>
      </c>
      <c r="B636" t="s">
        <v>630</v>
      </c>
      <c r="C636" t="str">
        <f>HYPERLINK("https://talan.bank.gov.ua/get-user-certificate/1gOQz3PP-5c7IaXIS-Hd","Завантажити сертифікат")</f>
        <v>Завантажити сертифікат</v>
      </c>
    </row>
    <row r="637" spans="1:3" x14ac:dyDescent="0.3">
      <c r="A637" s="2">
        <v>636</v>
      </c>
      <c r="B637" t="s">
        <v>631</v>
      </c>
      <c r="C637" t="str">
        <f>HYPERLINK("https://talan.bank.gov.ua/get-user-certificate/1gOQzZus5PJDs1ll_s9l","Завантажити сертифікат")</f>
        <v>Завантажити сертифікат</v>
      </c>
    </row>
    <row r="638" spans="1:3" x14ac:dyDescent="0.3">
      <c r="A638" s="2">
        <v>637</v>
      </c>
      <c r="B638" t="s">
        <v>632</v>
      </c>
      <c r="C638" t="str">
        <f>HYPERLINK("https://talan.bank.gov.ua/get-user-certificate/1gOQzHsCXuAHCAjUUkef","Завантажити сертифікат")</f>
        <v>Завантажити сертифікат</v>
      </c>
    </row>
    <row r="639" spans="1:3" x14ac:dyDescent="0.3">
      <c r="A639" s="2">
        <v>638</v>
      </c>
      <c r="B639" t="s">
        <v>633</v>
      </c>
      <c r="C639" t="str">
        <f>HYPERLINK("https://talan.bank.gov.ua/get-user-certificate/1gOQzgffoKavY_a3YVzs","Завантажити сертифікат")</f>
        <v>Завантажити сертифікат</v>
      </c>
    </row>
    <row r="640" spans="1:3" x14ac:dyDescent="0.3">
      <c r="A640" s="2">
        <v>639</v>
      </c>
      <c r="B640" t="s">
        <v>634</v>
      </c>
      <c r="C640" t="str">
        <f>HYPERLINK("https://talan.bank.gov.ua/get-user-certificate/1gOQzSdaekGn45lsxXfy","Завантажити сертифікат")</f>
        <v>Завантажити сертифікат</v>
      </c>
    </row>
    <row r="641" spans="1:3" x14ac:dyDescent="0.3">
      <c r="A641" s="2">
        <v>640</v>
      </c>
      <c r="B641" t="s">
        <v>635</v>
      </c>
      <c r="C641" t="str">
        <f>HYPERLINK("https://talan.bank.gov.ua/get-user-certificate/1gOQzz_J0yhNNsyrPV7V","Завантажити сертифікат")</f>
        <v>Завантажити сертифікат</v>
      </c>
    </row>
    <row r="642" spans="1:3" x14ac:dyDescent="0.3">
      <c r="A642" s="2">
        <v>641</v>
      </c>
      <c r="B642" t="s">
        <v>636</v>
      </c>
      <c r="C642" t="str">
        <f>HYPERLINK("https://talan.bank.gov.ua/get-user-certificate/1gOQzLLLvwhz_6VEPygB","Завантажити сертифікат")</f>
        <v>Завантажити сертифікат</v>
      </c>
    </row>
    <row r="643" spans="1:3" x14ac:dyDescent="0.3">
      <c r="A643" s="2">
        <v>642</v>
      </c>
      <c r="B643" t="s">
        <v>637</v>
      </c>
      <c r="C643" t="str">
        <f>HYPERLINK("https://talan.bank.gov.ua/get-user-certificate/1gOQzlOJXwpWZ9DR9Ofs","Завантажити сертифікат")</f>
        <v>Завантажити сертифікат</v>
      </c>
    </row>
    <row r="644" spans="1:3" x14ac:dyDescent="0.3">
      <c r="A644" s="2">
        <v>643</v>
      </c>
      <c r="B644" t="s">
        <v>638</v>
      </c>
      <c r="C644" t="str">
        <f>HYPERLINK("https://talan.bank.gov.ua/get-user-certificate/1gOQzCJBn0GKqpveDkkk","Завантажити сертифікат")</f>
        <v>Завантажити сертифікат</v>
      </c>
    </row>
    <row r="645" spans="1:3" x14ac:dyDescent="0.3">
      <c r="A645" s="2">
        <v>644</v>
      </c>
      <c r="B645" t="s">
        <v>639</v>
      </c>
      <c r="C645" t="str">
        <f>HYPERLINK("https://talan.bank.gov.ua/get-user-certificate/1gOQzm0JSFeA0yb7Sggq","Завантажити сертифікат")</f>
        <v>Завантажити сертифікат</v>
      </c>
    </row>
    <row r="646" spans="1:3" x14ac:dyDescent="0.3">
      <c r="A646" s="2">
        <v>645</v>
      </c>
      <c r="B646" t="s">
        <v>640</v>
      </c>
      <c r="C646" t="str">
        <f>HYPERLINK("https://talan.bank.gov.ua/get-user-certificate/1gOQzQ38xHHnUskJyXxr","Завантажити сертифікат")</f>
        <v>Завантажити сертифікат</v>
      </c>
    </row>
    <row r="647" spans="1:3" x14ac:dyDescent="0.3">
      <c r="A647" s="2">
        <v>646</v>
      </c>
      <c r="B647" t="s">
        <v>641</v>
      </c>
      <c r="C647" t="str">
        <f>HYPERLINK("https://talan.bank.gov.ua/get-user-certificate/1gOQzDoL3p_nY6vTKlYn","Завантажити сертифікат")</f>
        <v>Завантажити сертифікат</v>
      </c>
    </row>
    <row r="648" spans="1:3" x14ac:dyDescent="0.3">
      <c r="A648" s="2">
        <v>647</v>
      </c>
      <c r="B648" t="s">
        <v>642</v>
      </c>
      <c r="C648" t="str">
        <f>HYPERLINK("https://talan.bank.gov.ua/get-user-certificate/1gOQzcz8UaO1AqAfYrUA","Завантажити сертифікат")</f>
        <v>Завантажити сертифікат</v>
      </c>
    </row>
    <row r="649" spans="1:3" x14ac:dyDescent="0.3">
      <c r="A649" s="2">
        <v>648</v>
      </c>
      <c r="B649" t="s">
        <v>643</v>
      </c>
      <c r="C649" t="str">
        <f>HYPERLINK("https://talan.bank.gov.ua/get-user-certificate/1gOQzO59r2fRTrx7zAvu","Завантажити сертифікат")</f>
        <v>Завантажити сертифікат</v>
      </c>
    </row>
    <row r="650" spans="1:3" x14ac:dyDescent="0.3">
      <c r="A650" s="2">
        <v>649</v>
      </c>
      <c r="B650" t="s">
        <v>644</v>
      </c>
      <c r="C650" t="str">
        <f>HYPERLINK("https://talan.bank.gov.ua/get-user-certificate/1gOQz-6kX-RBxq8fIlKT","Завантажити сертифікат")</f>
        <v>Завантажити сертифікат</v>
      </c>
    </row>
    <row r="651" spans="1:3" x14ac:dyDescent="0.3">
      <c r="A651" s="2">
        <v>650</v>
      </c>
      <c r="B651" t="s">
        <v>645</v>
      </c>
      <c r="C651" t="str">
        <f>HYPERLINK("https://talan.bank.gov.ua/get-user-certificate/1gOQzW4lfrrfoZwgkPNM","Завантажити сертифікат")</f>
        <v>Завантажити сертифікат</v>
      </c>
    </row>
    <row r="652" spans="1:3" x14ac:dyDescent="0.3">
      <c r="A652" s="2">
        <v>651</v>
      </c>
      <c r="B652" t="s">
        <v>646</v>
      </c>
      <c r="C652" t="str">
        <f>HYPERLINK("https://talan.bank.gov.ua/get-user-certificate/1gOQzy3QngztbJ7-ywGn","Завантажити сертифікат")</f>
        <v>Завантажити сертифікат</v>
      </c>
    </row>
    <row r="653" spans="1:3" x14ac:dyDescent="0.3">
      <c r="A653" s="2">
        <v>652</v>
      </c>
      <c r="B653" t="s">
        <v>647</v>
      </c>
      <c r="C653" t="str">
        <f>HYPERLINK("https://talan.bank.gov.ua/get-user-certificate/1gOQzUcmpaHhyniZU6Qh","Завантажити сертифікат")</f>
        <v>Завантажити сертифікат</v>
      </c>
    </row>
    <row r="654" spans="1:3" x14ac:dyDescent="0.3">
      <c r="A654" s="2">
        <v>653</v>
      </c>
      <c r="B654" t="s">
        <v>648</v>
      </c>
      <c r="C654" t="str">
        <f>HYPERLINK("https://talan.bank.gov.ua/get-user-certificate/1gOQz0W8tv8zvmWyGAm7","Завантажити сертифікат")</f>
        <v>Завантажити сертифікат</v>
      </c>
    </row>
    <row r="655" spans="1:3" x14ac:dyDescent="0.3">
      <c r="A655" s="2">
        <v>654</v>
      </c>
      <c r="B655" t="s">
        <v>649</v>
      </c>
      <c r="C655" t="str">
        <f>HYPERLINK("https://talan.bank.gov.ua/get-user-certificate/1gOQzHp7B5rEeylbT1rf","Завантажити сертифікат")</f>
        <v>Завантажити сертифікат</v>
      </c>
    </row>
    <row r="656" spans="1:3" x14ac:dyDescent="0.3">
      <c r="A656" s="2">
        <v>655</v>
      </c>
      <c r="B656" t="s">
        <v>650</v>
      </c>
      <c r="C656" t="str">
        <f>HYPERLINK("https://talan.bank.gov.ua/get-user-certificate/1gOQzzfqH75qzlbLMK_P","Завантажити сертифікат")</f>
        <v>Завантажити сертифікат</v>
      </c>
    </row>
    <row r="657" spans="1:3" x14ac:dyDescent="0.3">
      <c r="A657" s="2">
        <v>656</v>
      </c>
      <c r="B657" t="s">
        <v>651</v>
      </c>
      <c r="C657" t="str">
        <f>HYPERLINK("https://talan.bank.gov.ua/get-user-certificate/1gOQzq2rjYF4ZhGVV4uP","Завантажити сертифікат")</f>
        <v>Завантажити сертифікат</v>
      </c>
    </row>
    <row r="658" spans="1:3" x14ac:dyDescent="0.3">
      <c r="A658" s="2">
        <v>657</v>
      </c>
      <c r="B658" t="s">
        <v>652</v>
      </c>
      <c r="C658" t="str">
        <f>HYPERLINK("https://talan.bank.gov.ua/get-user-certificate/1gOQzwXQkiYkoq_MbJ31","Завантажити сертифікат")</f>
        <v>Завантажити сертифікат</v>
      </c>
    </row>
    <row r="659" spans="1:3" x14ac:dyDescent="0.3">
      <c r="A659" s="2">
        <v>658</v>
      </c>
      <c r="B659" t="s">
        <v>653</v>
      </c>
      <c r="C659" t="str">
        <f>HYPERLINK("https://talan.bank.gov.ua/get-user-certificate/1gOQzU7MNDtRfP7vCFsS","Завантажити сертифікат")</f>
        <v>Завантажити сертифікат</v>
      </c>
    </row>
    <row r="660" spans="1:3" x14ac:dyDescent="0.3">
      <c r="A660" s="2">
        <v>659</v>
      </c>
      <c r="B660" t="s">
        <v>654</v>
      </c>
      <c r="C660" t="str">
        <f>HYPERLINK("https://talan.bank.gov.ua/get-user-certificate/1gOQzdfnGaEJGgI1aPBc","Завантажити сертифікат")</f>
        <v>Завантажити сертифікат</v>
      </c>
    </row>
    <row r="661" spans="1:3" x14ac:dyDescent="0.3">
      <c r="A661" s="2">
        <v>660</v>
      </c>
      <c r="B661" t="s">
        <v>655</v>
      </c>
      <c r="C661" t="str">
        <f>HYPERLINK("https://talan.bank.gov.ua/get-user-certificate/1gOQzg4i9XL-EtdsIbUu","Завантажити сертифікат")</f>
        <v>Завантажити сертифікат</v>
      </c>
    </row>
    <row r="662" spans="1:3" x14ac:dyDescent="0.3">
      <c r="A662" s="2">
        <v>661</v>
      </c>
      <c r="B662" t="s">
        <v>656</v>
      </c>
      <c r="C662" t="str">
        <f>HYPERLINK("https://talan.bank.gov.ua/get-user-certificate/1gOQzBWQNKL3WhqzG0a3","Завантажити сертифікат")</f>
        <v>Завантажити сертифікат</v>
      </c>
    </row>
    <row r="663" spans="1:3" x14ac:dyDescent="0.3">
      <c r="A663" s="2">
        <v>662</v>
      </c>
      <c r="B663" t="s">
        <v>657</v>
      </c>
      <c r="C663" t="str">
        <f>HYPERLINK("https://talan.bank.gov.ua/get-user-certificate/1gOQzTTAzcW42LxGm8Q4","Завантажити сертифікат")</f>
        <v>Завантажити сертифікат</v>
      </c>
    </row>
    <row r="664" spans="1:3" x14ac:dyDescent="0.3">
      <c r="A664" s="2">
        <v>663</v>
      </c>
      <c r="B664" t="s">
        <v>658</v>
      </c>
      <c r="C664" t="str">
        <f>HYPERLINK("https://talan.bank.gov.ua/get-user-certificate/1gOQzJ5I_h9UfbLvwjjH","Завантажити сертифікат")</f>
        <v>Завантажити сертифікат</v>
      </c>
    </row>
    <row r="665" spans="1:3" x14ac:dyDescent="0.3">
      <c r="A665" s="2">
        <v>664</v>
      </c>
      <c r="B665" t="s">
        <v>659</v>
      </c>
      <c r="C665" t="str">
        <f>HYPERLINK("https://talan.bank.gov.ua/get-user-certificate/1gOQz0R5uIE90lh2fnJA","Завантажити сертифікат")</f>
        <v>Завантажити сертифікат</v>
      </c>
    </row>
    <row r="666" spans="1:3" x14ac:dyDescent="0.3">
      <c r="A666" s="2">
        <v>665</v>
      </c>
      <c r="B666" t="s">
        <v>660</v>
      </c>
      <c r="C666" t="str">
        <f>HYPERLINK("https://talan.bank.gov.ua/get-user-certificate/1gOQzCtcphm4qRpwf4wZ","Завантажити сертифікат")</f>
        <v>Завантажити сертифікат</v>
      </c>
    </row>
    <row r="667" spans="1:3" x14ac:dyDescent="0.3">
      <c r="A667" s="2">
        <v>666</v>
      </c>
      <c r="B667" t="s">
        <v>661</v>
      </c>
      <c r="C667" t="str">
        <f>HYPERLINK("https://talan.bank.gov.ua/get-user-certificate/1gOQzwIdYK_CG2hDV72M","Завантажити сертифікат")</f>
        <v>Завантажити сертифікат</v>
      </c>
    </row>
    <row r="668" spans="1:3" x14ac:dyDescent="0.3">
      <c r="A668" s="2">
        <v>667</v>
      </c>
      <c r="B668" t="s">
        <v>662</v>
      </c>
      <c r="C668" t="str">
        <f>HYPERLINK("https://talan.bank.gov.ua/get-user-certificate/1gOQzow3wQ0JjQBqsj05","Завантажити сертифікат")</f>
        <v>Завантажити сертифікат</v>
      </c>
    </row>
    <row r="669" spans="1:3" x14ac:dyDescent="0.3">
      <c r="A669" s="2">
        <v>668</v>
      </c>
      <c r="B669" t="s">
        <v>663</v>
      </c>
      <c r="C669" t="str">
        <f>HYPERLINK("https://talan.bank.gov.ua/get-user-certificate/1gOQz2Ke-MGOOEojEwcu","Завантажити сертифікат")</f>
        <v>Завантажити сертифікат</v>
      </c>
    </row>
    <row r="670" spans="1:3" x14ac:dyDescent="0.3">
      <c r="A670" s="2">
        <v>669</v>
      </c>
      <c r="B670" t="s">
        <v>664</v>
      </c>
      <c r="C670" t="str">
        <f>HYPERLINK("https://talan.bank.gov.ua/get-user-certificate/1gOQzyrRap_wZgXdd97k","Завантажити сертифікат")</f>
        <v>Завантажити сертифікат</v>
      </c>
    </row>
    <row r="671" spans="1:3" x14ac:dyDescent="0.3">
      <c r="A671" s="2">
        <v>670</v>
      </c>
      <c r="B671" t="s">
        <v>665</v>
      </c>
      <c r="C671" t="str">
        <f>HYPERLINK("https://talan.bank.gov.ua/get-user-certificate/1gOQzxkcm19MWE6C6sTy","Завантажити сертифікат")</f>
        <v>Завантажити сертифікат</v>
      </c>
    </row>
    <row r="672" spans="1:3" x14ac:dyDescent="0.3">
      <c r="A672" s="2">
        <v>671</v>
      </c>
      <c r="B672" t="s">
        <v>666</v>
      </c>
      <c r="C672" t="str">
        <f>HYPERLINK("https://talan.bank.gov.ua/get-user-certificate/1gOQzC1U-ZzcH-BiZO1v","Завантажити сертифікат")</f>
        <v>Завантажити сертифікат</v>
      </c>
    </row>
    <row r="673" spans="1:3" x14ac:dyDescent="0.3">
      <c r="A673" s="2">
        <v>672</v>
      </c>
      <c r="B673" t="s">
        <v>667</v>
      </c>
      <c r="C673" t="str">
        <f>HYPERLINK("https://talan.bank.gov.ua/get-user-certificate/1gOQzNHyfzW31v1xO04i","Завантажити сертифікат")</f>
        <v>Завантажити сертифікат</v>
      </c>
    </row>
    <row r="674" spans="1:3" x14ac:dyDescent="0.3">
      <c r="A674" s="2">
        <v>673</v>
      </c>
      <c r="B674" t="s">
        <v>668</v>
      </c>
      <c r="C674" t="str">
        <f>HYPERLINK("https://talan.bank.gov.ua/get-user-certificate/1gOQznpez6rwRuFOujD2","Завантажити сертифікат")</f>
        <v>Завантажити сертифікат</v>
      </c>
    </row>
    <row r="675" spans="1:3" x14ac:dyDescent="0.3">
      <c r="A675" s="2">
        <v>674</v>
      </c>
      <c r="B675" t="s">
        <v>669</v>
      </c>
      <c r="C675" t="str">
        <f>HYPERLINK("https://talan.bank.gov.ua/get-user-certificate/1gOQzZgqS9x_9-pxL4H3","Завантажити сертифікат")</f>
        <v>Завантажити сертифікат</v>
      </c>
    </row>
    <row r="676" spans="1:3" x14ac:dyDescent="0.3">
      <c r="A676" s="2">
        <v>675</v>
      </c>
      <c r="B676" t="s">
        <v>670</v>
      </c>
      <c r="C676" t="str">
        <f>HYPERLINK("https://talan.bank.gov.ua/get-user-certificate/1gOQz8oreI7Tow8zFsCV","Завантажити сертифікат")</f>
        <v>Завантажити сертифікат</v>
      </c>
    </row>
    <row r="677" spans="1:3" x14ac:dyDescent="0.3">
      <c r="A677" s="2">
        <v>676</v>
      </c>
      <c r="B677" t="s">
        <v>671</v>
      </c>
      <c r="C677" t="str">
        <f>HYPERLINK("https://talan.bank.gov.ua/get-user-certificate/1gOQzaNUmPjGqumB1j6b","Завантажити сертифікат")</f>
        <v>Завантажити сертифікат</v>
      </c>
    </row>
    <row r="678" spans="1:3" x14ac:dyDescent="0.3">
      <c r="A678" s="2">
        <v>677</v>
      </c>
      <c r="B678" t="s">
        <v>672</v>
      </c>
      <c r="C678" t="str">
        <f>HYPERLINK("https://talan.bank.gov.ua/get-user-certificate/1gOQz35J3YomwhQfmLdC","Завантажити сертифікат")</f>
        <v>Завантажити сертифікат</v>
      </c>
    </row>
    <row r="679" spans="1:3" x14ac:dyDescent="0.3">
      <c r="A679" s="2">
        <v>678</v>
      </c>
      <c r="B679" t="s">
        <v>673</v>
      </c>
      <c r="C679" t="str">
        <f>HYPERLINK("https://talan.bank.gov.ua/get-user-certificate/1gOQzokiyyjkzOBgHyMI","Завантажити сертифікат")</f>
        <v>Завантажити сертифікат</v>
      </c>
    </row>
    <row r="680" spans="1:3" x14ac:dyDescent="0.3">
      <c r="A680" s="2">
        <v>679</v>
      </c>
      <c r="B680" t="s">
        <v>674</v>
      </c>
      <c r="C680" t="str">
        <f>HYPERLINK("https://talan.bank.gov.ua/get-user-certificate/1gOQzs4NyNTW-ks0CyIp","Завантажити сертифікат")</f>
        <v>Завантажити сертифікат</v>
      </c>
    </row>
    <row r="681" spans="1:3" x14ac:dyDescent="0.3">
      <c r="A681" s="2">
        <v>680</v>
      </c>
      <c r="B681" t="s">
        <v>675</v>
      </c>
      <c r="C681" t="str">
        <f>HYPERLINK("https://talan.bank.gov.ua/get-user-certificate/1gOQzuwsK9Md3bZ9QKAK","Завантажити сертифікат")</f>
        <v>Завантажити сертифікат</v>
      </c>
    </row>
    <row r="682" spans="1:3" x14ac:dyDescent="0.3">
      <c r="A682" s="2">
        <v>681</v>
      </c>
      <c r="B682" t="s">
        <v>676</v>
      </c>
      <c r="C682" t="str">
        <f>HYPERLINK("https://talan.bank.gov.ua/get-user-certificate/1gOQz7Vw141g3-QfGoJr","Завантажити сертифікат")</f>
        <v>Завантажити сертифікат</v>
      </c>
    </row>
    <row r="683" spans="1:3" x14ac:dyDescent="0.3">
      <c r="A683" s="2">
        <v>682</v>
      </c>
      <c r="B683" t="s">
        <v>677</v>
      </c>
      <c r="C683" t="str">
        <f>HYPERLINK("https://talan.bank.gov.ua/get-user-certificate/1gOQzU5JCa7MLndmjLjX","Завантажити сертифікат")</f>
        <v>Завантажити сертифікат</v>
      </c>
    </row>
    <row r="684" spans="1:3" x14ac:dyDescent="0.3">
      <c r="A684" s="2">
        <v>683</v>
      </c>
      <c r="B684" t="s">
        <v>678</v>
      </c>
      <c r="C684" t="str">
        <f>HYPERLINK("https://talan.bank.gov.ua/get-user-certificate/1gOQzIfj_WcB7Sbd67xS","Завантажити сертифікат")</f>
        <v>Завантажити сертифікат</v>
      </c>
    </row>
    <row r="685" spans="1:3" x14ac:dyDescent="0.3">
      <c r="A685" s="2">
        <v>684</v>
      </c>
      <c r="B685" t="s">
        <v>679</v>
      </c>
      <c r="C685" t="str">
        <f>HYPERLINK("https://talan.bank.gov.ua/get-user-certificate/1gOQzytRPhMqytdmeWtd","Завантажити сертифікат")</f>
        <v>Завантажити сертифікат</v>
      </c>
    </row>
    <row r="686" spans="1:3" x14ac:dyDescent="0.3">
      <c r="A686" s="2">
        <v>685</v>
      </c>
      <c r="B686" t="s">
        <v>680</v>
      </c>
      <c r="C686" t="str">
        <f>HYPERLINK("https://talan.bank.gov.ua/get-user-certificate/1gOQz_VK_gVlaviVyzKu","Завантажити сертифікат")</f>
        <v>Завантажити сертифікат</v>
      </c>
    </row>
    <row r="687" spans="1:3" x14ac:dyDescent="0.3">
      <c r="A687" s="2">
        <v>686</v>
      </c>
      <c r="B687" t="s">
        <v>681</v>
      </c>
      <c r="C687" t="str">
        <f>HYPERLINK("https://talan.bank.gov.ua/get-user-certificate/1gOQzftQjZVg6iB-pZwe","Завантажити сертифікат")</f>
        <v>Завантажити сертифікат</v>
      </c>
    </row>
    <row r="688" spans="1:3" x14ac:dyDescent="0.3">
      <c r="A688" s="2">
        <v>687</v>
      </c>
      <c r="B688" t="s">
        <v>682</v>
      </c>
      <c r="C688" t="str">
        <f>HYPERLINK("https://talan.bank.gov.ua/get-user-certificate/1gOQzE-XD6ThRzGA0m7S","Завантажити сертифікат")</f>
        <v>Завантажити сертифікат</v>
      </c>
    </row>
    <row r="689" spans="1:3" x14ac:dyDescent="0.3">
      <c r="A689" s="2">
        <v>688</v>
      </c>
      <c r="B689" t="s">
        <v>683</v>
      </c>
      <c r="C689" t="str">
        <f>HYPERLINK("https://talan.bank.gov.ua/get-user-certificate/1gOQz3684XdbSnb0nDaI","Завантажити сертифікат")</f>
        <v>Завантажити сертифікат</v>
      </c>
    </row>
    <row r="690" spans="1:3" x14ac:dyDescent="0.3">
      <c r="A690" s="2">
        <v>689</v>
      </c>
      <c r="B690" t="s">
        <v>684</v>
      </c>
      <c r="C690" t="str">
        <f>HYPERLINK("https://talan.bank.gov.ua/get-user-certificate/1gOQzW8-jRnj0nZZLzsa","Завантажити сертифікат")</f>
        <v>Завантажити сертифікат</v>
      </c>
    </row>
    <row r="691" spans="1:3" x14ac:dyDescent="0.3">
      <c r="A691" s="2">
        <v>690</v>
      </c>
      <c r="B691" t="s">
        <v>685</v>
      </c>
      <c r="C691" t="str">
        <f>HYPERLINK("https://talan.bank.gov.ua/get-user-certificate/1gOQzfoUTCiI0G_NqpYA","Завантажити сертифікат")</f>
        <v>Завантажити сертифікат</v>
      </c>
    </row>
    <row r="692" spans="1:3" x14ac:dyDescent="0.3">
      <c r="A692" s="2">
        <v>691</v>
      </c>
      <c r="B692" t="s">
        <v>686</v>
      </c>
      <c r="C692" t="str">
        <f>HYPERLINK("https://talan.bank.gov.ua/get-user-certificate/1gOQzgBlyhTZmPN_udJt","Завантажити сертифікат")</f>
        <v>Завантажити сертифікат</v>
      </c>
    </row>
    <row r="693" spans="1:3" x14ac:dyDescent="0.3">
      <c r="A693" s="2">
        <v>692</v>
      </c>
      <c r="B693" t="s">
        <v>687</v>
      </c>
      <c r="C693" t="str">
        <f>HYPERLINK("https://talan.bank.gov.ua/get-user-certificate/1gOQzn0YiF4TtB7Fv8V6","Завантажити сертифікат")</f>
        <v>Завантажити сертифікат</v>
      </c>
    </row>
    <row r="694" spans="1:3" x14ac:dyDescent="0.3">
      <c r="A694" s="2">
        <v>693</v>
      </c>
      <c r="B694" t="s">
        <v>688</v>
      </c>
      <c r="C694" t="str">
        <f>HYPERLINK("https://talan.bank.gov.ua/get-user-certificate/1gOQzS3B7eBhFs2gKMtE","Завантажити сертифікат")</f>
        <v>Завантажити сертифікат</v>
      </c>
    </row>
    <row r="695" spans="1:3" x14ac:dyDescent="0.3">
      <c r="A695" s="2">
        <v>694</v>
      </c>
      <c r="B695" t="s">
        <v>689</v>
      </c>
      <c r="C695" t="str">
        <f>HYPERLINK("https://talan.bank.gov.ua/get-user-certificate/1gOQzTLu5AwnlCz6ICLj","Завантажити сертифікат")</f>
        <v>Завантажити сертифікат</v>
      </c>
    </row>
    <row r="696" spans="1:3" x14ac:dyDescent="0.3">
      <c r="A696" s="2">
        <v>695</v>
      </c>
      <c r="B696" t="s">
        <v>690</v>
      </c>
      <c r="C696" t="str">
        <f>HYPERLINK("https://talan.bank.gov.ua/get-user-certificate/1gOQzLRFj2KGPafeC4P3","Завантажити сертифікат")</f>
        <v>Завантажити сертифікат</v>
      </c>
    </row>
    <row r="697" spans="1:3" x14ac:dyDescent="0.3">
      <c r="A697" s="2">
        <v>696</v>
      </c>
      <c r="B697" t="s">
        <v>691</v>
      </c>
      <c r="C697" t="str">
        <f>HYPERLINK("https://talan.bank.gov.ua/get-user-certificate/1gOQzHsiVN_Ne1EGmKdS","Завантажити сертифікат")</f>
        <v>Завантажити сертифікат</v>
      </c>
    </row>
    <row r="698" spans="1:3" x14ac:dyDescent="0.3">
      <c r="A698" s="2">
        <v>697</v>
      </c>
      <c r="B698" t="s">
        <v>692</v>
      </c>
      <c r="C698" t="str">
        <f>HYPERLINK("https://talan.bank.gov.ua/get-user-certificate/1gOQz50vtKtI572YGYUC","Завантажити сертифікат")</f>
        <v>Завантажити сертифікат</v>
      </c>
    </row>
    <row r="699" spans="1:3" x14ac:dyDescent="0.3">
      <c r="A699" s="2">
        <v>698</v>
      </c>
      <c r="B699" t="s">
        <v>693</v>
      </c>
      <c r="C699" t="str">
        <f>HYPERLINK("https://talan.bank.gov.ua/get-user-certificate/1gOQzBFfGkm2-M8GKx0O","Завантажити сертифікат")</f>
        <v>Завантажити сертифікат</v>
      </c>
    </row>
    <row r="700" spans="1:3" x14ac:dyDescent="0.3">
      <c r="A700" s="2">
        <v>699</v>
      </c>
      <c r="B700" t="s">
        <v>175</v>
      </c>
      <c r="C700" t="str">
        <f>HYPERLINK("https://talan.bank.gov.ua/get-user-certificate/1gOQzxPglisd_Tac3DQ0","Завантажити сертифікат")</f>
        <v>Завантажити сертифікат</v>
      </c>
    </row>
    <row r="701" spans="1:3" x14ac:dyDescent="0.3">
      <c r="A701" s="2">
        <v>700</v>
      </c>
      <c r="B701" t="s">
        <v>694</v>
      </c>
      <c r="C701" t="str">
        <f>HYPERLINK("https://talan.bank.gov.ua/get-user-certificate/1gOQzGW5afF0GT7K6fDb","Завантажити сертифікат")</f>
        <v>Завантажити сертифікат</v>
      </c>
    </row>
    <row r="702" spans="1:3" x14ac:dyDescent="0.3">
      <c r="A702" s="2">
        <v>701</v>
      </c>
      <c r="B702" t="s">
        <v>695</v>
      </c>
      <c r="C702" t="str">
        <f>HYPERLINK("https://talan.bank.gov.ua/get-user-certificate/1gOQz2BS9AM2-sIs6gKo","Завантажити сертифікат")</f>
        <v>Завантажити сертифікат</v>
      </c>
    </row>
    <row r="703" spans="1:3" x14ac:dyDescent="0.3">
      <c r="A703" s="2">
        <v>702</v>
      </c>
      <c r="B703" t="s">
        <v>696</v>
      </c>
      <c r="C703" t="str">
        <f>HYPERLINK("https://talan.bank.gov.ua/get-user-certificate/1gOQzQ50WxxABitmjwfc","Завантажити сертифікат")</f>
        <v>Завантажити сертифікат</v>
      </c>
    </row>
    <row r="704" spans="1:3" x14ac:dyDescent="0.3">
      <c r="A704" s="2">
        <v>703</v>
      </c>
      <c r="B704" t="s">
        <v>697</v>
      </c>
      <c r="C704" t="str">
        <f>HYPERLINK("https://talan.bank.gov.ua/get-user-certificate/1gOQzZkfcfsBo1qL6976","Завантажити сертифікат")</f>
        <v>Завантажити сертифікат</v>
      </c>
    </row>
    <row r="705" spans="1:3" x14ac:dyDescent="0.3">
      <c r="A705" s="2">
        <v>704</v>
      </c>
      <c r="B705" t="s">
        <v>698</v>
      </c>
      <c r="C705" t="str">
        <f>HYPERLINK("https://talan.bank.gov.ua/get-user-certificate/1gOQzLDgzEPWU0FIOkKX","Завантажити сертифікат")</f>
        <v>Завантажити сертифікат</v>
      </c>
    </row>
    <row r="706" spans="1:3" x14ac:dyDescent="0.3">
      <c r="A706" s="2">
        <v>705</v>
      </c>
      <c r="B706" t="s">
        <v>699</v>
      </c>
      <c r="C706" t="str">
        <f>HYPERLINK("https://talan.bank.gov.ua/get-user-certificate/1gOQziJmRCwalOYVuSF2","Завантажити сертифікат")</f>
        <v>Завантажити сертифікат</v>
      </c>
    </row>
    <row r="707" spans="1:3" x14ac:dyDescent="0.3">
      <c r="A707" s="2">
        <v>706</v>
      </c>
      <c r="B707" t="s">
        <v>700</v>
      </c>
      <c r="C707" t="str">
        <f>HYPERLINK("https://talan.bank.gov.ua/get-user-certificate/1gOQzMJyepccgV-BcZV_","Завантажити сертифікат")</f>
        <v>Завантажити сертифікат</v>
      </c>
    </row>
    <row r="708" spans="1:3" x14ac:dyDescent="0.3">
      <c r="A708" s="2">
        <v>707</v>
      </c>
      <c r="B708" t="s">
        <v>701</v>
      </c>
      <c r="C708" t="str">
        <f>HYPERLINK("https://talan.bank.gov.ua/get-user-certificate/1gOQzJxFoudbxsJ_5g1W","Завантажити сертифікат")</f>
        <v>Завантажити сертифікат</v>
      </c>
    </row>
    <row r="709" spans="1:3" x14ac:dyDescent="0.3">
      <c r="A709" s="2">
        <v>708</v>
      </c>
      <c r="B709" t="s">
        <v>702</v>
      </c>
      <c r="C709" t="str">
        <f>HYPERLINK("https://talan.bank.gov.ua/get-user-certificate/1gOQz-xaItUpv06821Pt","Завантажити сертифікат")</f>
        <v>Завантажити сертифікат</v>
      </c>
    </row>
    <row r="710" spans="1:3" x14ac:dyDescent="0.3">
      <c r="A710" s="2">
        <v>709</v>
      </c>
      <c r="B710" t="s">
        <v>703</v>
      </c>
      <c r="C710" t="str">
        <f>HYPERLINK("https://talan.bank.gov.ua/get-user-certificate/1gOQzck5REAnK6byxF5G","Завантажити сертифікат")</f>
        <v>Завантажити сертифікат</v>
      </c>
    </row>
    <row r="711" spans="1:3" x14ac:dyDescent="0.3">
      <c r="A711" s="2">
        <v>710</v>
      </c>
      <c r="B711" t="s">
        <v>704</v>
      </c>
      <c r="C711" t="str">
        <f>HYPERLINK("https://talan.bank.gov.ua/get-user-certificate/1gOQzXu0wKIGCF-e5gqI","Завантажити сертифікат")</f>
        <v>Завантажити сертифікат</v>
      </c>
    </row>
    <row r="712" spans="1:3" x14ac:dyDescent="0.3">
      <c r="A712" s="2">
        <v>711</v>
      </c>
      <c r="B712" t="s">
        <v>705</v>
      </c>
      <c r="C712" t="str">
        <f>HYPERLINK("https://talan.bank.gov.ua/get-user-certificate/1gOQznmo0XJtYLigWH5P","Завантажити сертифікат")</f>
        <v>Завантажити сертифікат</v>
      </c>
    </row>
    <row r="713" spans="1:3" x14ac:dyDescent="0.3">
      <c r="A713" s="2">
        <v>712</v>
      </c>
      <c r="B713" t="s">
        <v>706</v>
      </c>
      <c r="C713" t="str">
        <f>HYPERLINK("https://talan.bank.gov.ua/get-user-certificate/1gOQzvnpUUwFnQ4K7pdp","Завантажити сертифікат")</f>
        <v>Завантажити сертифікат</v>
      </c>
    </row>
    <row r="714" spans="1:3" x14ac:dyDescent="0.3">
      <c r="A714" s="2">
        <v>713</v>
      </c>
      <c r="B714" t="s">
        <v>707</v>
      </c>
      <c r="C714" t="str">
        <f>HYPERLINK("https://talan.bank.gov.ua/get-user-certificate/1gOQzyTDcnfbjRCIw0Ql","Завантажити сертифікат")</f>
        <v>Завантажити сертифікат</v>
      </c>
    </row>
    <row r="715" spans="1:3" x14ac:dyDescent="0.3">
      <c r="A715" s="2">
        <v>714</v>
      </c>
      <c r="B715" t="s">
        <v>708</v>
      </c>
      <c r="C715" t="str">
        <f>HYPERLINK("https://talan.bank.gov.ua/get-user-certificate/1gOQzXjIIVKrwkDVB1sS","Завантажити сертифікат")</f>
        <v>Завантажити сертифікат</v>
      </c>
    </row>
    <row r="716" spans="1:3" x14ac:dyDescent="0.3">
      <c r="A716" s="2">
        <v>715</v>
      </c>
      <c r="B716" t="s">
        <v>709</v>
      </c>
      <c r="C716" t="str">
        <f>HYPERLINK("https://talan.bank.gov.ua/get-user-certificate/1gOQzHeVjSPGCIsBBRB7","Завантажити сертифікат")</f>
        <v>Завантажити сертифікат</v>
      </c>
    </row>
    <row r="717" spans="1:3" x14ac:dyDescent="0.3">
      <c r="A717" s="2">
        <v>716</v>
      </c>
      <c r="B717" t="s">
        <v>710</v>
      </c>
      <c r="C717" t="str">
        <f>HYPERLINK("https://talan.bank.gov.ua/get-user-certificate/1gOQzjOKc8LTetrw6jOW","Завантажити сертифікат")</f>
        <v>Завантажити сертифікат</v>
      </c>
    </row>
    <row r="718" spans="1:3" x14ac:dyDescent="0.3">
      <c r="A718" s="2">
        <v>717</v>
      </c>
      <c r="B718" t="s">
        <v>711</v>
      </c>
      <c r="C718" t="str">
        <f>HYPERLINK("https://talan.bank.gov.ua/get-user-certificate/1gOQz6pcrXgbNeD8QeF4","Завантажити сертифікат")</f>
        <v>Завантажити сертифікат</v>
      </c>
    </row>
    <row r="719" spans="1:3" x14ac:dyDescent="0.3">
      <c r="A719" s="2">
        <v>718</v>
      </c>
      <c r="B719" t="s">
        <v>712</v>
      </c>
      <c r="C719" t="str">
        <f>HYPERLINK("https://talan.bank.gov.ua/get-user-certificate/1gOQzdgJKhp-LKH_ox9A","Завантажити сертифікат")</f>
        <v>Завантажити сертифікат</v>
      </c>
    </row>
    <row r="720" spans="1:3" x14ac:dyDescent="0.3">
      <c r="A720" s="2">
        <v>719</v>
      </c>
      <c r="B720" t="s">
        <v>713</v>
      </c>
      <c r="C720" t="str">
        <f>HYPERLINK("https://talan.bank.gov.ua/get-user-certificate/1gOQzMpwl-gsOElpefbg","Завантажити сертифікат")</f>
        <v>Завантажити сертифікат</v>
      </c>
    </row>
    <row r="721" spans="1:3" x14ac:dyDescent="0.3">
      <c r="A721" s="2">
        <v>720</v>
      </c>
      <c r="B721" t="s">
        <v>714</v>
      </c>
      <c r="C721" t="str">
        <f>HYPERLINK("https://talan.bank.gov.ua/get-user-certificate/1gOQzpFW5HUO8kC2mF9E","Завантажити сертифікат")</f>
        <v>Завантажити сертифікат</v>
      </c>
    </row>
    <row r="722" spans="1:3" x14ac:dyDescent="0.3">
      <c r="A722" s="2">
        <v>721</v>
      </c>
      <c r="B722" t="s">
        <v>715</v>
      </c>
      <c r="C722" t="str">
        <f>HYPERLINK("https://talan.bank.gov.ua/get-user-certificate/1gOQz06pl6QIHR-uyg6x","Завантажити сертифікат")</f>
        <v>Завантажити сертифікат</v>
      </c>
    </row>
    <row r="723" spans="1:3" x14ac:dyDescent="0.3">
      <c r="A723" s="2">
        <v>722</v>
      </c>
      <c r="B723" t="s">
        <v>716</v>
      </c>
      <c r="C723" t="str">
        <f>HYPERLINK("https://talan.bank.gov.ua/get-user-certificate/1gOQzyVXcJ9PKjzTkPf5","Завантажити сертифікат")</f>
        <v>Завантажити сертифікат</v>
      </c>
    </row>
    <row r="724" spans="1:3" x14ac:dyDescent="0.3">
      <c r="A724" s="2">
        <v>723</v>
      </c>
      <c r="B724" t="s">
        <v>717</v>
      </c>
      <c r="C724" t="str">
        <f>HYPERLINK("https://talan.bank.gov.ua/get-user-certificate/1gOQz1uhUJK2Ku3iymEd","Завантажити сертифікат")</f>
        <v>Завантажити сертифікат</v>
      </c>
    </row>
    <row r="725" spans="1:3" x14ac:dyDescent="0.3">
      <c r="A725" s="2">
        <v>724</v>
      </c>
      <c r="B725" t="s">
        <v>718</v>
      </c>
      <c r="C725" t="str">
        <f>HYPERLINK("https://talan.bank.gov.ua/get-user-certificate/1gOQzq0QLHH4ZvatJ143","Завантажити сертифікат")</f>
        <v>Завантажити сертифікат</v>
      </c>
    </row>
    <row r="726" spans="1:3" x14ac:dyDescent="0.3">
      <c r="A726" s="2">
        <v>725</v>
      </c>
      <c r="B726" t="s">
        <v>719</v>
      </c>
      <c r="C726" t="str">
        <f>HYPERLINK("https://talan.bank.gov.ua/get-user-certificate/1gOQzBXcvRcc5PrhsyYX","Завантажити сертифікат")</f>
        <v>Завантажити сертифікат</v>
      </c>
    </row>
    <row r="727" spans="1:3" x14ac:dyDescent="0.3">
      <c r="A727" s="2">
        <v>726</v>
      </c>
      <c r="B727" t="s">
        <v>720</v>
      </c>
      <c r="C727" t="str">
        <f>HYPERLINK("https://talan.bank.gov.ua/get-user-certificate/1gOQz1GY3r0iVZiHIPXn","Завантажити сертифікат")</f>
        <v>Завантажити сертифікат</v>
      </c>
    </row>
    <row r="728" spans="1:3" x14ac:dyDescent="0.3">
      <c r="A728" s="2">
        <v>727</v>
      </c>
      <c r="B728" t="s">
        <v>721</v>
      </c>
      <c r="C728" t="str">
        <f>HYPERLINK("https://talan.bank.gov.ua/get-user-certificate/1gOQzxVIiOI5OZPzLNwx","Завантажити сертифікат")</f>
        <v>Завантажити сертифікат</v>
      </c>
    </row>
    <row r="729" spans="1:3" x14ac:dyDescent="0.3">
      <c r="A729" s="2">
        <v>728</v>
      </c>
      <c r="B729" t="s">
        <v>722</v>
      </c>
      <c r="C729" t="str">
        <f>HYPERLINK("https://talan.bank.gov.ua/get-user-certificate/1gOQzVHwAeIl5Dw2q1WM","Завантажити сертифікат")</f>
        <v>Завантажити сертифікат</v>
      </c>
    </row>
    <row r="730" spans="1:3" x14ac:dyDescent="0.3">
      <c r="A730" s="2">
        <v>729</v>
      </c>
      <c r="B730" t="s">
        <v>723</v>
      </c>
      <c r="C730" t="str">
        <f>HYPERLINK("https://talan.bank.gov.ua/get-user-certificate/1gOQzpuwn4kx9K15fJWW","Завантажити сертифікат")</f>
        <v>Завантажити сертифікат</v>
      </c>
    </row>
    <row r="731" spans="1:3" x14ac:dyDescent="0.3">
      <c r="A731" s="2">
        <v>730</v>
      </c>
      <c r="B731" t="s">
        <v>724</v>
      </c>
      <c r="C731" t="str">
        <f>HYPERLINK("https://talan.bank.gov.ua/get-user-certificate/1gOQzDMrGxkgt4qLEUYC","Завантажити сертифікат")</f>
        <v>Завантажити сертифікат</v>
      </c>
    </row>
    <row r="732" spans="1:3" x14ac:dyDescent="0.3">
      <c r="A732" s="2">
        <v>731</v>
      </c>
      <c r="B732" t="s">
        <v>725</v>
      </c>
      <c r="C732" t="str">
        <f>HYPERLINK("https://talan.bank.gov.ua/get-user-certificate/1gOQzWHf500lx_LZUxhy","Завантажити сертифікат")</f>
        <v>Завантажити сертифікат</v>
      </c>
    </row>
    <row r="733" spans="1:3" x14ac:dyDescent="0.3">
      <c r="A733" s="2">
        <v>732</v>
      </c>
      <c r="B733" t="s">
        <v>726</v>
      </c>
      <c r="C733" t="str">
        <f>HYPERLINK("https://talan.bank.gov.ua/get-user-certificate/1gOQzvfLw0y09-NxGn_R","Завантажити сертифікат")</f>
        <v>Завантажити сертифікат</v>
      </c>
    </row>
    <row r="734" spans="1:3" x14ac:dyDescent="0.3">
      <c r="A734" s="2">
        <v>733</v>
      </c>
      <c r="B734" t="s">
        <v>727</v>
      </c>
      <c r="C734" t="str">
        <f>HYPERLINK("https://talan.bank.gov.ua/get-user-certificate/1gOQzT0v1CKk02ZVQM6r","Завантажити сертифікат")</f>
        <v>Завантажити сертифікат</v>
      </c>
    </row>
    <row r="735" spans="1:3" x14ac:dyDescent="0.3">
      <c r="A735" s="2">
        <v>734</v>
      </c>
      <c r="B735" t="s">
        <v>728</v>
      </c>
      <c r="C735" t="str">
        <f>HYPERLINK("https://talan.bank.gov.ua/get-user-certificate/1gOQzQ0R5fk0j74wadpd","Завантажити сертифікат")</f>
        <v>Завантажити сертифікат</v>
      </c>
    </row>
    <row r="736" spans="1:3" x14ac:dyDescent="0.3">
      <c r="A736" s="2">
        <v>735</v>
      </c>
      <c r="B736" t="s">
        <v>729</v>
      </c>
      <c r="C736" t="str">
        <f>HYPERLINK("https://talan.bank.gov.ua/get-user-certificate/1gOQzWTvrhHGFmhsCq2n","Завантажити сертифікат")</f>
        <v>Завантажити сертифікат</v>
      </c>
    </row>
    <row r="737" spans="1:3" x14ac:dyDescent="0.3">
      <c r="A737" s="2">
        <v>736</v>
      </c>
      <c r="B737" t="s">
        <v>730</v>
      </c>
      <c r="C737" t="str">
        <f>HYPERLINK("https://talan.bank.gov.ua/get-user-certificate/1gOQz-i89CS1Y1gRfgiu","Завантажити сертифікат")</f>
        <v>Завантажити сертифікат</v>
      </c>
    </row>
    <row r="738" spans="1:3" x14ac:dyDescent="0.3">
      <c r="A738" s="2">
        <v>737</v>
      </c>
      <c r="B738" t="s">
        <v>731</v>
      </c>
      <c r="C738" t="str">
        <f>HYPERLINK("https://talan.bank.gov.ua/get-user-certificate/1gOQzO2nAnQqK_CezCES","Завантажити сертифікат")</f>
        <v>Завантажити сертифікат</v>
      </c>
    </row>
    <row r="739" spans="1:3" x14ac:dyDescent="0.3">
      <c r="A739" s="2">
        <v>738</v>
      </c>
      <c r="B739" t="s">
        <v>732</v>
      </c>
      <c r="C739" t="str">
        <f>HYPERLINK("https://talan.bank.gov.ua/get-user-certificate/1gOQzYpMz_taEcDtctrA","Завантажити сертифікат")</f>
        <v>Завантажити сертифікат</v>
      </c>
    </row>
    <row r="740" spans="1:3" x14ac:dyDescent="0.3">
      <c r="A740" s="2">
        <v>739</v>
      </c>
      <c r="B740" t="s">
        <v>733</v>
      </c>
      <c r="C740" t="str">
        <f>HYPERLINK("https://talan.bank.gov.ua/get-user-certificate/1gOQzNj1UfbdyES1gy7p","Завантажити сертифікат")</f>
        <v>Завантажити сертифікат</v>
      </c>
    </row>
    <row r="741" spans="1:3" x14ac:dyDescent="0.3">
      <c r="A741" s="2">
        <v>740</v>
      </c>
      <c r="B741" t="s">
        <v>734</v>
      </c>
      <c r="C741" t="str">
        <f>HYPERLINK("https://talan.bank.gov.ua/get-user-certificate/1gOQzoaOABL0wuN8ZdXO","Завантажити сертифікат")</f>
        <v>Завантажити сертифікат</v>
      </c>
    </row>
    <row r="742" spans="1:3" x14ac:dyDescent="0.3">
      <c r="A742" s="2">
        <v>741</v>
      </c>
      <c r="B742" t="s">
        <v>735</v>
      </c>
      <c r="C742" t="str">
        <f>HYPERLINK("https://talan.bank.gov.ua/get-user-certificate/1gOQzQ61xrMUW4Zl6EZY","Завантажити сертифікат")</f>
        <v>Завантажити сертифікат</v>
      </c>
    </row>
    <row r="743" spans="1:3" x14ac:dyDescent="0.3">
      <c r="A743" s="2">
        <v>742</v>
      </c>
      <c r="B743" t="s">
        <v>736</v>
      </c>
      <c r="C743" t="str">
        <f>HYPERLINK("https://talan.bank.gov.ua/get-user-certificate/1gOQzGBLPYumKw_XpUWk","Завантажити сертифікат")</f>
        <v>Завантажити сертифікат</v>
      </c>
    </row>
    <row r="744" spans="1:3" x14ac:dyDescent="0.3">
      <c r="A744" s="2">
        <v>743</v>
      </c>
      <c r="B744" t="s">
        <v>737</v>
      </c>
      <c r="C744" t="str">
        <f>HYPERLINK("https://talan.bank.gov.ua/get-user-certificate/1gOQzHeYW8S9-pdsiK-q","Завантажити сертифікат")</f>
        <v>Завантажити сертифікат</v>
      </c>
    </row>
    <row r="745" spans="1:3" x14ac:dyDescent="0.3">
      <c r="A745" s="2">
        <v>744</v>
      </c>
      <c r="B745" t="s">
        <v>738</v>
      </c>
      <c r="C745" t="str">
        <f>HYPERLINK("https://talan.bank.gov.ua/get-user-certificate/1gOQzkjDePmlEk37lf0Q","Завантажити сертифікат")</f>
        <v>Завантажити сертифікат</v>
      </c>
    </row>
    <row r="746" spans="1:3" x14ac:dyDescent="0.3">
      <c r="A746" s="2">
        <v>745</v>
      </c>
      <c r="B746" t="s">
        <v>739</v>
      </c>
      <c r="C746" t="str">
        <f>HYPERLINK("https://talan.bank.gov.ua/get-user-certificate/1gOQz6xU70GHkKDHbs4I","Завантажити сертифікат")</f>
        <v>Завантажити сертифікат</v>
      </c>
    </row>
    <row r="747" spans="1:3" x14ac:dyDescent="0.3">
      <c r="A747" s="2">
        <v>746</v>
      </c>
      <c r="B747" t="s">
        <v>740</v>
      </c>
      <c r="C747" t="str">
        <f>HYPERLINK("https://talan.bank.gov.ua/get-user-certificate/1gOQzt9HdiaUd9wuIVs6","Завантажити сертифікат")</f>
        <v>Завантажити сертифікат</v>
      </c>
    </row>
    <row r="748" spans="1:3" x14ac:dyDescent="0.3">
      <c r="A748" s="2">
        <v>747</v>
      </c>
      <c r="B748" t="s">
        <v>741</v>
      </c>
      <c r="C748" t="str">
        <f>HYPERLINK("https://talan.bank.gov.ua/get-user-certificate/1gOQz3haYraeZsaaoTy7","Завантажити сертифікат")</f>
        <v>Завантажити сертифікат</v>
      </c>
    </row>
    <row r="749" spans="1:3" x14ac:dyDescent="0.3">
      <c r="A749" s="2">
        <v>748</v>
      </c>
      <c r="B749" t="s">
        <v>742</v>
      </c>
      <c r="C749" t="str">
        <f>HYPERLINK("https://talan.bank.gov.ua/get-user-certificate/1gOQzOBs7IIALQ7_Updm","Завантажити сертифікат")</f>
        <v>Завантажити сертифікат</v>
      </c>
    </row>
    <row r="750" spans="1:3" x14ac:dyDescent="0.3">
      <c r="A750" s="2">
        <v>749</v>
      </c>
      <c r="B750" t="s">
        <v>743</v>
      </c>
      <c r="C750" t="str">
        <f>HYPERLINK("https://talan.bank.gov.ua/get-user-certificate/1gOQzJnoKWcTfoQhoZ01","Завантажити сертифікат")</f>
        <v>Завантажити сертифікат</v>
      </c>
    </row>
    <row r="751" spans="1:3" x14ac:dyDescent="0.3">
      <c r="A751" s="2">
        <v>750</v>
      </c>
      <c r="B751" t="s">
        <v>744</v>
      </c>
      <c r="C751" t="str">
        <f>HYPERLINK("https://talan.bank.gov.ua/get-user-certificate/1gOQz68ShF9nUPnKBpg4","Завантажити сертифікат")</f>
        <v>Завантажити сертифікат</v>
      </c>
    </row>
    <row r="752" spans="1:3" x14ac:dyDescent="0.3">
      <c r="A752" s="2">
        <v>751</v>
      </c>
      <c r="B752" t="s">
        <v>745</v>
      </c>
      <c r="C752" t="str">
        <f>HYPERLINK("https://talan.bank.gov.ua/get-user-certificate/1gOQzULwr9eXvwcIBgfx","Завантажити сертифікат")</f>
        <v>Завантажити сертифікат</v>
      </c>
    </row>
    <row r="753" spans="1:3" x14ac:dyDescent="0.3">
      <c r="A753" s="2">
        <v>752</v>
      </c>
      <c r="B753" t="s">
        <v>746</v>
      </c>
      <c r="C753" t="str">
        <f>HYPERLINK("https://talan.bank.gov.ua/get-user-certificate/1gOQzI54RFnbzUOw9Jc9","Завантажити сертифікат")</f>
        <v>Завантажити сертифікат</v>
      </c>
    </row>
    <row r="754" spans="1:3" x14ac:dyDescent="0.3">
      <c r="A754" s="2">
        <v>753</v>
      </c>
      <c r="B754" t="s">
        <v>747</v>
      </c>
      <c r="C754" t="str">
        <f>HYPERLINK("https://talan.bank.gov.ua/get-user-certificate/1gOQzlSEhr4ZOSOC6kME","Завантажити сертифікат")</f>
        <v>Завантажити сертифікат</v>
      </c>
    </row>
    <row r="755" spans="1:3" x14ac:dyDescent="0.3">
      <c r="A755" s="2">
        <v>754</v>
      </c>
      <c r="B755" t="s">
        <v>748</v>
      </c>
      <c r="C755" t="str">
        <f>HYPERLINK("https://talan.bank.gov.ua/get-user-certificate/1gOQzy-87TEUdBF47TS4","Завантажити сертифікат")</f>
        <v>Завантажити сертифікат</v>
      </c>
    </row>
    <row r="756" spans="1:3" x14ac:dyDescent="0.3">
      <c r="A756" s="2">
        <v>755</v>
      </c>
      <c r="B756" t="s">
        <v>752</v>
      </c>
      <c r="C756" t="str">
        <f>HYPERLINK("https://talan.bank.gov.ua/get-user-certificate/OkqYuItmp9bv6QUBrzFi","Завантажити сертифікат")</f>
        <v>Завантажити сертифікат</v>
      </c>
    </row>
    <row r="757" spans="1:3" x14ac:dyDescent="0.3">
      <c r="A757" s="2">
        <v>756</v>
      </c>
      <c r="B757" t="s">
        <v>753</v>
      </c>
      <c r="C757" t="str">
        <f>HYPERLINK("https://talan.bank.gov.ua/get-user-certificate/OkqYuvWGJmD8E0QWUhzg","Завантажити сертифікат")</f>
        <v>Завантажити сертифікат</v>
      </c>
    </row>
    <row r="758" spans="1:3" x14ac:dyDescent="0.3">
      <c r="A758" s="2">
        <v>757</v>
      </c>
      <c r="B758" t="s">
        <v>754</v>
      </c>
      <c r="C758" t="str">
        <f>HYPERLINK("https://talan.bank.gov.ua/get-user-certificate/OkqYuyIuqUPSYmXOW1xD","Завантажити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5" r:id="rId243" tooltip="Завантажити сертифікат" display="Завантажити сертифікат"/>
    <hyperlink ref="C246" r:id="rId244" tooltip="Завантажити сертифікат" display="Завантажити сертифікат"/>
    <hyperlink ref="C247" r:id="rId245" tooltip="Завантажити сертифікат" display="Завантажити сертифікат"/>
    <hyperlink ref="C248" r:id="rId246" tooltip="Завантажити сертифікат" display="Завантажити сертифікат"/>
    <hyperlink ref="C249" r:id="rId247" tooltip="Завантажити сертифікат" display="Завантажити сертифікат"/>
    <hyperlink ref="C250" r:id="rId248" tooltip="Завантажити сертифікат" display="Завантажити сертифікат"/>
    <hyperlink ref="C251" r:id="rId249" tooltip="Завантажити сертифікат" display="Завантажити сертифікат"/>
    <hyperlink ref="C252" r:id="rId250" tooltip="Завантажити сертифікат" display="Завантажити сертифікат"/>
    <hyperlink ref="C253" r:id="rId251" tooltip="Завантажити сертифікат" display="Завантажити сертифікат"/>
    <hyperlink ref="C254" r:id="rId252" tooltip="Завантажити сертифікат" display="Завантажити сертифікат"/>
    <hyperlink ref="C255" r:id="rId253" tooltip="Завантажити сертифікат" display="Завантажити сертифікат"/>
    <hyperlink ref="C256" r:id="rId254" tooltip="Завантажити сертифікат" display="Завантажити сертифікат"/>
    <hyperlink ref="C257" r:id="rId255" tooltip="Завантажити сертифікат" display="Завантажити сертифікат"/>
    <hyperlink ref="C258" r:id="rId256" tooltip="Завантажити сертифікат" display="Завантажити сертифікат"/>
    <hyperlink ref="C259" r:id="rId257" tooltip="Завантажити сертифікат" display="Завантажити сертифікат"/>
    <hyperlink ref="C260" r:id="rId258" tooltip="Завантажити сертифікат" display="Завантажити сертифікат"/>
    <hyperlink ref="C261" r:id="rId259" tooltip="Завантажити сертифікат" display="Завантажити сертифікат"/>
    <hyperlink ref="C262" r:id="rId260" tooltip="Завантажити сертифікат" display="Завантажити сертифікат"/>
    <hyperlink ref="C263" r:id="rId261" tooltip="Завантажити сертифікат" display="Завантажити сертифікат"/>
    <hyperlink ref="C264" r:id="rId262" tooltip="Завантажити сертифікат" display="Завантажити сертифікат"/>
    <hyperlink ref="C265" r:id="rId263" tooltip="Завантажити сертифікат" display="Завантажити сертифікат"/>
    <hyperlink ref="C266" r:id="rId264" tooltip="Завантажити сертифікат" display="Завантажити сертифікат"/>
    <hyperlink ref="C267" r:id="rId265" tooltip="Завантажити сертифікат" display="Завантажити сертифікат"/>
    <hyperlink ref="C268" r:id="rId266" tooltip="Завантажити сертифікат" display="Завантажити сертифікат"/>
    <hyperlink ref="C269" r:id="rId267" tooltip="Завантажити сертифікат" display="Завантажити сертифікат"/>
    <hyperlink ref="C270" r:id="rId268" tooltip="Завантажити сертифікат" display="Завантажити сертифікат"/>
    <hyperlink ref="C271" r:id="rId269" tooltip="Завантажити сертифікат" display="Завантажити сертифікат"/>
    <hyperlink ref="C272" r:id="rId270" tooltip="Завантажити сертифікат" display="Завантажити сертифікат"/>
    <hyperlink ref="C273" r:id="rId271" tooltip="Завантажити сертифікат" display="Завантажити сертифікат"/>
    <hyperlink ref="C274" r:id="rId272" tooltip="Завантажити сертифікат" display="Завантажити сертифікат"/>
    <hyperlink ref="C275" r:id="rId273" tooltip="Завантажити сертифікат" display="Завантажити сертифікат"/>
    <hyperlink ref="C276" r:id="rId274" tooltip="Завантажити сертифікат" display="Завантажити сертифікат"/>
    <hyperlink ref="C277" r:id="rId275" tooltip="Завантажити сертифікат" display="Завантажити сертифікат"/>
    <hyperlink ref="C278" r:id="rId276" tooltip="Завантажити сертифікат" display="Завантажити сертифікат"/>
    <hyperlink ref="C279" r:id="rId277" tooltip="Завантажити сертифікат" display="Завантажити сертифікат"/>
    <hyperlink ref="C280" r:id="rId278" tooltip="Завантажити сертифікат" display="Завантажити сертифікат"/>
    <hyperlink ref="C281" r:id="rId279" tooltip="Завантажити сертифікат" display="Завантажити сертифікат"/>
    <hyperlink ref="C282" r:id="rId280" tooltip="Завантажити сертифікат" display="Завантажити сертифікат"/>
    <hyperlink ref="C283" r:id="rId281" tooltip="Завантажити сертифікат" display="Завантажити сертифікат"/>
    <hyperlink ref="C284" r:id="rId282" tooltip="Завантажити сертифікат" display="Завантажити сертифікат"/>
    <hyperlink ref="C285" r:id="rId283" tooltip="Завантажити сертифікат" display="Завантажити сертифікат"/>
    <hyperlink ref="C286" r:id="rId284" tooltip="Завантажити сертифікат" display="Завантажити сертифікат"/>
    <hyperlink ref="C287" r:id="rId285" tooltip="Завантажити сертифікат" display="Завантажити сертифікат"/>
    <hyperlink ref="C288" r:id="rId286" tooltip="Завантажити сертифікат" display="Завантажити сертифікат"/>
    <hyperlink ref="C289" r:id="rId287" tooltip="Завантажити сертифікат" display="Завантажити сертифікат"/>
    <hyperlink ref="C290" r:id="rId288" tooltip="Завантажити сертифікат" display="Завантажити сертифікат"/>
    <hyperlink ref="C291" r:id="rId289" tooltip="Завантажити сертифікат" display="Завантажити сертифікат"/>
    <hyperlink ref="C292" r:id="rId290" tooltip="Завантажити сертифікат" display="Завантажити сертифікат"/>
    <hyperlink ref="C293" r:id="rId291" tooltip="Завантажити сертифікат" display="Завантажити сертифікат"/>
    <hyperlink ref="C294" r:id="rId292" tooltip="Завантажити сертифікат" display="Завантажити сертифікат"/>
    <hyperlink ref="C295" r:id="rId293" tooltip="Завантажити сертифікат" display="Завантажити сертифікат"/>
    <hyperlink ref="C296" r:id="rId294" tooltip="Завантажити сертифікат" display="Завантажити сертифікат"/>
    <hyperlink ref="C297" r:id="rId295" tooltip="Завантажити сертифікат" display="Завантажити сертифікат"/>
    <hyperlink ref="C298" r:id="rId296" tooltip="Завантажити сертифікат" display="Завантажити сертифікат"/>
    <hyperlink ref="C299" r:id="rId297" tooltip="Завантажити сертифікат" display="Завантажити сертифікат"/>
    <hyperlink ref="C300" r:id="rId298" tooltip="Завантажити сертифікат" display="Завантажити сертифікат"/>
    <hyperlink ref="C301" r:id="rId299" tooltip="Завантажити сертифікат" display="Завантажити сертифікат"/>
    <hyperlink ref="C302" r:id="rId300" tooltip="Завантажити сертифікат" display="Завантажити сертифікат"/>
    <hyperlink ref="C303" r:id="rId301" tooltip="Завантажити сертифікат" display="Завантажити сертифікат"/>
    <hyperlink ref="C304" r:id="rId302" tooltip="Завантажити сертифікат" display="Завантажити сертифікат"/>
    <hyperlink ref="C305" r:id="rId303" tooltip="Завантажити сертифікат" display="Завантажити сертифікат"/>
    <hyperlink ref="C306" r:id="rId304" tooltip="Завантажити сертифікат" display="Завантажити сертифікат"/>
    <hyperlink ref="C307" r:id="rId305" tooltip="Завантажити сертифікат" display="Завантажити сертифікат"/>
    <hyperlink ref="C308" r:id="rId306" tooltip="Завантажити сертифікат" display="Завантажити сертифікат"/>
    <hyperlink ref="C309" r:id="rId307" tooltip="Завантажити сертифікат" display="Завантажити сертифікат"/>
    <hyperlink ref="C310" r:id="rId308" tooltip="Завантажити сертифікат" display="Завантажити сертифікат"/>
    <hyperlink ref="C311" r:id="rId309" tooltip="Завантажити сертифікат" display="Завантажити сертифікат"/>
    <hyperlink ref="C312" r:id="rId310" tooltip="Завантажити сертифікат" display="Завантажити сертифікат"/>
    <hyperlink ref="C313" r:id="rId311" tooltip="Завантажити сертифікат" display="Завантажити сертифікат"/>
    <hyperlink ref="C314" r:id="rId312" tooltip="Завантажити сертифікат" display="Завантажити сертифікат"/>
    <hyperlink ref="C315" r:id="rId313" tooltip="Завантажити сертифікат" display="Завантажити сертифікат"/>
    <hyperlink ref="C316" r:id="rId314" tooltip="Завантажити сертифікат" display="Завантажити сертифікат"/>
    <hyperlink ref="C317" r:id="rId315" tooltip="Завантажити сертифікат" display="Завантажити сертифікат"/>
    <hyperlink ref="C318" r:id="rId316" tooltip="Завантажити сертифікат" display="Завантажити сертифікат"/>
    <hyperlink ref="C319" r:id="rId317" tooltip="Завантажити сертифікат" display="Завантажити сертифікат"/>
    <hyperlink ref="C320" r:id="rId318" tooltip="Завантажити сертифікат" display="Завантажити сертифікат"/>
    <hyperlink ref="C321" r:id="rId319" tooltip="Завантажити сертифікат" display="Завантажити сертифікат"/>
    <hyperlink ref="C322" r:id="rId320" tooltip="Завантажити сертифікат" display="Завантажити сертифікат"/>
    <hyperlink ref="C323" r:id="rId321" tooltip="Завантажити сертифікат" display="Завантажити сертифікат"/>
    <hyperlink ref="C324" r:id="rId322" tooltip="Завантажити сертифікат" display="Завантажити сертифікат"/>
    <hyperlink ref="C325" r:id="rId323" tooltip="Завантажити сертифікат" display="Завантажити сертифікат"/>
    <hyperlink ref="C326" r:id="rId324" tooltip="Завантажити сертифікат" display="Завантажити сертифікат"/>
    <hyperlink ref="C327" r:id="rId325" tooltip="Завантажити сертифікат" display="Завантажити сертифікат"/>
    <hyperlink ref="C328" r:id="rId326" tooltip="Завантажити сертифікат" display="Завантажити сертифікат"/>
    <hyperlink ref="C329" r:id="rId327" tooltip="Завантажити сертифікат" display="Завантажити сертифікат"/>
    <hyperlink ref="C330" r:id="rId328" tooltip="Завантажити сертифікат" display="Завантажити сертифікат"/>
    <hyperlink ref="C331" r:id="rId329" tooltip="Завантажити сертифікат" display="Завантажити сертифікат"/>
    <hyperlink ref="C332" r:id="rId330" tooltip="Завантажити сертифікат" display="Завантажити сертифікат"/>
    <hyperlink ref="C333" r:id="rId331" tooltip="Завантажити сертифікат" display="Завантажити сертифікат"/>
    <hyperlink ref="C334" r:id="rId332" tooltip="Завантажити сертифікат" display="Завантажити сертифікат"/>
    <hyperlink ref="C335" r:id="rId333" tooltip="Завантажити сертифікат" display="Завантажити сертифікат"/>
    <hyperlink ref="C336" r:id="rId334" tooltip="Завантажити сертифікат" display="Завантажити сертифікат"/>
    <hyperlink ref="C337" r:id="rId335" tooltip="Завантажити сертифікат" display="Завантажити сертифікат"/>
    <hyperlink ref="C338" r:id="rId336" tooltip="Завантажити сертифікат" display="Завантажити сертифікат"/>
    <hyperlink ref="C339" r:id="rId337" tooltip="Завантажити сертифікат" display="Завантажити сертифікат"/>
    <hyperlink ref="C340" r:id="rId338" tooltip="Завантажити сертифікат" display="Завантажити сертифікат"/>
    <hyperlink ref="C341" r:id="rId339" tooltip="Завантажити сертифікат" display="Завантажити сертифікат"/>
    <hyperlink ref="C342" r:id="rId340" tooltip="Завантажити сертифікат" display="Завантажити сертифікат"/>
    <hyperlink ref="C343" r:id="rId341" tooltip="Завантажити сертифікат" display="Завантажити сертифікат"/>
    <hyperlink ref="C344" r:id="rId342" tooltip="Завантажити сертифікат" display="Завантажити сертифікат"/>
    <hyperlink ref="C345" r:id="rId343" tooltip="Завантажити сертифікат" display="Завантажити сертифікат"/>
    <hyperlink ref="C346" r:id="rId344" tooltip="Завантажити сертифікат" display="Завантажити сертифікат"/>
    <hyperlink ref="C347" r:id="rId345" tooltip="Завантажити сертифікат" display="Завантажити сертифікат"/>
    <hyperlink ref="C348" r:id="rId346" tooltip="Завантажити сертифікат" display="Завантажити сертифікат"/>
    <hyperlink ref="C349" r:id="rId347" tooltip="Завантажити сертифікат" display="Завантажити сертифікат"/>
    <hyperlink ref="C350" r:id="rId348" tooltip="Завантажити сертифікат" display="Завантажити сертифікат"/>
    <hyperlink ref="C351" r:id="rId349" tooltip="Завантажити сертифікат" display="Завантажити сертифікат"/>
    <hyperlink ref="C352" r:id="rId350" tooltip="Завантажити сертифікат" display="Завантажити сертифікат"/>
    <hyperlink ref="C353" r:id="rId351" tooltip="Завантажити сертифікат" display="Завантажити сертифікат"/>
    <hyperlink ref="C354" r:id="rId352" tooltip="Завантажити сертифікат" display="Завантажити сертифікат"/>
    <hyperlink ref="C355" r:id="rId353" tooltip="Завантажити сертифікат" display="Завантажити сертифікат"/>
    <hyperlink ref="C356" r:id="rId354" tooltip="Завантажити сертифікат" display="Завантажити сертифікат"/>
    <hyperlink ref="C357" r:id="rId355" tooltip="Завантажити сертифікат" display="Завантажити сертифікат"/>
    <hyperlink ref="C358" r:id="rId356" tooltip="Завантажити сертифікат" display="Завантажити сертифікат"/>
    <hyperlink ref="C359" r:id="rId357" tooltip="Завантажити сертифікат" display="Завантажити сертифікат"/>
    <hyperlink ref="C360" r:id="rId358" tooltip="Завантажити сертифікат" display="Завантажити сертифікат"/>
    <hyperlink ref="C361" r:id="rId359" tooltip="Завантажити сертифікат" display="Завантажити сертифікат"/>
    <hyperlink ref="C362" r:id="rId360" tooltip="Завантажити сертифікат" display="Завантажити сертифікат"/>
    <hyperlink ref="C363" r:id="rId361" tooltip="Завантажити сертифікат" display="Завантажити сертифікат"/>
    <hyperlink ref="C364" r:id="rId362" tooltip="Завантажити сертифікат" display="Завантажити сертифікат"/>
    <hyperlink ref="C365" r:id="rId363" tooltip="Завантажити сертифікат" display="Завантажити сертифікат"/>
    <hyperlink ref="C366" r:id="rId364" tooltip="Завантажити сертифікат" display="Завантажити сертифікат"/>
    <hyperlink ref="C367" r:id="rId365" tooltip="Завантажити сертифікат" display="Завантажити сертифікат"/>
    <hyperlink ref="C368" r:id="rId366" tooltip="Завантажити сертифікат" display="Завантажити сертифікат"/>
    <hyperlink ref="C369" r:id="rId367" tooltip="Завантажити сертифікат" display="Завантажити сертифікат"/>
    <hyperlink ref="C370" r:id="rId368" tooltip="Завантажити сертифікат" display="Завантажити сертифікат"/>
    <hyperlink ref="C371" r:id="rId369" tooltip="Завантажити сертифікат" display="Завантажити сертифікат"/>
    <hyperlink ref="C372" r:id="rId370" tooltip="Завантажити сертифікат" display="Завантажити сертифікат"/>
    <hyperlink ref="C373" r:id="rId371" tooltip="Завантажити сертифікат" display="Завантажити сертифікат"/>
    <hyperlink ref="C374" r:id="rId372" tooltip="Завантажити сертифікат" display="Завантажити сертифікат"/>
    <hyperlink ref="C375" r:id="rId373" tooltip="Завантажити сертифікат" display="Завантажити сертифікат"/>
    <hyperlink ref="C376" r:id="rId374" tooltip="Завантажити сертифікат" display="Завантажити сертифікат"/>
    <hyperlink ref="C377" r:id="rId375" tooltip="Завантажити сертифікат" display="Завантажити сертифікат"/>
    <hyperlink ref="C378" r:id="rId376" tooltip="Завантажити сертифікат" display="Завантажити сертифікат"/>
    <hyperlink ref="C379" r:id="rId377" tooltip="Завантажити сертифікат" display="Завантажити сертифікат"/>
    <hyperlink ref="C380" r:id="rId378" tooltip="Завантажити сертифікат" display="Завантажити сертифікат"/>
    <hyperlink ref="C381" r:id="rId379" tooltip="Завантажити сертифікат" display="Завантажити сертифікат"/>
    <hyperlink ref="C382" r:id="rId380" tooltip="Завантажити сертифікат" display="Завантажити сертифікат"/>
    <hyperlink ref="C383" r:id="rId381" tooltip="Завантажити сертифікат" display="Завантажити сертифікат"/>
    <hyperlink ref="C384" r:id="rId382" tooltip="Завантажити сертифікат" display="Завантажити сертифікат"/>
    <hyperlink ref="C385" r:id="rId383" tooltip="Завантажити сертифікат" display="Завантажити сертифікат"/>
    <hyperlink ref="C386" r:id="rId384" tooltip="Завантажити сертифікат" display="Завантажити сертифікат"/>
    <hyperlink ref="C387" r:id="rId385" tooltip="Завантажити сертифікат" display="Завантажити сертифікат"/>
    <hyperlink ref="C388" r:id="rId386" tooltip="Завантажити сертифікат" display="Завантажити сертифікат"/>
    <hyperlink ref="C389" r:id="rId387" tooltip="Завантажити сертифікат" display="Завантажити сертифікат"/>
    <hyperlink ref="C390" r:id="rId388" tooltip="Завантажити сертифікат" display="Завантажити сертифікат"/>
    <hyperlink ref="C391" r:id="rId389" tooltip="Завантажити сертифікат" display="Завантажити сертифікат"/>
    <hyperlink ref="C392" r:id="rId390" tooltip="Завантажити сертифікат" display="Завантажити сертифікат"/>
    <hyperlink ref="C393" r:id="rId391" tooltip="Завантажити сертифікат" display="Завантажити сертифікат"/>
    <hyperlink ref="C394" r:id="rId392" tooltip="Завантажити сертифікат" display="Завантажити сертифікат"/>
    <hyperlink ref="C395" r:id="rId393" tooltip="Завантажити сертифікат" display="Завантажити сертифікат"/>
    <hyperlink ref="C396" r:id="rId394" tooltip="Завантажити сертифікат" display="Завантажити сертифікат"/>
    <hyperlink ref="C397" r:id="rId395" tooltip="Завантажити сертифікат" display="Завантажити сертифікат"/>
    <hyperlink ref="C398" r:id="rId396" tooltip="Завантажити сертифікат" display="Завантажити сертифікат"/>
    <hyperlink ref="C399" r:id="rId397" tooltip="Завантажити сертифікат" display="Завантажити сертифікат"/>
    <hyperlink ref="C400" r:id="rId398" tooltip="Завантажити сертифікат" display="Завантажити сертифікат"/>
    <hyperlink ref="C401" r:id="rId399" tooltip="Завантажити сертифікат" display="Завантажити сертифікат"/>
    <hyperlink ref="C402" r:id="rId400" tooltip="Завантажити сертифікат" display="Завантажити сертифікат"/>
    <hyperlink ref="C403" r:id="rId401" tooltip="Завантажити сертифікат" display="Завантажити сертифікат"/>
    <hyperlink ref="C404" r:id="rId402" tooltip="Завантажити сертифікат" display="Завантажити сертифікат"/>
    <hyperlink ref="C405" r:id="rId403" tooltip="Завантажити сертифікат" display="Завантажити сертифікат"/>
    <hyperlink ref="C406" r:id="rId404" tooltip="Завантажити сертифікат" display="Завантажити сертифікат"/>
    <hyperlink ref="C407" r:id="rId405" tooltip="Завантажити сертифікат" display="Завантажити сертифікат"/>
    <hyperlink ref="C408" r:id="rId406" tooltip="Завантажити сертифікат" display="Завантажити сертифікат"/>
    <hyperlink ref="C409" r:id="rId407" tooltip="Завантажити сертифікат" display="Завантажити сертифікат"/>
    <hyperlink ref="C410" r:id="rId408" tooltip="Завантажити сертифікат" display="Завантажити сертифікат"/>
    <hyperlink ref="C411" r:id="rId409" tooltip="Завантажити сертифікат" display="Завантажити сертифікат"/>
    <hyperlink ref="C412" r:id="rId410" tooltip="Завантажити сертифікат" display="Завантажити сертифікат"/>
    <hyperlink ref="C413" r:id="rId411" tooltip="Завантажити сертифікат" display="Завантажити сертифікат"/>
    <hyperlink ref="C414" r:id="rId412" tooltip="Завантажити сертифікат" display="Завантажити сертифікат"/>
    <hyperlink ref="C415" r:id="rId413" tooltip="Завантажити сертифікат" display="Завантажити сертифікат"/>
    <hyperlink ref="C416" r:id="rId414" tooltip="Завантажити сертифікат" display="Завантажити сертифікат"/>
    <hyperlink ref="C417" r:id="rId415" tooltip="Завантажити сертифікат" display="Завантажити сертифікат"/>
    <hyperlink ref="C418" r:id="rId416" tooltip="Завантажити сертифікат" display="Завантажити сертифікат"/>
    <hyperlink ref="C419" r:id="rId417" tooltip="Завантажити сертифікат" display="Завантажити сертифікат"/>
    <hyperlink ref="C420" r:id="rId418" tooltip="Завантажити сертифікат" display="Завантажити сертифікат"/>
    <hyperlink ref="C421" r:id="rId419" tooltip="Завантажити сертифікат" display="Завантажити сертифікат"/>
    <hyperlink ref="C422" r:id="rId420" tooltip="Завантажити сертифікат" display="Завантажити сертифікат"/>
    <hyperlink ref="C423" r:id="rId421" tooltip="Завантажити сертифікат" display="Завантажити сертифікат"/>
    <hyperlink ref="C424" r:id="rId422" tooltip="Завантажити сертифікат" display="Завантажити сертифікат"/>
    <hyperlink ref="C425" r:id="rId423" tooltip="Завантажити сертифікат" display="Завантажити сертифікат"/>
    <hyperlink ref="C426" r:id="rId424" tooltip="Завантажити сертифікат" display="Завантажити сертифікат"/>
    <hyperlink ref="C427" r:id="rId425" tooltip="Завантажити сертифікат" display="Завантажити сертифікат"/>
    <hyperlink ref="C428" r:id="rId426" tooltip="Завантажити сертифікат" display="Завантажити сертифікат"/>
    <hyperlink ref="C429" r:id="rId427" tooltip="Завантажити сертифікат" display="Завантажити сертифікат"/>
    <hyperlink ref="C430" r:id="rId428" tooltip="Завантажити сертифікат" display="Завантажити сертифікат"/>
    <hyperlink ref="C431" r:id="rId429" tooltip="Завантажити сертифікат" display="Завантажити сертифікат"/>
    <hyperlink ref="C432" r:id="rId430" tooltip="Завантажити сертифікат" display="Завантажити сертифікат"/>
    <hyperlink ref="C433" r:id="rId431" tooltip="Завантажити сертифікат" display="Завантажити сертифікат"/>
    <hyperlink ref="C434" r:id="rId432" tooltip="Завантажити сертифікат" display="Завантажити сертифікат"/>
    <hyperlink ref="C435" r:id="rId433" tooltip="Завантажити сертифікат" display="Завантажити сертифікат"/>
    <hyperlink ref="C436" r:id="rId434" tooltip="Завантажити сертифікат" display="Завантажити сертифікат"/>
    <hyperlink ref="C437" r:id="rId435" tooltip="Завантажити сертифікат" display="Завантажити сертифікат"/>
    <hyperlink ref="C438" r:id="rId436" tooltip="Завантажити сертифікат" display="Завантажити сертифікат"/>
    <hyperlink ref="C439" r:id="rId437" tooltip="Завантажити сертифікат" display="Завантажити сертифікат"/>
    <hyperlink ref="C440" r:id="rId438" tooltip="Завантажити сертифікат" display="Завантажити сертифікат"/>
    <hyperlink ref="C441" r:id="rId439" tooltip="Завантажити сертифікат" display="Завантажити сертифікат"/>
    <hyperlink ref="C442" r:id="rId440" tooltip="Завантажити сертифікат" display="Завантажити сертифікат"/>
    <hyperlink ref="C443" r:id="rId441" tooltip="Завантажити сертифікат" display="Завантажити сертифікат"/>
    <hyperlink ref="C444" r:id="rId442" tooltip="Завантажити сертифікат" display="Завантажити сертифікат"/>
    <hyperlink ref="C445" r:id="rId443" tooltip="Завантажити сертифікат" display="Завантажити сертифікат"/>
    <hyperlink ref="C446" r:id="rId444" tooltip="Завантажити сертифікат" display="Завантажити сертифікат"/>
    <hyperlink ref="C447" r:id="rId445" tooltip="Завантажити сертифікат" display="Завантажити сертифікат"/>
    <hyperlink ref="C448" r:id="rId446" tooltip="Завантажити сертифікат" display="Завантажити сертифікат"/>
    <hyperlink ref="C449" r:id="rId447" tooltip="Завантажити сертифікат" display="Завантажити сертифікат"/>
    <hyperlink ref="C450" r:id="rId448" tooltip="Завантажити сертифікат" display="Завантажити сертифікат"/>
    <hyperlink ref="C451" r:id="rId449" tooltip="Завантажити сертифікат" display="Завантажити сертифікат"/>
    <hyperlink ref="C452" r:id="rId450" tooltip="Завантажити сертифікат" display="Завантажити сертифікат"/>
    <hyperlink ref="C453" r:id="rId451" tooltip="Завантажити сертифікат" display="Завантажити сертифікат"/>
    <hyperlink ref="C454" r:id="rId452" tooltip="Завантажити сертифікат" display="Завантажити сертифікат"/>
    <hyperlink ref="C455" r:id="rId453" tooltip="Завантажити сертифікат" display="Завантажити сертифікат"/>
    <hyperlink ref="C456" r:id="rId454" tooltip="Завантажити сертифікат" display="Завантажити сертифікат"/>
    <hyperlink ref="C457" r:id="rId455" tooltip="Завантажити сертифікат" display="Завантажити сертифікат"/>
    <hyperlink ref="C458" r:id="rId456" tooltip="Завантажити сертифікат" display="Завантажити сертифікат"/>
    <hyperlink ref="C459" r:id="rId457" tooltip="Завантажити сертифікат" display="Завантажити сертифікат"/>
    <hyperlink ref="C460" r:id="rId458" tooltip="Завантажити сертифікат" display="Завантажити сертифікат"/>
    <hyperlink ref="C461" r:id="rId459" tooltip="Завантажити сертифікат" display="Завантажити сертифікат"/>
    <hyperlink ref="C462" r:id="rId460" tooltip="Завантажити сертифікат" display="Завантажити сертифікат"/>
    <hyperlink ref="C463" r:id="rId461" tooltip="Завантажити сертифікат" display="Завантажити сертифікат"/>
    <hyperlink ref="C464" r:id="rId462" tooltip="Завантажити сертифікат" display="Завантажити сертифікат"/>
    <hyperlink ref="C465" r:id="rId463" tooltip="Завантажити сертифікат" display="Завантажити сертифікат"/>
    <hyperlink ref="C466" r:id="rId464" tooltip="Завантажити сертифікат" display="Завантажити сертифікат"/>
    <hyperlink ref="C467" r:id="rId465" tooltip="Завантажити сертифікат" display="Завантажити сертифікат"/>
    <hyperlink ref="C468" r:id="rId466" tooltip="Завантажити сертифікат" display="Завантажити сертифікат"/>
    <hyperlink ref="C469" r:id="rId467" tooltip="Завантажити сертифікат" display="Завантажити сертифікат"/>
    <hyperlink ref="C470" r:id="rId468" tooltip="Завантажити сертифікат" display="Завантажити сертифікат"/>
    <hyperlink ref="C471" r:id="rId469" tooltip="Завантажити сертифікат" display="Завантажити сертифікат"/>
    <hyperlink ref="C472" r:id="rId470" tooltip="Завантажити сертифікат" display="Завантажити сертифікат"/>
    <hyperlink ref="C473" r:id="rId471" tooltip="Завантажити сертифікат" display="Завантажити сертифікат"/>
    <hyperlink ref="C474" r:id="rId472" tooltip="Завантажити сертифікат" display="Завантажити сертифікат"/>
    <hyperlink ref="C475" r:id="rId473" tooltip="Завантажити сертифікат" display="Завантажити сертифікат"/>
    <hyperlink ref="C476" r:id="rId474" tooltip="Завантажити сертифікат" display="Завантажити сертифікат"/>
    <hyperlink ref="C477" r:id="rId475" tooltip="Завантажити сертифікат" display="Завантажити сертифікат"/>
    <hyperlink ref="C478" r:id="rId476" tooltip="Завантажити сертифікат" display="Завантажити сертифікат"/>
    <hyperlink ref="C479" r:id="rId477" tooltip="Завантажити сертифікат" display="Завантажити сертифікат"/>
    <hyperlink ref="C480" r:id="rId478" tooltip="Завантажити сертифікат" display="Завантажити сертифікат"/>
    <hyperlink ref="C481" r:id="rId479" tooltip="Завантажити сертифікат" display="Завантажити сертифікат"/>
    <hyperlink ref="C482" r:id="rId480" tooltip="Завантажити сертифікат" display="Завантажити сертифікат"/>
    <hyperlink ref="C483" r:id="rId481" tooltip="Завантажити сертифікат" display="Завантажити сертифікат"/>
    <hyperlink ref="C484" r:id="rId482" tooltip="Завантажити сертифікат" display="Завантажити сертифікат"/>
    <hyperlink ref="C485" r:id="rId483" tooltip="Завантажити сертифікат" display="Завантажити сертифікат"/>
    <hyperlink ref="C486" r:id="rId484" tooltip="Завантажити сертифікат" display="Завантажити сертифікат"/>
    <hyperlink ref="C487" r:id="rId485" tooltip="Завантажити сертифікат" display="Завантажити сертифікат"/>
    <hyperlink ref="C488" r:id="rId486" tooltip="Завантажити сертифікат" display="Завантажити сертифікат"/>
    <hyperlink ref="C489" r:id="rId487" tooltip="Завантажити сертифікат" display="Завантажити сертифікат"/>
    <hyperlink ref="C490" r:id="rId488" tooltip="Завантажити сертифікат" display="Завантажити сертифікат"/>
    <hyperlink ref="C491" r:id="rId489" tooltip="Завантажити сертифікат" display="Завантажити сертифікат"/>
    <hyperlink ref="C492" r:id="rId490" tooltip="Завантажити сертифікат" display="Завантажити сертифікат"/>
    <hyperlink ref="C493" r:id="rId491" tooltip="Завантажити сертифікат" display="Завантажити сертифікат"/>
    <hyperlink ref="C494" r:id="rId492" tooltip="Завантажити сертифікат" display="Завантажити сертифікат"/>
    <hyperlink ref="C495" r:id="rId493" tooltip="Завантажити сертифікат" display="Завантажити сертифікат"/>
    <hyperlink ref="C496" r:id="rId494" tooltip="Завантажити сертифікат" display="Завантажити сертифікат"/>
    <hyperlink ref="C497" r:id="rId495" tooltip="Завантажити сертифікат" display="Завантажити сертифікат"/>
    <hyperlink ref="C498" r:id="rId496" tooltip="Завантажити сертифікат" display="Завантажити сертифікат"/>
    <hyperlink ref="C499" r:id="rId497" tooltip="Завантажити сертифікат" display="Завантажити сертифікат"/>
    <hyperlink ref="C501" r:id="rId498" tooltip="Завантажити сертифікат" display="Завантажити сертифікат"/>
    <hyperlink ref="C502" r:id="rId499" tooltip="Завантажити сертифікат" display="Завантажити сертифікат"/>
    <hyperlink ref="C503" r:id="rId500" tooltip="Завантажити сертифікат" display="Завантажити сертифікат"/>
    <hyperlink ref="C504" r:id="rId501" tooltip="Завантажити сертифікат" display="Завантажити сертифікат"/>
    <hyperlink ref="C505" r:id="rId502" tooltip="Завантажити сертифікат" display="Завантажити сертифікат"/>
    <hyperlink ref="C506" r:id="rId503" tooltip="Завантажити сертифікат" display="Завантажити сертифікат"/>
    <hyperlink ref="C507" r:id="rId504" tooltip="Завантажити сертифікат" display="Завантажити сертифікат"/>
    <hyperlink ref="C508" r:id="rId505" tooltip="Завантажити сертифікат" display="Завантажити сертифікат"/>
    <hyperlink ref="C509" r:id="rId506" tooltip="Завантажити сертифікат" display="Завантажити сертифікат"/>
    <hyperlink ref="C510" r:id="rId507" tooltip="Завантажити сертифікат" display="Завантажити сертифікат"/>
    <hyperlink ref="C511" r:id="rId508" tooltip="Завантажити сертифікат" display="Завантажити сертифікат"/>
    <hyperlink ref="C512" r:id="rId509" tooltip="Завантажити сертифікат" display="Завантажити сертифікат"/>
    <hyperlink ref="C513" r:id="rId510" tooltip="Завантажити сертифікат" display="Завантажити сертифікат"/>
    <hyperlink ref="C514" r:id="rId511" tooltip="Завантажити сертифікат" display="Завантажити сертифікат"/>
    <hyperlink ref="C515" r:id="rId512" tooltip="Завантажити сертифікат" display="Завантажити сертифікат"/>
    <hyperlink ref="C516" r:id="rId513" tooltip="Завантажити сертифікат" display="Завантажити сертифікат"/>
    <hyperlink ref="C517" r:id="rId514" tooltip="Завантажити сертифікат" display="Завантажити сертифікат"/>
    <hyperlink ref="C518" r:id="rId515" tooltip="Завантажити сертифікат" display="Завантажити сертифікат"/>
    <hyperlink ref="C519" r:id="rId516" tooltip="Завантажити сертифікат" display="Завантажити сертифікат"/>
    <hyperlink ref="C520" r:id="rId517" tooltip="Завантажити сертифікат" display="Завантажити сертифікат"/>
    <hyperlink ref="C521" r:id="rId518" tooltip="Завантажити сертифікат" display="Завантажити сертифікат"/>
    <hyperlink ref="C522" r:id="rId519" tooltip="Завантажити сертифікат" display="Завантажити сертифікат"/>
    <hyperlink ref="C523" r:id="rId520" tooltip="Завантажити сертифікат" display="Завантажити сертифікат"/>
    <hyperlink ref="C524" r:id="rId521" tooltip="Завантажити сертифікат" display="Завантажити сертифікат"/>
    <hyperlink ref="C525" r:id="rId522" tooltip="Завантажити сертифікат" display="Завантажити сертифікат"/>
    <hyperlink ref="C526" r:id="rId523" tooltip="Завантажити сертифікат" display="Завантажити сертифікат"/>
    <hyperlink ref="C527" r:id="rId524" tooltip="Завантажити сертифікат" display="Завантажити сертифікат"/>
    <hyperlink ref="C528" r:id="rId525" tooltip="Завантажити сертифікат" display="Завантажити сертифікат"/>
    <hyperlink ref="C529" r:id="rId526" tooltip="Завантажити сертифікат" display="Завантажити сертифікат"/>
    <hyperlink ref="C530" r:id="rId527" tooltip="Завантажити сертифікат" display="Завантажити сертифікат"/>
    <hyperlink ref="C531" r:id="rId528" tooltip="Завантажити сертифікат" display="Завантажити сертифікат"/>
    <hyperlink ref="C532" r:id="rId529" tooltip="Завантажити сертифікат" display="Завантажити сертифікат"/>
    <hyperlink ref="C533" r:id="rId530" tooltip="Завантажити сертифікат" display="Завантажити сертифікат"/>
    <hyperlink ref="C534" r:id="rId531" tooltip="Завантажити сертифікат" display="Завантажити сертифікат"/>
    <hyperlink ref="C535" r:id="rId532" tooltip="Завантажити сертифікат" display="Завантажити сертифікат"/>
    <hyperlink ref="C536" r:id="rId533" tooltip="Завантажити сертифікат" display="Завантажити сертифікат"/>
    <hyperlink ref="C537" r:id="rId534" tooltip="Завантажити сертифікат" display="Завантажити сертифікат"/>
    <hyperlink ref="C538" r:id="rId535" tooltip="Завантажити сертифікат" display="Завантажити сертифікат"/>
    <hyperlink ref="C539" r:id="rId536" tooltip="Завантажити сертифікат" display="Завантажити сертифікат"/>
    <hyperlink ref="C540" r:id="rId537" tooltip="Завантажити сертифікат" display="Завантажити сертифікат"/>
    <hyperlink ref="C541" r:id="rId538" tooltip="Завантажити сертифікат" display="Завантажити сертифікат"/>
    <hyperlink ref="C542" r:id="rId539" tooltip="Завантажити сертифікат" display="Завантажити сертифікат"/>
    <hyperlink ref="C543" r:id="rId540" tooltip="Завантажити сертифікат" display="Завантажити сертифікат"/>
    <hyperlink ref="C544" r:id="rId541" tooltip="Завантажити сертифікат" display="Завантажити сертифікат"/>
    <hyperlink ref="C545" r:id="rId542" tooltip="Завантажити сертифікат" display="Завантажити сертифікат"/>
    <hyperlink ref="C546" r:id="rId543" tooltip="Завантажити сертифікат" display="Завантажити сертифікат"/>
    <hyperlink ref="C547" r:id="rId544" tooltip="Завантажити сертифікат" display="Завантажити сертифікат"/>
    <hyperlink ref="C548" r:id="rId545" tooltip="Завантажити сертифікат" display="Завантажити сертифікат"/>
    <hyperlink ref="C549" r:id="rId546" tooltip="Завантажити сертифікат" display="Завантажити сертифікат"/>
    <hyperlink ref="C550" r:id="rId547" tooltip="Завантажити сертифікат" display="Завантажити сертифікат"/>
    <hyperlink ref="C551" r:id="rId548" tooltip="Завантажити сертифікат" display="Завантажити сертифікат"/>
    <hyperlink ref="C552" r:id="rId549" tooltip="Завантажити сертифікат" display="Завантажити сертифікат"/>
    <hyperlink ref="C553" r:id="rId550" tooltip="Завантажити сертифікат" display="Завантажити сертифікат"/>
    <hyperlink ref="C554" r:id="rId551" tooltip="Завантажити сертифікат" display="Завантажити сертифікат"/>
    <hyperlink ref="C555" r:id="rId552" tooltip="Завантажити сертифікат" display="Завантажити сертифікат"/>
    <hyperlink ref="C556" r:id="rId553" tooltip="Завантажити сертифікат" display="Завантажити сертифікат"/>
    <hyperlink ref="C557" r:id="rId554" tooltip="Завантажити сертифікат" display="Завантажити сертифікат"/>
    <hyperlink ref="C558" r:id="rId555" tooltip="Завантажити сертифікат" display="Завантажити сертифікат"/>
    <hyperlink ref="C559" r:id="rId556" tooltip="Завантажити сертифікат" display="Завантажити сертифікат"/>
    <hyperlink ref="C560" r:id="rId557" tooltip="Завантажити сертифікат" display="Завантажити сертифікат"/>
    <hyperlink ref="C561" r:id="rId558" tooltip="Завантажити сертифікат" display="Завантажити сертифікат"/>
    <hyperlink ref="C562" r:id="rId559" tooltip="Завантажити сертифікат" display="Завантажити сертифікат"/>
    <hyperlink ref="C563" r:id="rId560" tooltip="Завантажити сертифікат" display="Завантажити сертифікат"/>
    <hyperlink ref="C564" r:id="rId561" tooltip="Завантажити сертифікат" display="Завантажити сертифікат"/>
    <hyperlink ref="C565" r:id="rId562" tooltip="Завантажити сертифікат" display="Завантажити сертифікат"/>
    <hyperlink ref="C566" r:id="rId563" tooltip="Завантажити сертифікат" display="Завантажити сертифікат"/>
    <hyperlink ref="C567" r:id="rId564" tooltip="Завантажити сертифікат" display="Завантажити сертифікат"/>
    <hyperlink ref="C568" r:id="rId565" tooltip="Завантажити сертифікат" display="Завантажити сертифікат"/>
    <hyperlink ref="C569" r:id="rId566" tooltip="Завантажити сертифікат" display="Завантажити сертифікат"/>
    <hyperlink ref="C570" r:id="rId567" tooltip="Завантажити сертифікат" display="Завантажити сертифікат"/>
    <hyperlink ref="C571" r:id="rId568" tooltip="Завантажити сертифікат" display="Завантажити сертифікат"/>
    <hyperlink ref="C572" r:id="rId569" tooltip="Завантажити сертифікат" display="Завантажити сертифікат"/>
    <hyperlink ref="C573" r:id="rId570" tooltip="Завантажити сертифікат" display="Завантажити сертифікат"/>
    <hyperlink ref="C574" r:id="rId571" tooltip="Завантажити сертифікат" display="Завантажити сертифікат"/>
    <hyperlink ref="C575" r:id="rId572" tooltip="Завантажити сертифікат" display="Завантажити сертифікат"/>
    <hyperlink ref="C576" r:id="rId573" tooltip="Завантажити сертифікат" display="Завантажити сертифікат"/>
    <hyperlink ref="C577" r:id="rId574" tooltip="Завантажити сертифікат" display="Завантажити сертифікат"/>
    <hyperlink ref="C578" r:id="rId575" tooltip="Завантажити сертифікат" display="Завантажити сертифікат"/>
    <hyperlink ref="C579" r:id="rId576" tooltip="Завантажити сертифікат" display="Завантажити сертифікат"/>
    <hyperlink ref="C580" r:id="rId577" tooltip="Завантажити сертифікат" display="Завантажити сертифікат"/>
    <hyperlink ref="C581" r:id="rId578" tooltip="Завантажити сертифікат" display="Завантажити сертифікат"/>
    <hyperlink ref="C582" r:id="rId579" tooltip="Завантажити сертифікат" display="Завантажити сертифікат"/>
    <hyperlink ref="C583" r:id="rId580" tooltip="Завантажити сертифікат" display="Завантажити сертифікат"/>
    <hyperlink ref="C584" r:id="rId581" tooltip="Завантажити сертифікат" display="Завантажити сертифікат"/>
    <hyperlink ref="C585" r:id="rId582" tooltip="Завантажити сертифікат" display="Завантажити сертифікат"/>
    <hyperlink ref="C586" r:id="rId583" tooltip="Завантажити сертифікат" display="Завантажити сертифікат"/>
    <hyperlink ref="C587" r:id="rId584" tooltip="Завантажити сертифікат" display="Завантажити сертифікат"/>
    <hyperlink ref="C588" r:id="rId585" tooltip="Завантажити сертифікат" display="Завантажити сертифікат"/>
    <hyperlink ref="C589" r:id="rId586" tooltip="Завантажити сертифікат" display="Завантажити сертифікат"/>
    <hyperlink ref="C590" r:id="rId587" tooltip="Завантажити сертифікат" display="Завантажити сертифікат"/>
    <hyperlink ref="C591" r:id="rId588" tooltip="Завантажити сертифікат" display="Завантажити сертифікат"/>
    <hyperlink ref="C592" r:id="rId589" tooltip="Завантажити сертифікат" display="Завантажити сертифікат"/>
    <hyperlink ref="C593" r:id="rId590" tooltip="Завантажити сертифікат" display="Завантажити сертифікат"/>
    <hyperlink ref="C594" r:id="rId591" tooltip="Завантажити сертифікат" display="Завантажити сертифікат"/>
    <hyperlink ref="C595" r:id="rId592" tooltip="Завантажити сертифікат" display="Завантажити сертифікат"/>
    <hyperlink ref="C596" r:id="rId593" tooltip="Завантажити сертифікат" display="Завантажити сертифікат"/>
    <hyperlink ref="C597" r:id="rId594" tooltip="Завантажити сертифікат" display="Завантажити сертифікат"/>
    <hyperlink ref="C598" r:id="rId595" tooltip="Завантажити сертифікат" display="Завантажити сертифікат"/>
    <hyperlink ref="C599" r:id="rId596" tooltip="Завантажити сертифікат" display="Завантажити сертифікат"/>
    <hyperlink ref="C600" r:id="rId597" tooltip="Завантажити сертифікат" display="Завантажити сертифікат"/>
    <hyperlink ref="C601" r:id="rId598" tooltip="Завантажити сертифікат" display="Завантажити сертифікат"/>
    <hyperlink ref="C602" r:id="rId599" tooltip="Завантажити сертифікат" display="Завантажити сертифікат"/>
    <hyperlink ref="C603" r:id="rId600" tooltip="Завантажити сертифікат" display="Завантажити сертифікат"/>
    <hyperlink ref="C604" r:id="rId601" tooltip="Завантажити сертифікат" display="Завантажити сертифікат"/>
    <hyperlink ref="C605" r:id="rId602" tooltip="Завантажити сертифікат" display="Завантажити сертифікат"/>
    <hyperlink ref="C606" r:id="rId603" tooltip="Завантажити сертифікат" display="Завантажити сертифікат"/>
    <hyperlink ref="C607" r:id="rId604" tooltip="Завантажити сертифікат" display="Завантажити сертифікат"/>
    <hyperlink ref="C608" r:id="rId605" tooltip="Завантажити сертифікат" display="Завантажити сертифікат"/>
    <hyperlink ref="C609" r:id="rId606" tooltip="Завантажити сертифікат" display="Завантажити сертифікат"/>
    <hyperlink ref="C610" r:id="rId607" tooltip="Завантажити сертифікат" display="Завантажити сертифікат"/>
    <hyperlink ref="C611" r:id="rId608" tooltip="Завантажити сертифікат" display="Завантажити сертифікат"/>
    <hyperlink ref="C612" r:id="rId609" tooltip="Завантажити сертифікат" display="Завантажити сертифікат"/>
    <hyperlink ref="C613" r:id="rId610" tooltip="Завантажити сертифікат" display="Завантажити сертифікат"/>
    <hyperlink ref="C614" r:id="rId611" tooltip="Завантажити сертифікат" display="Завантажити сертифікат"/>
    <hyperlink ref="C615" r:id="rId612" tooltip="Завантажити сертифікат" display="Завантажити сертифікат"/>
    <hyperlink ref="C616" r:id="rId613" tooltip="Завантажити сертифікат" display="Завантажити сертифікат"/>
    <hyperlink ref="C617" r:id="rId614" tooltip="Завантажити сертифікат" display="Завантажити сертифікат"/>
    <hyperlink ref="C618" r:id="rId615" tooltip="Завантажити сертифікат" display="Завантажити сертифікат"/>
    <hyperlink ref="C619" r:id="rId616" tooltip="Завантажити сертифікат" display="Завантажити сертифікат"/>
    <hyperlink ref="C620" r:id="rId617" tooltip="Завантажити сертифікат" display="Завантажити сертифікат"/>
    <hyperlink ref="C621" r:id="rId618" tooltip="Завантажити сертифікат" display="Завантажити сертифікат"/>
    <hyperlink ref="C622" r:id="rId619" tooltip="Завантажити сертифікат" display="Завантажити сертифікат"/>
    <hyperlink ref="C623" r:id="rId620" tooltip="Завантажити сертифікат" display="Завантажити сертифікат"/>
    <hyperlink ref="C624" r:id="rId621" tooltip="Завантажити сертифікат" display="Завантажити сертифікат"/>
    <hyperlink ref="C625" r:id="rId622" tooltip="Завантажити сертифікат" display="Завантажити сертифікат"/>
    <hyperlink ref="C626" r:id="rId623" tooltip="Завантажити сертифікат" display="Завантажити сертифікат"/>
    <hyperlink ref="C627" r:id="rId624" tooltip="Завантажити сертифікат" display="Завантажити сертифікат"/>
    <hyperlink ref="C628" r:id="rId625" tooltip="Завантажити сертифікат" display="Завантажити сертифікат"/>
    <hyperlink ref="C629" r:id="rId626" tooltip="Завантажити сертифікат" display="Завантажити сертифікат"/>
    <hyperlink ref="C630" r:id="rId627" tooltip="Завантажити сертифікат" display="Завантажити сертифікат"/>
    <hyperlink ref="C631" r:id="rId628" tooltip="Завантажити сертифікат" display="Завантажити сертифікат"/>
    <hyperlink ref="C632" r:id="rId629" tooltip="Завантажити сертифікат" display="Завантажити сертифікат"/>
    <hyperlink ref="C633" r:id="rId630" tooltip="Завантажити сертифікат" display="Завантажити сертифікат"/>
    <hyperlink ref="C634" r:id="rId631" tooltip="Завантажити сертифікат" display="Завантажити сертифікат"/>
    <hyperlink ref="C635" r:id="rId632" tooltip="Завантажити сертифікат" display="Завантажити сертифікат"/>
    <hyperlink ref="C636" r:id="rId633" tooltip="Завантажити сертифікат" display="Завантажити сертифікат"/>
    <hyperlink ref="C637" r:id="rId634" tooltip="Завантажити сертифікат" display="Завантажити сертифікат"/>
    <hyperlink ref="C638" r:id="rId635" tooltip="Завантажити сертифікат" display="Завантажити сертифікат"/>
    <hyperlink ref="C639" r:id="rId636" tooltip="Завантажити сертифікат" display="Завантажити сертифікат"/>
    <hyperlink ref="C640" r:id="rId637" tooltip="Завантажити сертифікат" display="Завантажити сертифікат"/>
    <hyperlink ref="C641" r:id="rId638" tooltip="Завантажити сертифікат" display="Завантажити сертифікат"/>
    <hyperlink ref="C642" r:id="rId639" tooltip="Завантажити сертифікат" display="Завантажити сертифікат"/>
    <hyperlink ref="C643" r:id="rId640" tooltip="Завантажити сертифікат" display="Завантажити сертифікат"/>
    <hyperlink ref="C644" r:id="rId641" tooltip="Завантажити сертифікат" display="Завантажити сертифікат"/>
    <hyperlink ref="C645" r:id="rId642" tooltip="Завантажити сертифікат" display="Завантажити сертифікат"/>
    <hyperlink ref="C646" r:id="rId643" tooltip="Завантажити сертифікат" display="Завантажити сертифікат"/>
    <hyperlink ref="C647" r:id="rId644" tooltip="Завантажити сертифікат" display="Завантажити сертифікат"/>
    <hyperlink ref="C648" r:id="rId645" tooltip="Завантажити сертифікат" display="Завантажити сертифікат"/>
    <hyperlink ref="C649" r:id="rId646" tooltip="Завантажити сертифікат" display="Завантажити сертифікат"/>
    <hyperlink ref="C650" r:id="rId647" tooltip="Завантажити сертифікат" display="Завантажити сертифікат"/>
    <hyperlink ref="C651" r:id="rId648" tooltip="Завантажити сертифікат" display="Завантажити сертифікат"/>
    <hyperlink ref="C652" r:id="rId649" tooltip="Завантажити сертифікат" display="Завантажити сертифікат"/>
    <hyperlink ref="C653" r:id="rId650" tooltip="Завантажити сертифікат" display="Завантажити сертифікат"/>
    <hyperlink ref="C654" r:id="rId651" tooltip="Завантажити сертифікат" display="Завантажити сертифікат"/>
    <hyperlink ref="C655" r:id="rId652" tooltip="Завантажити сертифікат" display="Завантажити сертифікат"/>
    <hyperlink ref="C656" r:id="rId653" tooltip="Завантажити сертифікат" display="Завантажити сертифікат"/>
    <hyperlink ref="C657" r:id="rId654" tooltip="Завантажити сертифікат" display="Завантажити сертифікат"/>
    <hyperlink ref="C658" r:id="rId655" tooltip="Завантажити сертифікат" display="Завантажити сертифікат"/>
    <hyperlink ref="C659" r:id="rId656" tooltip="Завантажити сертифікат" display="Завантажити сертифікат"/>
    <hyperlink ref="C660" r:id="rId657" tooltip="Завантажити сертифікат" display="Завантажити сертифікат"/>
    <hyperlink ref="C661" r:id="rId658" tooltip="Завантажити сертифікат" display="Завантажити сертифікат"/>
    <hyperlink ref="C662" r:id="rId659" tooltip="Завантажити сертифікат" display="Завантажити сертифікат"/>
    <hyperlink ref="C663" r:id="rId660" tooltip="Завантажити сертифікат" display="Завантажити сертифікат"/>
    <hyperlink ref="C664" r:id="rId661" tooltip="Завантажити сертифікат" display="Завантажити сертифікат"/>
    <hyperlink ref="C665" r:id="rId662" tooltip="Завантажити сертифікат" display="Завантажити сертифікат"/>
    <hyperlink ref="C666" r:id="rId663" tooltip="Завантажити сертифікат" display="Завантажити сертифікат"/>
    <hyperlink ref="C667" r:id="rId664" tooltip="Завантажити сертифікат" display="Завантажити сертифікат"/>
    <hyperlink ref="C668" r:id="rId665" tooltip="Завантажити сертифікат" display="Завантажити сертифікат"/>
    <hyperlink ref="C669" r:id="rId666" tooltip="Завантажити сертифікат" display="Завантажити сертифікат"/>
    <hyperlink ref="C670" r:id="rId667" tooltip="Завантажити сертифікат" display="Завантажити сертифікат"/>
    <hyperlink ref="C671" r:id="rId668" tooltip="Завантажити сертифікат" display="Завантажити сертифікат"/>
    <hyperlink ref="C672" r:id="rId669" tooltip="Завантажити сертифікат" display="Завантажити сертифікат"/>
    <hyperlink ref="C673" r:id="rId670" tooltip="Завантажити сертифікат" display="Завантажити сертифікат"/>
    <hyperlink ref="C674" r:id="rId671" tooltip="Завантажити сертифікат" display="Завантажити сертифікат"/>
    <hyperlink ref="C675" r:id="rId672" tooltip="Завантажити сертифікат" display="Завантажити сертифікат"/>
    <hyperlink ref="C676" r:id="rId673" tooltip="Завантажити сертифікат" display="Завантажити сертифікат"/>
    <hyperlink ref="C677" r:id="rId674" tooltip="Завантажити сертифікат" display="Завантажити сертифікат"/>
    <hyperlink ref="C678" r:id="rId675" tooltip="Завантажити сертифікат" display="Завантажити сертифікат"/>
    <hyperlink ref="C679" r:id="rId676" tooltip="Завантажити сертифікат" display="Завантажити сертифікат"/>
    <hyperlink ref="C680" r:id="rId677" tooltip="Завантажити сертифікат" display="Завантажити сертифікат"/>
    <hyperlink ref="C681" r:id="rId678" tooltip="Завантажити сертифікат" display="Завантажити сертифікат"/>
    <hyperlink ref="C682" r:id="rId679" tooltip="Завантажити сертифікат" display="Завантажити сертифікат"/>
    <hyperlink ref="C683" r:id="rId680" tooltip="Завантажити сертифікат" display="Завантажити сертифікат"/>
    <hyperlink ref="C684" r:id="rId681" tooltip="Завантажити сертифікат" display="Завантажити сертифікат"/>
    <hyperlink ref="C685" r:id="rId682" tooltip="Завантажити сертифікат" display="Завантажити сертифікат"/>
    <hyperlink ref="C686" r:id="rId683" tooltip="Завантажити сертифікат" display="Завантажити сертифікат"/>
    <hyperlink ref="C687" r:id="rId684" tooltip="Завантажити сертифікат" display="Завантажити сертифікат"/>
    <hyperlink ref="C688" r:id="rId685" tooltip="Завантажити сертифікат" display="Завантажити сертифікат"/>
    <hyperlink ref="C689" r:id="rId686" tooltip="Завантажити сертифікат" display="Завантажити сертифікат"/>
    <hyperlink ref="C690" r:id="rId687" tooltip="Завантажити сертифікат" display="Завантажити сертифікат"/>
    <hyperlink ref="C691" r:id="rId688" tooltip="Завантажити сертифікат" display="Завантажити сертифікат"/>
    <hyperlink ref="C692" r:id="rId689" tooltip="Завантажити сертифікат" display="Завантажити сертифікат"/>
    <hyperlink ref="C693" r:id="rId690" tooltip="Завантажити сертифікат" display="Завантажити сертифікат"/>
    <hyperlink ref="C694" r:id="rId691" tooltip="Завантажити сертифікат" display="Завантажити сертифікат"/>
    <hyperlink ref="C695" r:id="rId692" tooltip="Завантажити сертифікат" display="Завантажити сертифікат"/>
    <hyperlink ref="C696" r:id="rId693" tooltip="Завантажити сертифікат" display="Завантажити сертифікат"/>
    <hyperlink ref="C697" r:id="rId694" tooltip="Завантажити сертифікат" display="Завантажити сертифікат"/>
    <hyperlink ref="C698" r:id="rId695" tooltip="Завантажити сертифікат" display="Завантажити сертифікат"/>
    <hyperlink ref="C699" r:id="rId696" tooltip="Завантажити сертифікат" display="Завантажити сертифікат"/>
    <hyperlink ref="C700" r:id="rId697" tooltip="Завантажити сертифікат" display="Завантажити сертифікат"/>
    <hyperlink ref="C701" r:id="rId698" tooltip="Завантажити сертифікат" display="Завантажити сертифікат"/>
    <hyperlink ref="C702" r:id="rId699" tooltip="Завантажити сертифікат" display="Завантажити сертифікат"/>
    <hyperlink ref="C703" r:id="rId700" tooltip="Завантажити сертифікат" display="Завантажити сертифікат"/>
    <hyperlink ref="C704" r:id="rId701" tooltip="Завантажити сертифікат" display="Завантажити сертифікат"/>
    <hyperlink ref="C705" r:id="rId702" tooltip="Завантажити сертифікат" display="Завантажити сертифікат"/>
    <hyperlink ref="C706" r:id="rId703" tooltip="Завантажити сертифікат" display="Завантажити сертифікат"/>
    <hyperlink ref="C707" r:id="rId704" tooltip="Завантажити сертифікат" display="Завантажити сертифікат"/>
    <hyperlink ref="C708" r:id="rId705" tooltip="Завантажити сертифікат" display="Завантажити сертифікат"/>
    <hyperlink ref="C709" r:id="rId706" tooltip="Завантажити сертифікат" display="Завантажити сертифікат"/>
    <hyperlink ref="C710" r:id="rId707" tooltip="Завантажити сертифікат" display="Завантажити сертифікат"/>
    <hyperlink ref="C711" r:id="rId708" tooltip="Завантажити сертифікат" display="Завантажити сертифікат"/>
    <hyperlink ref="C712" r:id="rId709" tooltip="Завантажити сертифікат" display="Завантажити сертифікат"/>
    <hyperlink ref="C713" r:id="rId710" tooltip="Завантажити сертифікат" display="Завантажити сертифікат"/>
    <hyperlink ref="C714" r:id="rId711" tooltip="Завантажити сертифікат" display="Завантажити сертифікат"/>
    <hyperlink ref="C715" r:id="rId712" tooltip="Завантажити сертифікат" display="Завантажити сертифікат"/>
    <hyperlink ref="C716" r:id="rId713" tooltip="Завантажити сертифікат" display="Завантажити сертифікат"/>
    <hyperlink ref="C717" r:id="rId714" tooltip="Завантажити сертифікат" display="Завантажити сертифікат"/>
    <hyperlink ref="C718" r:id="rId715" tooltip="Завантажити сертифікат" display="Завантажити сертифікат"/>
    <hyperlink ref="C719" r:id="rId716" tooltip="Завантажити сертифікат" display="Завантажити сертифікат"/>
    <hyperlink ref="C720" r:id="rId717" tooltip="Завантажити сертифікат" display="Завантажити сертифікат"/>
    <hyperlink ref="C721" r:id="rId718" tooltip="Завантажити сертифікат" display="Завантажити сертифікат"/>
    <hyperlink ref="C722" r:id="rId719" tooltip="Завантажити сертифікат" display="Завантажити сертифікат"/>
    <hyperlink ref="C723" r:id="rId720" tooltip="Завантажити сертифікат" display="Завантажити сертифікат"/>
    <hyperlink ref="C724" r:id="rId721" tooltip="Завантажити сертифікат" display="Завантажити сертифікат"/>
    <hyperlink ref="C725" r:id="rId722" tooltip="Завантажити сертифікат" display="Завантажити сертифікат"/>
    <hyperlink ref="C726" r:id="rId723" tooltip="Завантажити сертифікат" display="Завантажити сертифікат"/>
    <hyperlink ref="C727" r:id="rId724" tooltip="Завантажити сертифікат" display="Завантажити сертифікат"/>
    <hyperlink ref="C728" r:id="rId725" tooltip="Завантажити сертифікат" display="Завантажити сертифікат"/>
    <hyperlink ref="C729" r:id="rId726" tooltip="Завантажити сертифікат" display="Завантажити сертифікат"/>
    <hyperlink ref="C730" r:id="rId727" tooltip="Завантажити сертифікат" display="Завантажити сертифікат"/>
    <hyperlink ref="C731" r:id="rId728" tooltip="Завантажити сертифікат" display="Завантажити сертифікат"/>
    <hyperlink ref="C732" r:id="rId729" tooltip="Завантажити сертифікат" display="Завантажити сертифікат"/>
    <hyperlink ref="C733" r:id="rId730" tooltip="Завантажити сертифікат" display="Завантажити сертифікат"/>
    <hyperlink ref="C734" r:id="rId731" tooltip="Завантажити сертифікат" display="Завантажити сертифікат"/>
    <hyperlink ref="C735" r:id="rId732" tooltip="Завантажити сертифікат" display="Завантажити сертифікат"/>
    <hyperlink ref="C736" r:id="rId733" tooltip="Завантажити сертифікат" display="Завантажити сертифікат"/>
    <hyperlink ref="C737" r:id="rId734" tooltip="Завантажити сертифікат" display="Завантажити сертифікат"/>
    <hyperlink ref="C738" r:id="rId735" tooltip="Завантажити сертифікат" display="Завантажити сертифікат"/>
    <hyperlink ref="C739" r:id="rId736" tooltip="Завантажити сертифікат" display="Завантажити сертифікат"/>
    <hyperlink ref="C740" r:id="rId737" tooltip="Завантажити сертифікат" display="Завантажити сертифікат"/>
    <hyperlink ref="C741" r:id="rId738" tooltip="Завантажити сертифікат" display="Завантажити сертифікат"/>
    <hyperlink ref="C742" r:id="rId739" tooltip="Завантажити сертифікат" display="Завантажити сертифікат"/>
    <hyperlink ref="C743" r:id="rId740" tooltip="Завантажити сертифікат" display="Завантажити сертифікат"/>
    <hyperlink ref="C744" r:id="rId741" tooltip="Завантажити сертифікат" display="Завантажити сертифікат"/>
    <hyperlink ref="C745" r:id="rId742" tooltip="Завантажити сертифікат" display="Завантажити сертифікат"/>
    <hyperlink ref="C746" r:id="rId743" tooltip="Завантажити сертифікат" display="Завантажити сертифікат"/>
    <hyperlink ref="C747" r:id="rId744" tooltip="Завантажити сертифікат" display="Завантажити сертифікат"/>
    <hyperlink ref="C748" r:id="rId745" tooltip="Завантажити сертифікат" display="Завантажити сертифікат"/>
    <hyperlink ref="C749" r:id="rId746" tooltip="Завантажити сертифікат" display="Завантажити сертифікат"/>
    <hyperlink ref="C750" r:id="rId747" tooltip="Завантажити сертифікат" display="Завантажити сертифікат"/>
    <hyperlink ref="C751" r:id="rId748" tooltip="Завантажити сертифікат" display="Завантажити сертифікат"/>
    <hyperlink ref="C752" r:id="rId749" tooltip="Завантажити сертифікат" display="Завантажити сертифікат"/>
    <hyperlink ref="C753" r:id="rId750" tooltip="Завантажити сертифікат" display="Завантажити сертифікат"/>
    <hyperlink ref="C754" r:id="rId751" tooltip="Завантажити сертифікат" display="Завантажити сертифікат"/>
    <hyperlink ref="C755" r:id="rId752" tooltip="Завантажити сертифікат" display="Завантажити сертифікат"/>
    <hyperlink ref="C500" r:id="rId753" tooltip="Завантажити сертифікат" display="Завантажити сертифікат"/>
    <hyperlink ref="C244" r:id="rId754" tooltip="Завантажити сертифікат" display="Завантажити сертифікат"/>
    <hyperlink ref="C756" r:id="rId755" tooltip="Завантажити сертифікат" display="Завантажити сертифікат"/>
    <hyperlink ref="C757" r:id="rId756" tooltip="Завантажити сертифікат" display="Завантажити сертифікат"/>
    <hyperlink ref="C758" r:id="rId757" tooltip="Завантажити сертифікат" display="Завантажити сертифікат"/>
  </hyperlinks>
  <pageMargins left="0.7" right="0.7" top="0.75" bottom="0.75" header="0.3" footer="0.3"/>
  <pageSetup orientation="portrait" r:id="rId7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2024-12-16T11:17:43Z</dcterms:created>
  <dcterms:modified xsi:type="dcterms:W3CDTF">2024-12-23T13:42:38Z</dcterms:modified>
  <cp:category/>
</cp:coreProperties>
</file>