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13300\Downloads\"/>
    </mc:Choice>
  </mc:AlternateContent>
  <bookViews>
    <workbookView xWindow="0" yWindow="0" windowWidth="23040" windowHeight="9192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C531" i="1" l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<sst xmlns="http://schemas.openxmlformats.org/spreadsheetml/2006/main" count="533" uniqueCount="532">
  <si>
    <t>Назва закладу освіти</t>
  </si>
  <si>
    <t>Посилання на сертифікат</t>
  </si>
  <si>
    <t>Комунальний заклад «Ліцей імені Тараса Шевченка Кропивницької міської ради»</t>
  </si>
  <si>
    <t xml:space="preserve">Іванівська гімназія Красносільської сільської ради Одеського району Одеської області </t>
  </si>
  <si>
    <t>Комунальний заклад "Заклад дошкільної освіти (ясла-садок) N 72 Харківської міської ради"</t>
  </si>
  <si>
    <t>Комунальний заклад "Заклад дошкільної освіти 198 Харківської міської ради"</t>
  </si>
  <si>
    <t>Відокремлений структурний підрозділ "Хмельницький торговельно-економічний фаховий коледж Державного торговельно-економічного університету"</t>
  </si>
  <si>
    <t>Заклад дошкільної освіти (ясла-садок) комбінованого типу №237 "Смородинка" Запорізької міської ради</t>
  </si>
  <si>
    <t>ТОВ "Одеський міжнародний ліцей "Стаді Екедемі Хай Скул"</t>
  </si>
  <si>
    <t xml:space="preserve">Нікопольська гімназія №3 НМР </t>
  </si>
  <si>
    <t xml:space="preserve">Черкаська загальноосвітня школа І-ІІІ ступенів N30 Черкаської міської ради Черкаської області </t>
  </si>
  <si>
    <t>Нікопольська гімназія №9 Нікопольської міської ради</t>
  </si>
  <si>
    <t>Луцький центр професійно-технічної освіти</t>
  </si>
  <si>
    <t>Хмельницький заклад дошкільної освіти № 40 "Сонечко" Хмельницької міської ради</t>
  </si>
  <si>
    <t xml:space="preserve">Калинівський ліцей Березанської селищної ради </t>
  </si>
  <si>
    <t xml:space="preserve">Смілянська загальноосвітня школа І-ІІІ ступенів №1 Смілянської міської ради Черкаської області </t>
  </si>
  <si>
    <t>Калинівський ліцей Березанської селищної ради Миколаївської області Миколаївського району</t>
  </si>
  <si>
    <t>Комунальний заклад освіти "Дніпропетровський багатопрофільний навчально-реабілітаційний центр N9 "ДОР"</t>
  </si>
  <si>
    <t>Лебедівська гімназія Пірнівської сільської ради</t>
  </si>
  <si>
    <t xml:space="preserve">Хмельницький заклад дошкільної освіти 43 Горобинка </t>
  </si>
  <si>
    <t xml:space="preserve">Комунальний заклад «Харківський ліцей № 89 Харківської міської ради» </t>
  </si>
  <si>
    <t>Прилуцький ЗДО КТ(ясла-садочок) 26</t>
  </si>
  <si>
    <t xml:space="preserve">Звенигородський ліцей Звенигородської міської ради Звенигородського району Черкаської області </t>
  </si>
  <si>
    <t>Острійківський ліцей (дошкільний підрозділ)</t>
  </si>
  <si>
    <t>Чорнявський ліцей з дошкільним відділенням, початкоіою школою та гімназією</t>
  </si>
  <si>
    <t>Лищенський ліцей Підгайцівської сільської ради</t>
  </si>
  <si>
    <t>Лугівська гімназія Спаської сільської ради  Калуського району Івано-Франківської області</t>
  </si>
  <si>
    <t>Дошкільний навчальний заклад №27 "Джерельце" (ясла-садок комбінованого типу), центр природного оздоровлення дітей м.Сміла Черкаська обл.</t>
  </si>
  <si>
    <t>КЗ СОР "Сумський фаховий медичний коледж"</t>
  </si>
  <si>
    <t>КЗ "Сахновщинський НРЦ" ХОР</t>
  </si>
  <si>
    <t>заклад дошкільної освіти (ясла-садок) №1 «Струмочок» Добротвірської селищної ради Червоноградського району Львівської області комбінованого типу</t>
  </si>
  <si>
    <t>Харківська гімназія № 88 Харківської міської ради</t>
  </si>
  <si>
    <t>Новоселівський ліцей Української сільської ради Синельниківського району Дніпропетровської області</t>
  </si>
  <si>
    <t>Старомерчицький ліцей Валківської міської ради Харківської області</t>
  </si>
  <si>
    <t>ліцей "Ерудит" Монастирищенської міської ради</t>
  </si>
  <si>
    <t>Калинівська філія Первозванівського ліцею Первозванівської сільської ради Кропивницького району Кіровоградської області</t>
  </si>
  <si>
    <t>Комунальний заклад «Гімназія N7 м.Самбора Самбірської міської ради Львівської області»</t>
  </si>
  <si>
    <t xml:space="preserve">Звенигородський опорний заклад загальної середньої освіти імені Тараса Шевченка Звенигородської міської ради Звенигородського району Черкаської області </t>
  </si>
  <si>
    <t>Заклад дошкільної освіти "Зірочка" Обухівської міської ради Київської області</t>
  </si>
  <si>
    <t>Прилуцький заклад дошкільної освіти (ясла садок)№4 Прилуцької міської ради Чернігівської області</t>
  </si>
  <si>
    <t xml:space="preserve">Смілянський НВК «ЗОШ І ступеня - гімназія імені В.Т. Сенатора» (з дошкільним підрозділом) </t>
  </si>
  <si>
    <t>Опорний заклад загальної середньої освіти "Раково-Ліський ліцей"</t>
  </si>
  <si>
    <t>Заклад дошкільної освіти (ясла-садок) "Гірський струмочок"</t>
  </si>
  <si>
    <t>Херсонський заклад дошкільної освіти №12 Херсонської міської ради</t>
  </si>
  <si>
    <t>ліцей с.Обухів Мурованокуриловецька селищна рада Вінницька область Могилів - Подільський район</t>
  </si>
  <si>
    <t>Школа 77 м.Львова з поглибленим вивченням економіки та управлінської діяльності</t>
  </si>
  <si>
    <t>Великоберезнянський ліцей</t>
  </si>
  <si>
    <t xml:space="preserve">Жашківський ліцей №3 Жашківської міської ради Черкаської області </t>
  </si>
  <si>
    <t>Жашківський опорний ліцей #2 Жашківської міської ради, Черкаської області</t>
  </si>
  <si>
    <t>Комунальний заклад "Харківський ліцей №8 Харківської міської ради"</t>
  </si>
  <si>
    <t>Філія "Новогригорівська початкова школа" Юр'ївського ліцею Юр'ївської селищної ради</t>
  </si>
  <si>
    <t>Заклад дошкільної освіти (ясла-садок) "Сонечко" с.Скибин Жашківської м/р Черкаської області</t>
  </si>
  <si>
    <t>Калинівський  ліцей  Березанської  селищної  ради</t>
  </si>
  <si>
    <t>Чорнявський ліцей з дошкільним відділенням, початковою школою та гімназією</t>
  </si>
  <si>
    <t>Центр підготовки і перепідготовки робітничих кадрів № 1 м. Кривий Ріг</t>
  </si>
  <si>
    <t>ЗДО №13 "Ялинка" Коростишівської міської ради</t>
  </si>
  <si>
    <t>Лукашівська гімназія Чорнобаївської селищної ради Черкаської області</t>
  </si>
  <si>
    <t>Первомайська гімназія № 2 Первомайської міської ради Миколаївської області</t>
  </si>
  <si>
    <t>Калинівський ліцей Березанської селищної ради</t>
  </si>
  <si>
    <t>Ничипорівська гімназія імені Андрія Бобиря</t>
  </si>
  <si>
    <t>Комунальний заклад "Харківський ліцей №152 Харківської міської ради"</t>
  </si>
  <si>
    <t>Ліцей села Суходоли Володимирської міської ради</t>
  </si>
  <si>
    <t xml:space="preserve">Ліцей 1 Южненської міської ради Одеського району Одеської області </t>
  </si>
  <si>
    <t>Заклад дошкільної освіти "Теремок"</t>
  </si>
  <si>
    <t>Комунальний заклад "Канівський академічний ліцей "ГАРМОНІЯ" Черкаської обласної ради"</t>
  </si>
  <si>
    <t>Комунальний заклад «Харківський ліцей № 20 Харківської міської ради»</t>
  </si>
  <si>
    <t>Дошкільний навчальний заклад №21 "Оленка" (ясласадок комбінованого типу) Смілянської міської ради Черкаської оласті</t>
  </si>
  <si>
    <t>Миколаївська гімназія №44 Миколаївської міської ради</t>
  </si>
  <si>
    <t>Близнюківський заклад дошкільної освіти (ясла-садок) №1 "Теремок" Близнюківської селищної ради Лозівського району Харківської області</t>
  </si>
  <si>
    <t>Данковецький НВК</t>
  </si>
  <si>
    <t>Лозівська філія Харківського автомобільно-дорожнього фахового коледжу</t>
  </si>
  <si>
    <t xml:space="preserve">Ганьковицька гімназія Неліпинської сільської ради Мукачівського району Закарпатської області </t>
  </si>
  <si>
    <t>Уманський національний університет садівництва</t>
  </si>
  <si>
    <t>ЧЕРНІГІВСЬКА ГІМНАЗІЯ № 28 ЧЕРНІГІВСЬКОЇ МІСЬКОЇ РАДИ</t>
  </si>
  <si>
    <t>Комунальний заклад загальної середньої освіти "Луцький ліцей № 14 імені Василя Сухомлинського Луцької міської ради"</t>
  </si>
  <si>
    <t>Клесівський ліцей Клесівської с/р</t>
  </si>
  <si>
    <t>Флоринський заклад загальної середньої освіти І-ІІІ ступенів Бершадської міської ради Гайсинського району</t>
  </si>
  <si>
    <t>Комунальний заклад дошкільної освіти (ясла-садок) №15 Криворізької міської ради</t>
  </si>
  <si>
    <t>Донецький ліцей №1 Донецької селищної ради Ізюмського району Хпрківської області</t>
  </si>
  <si>
    <t>Бережівський ліцей Парафіївської селищної ради</t>
  </si>
  <si>
    <t>Демидівський ліцей Димерської селищної ради</t>
  </si>
  <si>
    <t>Комунальний заклад "Заклад дошкільної освіти (ясла-садок) комбінованого типу №123 Харківської міської ради"</t>
  </si>
  <si>
    <t>Комунальний заклад дошкільної освіти #6"Сонечко"</t>
  </si>
  <si>
    <t>Комунальний заклад "Заклад дошкільної освіти (ясла-садок) № 265 Харківської міської ради"</t>
  </si>
  <si>
    <t>Черкаська спеціалізована школа І-ІІІ ступенів №18 імені В'ячеслава Чорновола Черкаської міської ради Черкаської області</t>
  </si>
  <si>
    <t>Комунальний заклад "Вінницький ліцей №27"</t>
  </si>
  <si>
    <t>Рівненська гімназія №16 Рівненської міської ради</t>
  </si>
  <si>
    <t>Шевченківський ліцей №1 Шевченківської селищної ради Куп'янського району Харківської області</t>
  </si>
  <si>
    <t>Сумський дошкільний навчальнийзаклад (центр розвитку дитини) №13 "Купава"</t>
  </si>
  <si>
    <t>Мішково-Погорілівська загальноосвітня санаторна школа-інтернат І-ІІІ ступенів Миколаївської обласної ради</t>
  </si>
  <si>
    <t>Роменський міжшкільний ресурсний центр Роменської міської ради Сумської області</t>
  </si>
  <si>
    <t>Ржищівський індустріально-педагогічний фаховий коледж</t>
  </si>
  <si>
    <t>КЗ «Смілянський НВК «ДНЗ-ЗОШ I-II ст. №13» Смілянської міської ради Черкаської області</t>
  </si>
  <si>
    <t>ДПТНЗ "Вінницьке міжрегіональне вище професійне училище"</t>
  </si>
  <si>
    <t>Первомайська гімназія №7 Первомайської міської ради Миколаївської області</t>
  </si>
  <si>
    <t>Комунальнийзаклад "Заклад дошкільної освіти (ясла-садок) №56 комбінованого типу "Родина" Харківської міської ради"</t>
  </si>
  <si>
    <t>Відокремлений структурний підрозділ "Хорольський агропромисловий фаховий коледж Полтавського державного аграрного університету"</t>
  </si>
  <si>
    <t>Покровський ліцей</t>
  </si>
  <si>
    <t>заклад загальної середньої освіти І-ІІІ ступенів села Березняки Березняківської сільської ради</t>
  </si>
  <si>
    <t xml:space="preserve">Мішково-Погорілівська загальноосвітня санаторна школа-інтернат I-III ступеня </t>
  </si>
  <si>
    <t>ЗДО 2 Херсонської міської ради ,,Перлинка,,</t>
  </si>
  <si>
    <t>Заклад дошкільної  освіти я/с "Ромашка" Козівської селищної ради</t>
  </si>
  <si>
    <t>Житомирський дошкільний навчальний заклад №3</t>
  </si>
  <si>
    <t xml:space="preserve">Забрідська гімназія-філія Великоберезнянського ліцею Великоберезнянської селищної ради Ужгородського району Закарпатської області </t>
  </si>
  <si>
    <t>Смілянська загальноосвітня школа І-ІІІ ступенів №6 Смілянської міської ради Черкаської області</t>
  </si>
  <si>
    <t>Комунальний заклад "Мереф'янська гімназія №4 з початковою школою та дошкільним підрозділом" Мереф'янської міської ради Харківської області</t>
  </si>
  <si>
    <t>Комунальний заклад "Смілянська спеціальна школа Черкаської обласної ради"</t>
  </si>
  <si>
    <t>Вівнянська початкова школа Стрийської міської ради Стрийського району Львівської облвсті</t>
  </si>
  <si>
    <t xml:space="preserve">Тернопільська спеціалізована школа І-ІІІ ступенів № 29 з поглибленим вивченням іноземних мов </t>
  </si>
  <si>
    <t>Заклад дошкільної освіти №6 "Світлячок" Південноукраїнської ТГ</t>
  </si>
  <si>
    <t>Комунальний заклад «Харківський ліцей № 178 Харківської міської ради»</t>
  </si>
  <si>
    <t>Херсонська гімназія №16 із вивченням мови національних меншин ХМР</t>
  </si>
  <si>
    <t>ЗДО КТ 29</t>
  </si>
  <si>
    <t>Комунальний заклад "Кам'янський ліцей №1 Кам'янської міської ради Черкаської області"</t>
  </si>
  <si>
    <t>Комунальний заклад загальної середньої освіти "Гіркополонківський ліцей Боратинської сільської ради"</t>
  </si>
  <si>
    <t xml:space="preserve">Страбичівський ЗЗСО І-ІІІ ступенів Горондівської сільської ради Мукачівського району Закарпатської області </t>
  </si>
  <si>
    <t>Мішково-Погорілівська загальноосвітня санаторна школа-інтернат І-ІІІ ступенів  Миколаївської обласної ради</t>
  </si>
  <si>
    <t>Комунальний заклад «Харківський ліцей №90 Харківської міської ради»</t>
  </si>
  <si>
    <t>КРЕМЕНЧУЦЬКИЙ ЗАКЛАД ДОШКІЛЬНОЇ ОСВІТИ  (ЯСЛА-САДОК) № 48 КРЕМЕНЧУЦЬКОЇ МІСЬКОЇ РАДИ  КРЕМЕНЧУЦЬКОГО РАЙОНУ ПОЛТАВСЬКОЇ ОБЛАСТІ</t>
  </si>
  <si>
    <t>Заклад дошкільної освіти (дитячий садок) "Веселка" с.Терешківці Горохівської міської ради Луцького району Волинської області</t>
  </si>
  <si>
    <t>Перша гімназія імені Матвія Номиса Лубенської міської ради Полтавської області</t>
  </si>
  <si>
    <t>Староковрайський ліцей Іркліївської сільської ради Золотоніського району Черкаської області</t>
  </si>
  <si>
    <t>Роменська загальноосвітня школа І-ІІІ ступенів №11 Роменської міської ради Сумської області</t>
  </si>
  <si>
    <t>Степанківський ліцей - опорний заклад загальної середньої освіти Степанківської сільської ради Черкаського району Черкаської області</t>
  </si>
  <si>
    <t>Коломийський ліцей №9 Коломийської міської ради Івано-Франківської області</t>
  </si>
  <si>
    <t>комунальний заклад "Харківська гімназія № 148 Харківської міської ради"</t>
  </si>
  <si>
    <t>Комунальний заклад "Класична гімназія Кропивницької міської ради"</t>
  </si>
  <si>
    <t>Заклад дошкільної освіти(ясла-садок) "Ялинка" № 2 м.Жашків Жашківської міської ради Черкаської областікаської облат</t>
  </si>
  <si>
    <t>ЗАКЛАД ДОШКІЛЬНОЇ ОСВІТИ (ЯСЛА-САДОК) № 5 "СОНЕЧКО" МІСТА КОВЕЛЬ</t>
  </si>
  <si>
    <t>Великокунинецька гімназія Вишнівецької селищної ради Кременецького району Тернопільської області</t>
  </si>
  <si>
    <t>Березанський ліцей №1</t>
  </si>
  <si>
    <t>Прилуцький ліцей 14 Прилуцької міської ради Чернігівської області</t>
  </si>
  <si>
    <t xml:space="preserve">Комунальний заклад "Муховецький заклад дошкільної освіти (ясла-садок) "Калинонька " Немирівської міської ради Вінницької області </t>
  </si>
  <si>
    <t xml:space="preserve">Роменський дошкільний навчальний заклад #10(ясла-садок)"Казка" Роменської міської ради Сумської області </t>
  </si>
  <si>
    <t>Чернігівська гімназія № 2</t>
  </si>
  <si>
    <t>Комунальний заклад дошкільної освіти (ясла-садок)-6"Сонечко"комбінованого типу Вільногірської міської ради Дніпропетровської області.</t>
  </si>
  <si>
    <t>Громадська організація "Бродівське районне добровільне товариство захисту дітей з інвалідністю "Надія"</t>
  </si>
  <si>
    <t>Андріївський ліцей №1 Донецької селищної ради Ізюмського району Харківської області</t>
  </si>
  <si>
    <t>Роменський дошкільний навчальний заклад (ясла-садок) №10 "Казка" Роменської міської ради Сумської області</t>
  </si>
  <si>
    <t>Досліднянська гімназія</t>
  </si>
  <si>
    <t>Комунальний заклад "Нікольська загальноосвітня школа І - ІІІ ступенів №1 імені Якименка А.Д. Нікольської селищної ради Донецької області" опорна школа</t>
  </si>
  <si>
    <t>"Ліцей "Центральний" Кропивницької міської ради"</t>
  </si>
  <si>
    <t>дошкільний навчальний заклад №2 "Ялинка" (ясла-садок) комбінованого типу м.Трускавець</t>
  </si>
  <si>
    <t>Заклад дошкільної освіти ясла-садок "Сонечко" Козівської селищної ради</t>
  </si>
  <si>
    <t>Мачухівський ліцей Мачухівської сільської ради Полтавського району  Полтавської області</t>
  </si>
  <si>
    <t>ЗАКЛАД ДОШКІЛЬНОЇ ОСВІТИ ДИТЯЧИЙ  САДОК "ЗОЛОТА РИБКА" КРИНИЧНЕНСЬКОЇ СІЛЬСЬКОЇ РАДИ БОЛГРАДСЬКОГО РАЙОНУ ОДЕСЬКОЇ ОБЛАСТІСАДОК "ЗОЛОТА РИБКА""</t>
  </si>
  <si>
    <t>Липʼянська гімназія Карлівської міської ради</t>
  </si>
  <si>
    <t>Навчально-реабілітаційний центр № 22 Оболонського району м. Києва</t>
  </si>
  <si>
    <t>Прибужанівський ліцей Прибужанівської сільської ради Вознесенського району Миколаївської області</t>
  </si>
  <si>
    <t>Заклад дошкільної освіти (ясла-садок) комбінованого типу №48</t>
  </si>
  <si>
    <t>КЗДО 10 "ЛАСТІВКА "</t>
  </si>
  <si>
    <t xml:space="preserve">Сумський дошкільний навчальний заклад (центр розвитку дитини) №13 "Купава" Сумської міської ради </t>
  </si>
  <si>
    <t>Комунальний заклад Будинок дитячої творчості Кетрисанівської сільської ради</t>
  </si>
  <si>
    <t>Комунальний заклад "Харківський ліцей №140 Харківської міської ради"</t>
  </si>
  <si>
    <t>ДНЗКТ №26</t>
  </si>
  <si>
    <t>Миколаївська гімназія №64</t>
  </si>
  <si>
    <t>Дитячий садок № 10 "Казка"</t>
  </si>
  <si>
    <t>Білозерська загальноосвітня школа І-ІІІ ступенів №18 Білозерської міської ради Донецької області</t>
  </si>
  <si>
    <t>Юр'ївський заклад дошкільної освіти "Пролісок" (ясла-садок) Юр'ївської селищної ради</t>
  </si>
  <si>
    <t>Комунальний заклад "Заклад дошкільної освіти (ясла-садок) №307 Харківської міської ради "</t>
  </si>
  <si>
    <t>Комунальний заклад «Ліцей № 3» Камʼянськоі міської ради Дошкільний підрозділ «Зернятко»</t>
  </si>
  <si>
    <t>Заклад дошкільної освіти (ясла-садок) «Малятко» №1 комбінованого типу м. Жашків Жашківської міської ради Черкаської області</t>
  </si>
  <si>
    <t>КЗ "Дніпровський професійний залізничний ліцей" ДМР</t>
  </si>
  <si>
    <t xml:space="preserve">Новокам'янський заклад дошкільної освіти Рава Руської міської ради </t>
  </si>
  <si>
    <t>Заклад дошкільної освіти (ясла-садок) комбінованого типу №8</t>
  </si>
  <si>
    <t>Радошівський ліцей Ізяславської міської ради</t>
  </si>
  <si>
    <t>Воловецький ліцей Воловецької селищної ради Мукачівського району Закарпатської області</t>
  </si>
  <si>
    <t>ОЗЗСО "Узинський ліцей "Успіх"</t>
  </si>
  <si>
    <t>Смілянська загальноосвітня школа І-ІІІ ступенів №1 Смілянської міської ради Черкаської області</t>
  </si>
  <si>
    <t>Новенський заклад загальної середньої освіти Токмацької міської ради</t>
  </si>
  <si>
    <t>Селищенський ліцей Селищенської сільської ради Черкаської області</t>
  </si>
  <si>
    <t>Криворізька гімназія № 21</t>
  </si>
  <si>
    <t xml:space="preserve">Немирівський ЗЗСО І-ІІІ ст. </t>
  </si>
  <si>
    <t>Львівська гімназія "Прести" з поглибленим вивченням іноземних мов</t>
  </si>
  <si>
    <t>Заклад дошкільної освіти (ясла-садок) комбінованого типу №6 "Світлячок" - Центр розвитку дитини</t>
  </si>
  <si>
    <t>Тернопільська загальноосвітня школа І-ІІІ ст №19</t>
  </si>
  <si>
    <t>Степанівський ліцей Степанівської селищної ради Сумського району Сумської області</t>
  </si>
  <si>
    <t>Антонівський ЗДО №26 комбінованого типу Херсонської міської ради м. Херсона</t>
  </si>
  <si>
    <t xml:space="preserve">Чернігівська гімназія № 29 </t>
  </si>
  <si>
    <t>Комунальний заклад загальної середньої освіти "Луцький ліцей №21 імені Михайла Кравчука Луцької міської ради"</t>
  </si>
  <si>
    <t xml:space="preserve">Антонівський ЗДО №26 Херсонської міської ради комбінованого типу </t>
  </si>
  <si>
    <t>Заклад дошкільної освіти (ясла-садок) №51</t>
  </si>
  <si>
    <t xml:space="preserve"> Ліцей №17 Львівської міської ради</t>
  </si>
  <si>
    <t>Опорний заклад загальної середньої освіти "Самарівський ліцей імені Петра Штика Самарівської сільської ради Ковельського району Волинської області"</t>
  </si>
  <si>
    <t>Опорний заклад загальної середньої освіти «Камінь-Каширський ліцей №1 їм.Євгена Шабліовського»</t>
  </si>
  <si>
    <t>Професійно-технічне училище №88</t>
  </si>
  <si>
    <t>КОМУНАЛЬНИЙ ЗАКЛАД «ХАРКІВСЬКИЙ ЛІЦЕЙ №56 ХАРКІВСЬКОЇ МІСЬКОЇ РАДИ»</t>
  </si>
  <si>
    <t>Заклад дошкільної освіти (ясла-садок) комбінованого типу "Золота рибка" Броварської міської ради Броварського району Київської області</t>
  </si>
  <si>
    <t>Рокитнівський професійний ліцей</t>
  </si>
  <si>
    <t>Державний професійно-технічний навчальний заклад "Сарненський професійний аграрний ліцей"</t>
  </si>
  <si>
    <t>комунальний заклад освіти "Покровський центр підготовки і перепідготовки робітничих кадрів "Дніпропетровської обласної ради"</t>
  </si>
  <si>
    <t>ХМЕЛЬНИЦЬКИЙ ЗАКЛАД ДОШКІЛЬНОЇ ОСВІТИ № 23 «ВОГНИК» ХМЕЛЬНИЦЬКОЇ МІСЬКОЇ РАДИ ХМЕЛЬНИЦЬКОЇ ОБЛАСТІ</t>
  </si>
  <si>
    <t>ЗДО " Бджілка" Олишівської селищної ради</t>
  </si>
  <si>
    <t>Заклад дошкільної освіти №69 Херсонської міської ради</t>
  </si>
  <si>
    <t>Ліцей 133 Печерського району м.Києва</t>
  </si>
  <si>
    <t>Летичівський ліцей №3 Летичівської селищної ради Хмельницького району Хмельницької області</t>
  </si>
  <si>
    <t>Зеленьківська гімназія Тальнівської міської ради Черкаської області</t>
  </si>
  <si>
    <t>Запорізька гімназія «Зарорізька Січ»</t>
  </si>
  <si>
    <t>Носівська початкова школа</t>
  </si>
  <si>
    <t>Дулівська гімназія імені Степана Вайди</t>
  </si>
  <si>
    <t>КОМУНАЛЬНИЙ ЗАКЛАД ОСВІТИ "ПОКРОВСЬКЕ ВИЩЕ ПРОФЕСІЙНЕ УЧИЛИЩЕ" ДНІПРОПЕТРОВСЬКОЇ ОБЛАСНОЇ РАДИ"</t>
  </si>
  <si>
    <t xml:space="preserve">Комунальний заклад дошкільної освіти (ясла-садок) № 207 Дніпровської міської ради </t>
  </si>
  <si>
    <t>Ліцей № 17 Львівської міської ради</t>
  </si>
  <si>
    <t xml:space="preserve">Камʼянський професійний ліцей </t>
  </si>
  <si>
    <t>ОЗЗСО "Локачинський ліцей"</t>
  </si>
  <si>
    <t>Комунальний заклад "Вінницький ліцей 33"</t>
  </si>
  <si>
    <t xml:space="preserve">Хмельницький заклад дошкільної освіти №26 "Кульбабка" </t>
  </si>
  <si>
    <t>Богданівецький заклад дошкільної освіти "Вербиченька"</t>
  </si>
  <si>
    <t>Опорний заклад "Боярський ліцей" Лисянської селищної ради Черкаської області</t>
  </si>
  <si>
    <t>Запорізька суспільно-гуманітарна гімназія №27 Запорізької міської ради Запорізької області</t>
  </si>
  <si>
    <t xml:space="preserve">Антонівський заклад дошкільної освіти №51 Херсонської міської ради </t>
  </si>
  <si>
    <t>Тюдівський ліцей</t>
  </si>
  <si>
    <t xml:space="preserve">НИЖЧЕДУБЕЧАНСЬКА ГІМНАЗІЯ ПІРНІВСЬКОЇ СІЛЬСЬКОЇ РАДИ  ВИШГОРОДСЬКОГО РАЙОНУ КИЇВСЬКОЇ ОБЛАСТІ </t>
  </si>
  <si>
    <t>Комунальний заклад "Покотилівський заклад дошкільної освіти (ясла-садок) комбінованого типу Височанської селищної ради Харківського району Харківської області"</t>
  </si>
  <si>
    <t xml:space="preserve">Романівський ліцей №2 Романівської селищної ради Житомирського району Житомирської області </t>
  </si>
  <si>
    <t>Центр розвитку дитини "Гармонія" Південноукраїнської міської ради Миколаївської області</t>
  </si>
  <si>
    <t>Красноградський ЗДО (ясла-садок) №17</t>
  </si>
  <si>
    <t>Ліцей села Дубечне Ковельського району Волинської області</t>
  </si>
  <si>
    <t xml:space="preserve">Красноградський заклад дошкільної освіти (ясла-садок)17  Красноградської міської ради Харківської області </t>
  </si>
  <si>
    <t>БЕРЕЗНИКІВСЬКИЙ ЗАКЛАД ЗАГАЛЬНОЇ СЕРЕДНЬОЇ ОСВІТИ І-ІІІ СТУПЕНІВ КЕРЕЦЬКІВСЬКОЇ СІЛЬСЬКОЇ РАДИ</t>
  </si>
  <si>
    <t>Комунальний заклад "Харківський ліцей 2" Харківської міської ради Харківської області</t>
  </si>
  <si>
    <t>Комунальний заклад Харківський ліцей №144 Харківської міської ради</t>
  </si>
  <si>
    <t>Ліцей с. Рівне, Мурованокуриловецької селищної ради, Могилів-Подільського району</t>
  </si>
  <si>
    <t>Опорний заклад «Смідинський ліцей»</t>
  </si>
  <si>
    <t xml:space="preserve">Науковий ліцей №3 Полтавської міської ради </t>
  </si>
  <si>
    <t>Державний професійно-технічний навчальний заклад "Шосткинське вище професійне училище"</t>
  </si>
  <si>
    <t>Богданівецький ЗДО"Вербиченька"</t>
  </si>
  <si>
    <t>Комунальний заклад "Панютинський ліцей" Лозівської міської ради Харківської області</t>
  </si>
  <si>
    <t xml:space="preserve">Херсонський заклад дошкільної освіти №30 комбінованого типу Херсонської міської ради </t>
  </si>
  <si>
    <t>Родинська гімназія зі структурним підрозділом початкової школи № 35  Покровської міської ради Донецької області</t>
  </si>
  <si>
    <t xml:space="preserve">Зеленівська загальноосвітня школа І-ІІІ ступенів №38 м. Херсона
</t>
  </si>
  <si>
    <t xml:space="preserve">опорний заклад Прислуцький ліцей  Березнівської міської ради Рівненського району Рівненської області </t>
  </si>
  <si>
    <t>Ніжинська гімназія № 3</t>
  </si>
  <si>
    <t>Комунальний заклад "Харківський ліцей №18 Харківської міської ради"</t>
  </si>
  <si>
    <t>м. Вінниця, КЗ "Вінницький ліцей №31"</t>
  </si>
  <si>
    <t>Марковецький заклад загальної середньої освіти І-ІІІ ступенів Бобровицької міської ради Чернігівської області</t>
  </si>
  <si>
    <t>Білоославський ліцей імені Марійки Підгірянки Делятинської селищної ради</t>
  </si>
  <si>
    <t>Комунальний заклад "Боківський ліцей Гурівської сільської ради"</t>
  </si>
  <si>
    <t>ДЕРЖАВНИЙ НАВЧАЛЬНИЙ ЗАКЛАД "ШУМСЬКЕ ПРОФЕСІЙНО-ТЕХНІЧНЕ УЧИЛИЩЕ"</t>
  </si>
  <si>
    <t>Голованівський ліцей ім.Т.Г.Шевченка Голованівської селищної ради</t>
  </si>
  <si>
    <t>Комунальний заклад загальнї середньої освіти " Луцька гімназія 20" Луцької міської ради</t>
  </si>
  <si>
    <t>Комунальний заклад освіти "Криворізький професійний гірничо-технологічний ліцей" Дніпропетровської обласної ради"</t>
  </si>
  <si>
    <t>Комунальний заклад загальної середньої освіти "Луцька гімназія N 20 Луцької міської ради"</t>
  </si>
  <si>
    <t>Благодатнівська загальноосвітня школа І-ІІІ ступенів ім. Г.П.Берези Золотоніської міської ради Черкаської області</t>
  </si>
  <si>
    <t>Дошкільний навчальний заклад №7 "СОНЕЧКО" (ясла-садок комбінованого типу)</t>
  </si>
  <si>
    <t>Комунальний заклад "Харківська гімназія №135 Харківської міської ради"</t>
  </si>
  <si>
    <t>Чкаловський опорний ліцей Першотравневської сільської ради</t>
  </si>
  <si>
    <t>Новоодеський ліцей №4</t>
  </si>
  <si>
    <t>Ніжинська гімназія №3</t>
  </si>
  <si>
    <t>Чернеччинська гімназія Краснопільської селищної ради</t>
  </si>
  <si>
    <t xml:space="preserve">Піківецький заклад дошкільної освіти «Дитячий садок «Квіточка» Паланської сільської ради  Уманського району Черкаської області </t>
  </si>
  <si>
    <t>Литвинівська гімназія Жашківської міської ради</t>
  </si>
  <si>
    <t>Комунальний заклад Березівської сільскої ради "Слоутський навчально-виховний комплекс: загально-освітня школа І-ІІІ ступенів, дошкільний навчальний заклад "Волошка"</t>
  </si>
  <si>
    <t>комунальний заклад " Дошкільний навчальний заклал # 51 Вінницької міської ради"</t>
  </si>
  <si>
    <t xml:space="preserve">Горбанівський заклад дошкільної освіти (ясла-садок) "Перлина" Агрономічної сільської ради </t>
  </si>
  <si>
    <t>Хмельницький заклад дошкільної освіти №10 «Веселка»</t>
  </si>
  <si>
    <t>Славутицький ЗЗСО І-ІІІ ст #3</t>
  </si>
  <si>
    <t>Заклад дошкільної освіти №27 "Світанок" Сумської міської ради</t>
  </si>
  <si>
    <t>Комунальний заклад "Центр дитячої та юнацької творчості"</t>
  </si>
  <si>
    <t>ЗАКЛАД ДОШКІЛЬНОЇ ОСВІТИ (ЯСЛА-САДОК) №12 "ЗОЛОТА РИБКА" М.КОВЕЛЯ</t>
  </si>
  <si>
    <t>Гімназія №4 Шепетівської міської ради Хмельницької області</t>
  </si>
  <si>
    <t>Опорний заклад "Ромоданівський ліцей "</t>
  </si>
  <si>
    <t>Комунальний заклад "Харківський ліцей 118 Харківської міської ради Харківської області"</t>
  </si>
  <si>
    <t>Харківський ліцей 85</t>
  </si>
  <si>
    <t>Черкаська загальноосвітня школа І-ІІІ ступенів №19 Черкаської міської ради Черкаської області</t>
  </si>
  <si>
    <t>Нижньосироватський ліцей імені Бориса Грінченка Нижньосироватської сільської ради  Сумського району Сумської області</t>
  </si>
  <si>
    <t xml:space="preserve">Веселівський ліцей Межівської селищної ради </t>
  </si>
  <si>
    <t>комунальний заклад "Харківський ліцей N167 Харківської міської ради"</t>
  </si>
  <si>
    <t>Чернігівський дошкільний навчальний заклад 43</t>
  </si>
  <si>
    <t>Тереблянська початкова школа</t>
  </si>
  <si>
    <t>Заклад дошкільної освіти (ясла-садок) комбінованого типу №25</t>
  </si>
  <si>
    <t>Ліцей с.Суходоли</t>
  </si>
  <si>
    <t xml:space="preserve">Малодолинський заклад загальної середньої освіти Чорноморської міської ради Одеського району Одеської області </t>
  </si>
  <si>
    <t>Дніпровський транспортно-економічний фаховий коледж</t>
  </si>
  <si>
    <t>Комунальний заклад "Дашівська спеціальна школа" Вінницької обласної ради</t>
  </si>
  <si>
    <t>Смілянська спеціалізована школа І-ІІІ  ступенів №12 Смілянської міської ради Черкаської області</t>
  </si>
  <si>
    <t>комунальний заклад "Заклад дошкільної освіти (ясла-садок) № 300 Харківської міської ради"</t>
  </si>
  <si>
    <t>Ліцей №2 Хмельницької міської ради</t>
  </si>
  <si>
    <t>Херсонський ліцей №1 Херсонської міської ради</t>
  </si>
  <si>
    <t>Державний професійно-технічний навчальний заклад "Київське вище професійне училище водного транспорту"</t>
  </si>
  <si>
    <t>Маловільшанська гімназія Обухівської міської ради Київської області</t>
  </si>
  <si>
    <t>Ржищівський заклад дошкільної освіти (яссла-садок комбінованого типу) "Сонечко"</t>
  </si>
  <si>
    <t>Комунальний заклад "Чарівнянський заклад дошкільної освіти (ясла-садок) "Ромашка"</t>
  </si>
  <si>
    <t>Гейсиська гімназія Ставищенської селищної ради Білоцерківського району Київської області</t>
  </si>
  <si>
    <t>Хмельницький кооперативний торговельно-економічний інститут</t>
  </si>
  <si>
    <t>Ірпінський ліцей №1 Ірпінської міської ради Бучанського району Київської області</t>
  </si>
  <si>
    <t>Комунальний заклад освіти «Криворізький ліцей «Гранд» Дніпропетровської обласної ради»</t>
  </si>
  <si>
    <t>Ліцей "Інтелект" Знам'янської міської ради Кропивницького району Кіровоградської області</t>
  </si>
  <si>
    <t>КЗ "Слобожанський ліцей№1"</t>
  </si>
  <si>
    <t>Пугачівський ліцей Жашківської міської ради Черкаської області</t>
  </si>
  <si>
    <t>Ліцей № 2 м.Мостиська</t>
  </si>
  <si>
    <t>СК ЗДО "Слов'янський ясла-садок/1 " Веселка" Слов'янської сільської ради"</t>
  </si>
  <si>
    <t>Білоцерківський заклад дошкільної освіти N7 «Орлятко» Білоцерківської міської ради Київської області</t>
  </si>
  <si>
    <t xml:space="preserve">Smart's Academy </t>
  </si>
  <si>
    <t>Ліцей №2 міста Мостиська</t>
  </si>
  <si>
    <t>Черкаська спеціалізована школа І-ІІІ ступенів №13</t>
  </si>
  <si>
    <t xml:space="preserve">Початкова школа імені Софії Русової </t>
  </si>
  <si>
    <t>Ліцей №2 м. Мостиська</t>
  </si>
  <si>
    <t>ОДЕСЬКИЙ ЛІЦЕЙ № 15 Одеської міської ради</t>
  </si>
  <si>
    <t>Старомізунський ліцей імені Василя Верховинця Вигодської селищної ради</t>
  </si>
  <si>
    <t>Комишанський ліцей Комишанської сільсько ради Охтирського району Сумської області</t>
  </si>
  <si>
    <t>Покровський заклад дошкільної освіти ясла-садок "Барвінок" Решетилівської міської ради Полтавської області</t>
  </si>
  <si>
    <t>Ставищенський ліцей №2 Ставищенської селищної ради Київвської області</t>
  </si>
  <si>
    <t>Ліцей № 167 Дніпровського району м. Києва</t>
  </si>
  <si>
    <t>Вижницький опорний ліцей ім. Юрія Федьковича</t>
  </si>
  <si>
    <t>Москалівський заклад загальної середньої освіти І - ІІІ ступенів</t>
  </si>
  <si>
    <t>Славутський ліцей Хмельницької обласної ради</t>
  </si>
  <si>
    <t>Міжлиманська гімназія Усатівської сільської ради</t>
  </si>
  <si>
    <t>Кам'янець-Подільський ліцей з посиленою військово-фізичною підготовкою Хмельницької області</t>
  </si>
  <si>
    <t>Лісівська філія комунального закладу "Михайлівський ліцей" Олександрівської селищної ради Кропивницького району Кіровоградської області</t>
  </si>
  <si>
    <t>Чернівецький професійний ліцей залізничного транпсорту</t>
  </si>
  <si>
    <t>Чернівецький обласний центр національно-патріотичного виховання, туризму, краєзнавства та екскурсій учнівської молоді</t>
  </si>
  <si>
    <t>Васильківський центр дитячої та юнацької творчості Васильківської міської ради Київської області</t>
  </si>
  <si>
    <t xml:space="preserve">КЗ - ЗДО "Казка" </t>
  </si>
  <si>
    <t>"Писарівський ліцей" Вінницького району Вінницької області</t>
  </si>
  <si>
    <t>ЗДО (ясла садок) "Ромашка"</t>
  </si>
  <si>
    <t>Комунальний заклад "Ліцей "Перспектива" Світловодської міської ради"</t>
  </si>
  <si>
    <t xml:space="preserve">Ромоданівський ЗДО (ясла-садок) "Волошка" Миргородського району Полтавської області </t>
  </si>
  <si>
    <t>Криворізька гімназія №21 Криворізької міської ради</t>
  </si>
  <si>
    <t>Городищенський ЗЗСО І-ІІІ ступенів № 1 імені С.С. Гулака-Артемовського Городищенської міської ради Черкаської області</t>
  </si>
  <si>
    <t>КЗ СОР Глухівський ліцей-інтернат з посиленою військово-фізичною підготовкою</t>
  </si>
  <si>
    <t>Заклад дошкільної освіти (ясла-садок ) № 73 "Червона квіточка" комбінованого типу Кропивницький</t>
  </si>
  <si>
    <t>Заклад дошкільної освіти №3 "Веселка" управління освіти ім. Б. Грінченка Южноукраїнської міської ради</t>
  </si>
  <si>
    <t>Заклад загальної середньої освіти "Прибузький ліцей Галицинівської сільської ради Миколаївського району Миколаївської області"</t>
  </si>
  <si>
    <t>Комунальний заклад "Вінницький ліцей 27"</t>
  </si>
  <si>
    <t>Ряснопільський ліцей Новокальчевської сільської ради об'єднаної територіальної громади Березівського району Одеської області</t>
  </si>
  <si>
    <t>Замістянська гімназія</t>
  </si>
  <si>
    <t>Школа І-ІІІ ступенів №231 Оболонського району міста Києва</t>
  </si>
  <si>
    <t>Державний навчальний заклад "Міжрегіональне вище професійне училище з поліграфії та інформаційних технологій"</t>
  </si>
  <si>
    <t>Переяславський академічний ліцей імені Івана Мазепи</t>
  </si>
  <si>
    <t>Ліцей с. Жван Мурованокуриловецької селищної ради Вінницької області</t>
  </si>
  <si>
    <t>Переможненський ЗДО ясла-садок "Квітуча вишенька" Комарнівської міської ради Львівської області</t>
  </si>
  <si>
    <t xml:space="preserve">Ясенська гімназія Сторожинецької міської ради Чернівецького району Чернівецької області </t>
  </si>
  <si>
    <t>Комунальний заклад "Харківська гімназія №19 Харківської міської ради"</t>
  </si>
  <si>
    <t>Барвінківський заклад дошкільної освіти (ясла-садок) №3 "Золотий ключик" Барвінківської міської територіальної громади Ізюмського району Харківської області</t>
  </si>
  <si>
    <t>Заклад дошкільної освіти №9 "Пролісок" Нетішинської міської ради</t>
  </si>
  <si>
    <t>Чернівецький медичний фаховий коледж</t>
  </si>
  <si>
    <t xml:space="preserve">Білоцерківський заклад дошкільної освіти №20 "Берізка" Білоцерківської міської ради Київської області </t>
  </si>
  <si>
    <t>Комунальний заклад дошкільної освіти (ясла-садок) №3 "Веселка" комбінованого типу Южненської міської ради Одеської області</t>
  </si>
  <si>
    <t>Балаклійський дошкільний навчальний заклад (ясла-садок) №2 Балаклійської міської ріди Харківської області</t>
  </si>
  <si>
    <t xml:space="preserve">Скибинький ліцей Дашківської міської ради Черкаської області </t>
  </si>
  <si>
    <t>Кулівецька філія І-ІІ ступенів Репужинецького ОЗЗСО І-ІІІ ступенів</t>
  </si>
  <si>
    <t>Прилуцький заклад дошкільної освіти (ясла-садок) комбінуючого типу 26 Прилуцької міської ради в Чернігівській області</t>
  </si>
  <si>
    <t xml:space="preserve">Херсонська загальноосвітня школа І-ІІІ ступенів N4 Херсонської міської ради </t>
  </si>
  <si>
    <t xml:space="preserve">Державний навчальний заклад "Одеське вище професійне училище морського туристичного сервісу" </t>
  </si>
  <si>
    <t>Комунальний заклад "Мурованокуриловецький спортивний ліцей" Вінницької обласної Ради</t>
  </si>
  <si>
    <t xml:space="preserve">Уманська гімназія №11 Уманської міської ради Черкаської області </t>
  </si>
  <si>
    <t>Відокремлений структурний підрозділ «Полтавський політехнічний фаховий коледж Національного технічного університету «Харківський політехнічний інститут»</t>
  </si>
  <si>
    <t>Заклад дошкільної освіти (ясла-садок) "Зернятко" Димерської тселищної ради</t>
  </si>
  <si>
    <t>Комунальний заклад загальної середньої освіти "Ліцей № 9 Хмельницької міської ради"</t>
  </si>
  <si>
    <t>чернівецьке вище професійне училище радіоелектроніки</t>
  </si>
  <si>
    <t xml:space="preserve">Хмельницький заклад дошкільної освіти 55 Намистинка </t>
  </si>
  <si>
    <t>КОМУНАЛЬНИЙ ЗАКЛАД "ХИЖИНЕЦЬКИЙ ЛІЦЕЙ" ВІННИЦЬКОЇ ОБЛАСТІ</t>
  </si>
  <si>
    <t>Опорний заклад загальної середньої освіти «Троянівський ліцей»</t>
  </si>
  <si>
    <t>Шепетівський навчально-виховний комплекс №3 у складі "Загальноосвітня школа  І-ІІІ ступенів імені Натана Рибака та ліцей з посиленою військово-фізичною підготовкою" Хмельницької області</t>
  </si>
  <si>
    <t xml:space="preserve">Шумський ОЗЗСО </t>
  </si>
  <si>
    <t xml:space="preserve">Коноплянський ліцей Коноплянсьської ср Березівського району Одеської області </t>
  </si>
  <si>
    <t>ЗДО 125</t>
  </si>
  <si>
    <t xml:space="preserve">Хохітвянська гімназія Богуславської міської ради Київської області </t>
  </si>
  <si>
    <t>Бартатівський навчально-виховний комплекс І-ІІ ступенів «заклад загальної середньої освіти - заклад дошкільної освіти» Городоцької міської ради Львівської області</t>
  </si>
  <si>
    <t>Вашківецький ЗЗСО I-III ступенів ім. І.Бажанського</t>
  </si>
  <si>
    <t xml:space="preserve">Уманський ліцей №2 Уманської міської ради Черкаської області </t>
  </si>
  <si>
    <t>Староушицький ліцей, Староушицької ТГ</t>
  </si>
  <si>
    <t>Решетилівський заклад дошкільної освіти ясла-садок "Ромашка" Решетилівської міської ради Полтавської області</t>
  </si>
  <si>
    <t>Середня загальноосвітня школа №68 м.Львова</t>
  </si>
  <si>
    <t>Розкішнянська гімназія</t>
  </si>
  <si>
    <t xml:space="preserve">Білоцерківський заклад дошкільної освіти №4 "Оберіг" Білоцерківської міської ради Київської області </t>
  </si>
  <si>
    <t>Білгород-Дністровський морський рибопромисловий фаховий коледж</t>
  </si>
  <si>
    <t>ЗДО Колобок м Вишневе</t>
  </si>
  <si>
    <t>Комунальний заклад "Новомиколаївська гімназія Кропивницької міської ради""</t>
  </si>
  <si>
    <t>Криворізька гімназія 90 КМР</t>
  </si>
  <si>
    <t xml:space="preserve">Чернятинська гімназія Северинівської сільської ради </t>
  </si>
  <si>
    <t>Заклад дошкільної освіти № 20 "Дзвіночок"</t>
  </si>
  <si>
    <t>Володьководівицький ліцей</t>
  </si>
  <si>
    <t>Комунальний заклад "Ліцей №2 Козятинської міської ради Вінницької області"</t>
  </si>
  <si>
    <t>Опорний заклад "Новооріхівський ліцей імені О.Г.Лелеченка"</t>
  </si>
  <si>
    <t>Ліцей 17 Львівської міської ради</t>
  </si>
  <si>
    <t xml:space="preserve">Ковалівський ліцей </t>
  </si>
  <si>
    <t>ЗДО №42 "Джерельце" Ужгородської міської ради</t>
  </si>
  <si>
    <t>Тернопільський кооперативний фаховий коледж</t>
  </si>
  <si>
    <t>Чернівецький транспортний фаховий коледж</t>
  </si>
  <si>
    <t>Новоолександрівський заклад дошкільної освіти (ясла-садок) загального розвитку "Веселка" Новоолександрівської сільської ради</t>
  </si>
  <si>
    <t>Шевелівський ліцей Балакслійської міської ради Харківської області</t>
  </si>
  <si>
    <t>Ворошилівська гімназія</t>
  </si>
  <si>
    <t>ЗАКЛАД ДОШКІЛЬНОЇ ОСВІТИ "СУНИЧКА" СЕЛА ВАСИЛІВКА СОКИРЯНСЬКОЇ МІСЬКОЇ РАДИ ДНІСТРОВСЬКОГО РАЙОНУ ЧЕРНІВЕЦЬКОЇ ОБЛАСТІ</t>
  </si>
  <si>
    <t>Центр дитячої та юнацької творчості Южноукраїнської міскьої  ради</t>
  </si>
  <si>
    <t xml:space="preserve">Полянецька гімназія Уманської міської ради Черкаської області </t>
  </si>
  <si>
    <t>Круглицький НВК "І-ІІІ ступенів ЗНЗ - дошкільний навчальний заклад"</t>
  </si>
  <si>
    <t>Херсонська загальноосвітня школа І-ІІІ ступенів № 50 імені Романа Набєгова Херсонської міської ради</t>
  </si>
  <si>
    <t>Комунальний заклад "Новомиколаївський навчально-реабілітаційний центр "Паросток" імені В.А.Польського" Запорізької обласної ради</t>
  </si>
  <si>
    <t>Білоцерківський заклад дошкільної освіти №35 "Вербиченька" Білоцерківської міської ради Київської області</t>
  </si>
  <si>
    <t>Білоцерківський заклад дошкільної освіти №21 "Малятко" Білоцерківської міської ради Київської області</t>
  </si>
  <si>
    <t>Володимирівський ліцей Межівської селищної ради</t>
  </si>
  <si>
    <t xml:space="preserve">Тутовицький ліцей Сарненської міської ради Сарненського району Рівненської області </t>
  </si>
  <si>
    <t xml:space="preserve">КЗ "Панютинський ліцей" Лозівської міської ради Харківської області </t>
  </si>
  <si>
    <t xml:space="preserve">Криворізька гімназія 51 Криворізької міської ради </t>
  </si>
  <si>
    <t>ДПТНЗ "Кам'янський центр підготовки і перепідготовки робітничих кадрів"</t>
  </si>
  <si>
    <t xml:space="preserve">Заклад дошкільної освіти село Чепелівка "Сонечко" Красилівської міської ради Хмельницької області </t>
  </si>
  <si>
    <t>Заклад дошкільної освіти (ясла-садок) "Калинка" Варвинської селищної ради Прилуцького району Чернігівської області</t>
  </si>
  <si>
    <t xml:space="preserve">Бишівська ЗОШ І-ІІІ ступенів </t>
  </si>
  <si>
    <t>Комунальний заклад "Центр позашкільної освіти "Джерело" Височанської селищної ради Харківського району Харківської області"</t>
  </si>
  <si>
    <t>Опорний заклад освіти "Матвіївський загальноосвітній навчально-виховний комплекс "Всесвіт" Матвіївської сільської ради"</t>
  </si>
  <si>
    <t>ПРАВОБЕРЕЖНЕНСЬКА ФІЛІЯ ГАННІВСЬКОГО ЛІЦЕЮ ВЕРХНЬОДНІПРОВСЬКОЇ МІСЬКОЇ РАДИ</t>
  </si>
  <si>
    <t>КОМУНАЛЬНИЙ ЗАКЛАД "БАБАЇВСЬКИЙ ЗАКЛАД ДОШКІЛЬНОЇ ОСВІТИ (ЯСЛА-САДОК) ВИСОЧАНСЬКОЇ СЕЛИЩНОЇ РАДИ ХАРКІВСЬКОГО РАЙОНУ ХАРКІВСЬКОЇ  ОБЛАСТІ"</t>
  </si>
  <si>
    <t>Заклад дошкільної освіти (ясла-садок) "РОМАШКА" №4 комбінованого типу м, Жашків Жашківської міської ради Черкаської області</t>
  </si>
  <si>
    <t>Заклад дошкільної освіти (ясла-садок) "Ялиночка" с. Тетерівка Жашківської міської ради Черкаської області</t>
  </si>
  <si>
    <t>Заклад дошкільного віку (ясла-садок) "Казка" Гостомельської селищної ради Бучанського району Київської області</t>
  </si>
  <si>
    <t>Завальська гімназія Снятинської міської ради Коломийського району Івано-Франківської області</t>
  </si>
  <si>
    <t>Федунська початкова школа Шишацької селищої ради</t>
  </si>
  <si>
    <t>Вільненська гімназія Губиниської селищної ради</t>
  </si>
  <si>
    <t>Заклад дошкільної освіти (ясла-садок) "Дзвіночок" №5 комбінованого типу м. Жашків Жашківської міської ради Черкаської області</t>
  </si>
  <si>
    <t xml:space="preserve">Тетерівський ліцей Жашківської міської ради Черкаської області </t>
  </si>
  <si>
    <t>Комунальний заклад "Заклад дошкільної освіти  (ясла-садок) /9 Харківської міської ради "</t>
  </si>
  <si>
    <t>Миколаївська гімназія 20</t>
  </si>
  <si>
    <t xml:space="preserve">Комунальний заклад "Меліоративний заклад дошкільної освіти" Ромашка" Піщанської сільської ради Новомосковського району Дніпропетровської області </t>
  </si>
  <si>
    <t>Мелітопольська гімназія №20 Мелітопольської міської ради Запорізької області</t>
  </si>
  <si>
    <t>КЗ "Сосницький навчально-реабілітаційний центр" Чернігівської облради</t>
  </si>
  <si>
    <t>БЕРИСЛАВСЬКИЙ ФАХОВИЙ ПЕДАГОГІЧНИЙ КОЛЕДЖ ІМЕНІ В.Ф. БЕНЬКОВСЬКОГО ХЕРСОНСЬКОГО ДЕРЖАВНОГО УНІВЕРСИТЕТУ</t>
  </si>
  <si>
    <t>Комунальний заклад "Харківська гімназія 98 Харківської міської ради"</t>
  </si>
  <si>
    <t>Струсівський обласний мистецький ліцей</t>
  </si>
  <si>
    <t>Комунальний заклад "Лука-Мелешківський ліцей Лука-Мелешківської сільської ради Вінницької області"</t>
  </si>
  <si>
    <t>Чортківський медичний фаховий коледж</t>
  </si>
  <si>
    <t>Заклад дошкільної освіти (ясла-садок) "Сонечко" с. Бузівка Жашківської міської ради</t>
  </si>
  <si>
    <t>ЗАКЛАД ДОШКІЛЬНОЇ ОСВІТИ "БАРВІНОК" С.ЛОМАЧИНЦІ СОКИРЯНСЬКОЇ МІСЬКОЇ РАДИ ДНІСТРОВСЬКОГО РАЙОНУ ЧЕРНІВЕЦЬКОЇ ОБЛАСТІ</t>
  </si>
  <si>
    <t>Дніпровський ліцей Верхньодніпровської міської ради</t>
  </si>
  <si>
    <t>Хмельницький заклад дошкільної освіти № 49 "Дюймовочка" Хмельницької міської ради Хмельницької області</t>
  </si>
  <si>
    <t>Вороненський ліцей Жашківської міської ради Черкаської області</t>
  </si>
  <si>
    <t>Середня загальоноосвітня школа І-ІІІ ступенів №20 м.Львова</t>
  </si>
  <si>
    <t>Благовіщенський академічний ліцей "Лідер" Благовіщенського міської ради</t>
  </si>
  <si>
    <t xml:space="preserve">Заклад дошкільної освіти №10 Коростишівської міської ради </t>
  </si>
  <si>
    <t>Верхньосамарський ЗДО (ясла-садок)</t>
  </si>
  <si>
    <t>Відокремлений структурний підрозділ "Рівненський технічний фаховий коледж Національного університету водного господарства та природокористування"</t>
  </si>
  <si>
    <t>ЗАКЛАД ДОШКІЛЬНОЇ ОСВІТИ "СОНЕЧКО" С.РОМАНКІВЦІ СОКИРЯНСЬКОЇ МІСЬКОЇ РАДИ ДНІСТРОВСЬКОГО РАЙОНУ ЧЕРНІВЕЦЬКОЇ ОБЛАСТІ</t>
  </si>
  <si>
    <t xml:space="preserve">Філія Лозуватська початкова школа Лозуватського ліцею імені Т.Г. Шевченка Лозуватської сільської ради </t>
  </si>
  <si>
    <t>Зруб-Комарівський ЗДО "Казочка" Сторожинецька міська рада</t>
  </si>
  <si>
    <t>Державний навчальний заклад "Центр професійно-технічної освіти №1 м. вінниці"</t>
  </si>
  <si>
    <t>Заклад загальної середньої освіти Берестечківський ліцей</t>
  </si>
  <si>
    <t>Білоцерківський ЗДО № 31 "Незабудка" Білоцерківської мвської ради Київська область  м.Біла Церква</t>
  </si>
  <si>
    <t>Сторожинецький ЗДО "Чебурашка"</t>
  </si>
  <si>
    <t>Бобринецький дошкільний навчальний заклад № 2 "РОМАШКА"</t>
  </si>
  <si>
    <t>Опорний заклад Нижньосірогозький ліцей Нижньосірогозької селищної ради</t>
  </si>
  <si>
    <t xml:space="preserve">Чернігівський дошкільний навчальний заклад Чернігівської міської ради Чернігівської області </t>
  </si>
  <si>
    <t xml:space="preserve">Хмельницький заклад дошкільної освіти № 8 "Малятко" Хмельницької міської ради Хмельницької області </t>
  </si>
  <si>
    <t>комунального закладу "Харківський ліцей № 152 Харківської міської ради"</t>
  </si>
  <si>
    <t>Центр дитячої та юнацької творчості Горішньоплавнівської міської ради Кременчуцького району Полтавської області</t>
  </si>
  <si>
    <t>Білоцерківський заклад дошкільної освіти 4 "Оберіг"</t>
  </si>
  <si>
    <t>Корчицький ліцей Михайлюцької сільської ради Шепетівського району Хмельницької області</t>
  </si>
  <si>
    <t>Краснопільський ліцей №2 Краснопільської селищної ради Сумської області</t>
  </si>
  <si>
    <t>Заклад дошкільної освіти 13 Коростишівської міської ради</t>
  </si>
  <si>
    <t>Успенівський опорний заклад загальної середньої освіти Успенівської сільської ради Білгород-Дністровського району Одеської області</t>
  </si>
  <si>
    <t>Хмельницький ДНЗ№26 «Кульбабка»</t>
  </si>
  <si>
    <t xml:space="preserve">ЗДО 13 "Ялинка" Коростишівської міської ради </t>
  </si>
  <si>
    <t xml:space="preserve">Синельниківський професійний ліцей </t>
  </si>
  <si>
    <t>Середня загальноосвітня школа І-ІІІ ступенів № 126 м. Києва</t>
  </si>
  <si>
    <t>Мукшо-Китайгородський ліцей</t>
  </si>
  <si>
    <t xml:space="preserve">комунальний заклад "Харківський ліцей 152 Харківської міської ради" </t>
  </si>
  <si>
    <t>Філія "Випаснянська гімназія №2" ОЗО "Випаснянський ліцей"</t>
  </si>
  <si>
    <t xml:space="preserve">Центр науково-технічної творчості  молоді Сумської міської ради </t>
  </si>
  <si>
    <t>Білоцерківській заклад  дошкільної  освіти № 31 "Незабудка"  Білоцерківської міської ради Київської області</t>
  </si>
  <si>
    <t>Заклад загальної середньої освіти "Шимковецька гімназія" Збаразької міської ради</t>
  </si>
  <si>
    <t xml:space="preserve">Новокам'янська гімназія Милівської сільської ради Бериславського району Херсонської області </t>
  </si>
  <si>
    <t>Комунальний заклад «Харківський ліцей № 152 Харківської міської ради»</t>
  </si>
  <si>
    <t>Харківський ліцей  №152</t>
  </si>
  <si>
    <t>Прилуцький заклад дошкільної освіти (ясла - садок)  № 3 Прилуцької міської ради</t>
  </si>
  <si>
    <t>Криворізька  гімназія № 68 Криворізької міської ради</t>
  </si>
  <si>
    <t>Богодухівська Гімназія Чорнобаївської селищної ради Черкаської області</t>
  </si>
  <si>
    <t>комунальний заклад "Харківський ліцей № 147 Харківської міської ради"</t>
  </si>
  <si>
    <t xml:space="preserve">Комунальний заклад дошкільної освіти "Івушка" Підгородненської міської ради Дніпровського району Дніпропетровської області </t>
  </si>
  <si>
    <t>Ліцей "Потенціал" Вільнянської міської ради, Запорьзької області</t>
  </si>
  <si>
    <t>Комунальний заклад "Заклад дошкільної освіти (ясла-садок) комбінованого типу №182 Харківської міської ради"</t>
  </si>
  <si>
    <t>Комунальний заклад "Заклад дошкільної освіти (ясла-садок) № 138 Харківської міської ради"</t>
  </si>
  <si>
    <t>Кременчуцький ліцей №4 "Кремінь"</t>
  </si>
  <si>
    <t>Комунальний заклад "Харківський ліцей №141 Харківської міської ради"</t>
  </si>
  <si>
    <t>Середня загальноосвітня школа №34 ім.Маркіяна Шашкевича м. Львова</t>
  </si>
  <si>
    <t>Комунальний заклад «Вінницький ліцей № 20»</t>
  </si>
  <si>
    <t>Ворожбянський ліцей (опорний заклад)</t>
  </si>
  <si>
    <t>Дніпровський фаховий коледж будівельно-монтажних технологій та архітектури</t>
  </si>
  <si>
    <t>Вертіївський дошкільний навчальний заклад Колосок Вертіївської сільської ради</t>
  </si>
  <si>
    <t>Гуменецький ліцей</t>
  </si>
  <si>
    <t>Чернігівський дошкільний навчальний заклад № 72, центр розвитку дитини, Чернігівської міської ради Чернігівської області</t>
  </si>
  <si>
    <t>Запорізька гімназія "Основа" Запорізької міської ради</t>
  </si>
  <si>
    <t>Херсонський заклад дошкільної освіти №5 Херсонської міської ради</t>
  </si>
  <si>
    <t>Комунальний заклад дошкільної освіти (ясла- садок) №3 "Веселка" комбінованого типу Вільногірської міської ради Дніпропетровської області</t>
  </si>
  <si>
    <t>комунальний заклад "Заклад длошкільної освіти (ясла-садок) № 36 Харківської  міської ради"</t>
  </si>
  <si>
    <t>Заклад дошкільної освіти №5 (ясла-садок комбінованого типу) Смілянської міської ради Черкаської області</t>
  </si>
  <si>
    <t xml:space="preserve">Роменський дошкільний навчальний заклад (ясла-садок) № 10 "Казка" Роменської міської ради Сумської області </t>
  </si>
  <si>
    <t>Сторожинецький лісовий фаховий коледж</t>
  </si>
  <si>
    <t>Харківський ліцей №152 Харківської міської ради</t>
  </si>
  <si>
    <t xml:space="preserve">Прилуцький заклад дошкільної освіти (ясла-садок) № 4 Прилуцької міської ради Чернігівської області </t>
  </si>
  <si>
    <t>Харківський ліцей № 152 Харківської міської ради 1-В клас</t>
  </si>
  <si>
    <t>Комунальний заклад "Сахновщинський навчально-реабілітаційний центр" Харківської обласної ради</t>
  </si>
  <si>
    <t xml:space="preserve">Летичівський ліцей №3 Летичівської селищної ради Хмельницького району Хмельницької області </t>
  </si>
  <si>
    <t>Іллінівський заклад загальної середньої освіти з поглибленим вивченням іноземних мов Іллінівської сільської ради Краматорського району Донецької області</t>
  </si>
  <si>
    <t>Ружинський ліцей Ружинської селищної ради Житомирської області</t>
  </si>
  <si>
    <t xml:space="preserve">Забрідська гімназія-філія Великоберезнянського ліцею Великоберезнянської селищної Ужгородського району Закарпатської області </t>
  </si>
  <si>
    <t>Комунальний заклад "Вінницький ліцей №12"</t>
  </si>
  <si>
    <t>Вище професійне училище №21 м.Миколаєва</t>
  </si>
  <si>
    <t xml:space="preserve">Вище професійне училище #21 м.Миколаєва </t>
  </si>
  <si>
    <t xml:space="preserve">Комунальний заклад «Харківський ліцей № 139 Харківської міської ради» </t>
  </si>
  <si>
    <t>Опорний заклад освіти "Гребінківський ліцей" Гребінківської селищної ради</t>
  </si>
  <si>
    <t>Заклад дошкільної освіти (ясла-садок) №3 "Жайворонок" Бориславської міської ради Львівської області</t>
  </si>
  <si>
    <t xml:space="preserve">Зайцівська гімназія-філія Кислянського ліцею Зайцівської сільської ради </t>
  </si>
  <si>
    <t>Комунальний заклад загальної середньої освіти І-ІІІ ступенів "Варвинський ліцей №1" Варвинської селищної ради Прилуцького району</t>
  </si>
  <si>
    <t>Комунальний заклад дошкільної освіти "Івушка" Підгородненської міської ради Дніпровського району Дніпропетровської області</t>
  </si>
  <si>
    <t xml:space="preserve">Ліцей №3 Новокаховської міської ради </t>
  </si>
  <si>
    <t>Панківський навчально-виховний комплекс</t>
  </si>
  <si>
    <t>Заклад дошкільної освіти № 8 "Казка", м. Південноукраїнськ, Миколаївської області</t>
  </si>
  <si>
    <t>ЗАКЛАД ДОШКІЛЬНОЇ ОСВІТИ «ДЗВІНОЧОК» С.КОБОЛЧИН, СОКИРЯНСЬКА МІСЬКА РАДА ДНІСТРОВСЬКИЙ РАЙОН ЧЕРНІВЕЦЬКА ОБЛАСТЬ</t>
  </si>
  <si>
    <t>ЗДО №3 "ДЗВІНОЧОК" Верхньодніпровської міської ради</t>
  </si>
  <si>
    <t>Черкаська ЗОШ І-ІІІ ст. №24 Черкаської міської ради Черкаської області</t>
  </si>
  <si>
    <t>Заклад дошкільної освіти (ясла-садок) "Джерельце" Варвинської селищної ради Прилуцького району Чернігівської області</t>
  </si>
  <si>
    <t xml:space="preserve">Іванівська філія Соколівського ліцею Соколівської сільської ради Кропивницького району Кіровоградської області </t>
  </si>
  <si>
    <t>ЧЕРНІГІВСЬКА ГІМНАЗІЯ № 9 ЧЕРНІГІВСЬКОЇ МІСЬКОЇ РАДИ</t>
  </si>
  <si>
    <t>Херсонський заклад дошкільної освіти №31 комбінованого типу Херсонської міської ради</t>
  </si>
  <si>
    <t>Прилуцький заклад дошкільної освіти (ясла-садок) №8 Прилуцької міської ради Чернігівської області</t>
  </si>
  <si>
    <t>Комарівська гімназія Сторожинецької міської ради Чернівецького району Чернівецької області</t>
  </si>
  <si>
    <t>Мелесівський навально - виховний комплекс "школа І ст. - дошкільний навчальний заклад"</t>
  </si>
  <si>
    <t>Балаклійський ліцей №1ім. О.А Тризни  Балаклійської міської ради Харківської області</t>
  </si>
  <si>
    <t>Петрівський ліцей Бессарабської (Тарутинської) селищної ради Одеської області</t>
  </si>
  <si>
    <t>Харківський ліцей № 85</t>
  </si>
  <si>
    <t>Опорний заклад Почаївська ЗОШ І-ІІІ ступенів Почаївської міської ради</t>
  </si>
  <si>
    <t>Опорний заклад загальної середньої освіти "Любешівський ліцей" Любешівської селищної ради Волинської області</t>
  </si>
  <si>
    <t>КЗ "Тернівська гімназія №6 Тернівської міської ради Дніпропетровської області"</t>
  </si>
  <si>
    <t>Сумський дошкільний навчальний заклад (ясла-садок) № 7 "Попелюшка" м. Суми, Сумської області</t>
  </si>
  <si>
    <t>Коритненський опорний ліцей Банилівської ради Вижницького району Чернівецької області</t>
  </si>
  <si>
    <t>Бережницька гімназія</t>
  </si>
  <si>
    <t>Звенячинський ЗЗСО</t>
  </si>
  <si>
    <t>Боянський ліцей «Лідер» імені Іона Некулче</t>
  </si>
  <si>
    <t>КОМУНАЛЬНИЙ ЗАКЛАД "ХАРКІВСЬКА ПОЧАТКОВА ШКОЛА № 176 ХАРКІВСЬКОЇ МІСЬКОЇ РАДИ"</t>
  </si>
  <si>
    <t xml:space="preserve">Заклад дошкільної освіти №3 (ясла-садок комбінованого типу) Смілянської міської ради Черкаської області </t>
  </si>
  <si>
    <t>Зеленівська загальноосвітня школа №38</t>
  </si>
  <si>
    <t>№ з/п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</si>
</sst>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alan.bank.gov.ua/get-user-certificate/ayMcmUGVq3VqA_KR7t__" TargetMode="External"/><Relationship Id="rId21" Type="http://schemas.openxmlformats.org/officeDocument/2006/relationships/hyperlink" Target="https://talan.bank.gov.ua/get-user-certificate/ayMcm6m27uR7tftXq-I2" TargetMode="External"/><Relationship Id="rId324" Type="http://schemas.openxmlformats.org/officeDocument/2006/relationships/hyperlink" Target="https://talan.bank.gov.ua/get-user-certificate/ayMcmfVgQ_du0OOf-5ta" TargetMode="External"/><Relationship Id="rId531" Type="http://schemas.openxmlformats.org/officeDocument/2006/relationships/printerSettings" Target="../printerSettings/printerSettings1.bin"/><Relationship Id="rId170" Type="http://schemas.openxmlformats.org/officeDocument/2006/relationships/hyperlink" Target="https://talan.bank.gov.ua/get-user-certificate/ayMcmLEV9XRaTXSS3tgB" TargetMode="External"/><Relationship Id="rId268" Type="http://schemas.openxmlformats.org/officeDocument/2006/relationships/hyperlink" Target="https://talan.bank.gov.ua/get-user-certificate/ayMcmuFjb65vukaV065H" TargetMode="External"/><Relationship Id="rId475" Type="http://schemas.openxmlformats.org/officeDocument/2006/relationships/hyperlink" Target="https://talan.bank.gov.ua/get-user-certificate/ayMcmv8uc8AjRvgKT9M7" TargetMode="External"/><Relationship Id="rId32" Type="http://schemas.openxmlformats.org/officeDocument/2006/relationships/hyperlink" Target="https://talan.bank.gov.ua/get-user-certificate/ayMcmwmIq87Rb5Hoc_Tq" TargetMode="External"/><Relationship Id="rId128" Type="http://schemas.openxmlformats.org/officeDocument/2006/relationships/hyperlink" Target="https://talan.bank.gov.ua/get-user-certificate/ayMcmiAIF1dHVrbeM7GK" TargetMode="External"/><Relationship Id="rId335" Type="http://schemas.openxmlformats.org/officeDocument/2006/relationships/hyperlink" Target="https://talan.bank.gov.ua/get-user-certificate/ayMcmsf-KtGD4xh6pjwt" TargetMode="External"/><Relationship Id="rId5" Type="http://schemas.openxmlformats.org/officeDocument/2006/relationships/hyperlink" Target="https://talan.bank.gov.ua/get-user-certificate/ayMcmqharQneo57z5orl" TargetMode="External"/><Relationship Id="rId181" Type="http://schemas.openxmlformats.org/officeDocument/2006/relationships/hyperlink" Target="https://talan.bank.gov.ua/get-user-certificate/ayMcmZohzVvovV2mbvUf" TargetMode="External"/><Relationship Id="rId237" Type="http://schemas.openxmlformats.org/officeDocument/2006/relationships/hyperlink" Target="https://talan.bank.gov.ua/get-user-certificate/ayMcmjmfd-j8kt0KgR2B" TargetMode="External"/><Relationship Id="rId402" Type="http://schemas.openxmlformats.org/officeDocument/2006/relationships/hyperlink" Target="https://talan.bank.gov.ua/get-user-certificate/ayMcmTfSU3TcbRscId2f" TargetMode="External"/><Relationship Id="rId279" Type="http://schemas.openxmlformats.org/officeDocument/2006/relationships/hyperlink" Target="https://talan.bank.gov.ua/get-user-certificate/ayMcmReMacBZTyI6zcS1" TargetMode="External"/><Relationship Id="rId444" Type="http://schemas.openxmlformats.org/officeDocument/2006/relationships/hyperlink" Target="https://talan.bank.gov.ua/get-user-certificate/ayMcmFQgiAaLpeBKpBmm" TargetMode="External"/><Relationship Id="rId486" Type="http://schemas.openxmlformats.org/officeDocument/2006/relationships/hyperlink" Target="https://talan.bank.gov.ua/get-user-certificate/ayMcmY3m9VFDhKphLUdR" TargetMode="External"/><Relationship Id="rId43" Type="http://schemas.openxmlformats.org/officeDocument/2006/relationships/hyperlink" Target="https://talan.bank.gov.ua/get-user-certificate/ayMcmqUjk1-hF9IUYokn" TargetMode="External"/><Relationship Id="rId139" Type="http://schemas.openxmlformats.org/officeDocument/2006/relationships/hyperlink" Target="https://talan.bank.gov.ua/get-user-certificate/ayMcm2Th72P_kxda3X9_" TargetMode="External"/><Relationship Id="rId290" Type="http://schemas.openxmlformats.org/officeDocument/2006/relationships/hyperlink" Target="https://talan.bank.gov.ua/get-user-certificate/ayMcmPi-95lMnBnKkbjZ" TargetMode="External"/><Relationship Id="rId304" Type="http://schemas.openxmlformats.org/officeDocument/2006/relationships/hyperlink" Target="https://talan.bank.gov.ua/get-user-certificate/ayMcmSxpzVuX0VUOXnBy" TargetMode="External"/><Relationship Id="rId346" Type="http://schemas.openxmlformats.org/officeDocument/2006/relationships/hyperlink" Target="https://talan.bank.gov.ua/get-user-certificate/ayMcmkUpv3qI6vC2zvOv" TargetMode="External"/><Relationship Id="rId388" Type="http://schemas.openxmlformats.org/officeDocument/2006/relationships/hyperlink" Target="https://talan.bank.gov.ua/get-user-certificate/ayMcmFtNgo51No10AhMO" TargetMode="External"/><Relationship Id="rId511" Type="http://schemas.openxmlformats.org/officeDocument/2006/relationships/hyperlink" Target="https://talan.bank.gov.ua/get-user-certificate/ayMcmkBiGEAzt_hzBUpj" TargetMode="External"/><Relationship Id="rId85" Type="http://schemas.openxmlformats.org/officeDocument/2006/relationships/hyperlink" Target="https://talan.bank.gov.ua/get-user-certificate/ayMcm7opwpx3uG-ANws1" TargetMode="External"/><Relationship Id="rId150" Type="http://schemas.openxmlformats.org/officeDocument/2006/relationships/hyperlink" Target="https://talan.bank.gov.ua/get-user-certificate/ayMcmNMz2ie_PtlhVrlM" TargetMode="External"/><Relationship Id="rId192" Type="http://schemas.openxmlformats.org/officeDocument/2006/relationships/hyperlink" Target="https://talan.bank.gov.ua/get-user-certificate/ayMcmy2QnKwPy1r8LqDP" TargetMode="External"/><Relationship Id="rId206" Type="http://schemas.openxmlformats.org/officeDocument/2006/relationships/hyperlink" Target="https://talan.bank.gov.ua/get-user-certificate/ayMcmN9PYmeF7AwLx0q4" TargetMode="External"/><Relationship Id="rId413" Type="http://schemas.openxmlformats.org/officeDocument/2006/relationships/hyperlink" Target="https://talan.bank.gov.ua/get-user-certificate/ayMcmklRXFFY0bl1Afgp" TargetMode="External"/><Relationship Id="rId248" Type="http://schemas.openxmlformats.org/officeDocument/2006/relationships/hyperlink" Target="https://talan.bank.gov.ua/get-user-certificate/ayMcmY6IKiiPZOuYvaGU" TargetMode="External"/><Relationship Id="rId455" Type="http://schemas.openxmlformats.org/officeDocument/2006/relationships/hyperlink" Target="https://talan.bank.gov.ua/get-user-certificate/ayMcmP0GcK4uoX5deQ1c" TargetMode="External"/><Relationship Id="rId497" Type="http://schemas.openxmlformats.org/officeDocument/2006/relationships/hyperlink" Target="https://talan.bank.gov.ua/get-user-certificate/ayMcm2_0CTxQSvhfMUp4" TargetMode="External"/><Relationship Id="rId12" Type="http://schemas.openxmlformats.org/officeDocument/2006/relationships/hyperlink" Target="https://talan.bank.gov.ua/get-user-certificate/ayMcmMceyc0txKHEOh4G" TargetMode="External"/><Relationship Id="rId108" Type="http://schemas.openxmlformats.org/officeDocument/2006/relationships/hyperlink" Target="https://talan.bank.gov.ua/get-user-certificate/ayMcmECfXt7dQGEldCwE" TargetMode="External"/><Relationship Id="rId315" Type="http://schemas.openxmlformats.org/officeDocument/2006/relationships/hyperlink" Target="https://talan.bank.gov.ua/get-user-certificate/ayMcmgYFgqc2sbtYUBRD" TargetMode="External"/><Relationship Id="rId357" Type="http://schemas.openxmlformats.org/officeDocument/2006/relationships/hyperlink" Target="https://talan.bank.gov.ua/get-user-certificate/ayMcmcxjfKWqkvukILDU" TargetMode="External"/><Relationship Id="rId522" Type="http://schemas.openxmlformats.org/officeDocument/2006/relationships/hyperlink" Target="https://talan.bank.gov.ua/get-user-certificate/ayMcmCCC6o6ZFuI0OuGm" TargetMode="External"/><Relationship Id="rId54" Type="http://schemas.openxmlformats.org/officeDocument/2006/relationships/hyperlink" Target="https://talan.bank.gov.ua/get-user-certificate/ayMcmzPlh8geECJJMX2w" TargetMode="External"/><Relationship Id="rId96" Type="http://schemas.openxmlformats.org/officeDocument/2006/relationships/hyperlink" Target="https://talan.bank.gov.ua/get-user-certificate/ayMcmWODG0a3j3jnCTOC" TargetMode="External"/><Relationship Id="rId161" Type="http://schemas.openxmlformats.org/officeDocument/2006/relationships/hyperlink" Target="https://talan.bank.gov.ua/get-user-certificate/ayMcm8GEbr_yqUm0Uh4V" TargetMode="External"/><Relationship Id="rId217" Type="http://schemas.openxmlformats.org/officeDocument/2006/relationships/hyperlink" Target="https://talan.bank.gov.ua/get-user-certificate/ayMcmzCI1F6yIX2HhgkJ" TargetMode="External"/><Relationship Id="rId399" Type="http://schemas.openxmlformats.org/officeDocument/2006/relationships/hyperlink" Target="https://talan.bank.gov.ua/get-user-certificate/ayMcmJMPBB8zz93sF-NV" TargetMode="External"/><Relationship Id="rId259" Type="http://schemas.openxmlformats.org/officeDocument/2006/relationships/hyperlink" Target="https://talan.bank.gov.ua/get-user-certificate/ayMcmI2zoNbNnMV3izK0" TargetMode="External"/><Relationship Id="rId424" Type="http://schemas.openxmlformats.org/officeDocument/2006/relationships/hyperlink" Target="https://talan.bank.gov.ua/get-user-certificate/ayMcmeNh_JShOH8WJHKv" TargetMode="External"/><Relationship Id="rId466" Type="http://schemas.openxmlformats.org/officeDocument/2006/relationships/hyperlink" Target="https://talan.bank.gov.ua/get-user-certificate/ayMcmUwwA36TP-ji1F9i" TargetMode="External"/><Relationship Id="rId23" Type="http://schemas.openxmlformats.org/officeDocument/2006/relationships/hyperlink" Target="https://talan.bank.gov.ua/get-user-certificate/ayMcmuWFZDRAeXoZOHeE" TargetMode="External"/><Relationship Id="rId119" Type="http://schemas.openxmlformats.org/officeDocument/2006/relationships/hyperlink" Target="https://talan.bank.gov.ua/get-user-certificate/ayMcm5DfQ32XbcODtcGA" TargetMode="External"/><Relationship Id="rId270" Type="http://schemas.openxmlformats.org/officeDocument/2006/relationships/hyperlink" Target="https://talan.bank.gov.ua/get-user-certificate/ayMcm5WxtDZbJ5ikoZhw" TargetMode="External"/><Relationship Id="rId326" Type="http://schemas.openxmlformats.org/officeDocument/2006/relationships/hyperlink" Target="https://talan.bank.gov.ua/get-user-certificate/ayMcmT2fnikz_QkzZLQS" TargetMode="External"/><Relationship Id="rId65" Type="http://schemas.openxmlformats.org/officeDocument/2006/relationships/hyperlink" Target="https://talan.bank.gov.ua/get-user-certificate/ayMcmf2rLI2RpGOi407M" TargetMode="External"/><Relationship Id="rId130" Type="http://schemas.openxmlformats.org/officeDocument/2006/relationships/hyperlink" Target="https://talan.bank.gov.ua/get-user-certificate/ayMcm5zxi4kDJwTYc6ZH" TargetMode="External"/><Relationship Id="rId368" Type="http://schemas.openxmlformats.org/officeDocument/2006/relationships/hyperlink" Target="https://talan.bank.gov.ua/get-user-certificate/ayMcmBgqxk86IncyuxXE" TargetMode="External"/><Relationship Id="rId172" Type="http://schemas.openxmlformats.org/officeDocument/2006/relationships/hyperlink" Target="https://talan.bank.gov.ua/get-user-certificate/ayMcmfeiBcj8XQtUzYZd" TargetMode="External"/><Relationship Id="rId228" Type="http://schemas.openxmlformats.org/officeDocument/2006/relationships/hyperlink" Target="https://talan.bank.gov.ua/get-user-certificate/ayMcmXcgi8a7MCUvEX3X" TargetMode="External"/><Relationship Id="rId435" Type="http://schemas.openxmlformats.org/officeDocument/2006/relationships/hyperlink" Target="https://talan.bank.gov.ua/get-user-certificate/ayMcmqUTCavZrJa1wzFu" TargetMode="External"/><Relationship Id="rId477" Type="http://schemas.openxmlformats.org/officeDocument/2006/relationships/hyperlink" Target="https://talan.bank.gov.ua/get-user-certificate/ayMcmCn0A-hy6CvHWLBJ" TargetMode="External"/><Relationship Id="rId281" Type="http://schemas.openxmlformats.org/officeDocument/2006/relationships/hyperlink" Target="https://talan.bank.gov.ua/get-user-certificate/ayMcmSULEuMWnLtzxh6k" TargetMode="External"/><Relationship Id="rId337" Type="http://schemas.openxmlformats.org/officeDocument/2006/relationships/hyperlink" Target="https://talan.bank.gov.ua/get-user-certificate/ayMcmPyeU10lnVESfSkq" TargetMode="External"/><Relationship Id="rId502" Type="http://schemas.openxmlformats.org/officeDocument/2006/relationships/hyperlink" Target="https://talan.bank.gov.ua/get-user-certificate/ayMcmCB2kIRkc4j9Ynjf" TargetMode="External"/><Relationship Id="rId34" Type="http://schemas.openxmlformats.org/officeDocument/2006/relationships/hyperlink" Target="https://talan.bank.gov.ua/get-user-certificate/ayMcm_HuYBlsiYtR5gUu" TargetMode="External"/><Relationship Id="rId76" Type="http://schemas.openxmlformats.org/officeDocument/2006/relationships/hyperlink" Target="https://talan.bank.gov.ua/get-user-certificate/ayMcm-jDNpIpi_twyLUO" TargetMode="External"/><Relationship Id="rId141" Type="http://schemas.openxmlformats.org/officeDocument/2006/relationships/hyperlink" Target="https://talan.bank.gov.ua/get-user-certificate/ayMcmqD-oCXvmsy732a7" TargetMode="External"/><Relationship Id="rId379" Type="http://schemas.openxmlformats.org/officeDocument/2006/relationships/hyperlink" Target="https://talan.bank.gov.ua/get-user-certificate/ayMcmHE4xaTBevIp1Lg8" TargetMode="External"/><Relationship Id="rId7" Type="http://schemas.openxmlformats.org/officeDocument/2006/relationships/hyperlink" Target="https://talan.bank.gov.ua/get-user-certificate/ayMcm4Dps517r-0MPKLh" TargetMode="External"/><Relationship Id="rId183" Type="http://schemas.openxmlformats.org/officeDocument/2006/relationships/hyperlink" Target="https://talan.bank.gov.ua/get-user-certificate/ayMcmE7d32PtInkfpJ6A" TargetMode="External"/><Relationship Id="rId239" Type="http://schemas.openxmlformats.org/officeDocument/2006/relationships/hyperlink" Target="https://talan.bank.gov.ua/get-user-certificate/ayMcm1R3xLVGWJvJNSd4" TargetMode="External"/><Relationship Id="rId390" Type="http://schemas.openxmlformats.org/officeDocument/2006/relationships/hyperlink" Target="https://talan.bank.gov.ua/get-user-certificate/ayMcmzztzMeuI8Eb5h8A" TargetMode="External"/><Relationship Id="rId404" Type="http://schemas.openxmlformats.org/officeDocument/2006/relationships/hyperlink" Target="https://talan.bank.gov.ua/get-user-certificate/ayMcmA7j-YoKLldhLvxk" TargetMode="External"/><Relationship Id="rId446" Type="http://schemas.openxmlformats.org/officeDocument/2006/relationships/hyperlink" Target="https://talan.bank.gov.ua/get-user-certificate/ayMcm2IShVN21HwjXWSt" TargetMode="External"/><Relationship Id="rId250" Type="http://schemas.openxmlformats.org/officeDocument/2006/relationships/hyperlink" Target="https://talan.bank.gov.ua/get-user-certificate/ayMcmbmNuX1nhbwMwkpt" TargetMode="External"/><Relationship Id="rId292" Type="http://schemas.openxmlformats.org/officeDocument/2006/relationships/hyperlink" Target="https://talan.bank.gov.ua/get-user-certificate/ayMcmKiLAByhA0QvMOVF" TargetMode="External"/><Relationship Id="rId306" Type="http://schemas.openxmlformats.org/officeDocument/2006/relationships/hyperlink" Target="https://talan.bank.gov.ua/get-user-certificate/ayMcmv828E34LpemauRw" TargetMode="External"/><Relationship Id="rId488" Type="http://schemas.openxmlformats.org/officeDocument/2006/relationships/hyperlink" Target="https://talan.bank.gov.ua/get-user-certificate/ayMcmrMImTHmxsaKcSRJ" TargetMode="External"/><Relationship Id="rId45" Type="http://schemas.openxmlformats.org/officeDocument/2006/relationships/hyperlink" Target="https://talan.bank.gov.ua/get-user-certificate/ayMcmtqfZTmhD9cGuG2J" TargetMode="External"/><Relationship Id="rId87" Type="http://schemas.openxmlformats.org/officeDocument/2006/relationships/hyperlink" Target="https://talan.bank.gov.ua/get-user-certificate/ayMcmiud3c0lsOFMEWo9" TargetMode="External"/><Relationship Id="rId110" Type="http://schemas.openxmlformats.org/officeDocument/2006/relationships/hyperlink" Target="https://talan.bank.gov.ua/get-user-certificate/ayMcm91sCtDgX1fvQkrf" TargetMode="External"/><Relationship Id="rId348" Type="http://schemas.openxmlformats.org/officeDocument/2006/relationships/hyperlink" Target="https://talan.bank.gov.ua/get-user-certificate/ayMcmCVoWRxlbNq_zkY0" TargetMode="External"/><Relationship Id="rId513" Type="http://schemas.openxmlformats.org/officeDocument/2006/relationships/hyperlink" Target="https://talan.bank.gov.ua/get-user-certificate/ayMcmKLyJBJsTbF3UK4F" TargetMode="External"/><Relationship Id="rId152" Type="http://schemas.openxmlformats.org/officeDocument/2006/relationships/hyperlink" Target="https://talan.bank.gov.ua/get-user-certificate/ayMcm6WeXdfaR4ykWo3V" TargetMode="External"/><Relationship Id="rId194" Type="http://schemas.openxmlformats.org/officeDocument/2006/relationships/hyperlink" Target="https://talan.bank.gov.ua/get-user-certificate/ayMcmFbO7cMwvTxQHDyN" TargetMode="External"/><Relationship Id="rId208" Type="http://schemas.openxmlformats.org/officeDocument/2006/relationships/hyperlink" Target="https://talan.bank.gov.ua/get-user-certificate/ayMcm4boq1v864yKI6aa" TargetMode="External"/><Relationship Id="rId415" Type="http://schemas.openxmlformats.org/officeDocument/2006/relationships/hyperlink" Target="https://talan.bank.gov.ua/get-user-certificate/ayMcmyiJDHYbL6JCzkKp" TargetMode="External"/><Relationship Id="rId457" Type="http://schemas.openxmlformats.org/officeDocument/2006/relationships/hyperlink" Target="https://talan.bank.gov.ua/get-user-certificate/ayMcm7PV1s0eMvOmFT3k" TargetMode="External"/><Relationship Id="rId261" Type="http://schemas.openxmlformats.org/officeDocument/2006/relationships/hyperlink" Target="https://talan.bank.gov.ua/get-user-certificate/ayMcmLZ85jujEAkl-b3S" TargetMode="External"/><Relationship Id="rId499" Type="http://schemas.openxmlformats.org/officeDocument/2006/relationships/hyperlink" Target="https://talan.bank.gov.ua/get-user-certificate/ayMcmTRQ8TOjT-ouJGqB" TargetMode="External"/><Relationship Id="rId14" Type="http://schemas.openxmlformats.org/officeDocument/2006/relationships/hyperlink" Target="https://talan.bank.gov.ua/get-user-certificate/ayMcmK0y93W-JUAHbXBq" TargetMode="External"/><Relationship Id="rId56" Type="http://schemas.openxmlformats.org/officeDocument/2006/relationships/hyperlink" Target="https://talan.bank.gov.ua/get-user-certificate/ayMcm2KEfV2GW6lB4CPZ" TargetMode="External"/><Relationship Id="rId317" Type="http://schemas.openxmlformats.org/officeDocument/2006/relationships/hyperlink" Target="https://talan.bank.gov.ua/get-user-certificate/ayMcmv1J9BqFeu1uBXnp" TargetMode="External"/><Relationship Id="rId359" Type="http://schemas.openxmlformats.org/officeDocument/2006/relationships/hyperlink" Target="https://talan.bank.gov.ua/get-user-certificate/ayMcmHt21_095UOhs3Rs" TargetMode="External"/><Relationship Id="rId524" Type="http://schemas.openxmlformats.org/officeDocument/2006/relationships/hyperlink" Target="https://talan.bank.gov.ua/get-user-certificate/ayMcm0M6vM68CtGqWJWW" TargetMode="External"/><Relationship Id="rId98" Type="http://schemas.openxmlformats.org/officeDocument/2006/relationships/hyperlink" Target="https://talan.bank.gov.ua/get-user-certificate/ayMcmBL5CQoD-IZiyAYL" TargetMode="External"/><Relationship Id="rId121" Type="http://schemas.openxmlformats.org/officeDocument/2006/relationships/hyperlink" Target="https://talan.bank.gov.ua/get-user-certificate/ayMcmaTi7l3__PFb0aVJ" TargetMode="External"/><Relationship Id="rId163" Type="http://schemas.openxmlformats.org/officeDocument/2006/relationships/hyperlink" Target="https://talan.bank.gov.ua/get-user-certificate/ayMcm4pUrkTw4hsZuhpR" TargetMode="External"/><Relationship Id="rId219" Type="http://schemas.openxmlformats.org/officeDocument/2006/relationships/hyperlink" Target="https://talan.bank.gov.ua/get-user-certificate/ayMcmIY028M7CXtkHF7h" TargetMode="External"/><Relationship Id="rId370" Type="http://schemas.openxmlformats.org/officeDocument/2006/relationships/hyperlink" Target="https://talan.bank.gov.ua/get-user-certificate/ayMcmQIRyok0rLFYFnzJ" TargetMode="External"/><Relationship Id="rId426" Type="http://schemas.openxmlformats.org/officeDocument/2006/relationships/hyperlink" Target="https://talan.bank.gov.ua/get-user-certificate/ayMcmWWQzYfWQjT7KZdL" TargetMode="External"/><Relationship Id="rId230" Type="http://schemas.openxmlformats.org/officeDocument/2006/relationships/hyperlink" Target="https://talan.bank.gov.ua/get-user-certificate/ayMcmo2llbCBXehDMcW-" TargetMode="External"/><Relationship Id="rId468" Type="http://schemas.openxmlformats.org/officeDocument/2006/relationships/hyperlink" Target="https://talan.bank.gov.ua/get-user-certificate/ayMcmX8X5cGGCXbqhro3" TargetMode="External"/><Relationship Id="rId25" Type="http://schemas.openxmlformats.org/officeDocument/2006/relationships/hyperlink" Target="https://talan.bank.gov.ua/get-user-certificate/ayMcm062Pmgl0jxNpMBo" TargetMode="External"/><Relationship Id="rId67" Type="http://schemas.openxmlformats.org/officeDocument/2006/relationships/hyperlink" Target="https://talan.bank.gov.ua/get-user-certificate/ayMcm0-YXXvcIE0R7lS8" TargetMode="External"/><Relationship Id="rId272" Type="http://schemas.openxmlformats.org/officeDocument/2006/relationships/hyperlink" Target="https://talan.bank.gov.ua/get-user-certificate/ayMcmz1k9Tle-vLfXYBe" TargetMode="External"/><Relationship Id="rId328" Type="http://schemas.openxmlformats.org/officeDocument/2006/relationships/hyperlink" Target="https://talan.bank.gov.ua/get-user-certificate/ayMcm6cSe0P1RcwjWKtO" TargetMode="External"/><Relationship Id="rId132" Type="http://schemas.openxmlformats.org/officeDocument/2006/relationships/hyperlink" Target="https://talan.bank.gov.ua/get-user-certificate/ayMcmJP_IMIU5LiFZS0d" TargetMode="External"/><Relationship Id="rId174" Type="http://schemas.openxmlformats.org/officeDocument/2006/relationships/hyperlink" Target="https://talan.bank.gov.ua/get-user-certificate/ayMcmnL2tjBmUX7rN5-d" TargetMode="External"/><Relationship Id="rId381" Type="http://schemas.openxmlformats.org/officeDocument/2006/relationships/hyperlink" Target="https://talan.bank.gov.ua/get-user-certificate/ayMcm2aeBd757A6t8r9B" TargetMode="External"/><Relationship Id="rId241" Type="http://schemas.openxmlformats.org/officeDocument/2006/relationships/hyperlink" Target="https://talan.bank.gov.ua/get-user-certificate/ayMcmy9fyh4sexuTShko" TargetMode="External"/><Relationship Id="rId437" Type="http://schemas.openxmlformats.org/officeDocument/2006/relationships/hyperlink" Target="https://talan.bank.gov.ua/get-user-certificate/ayMcmDDxrP93RIXLJTbw" TargetMode="External"/><Relationship Id="rId479" Type="http://schemas.openxmlformats.org/officeDocument/2006/relationships/hyperlink" Target="https://talan.bank.gov.ua/get-user-certificate/ayMcmAgSNVlPip_p34Zq" TargetMode="External"/><Relationship Id="rId36" Type="http://schemas.openxmlformats.org/officeDocument/2006/relationships/hyperlink" Target="https://talan.bank.gov.ua/get-user-certificate/ayMcmCjsQcAA7fDskl1Z" TargetMode="External"/><Relationship Id="rId283" Type="http://schemas.openxmlformats.org/officeDocument/2006/relationships/hyperlink" Target="https://talan.bank.gov.ua/get-user-certificate/ayMcm5Cf2jScFzQqZ9cI" TargetMode="External"/><Relationship Id="rId339" Type="http://schemas.openxmlformats.org/officeDocument/2006/relationships/hyperlink" Target="https://talan.bank.gov.ua/get-user-certificate/ayMcmRQYUZi7hqpobKuQ" TargetMode="External"/><Relationship Id="rId490" Type="http://schemas.openxmlformats.org/officeDocument/2006/relationships/hyperlink" Target="https://talan.bank.gov.ua/get-user-certificate/ayMcmsT9iLNEWr4l0tET" TargetMode="External"/><Relationship Id="rId504" Type="http://schemas.openxmlformats.org/officeDocument/2006/relationships/hyperlink" Target="https://talan.bank.gov.ua/get-user-certificate/ayMcmWMMxwEu4BLBOtbR" TargetMode="External"/><Relationship Id="rId78" Type="http://schemas.openxmlformats.org/officeDocument/2006/relationships/hyperlink" Target="https://talan.bank.gov.ua/get-user-certificate/ayMcmEiYAUCeqHDHg4eP" TargetMode="External"/><Relationship Id="rId101" Type="http://schemas.openxmlformats.org/officeDocument/2006/relationships/hyperlink" Target="https://talan.bank.gov.ua/get-user-certificate/ayMcm7bV_CY48XeSpOXj" TargetMode="External"/><Relationship Id="rId143" Type="http://schemas.openxmlformats.org/officeDocument/2006/relationships/hyperlink" Target="https://talan.bank.gov.ua/get-user-certificate/ayMcmuV_W8VkJ6PVhw4X" TargetMode="External"/><Relationship Id="rId185" Type="http://schemas.openxmlformats.org/officeDocument/2006/relationships/hyperlink" Target="https://talan.bank.gov.ua/get-user-certificate/ayMcmz83x9Dxcgjx1wAD" TargetMode="External"/><Relationship Id="rId350" Type="http://schemas.openxmlformats.org/officeDocument/2006/relationships/hyperlink" Target="https://talan.bank.gov.ua/get-user-certificate/ayMcmLKRQ8Ez09VNpHIn" TargetMode="External"/><Relationship Id="rId406" Type="http://schemas.openxmlformats.org/officeDocument/2006/relationships/hyperlink" Target="https://talan.bank.gov.ua/get-user-certificate/ayMcmIkrfg309Budy1l3" TargetMode="External"/><Relationship Id="rId9" Type="http://schemas.openxmlformats.org/officeDocument/2006/relationships/hyperlink" Target="https://talan.bank.gov.ua/get-user-certificate/ayMcmBx2KASfB3cyv_sA" TargetMode="External"/><Relationship Id="rId210" Type="http://schemas.openxmlformats.org/officeDocument/2006/relationships/hyperlink" Target="https://talan.bank.gov.ua/get-user-certificate/ayMcm_bQOEbyZNmn3dHu" TargetMode="External"/><Relationship Id="rId392" Type="http://schemas.openxmlformats.org/officeDocument/2006/relationships/hyperlink" Target="https://talan.bank.gov.ua/get-user-certificate/ayMcmTU1rKQAlAGxqWyW" TargetMode="External"/><Relationship Id="rId448" Type="http://schemas.openxmlformats.org/officeDocument/2006/relationships/hyperlink" Target="https://talan.bank.gov.ua/get-user-certificate/ayMcmBmV4JBxrIxtzX-3" TargetMode="External"/><Relationship Id="rId252" Type="http://schemas.openxmlformats.org/officeDocument/2006/relationships/hyperlink" Target="https://talan.bank.gov.ua/get-user-certificate/ayMcm7nYz6U4emOh4A-c" TargetMode="External"/><Relationship Id="rId294" Type="http://schemas.openxmlformats.org/officeDocument/2006/relationships/hyperlink" Target="https://talan.bank.gov.ua/get-user-certificate/ayMcmgOxiAaw6Ic_5bfq" TargetMode="External"/><Relationship Id="rId308" Type="http://schemas.openxmlformats.org/officeDocument/2006/relationships/hyperlink" Target="https://talan.bank.gov.ua/get-user-certificate/ayMcmqZP2wJebXyRUySB" TargetMode="External"/><Relationship Id="rId515" Type="http://schemas.openxmlformats.org/officeDocument/2006/relationships/hyperlink" Target="https://talan.bank.gov.ua/get-user-certificate/ayMcmlzJnhF3ukq2BGsA" TargetMode="External"/><Relationship Id="rId47" Type="http://schemas.openxmlformats.org/officeDocument/2006/relationships/hyperlink" Target="https://talan.bank.gov.ua/get-user-certificate/ayMcmO7H1U5DuqlXAXWp" TargetMode="External"/><Relationship Id="rId89" Type="http://schemas.openxmlformats.org/officeDocument/2006/relationships/hyperlink" Target="https://talan.bank.gov.ua/get-user-certificate/ayMcmiOdAGD7RJHKrweU" TargetMode="External"/><Relationship Id="rId112" Type="http://schemas.openxmlformats.org/officeDocument/2006/relationships/hyperlink" Target="https://talan.bank.gov.ua/get-user-certificate/ayMcmoBej4me0YP9s0np" TargetMode="External"/><Relationship Id="rId154" Type="http://schemas.openxmlformats.org/officeDocument/2006/relationships/hyperlink" Target="https://talan.bank.gov.ua/get-user-certificate/ayMcmZODSbce6-gomfOM" TargetMode="External"/><Relationship Id="rId361" Type="http://schemas.openxmlformats.org/officeDocument/2006/relationships/hyperlink" Target="https://talan.bank.gov.ua/get-user-certificate/ayMcm7CDZZDVi3JoxUYO" TargetMode="External"/><Relationship Id="rId196" Type="http://schemas.openxmlformats.org/officeDocument/2006/relationships/hyperlink" Target="https://talan.bank.gov.ua/get-user-certificate/ayMcmDecXgUzCEEF7c0v" TargetMode="External"/><Relationship Id="rId417" Type="http://schemas.openxmlformats.org/officeDocument/2006/relationships/hyperlink" Target="https://talan.bank.gov.ua/get-user-certificate/ayMcmTplPh07vrWpFcfe" TargetMode="External"/><Relationship Id="rId459" Type="http://schemas.openxmlformats.org/officeDocument/2006/relationships/hyperlink" Target="https://talan.bank.gov.ua/get-user-certificate/ayMcmCKcIX7Pq8cV-LYs" TargetMode="External"/><Relationship Id="rId16" Type="http://schemas.openxmlformats.org/officeDocument/2006/relationships/hyperlink" Target="https://talan.bank.gov.ua/get-user-certificate/ayMcmc4Uu3JiSg5k-5tC" TargetMode="External"/><Relationship Id="rId221" Type="http://schemas.openxmlformats.org/officeDocument/2006/relationships/hyperlink" Target="https://talan.bank.gov.ua/get-user-certificate/ayMcmSoy5Qj6uxtWGlWp" TargetMode="External"/><Relationship Id="rId263" Type="http://schemas.openxmlformats.org/officeDocument/2006/relationships/hyperlink" Target="https://talan.bank.gov.ua/get-user-certificate/ayMcmNKzy4KETBhC7usl" TargetMode="External"/><Relationship Id="rId319" Type="http://schemas.openxmlformats.org/officeDocument/2006/relationships/hyperlink" Target="https://talan.bank.gov.ua/get-user-certificate/ayMcmu0E3zAOh2BYjc-k" TargetMode="External"/><Relationship Id="rId470" Type="http://schemas.openxmlformats.org/officeDocument/2006/relationships/hyperlink" Target="https://talan.bank.gov.ua/get-user-certificate/ayMcmPcF62syKL1Zjnuj" TargetMode="External"/><Relationship Id="rId526" Type="http://schemas.openxmlformats.org/officeDocument/2006/relationships/hyperlink" Target="https://talan.bank.gov.ua/get-user-certificate/ayMcmcGEhIm3xDoSdpOl" TargetMode="External"/><Relationship Id="rId58" Type="http://schemas.openxmlformats.org/officeDocument/2006/relationships/hyperlink" Target="https://talan.bank.gov.ua/get-user-certificate/ayMcmSVEmlPIWS_qDP6F" TargetMode="External"/><Relationship Id="rId123" Type="http://schemas.openxmlformats.org/officeDocument/2006/relationships/hyperlink" Target="https://talan.bank.gov.ua/get-user-certificate/ayMcmuqKiWI0XMANtcIR" TargetMode="External"/><Relationship Id="rId330" Type="http://schemas.openxmlformats.org/officeDocument/2006/relationships/hyperlink" Target="https://talan.bank.gov.ua/get-user-certificate/ayMcmE6hRR33-qDuKN4O" TargetMode="External"/><Relationship Id="rId165" Type="http://schemas.openxmlformats.org/officeDocument/2006/relationships/hyperlink" Target="https://talan.bank.gov.ua/get-user-certificate/ayMcmPlw-JB82GSSSTDE" TargetMode="External"/><Relationship Id="rId372" Type="http://schemas.openxmlformats.org/officeDocument/2006/relationships/hyperlink" Target="https://talan.bank.gov.ua/get-user-certificate/ayMcmC7kB_iP1oFpGyJg" TargetMode="External"/><Relationship Id="rId428" Type="http://schemas.openxmlformats.org/officeDocument/2006/relationships/hyperlink" Target="https://talan.bank.gov.ua/get-user-certificate/ayMcml3UI89tMB94sd85" TargetMode="External"/><Relationship Id="rId232" Type="http://schemas.openxmlformats.org/officeDocument/2006/relationships/hyperlink" Target="https://talan.bank.gov.ua/get-user-certificate/ayMcminGbLdYV1mC_pvv" TargetMode="External"/><Relationship Id="rId274" Type="http://schemas.openxmlformats.org/officeDocument/2006/relationships/hyperlink" Target="https://talan.bank.gov.ua/get-user-certificate/ayMcmwQ1q8AmK-63w_Sa" TargetMode="External"/><Relationship Id="rId481" Type="http://schemas.openxmlformats.org/officeDocument/2006/relationships/hyperlink" Target="https://talan.bank.gov.ua/get-user-certificate/ayMcmEjyjK0Jjp6Od9J-" TargetMode="External"/><Relationship Id="rId27" Type="http://schemas.openxmlformats.org/officeDocument/2006/relationships/hyperlink" Target="https://talan.bank.gov.ua/get-user-certificate/ayMcmOrgQWRbBiN-tvaD" TargetMode="External"/><Relationship Id="rId69" Type="http://schemas.openxmlformats.org/officeDocument/2006/relationships/hyperlink" Target="https://talan.bank.gov.ua/get-user-certificate/ayMcmKP45QPFSllH5uiV" TargetMode="External"/><Relationship Id="rId134" Type="http://schemas.openxmlformats.org/officeDocument/2006/relationships/hyperlink" Target="https://talan.bank.gov.ua/get-user-certificate/ayMcmVxvr9cHe5421CIc" TargetMode="External"/><Relationship Id="rId80" Type="http://schemas.openxmlformats.org/officeDocument/2006/relationships/hyperlink" Target="https://talan.bank.gov.ua/get-user-certificate/ayMcmOFnuKXr3QUPD3Cu" TargetMode="External"/><Relationship Id="rId176" Type="http://schemas.openxmlformats.org/officeDocument/2006/relationships/hyperlink" Target="https://talan.bank.gov.ua/get-user-certificate/ayMcmlKC29pEZIh05NwR" TargetMode="External"/><Relationship Id="rId341" Type="http://schemas.openxmlformats.org/officeDocument/2006/relationships/hyperlink" Target="https://talan.bank.gov.ua/get-user-certificate/ayMcmAatjcvFr4xn5fIy" TargetMode="External"/><Relationship Id="rId383" Type="http://schemas.openxmlformats.org/officeDocument/2006/relationships/hyperlink" Target="https://talan.bank.gov.ua/get-user-certificate/ayMcmhpUwkgmPsCSpGAh" TargetMode="External"/><Relationship Id="rId439" Type="http://schemas.openxmlformats.org/officeDocument/2006/relationships/hyperlink" Target="https://talan.bank.gov.ua/get-user-certificate/ayMcm4t8HXx3nKmUfGAo" TargetMode="External"/><Relationship Id="rId201" Type="http://schemas.openxmlformats.org/officeDocument/2006/relationships/hyperlink" Target="https://talan.bank.gov.ua/get-user-certificate/ayMcmQJI6F5CAcFPbhGU" TargetMode="External"/><Relationship Id="rId243" Type="http://schemas.openxmlformats.org/officeDocument/2006/relationships/hyperlink" Target="https://talan.bank.gov.ua/get-user-certificate/ayMcmDsk0G3plJYViJ9t" TargetMode="External"/><Relationship Id="rId285" Type="http://schemas.openxmlformats.org/officeDocument/2006/relationships/hyperlink" Target="https://talan.bank.gov.ua/get-user-certificate/ayMcmcVLCuRDYeiXsKbE" TargetMode="External"/><Relationship Id="rId450" Type="http://schemas.openxmlformats.org/officeDocument/2006/relationships/hyperlink" Target="https://talan.bank.gov.ua/get-user-certificate/ayMcmpxD6RJAq_-pKXem" TargetMode="External"/><Relationship Id="rId506" Type="http://schemas.openxmlformats.org/officeDocument/2006/relationships/hyperlink" Target="https://talan.bank.gov.ua/get-user-certificate/ayMcmPLbXccnxL-6VLqY" TargetMode="External"/><Relationship Id="rId38" Type="http://schemas.openxmlformats.org/officeDocument/2006/relationships/hyperlink" Target="https://talan.bank.gov.ua/get-user-certificate/ayMcmfnQsOoAGWERLhof" TargetMode="External"/><Relationship Id="rId103" Type="http://schemas.openxmlformats.org/officeDocument/2006/relationships/hyperlink" Target="https://talan.bank.gov.ua/get-user-certificate/ayMcm2BoPTWG7K-414lv" TargetMode="External"/><Relationship Id="rId310" Type="http://schemas.openxmlformats.org/officeDocument/2006/relationships/hyperlink" Target="https://talan.bank.gov.ua/get-user-certificate/ayMcmf5AjU-8zt54gL-m" TargetMode="External"/><Relationship Id="rId492" Type="http://schemas.openxmlformats.org/officeDocument/2006/relationships/hyperlink" Target="https://talan.bank.gov.ua/get-user-certificate/ayMcmyVHvDQo7kmZaPrm" TargetMode="External"/><Relationship Id="rId91" Type="http://schemas.openxmlformats.org/officeDocument/2006/relationships/hyperlink" Target="https://talan.bank.gov.ua/get-user-certificate/ayMcmGfMupxlbqc0uCwL" TargetMode="External"/><Relationship Id="rId145" Type="http://schemas.openxmlformats.org/officeDocument/2006/relationships/hyperlink" Target="https://talan.bank.gov.ua/get-user-certificate/ayMcmeXQXSh-tQqsdEyX" TargetMode="External"/><Relationship Id="rId187" Type="http://schemas.openxmlformats.org/officeDocument/2006/relationships/hyperlink" Target="https://talan.bank.gov.ua/get-user-certificate/ayMcmMEBp8Jur7WBbbfD" TargetMode="External"/><Relationship Id="rId352" Type="http://schemas.openxmlformats.org/officeDocument/2006/relationships/hyperlink" Target="https://talan.bank.gov.ua/get-user-certificate/ayMcmlN82cXtVL7R19jl" TargetMode="External"/><Relationship Id="rId394" Type="http://schemas.openxmlformats.org/officeDocument/2006/relationships/hyperlink" Target="https://talan.bank.gov.ua/get-user-certificate/ayMcmA4te5BnnAdbKXdh" TargetMode="External"/><Relationship Id="rId408" Type="http://schemas.openxmlformats.org/officeDocument/2006/relationships/hyperlink" Target="https://talan.bank.gov.ua/get-user-certificate/ayMcm6cCJ1C329TgcobL" TargetMode="External"/><Relationship Id="rId212" Type="http://schemas.openxmlformats.org/officeDocument/2006/relationships/hyperlink" Target="https://talan.bank.gov.ua/get-user-certificate/ayMcmH1VWfn2NR7jPs1O" TargetMode="External"/><Relationship Id="rId254" Type="http://schemas.openxmlformats.org/officeDocument/2006/relationships/hyperlink" Target="https://talan.bank.gov.ua/get-user-certificate/ayMcmJk9Euvb3AL_0rRe" TargetMode="External"/><Relationship Id="rId49" Type="http://schemas.openxmlformats.org/officeDocument/2006/relationships/hyperlink" Target="https://talan.bank.gov.ua/get-user-certificate/ayMcmFW7Qx-HJ6uRdKYs" TargetMode="External"/><Relationship Id="rId114" Type="http://schemas.openxmlformats.org/officeDocument/2006/relationships/hyperlink" Target="https://talan.bank.gov.ua/get-user-certificate/ayMcm5u2fA88ZRIKs5b7" TargetMode="External"/><Relationship Id="rId296" Type="http://schemas.openxmlformats.org/officeDocument/2006/relationships/hyperlink" Target="https://talan.bank.gov.ua/get-user-certificate/ayMcm11Kv-g9-BHSUdeI" TargetMode="External"/><Relationship Id="rId461" Type="http://schemas.openxmlformats.org/officeDocument/2006/relationships/hyperlink" Target="https://talan.bank.gov.ua/get-user-certificate/ayMcmExYfZOGgPKNrC56" TargetMode="External"/><Relationship Id="rId517" Type="http://schemas.openxmlformats.org/officeDocument/2006/relationships/hyperlink" Target="https://talan.bank.gov.ua/get-user-certificate/ayMcmwLNICu5DVgtNY78" TargetMode="External"/><Relationship Id="rId60" Type="http://schemas.openxmlformats.org/officeDocument/2006/relationships/hyperlink" Target="https://talan.bank.gov.ua/get-user-certificate/ayMcmlTofeXT0Gilk9Sf" TargetMode="External"/><Relationship Id="rId156" Type="http://schemas.openxmlformats.org/officeDocument/2006/relationships/hyperlink" Target="https://talan.bank.gov.ua/get-user-certificate/ayMcmReqQKXNn4ZIUZEb" TargetMode="External"/><Relationship Id="rId198" Type="http://schemas.openxmlformats.org/officeDocument/2006/relationships/hyperlink" Target="https://talan.bank.gov.ua/get-user-certificate/ayMcm9BoIrNAXGC_I6yR" TargetMode="External"/><Relationship Id="rId321" Type="http://schemas.openxmlformats.org/officeDocument/2006/relationships/hyperlink" Target="https://talan.bank.gov.ua/get-user-certificate/ayMcmpFPD0yrU6VdFkOc" TargetMode="External"/><Relationship Id="rId363" Type="http://schemas.openxmlformats.org/officeDocument/2006/relationships/hyperlink" Target="https://talan.bank.gov.ua/get-user-certificate/ayMcm2YDzBbaPdWhzvgK" TargetMode="External"/><Relationship Id="rId419" Type="http://schemas.openxmlformats.org/officeDocument/2006/relationships/hyperlink" Target="https://talan.bank.gov.ua/get-user-certificate/ayMcm7ZJNmL-EU5F_nR8" TargetMode="External"/><Relationship Id="rId223" Type="http://schemas.openxmlformats.org/officeDocument/2006/relationships/hyperlink" Target="https://talan.bank.gov.ua/get-user-certificate/ayMcmKc-AOkmR2QMoini" TargetMode="External"/><Relationship Id="rId430" Type="http://schemas.openxmlformats.org/officeDocument/2006/relationships/hyperlink" Target="https://talan.bank.gov.ua/get-user-certificate/ayMcmi4JkWH65VmvvFAE" TargetMode="External"/><Relationship Id="rId18" Type="http://schemas.openxmlformats.org/officeDocument/2006/relationships/hyperlink" Target="https://talan.bank.gov.ua/get-user-certificate/ayMcmG0TZnY7mNfJkJtN" TargetMode="External"/><Relationship Id="rId265" Type="http://schemas.openxmlformats.org/officeDocument/2006/relationships/hyperlink" Target="https://talan.bank.gov.ua/get-user-certificate/ayMcm2F34zx-TIgHCDUJ" TargetMode="External"/><Relationship Id="rId472" Type="http://schemas.openxmlformats.org/officeDocument/2006/relationships/hyperlink" Target="https://talan.bank.gov.ua/get-user-certificate/ayMcm6l0E83sB3Tq1EDJ" TargetMode="External"/><Relationship Id="rId528" Type="http://schemas.openxmlformats.org/officeDocument/2006/relationships/hyperlink" Target="https://talan.bank.gov.ua/get-user-certificate/ayMcmVsO_LyjzOhIMB6j" TargetMode="External"/><Relationship Id="rId125" Type="http://schemas.openxmlformats.org/officeDocument/2006/relationships/hyperlink" Target="https://talan.bank.gov.ua/get-user-certificate/ayMcm5ZEswCrnSb7aeQR" TargetMode="External"/><Relationship Id="rId167" Type="http://schemas.openxmlformats.org/officeDocument/2006/relationships/hyperlink" Target="https://talan.bank.gov.ua/get-user-certificate/ayMcm8za8EV4ZbenBy6E" TargetMode="External"/><Relationship Id="rId332" Type="http://schemas.openxmlformats.org/officeDocument/2006/relationships/hyperlink" Target="https://talan.bank.gov.ua/get-user-certificate/ayMcm_1T5PM1toYZymxH" TargetMode="External"/><Relationship Id="rId374" Type="http://schemas.openxmlformats.org/officeDocument/2006/relationships/hyperlink" Target="https://talan.bank.gov.ua/get-user-certificate/ayMcmCqb_Rew0NhLXWKS" TargetMode="External"/><Relationship Id="rId71" Type="http://schemas.openxmlformats.org/officeDocument/2006/relationships/hyperlink" Target="https://talan.bank.gov.ua/get-user-certificate/ayMcmih7QRLTJbFMPdMe" TargetMode="External"/><Relationship Id="rId234" Type="http://schemas.openxmlformats.org/officeDocument/2006/relationships/hyperlink" Target="https://talan.bank.gov.ua/get-user-certificate/ayMcmofQLEtfhWzGBFtC" TargetMode="External"/><Relationship Id="rId2" Type="http://schemas.openxmlformats.org/officeDocument/2006/relationships/hyperlink" Target="https://talan.bank.gov.ua/get-user-certificate/ayMcmbUSICfS1-poRqQ4" TargetMode="External"/><Relationship Id="rId29" Type="http://schemas.openxmlformats.org/officeDocument/2006/relationships/hyperlink" Target="https://talan.bank.gov.ua/get-user-certificate/ayMcmKqCY8enDf4-P4rt" TargetMode="External"/><Relationship Id="rId276" Type="http://schemas.openxmlformats.org/officeDocument/2006/relationships/hyperlink" Target="https://talan.bank.gov.ua/get-user-certificate/ayMcmfgkK8oD117xfmwe" TargetMode="External"/><Relationship Id="rId441" Type="http://schemas.openxmlformats.org/officeDocument/2006/relationships/hyperlink" Target="https://talan.bank.gov.ua/get-user-certificate/ayMcmDqM-bplYQyVy9N1" TargetMode="External"/><Relationship Id="rId483" Type="http://schemas.openxmlformats.org/officeDocument/2006/relationships/hyperlink" Target="https://talan.bank.gov.ua/get-user-certificate/ayMcmGbTgJcZaBNGad2f" TargetMode="External"/><Relationship Id="rId40" Type="http://schemas.openxmlformats.org/officeDocument/2006/relationships/hyperlink" Target="https://talan.bank.gov.ua/get-user-certificate/ayMcmEeLlAQ8cmHKdVCv" TargetMode="External"/><Relationship Id="rId136" Type="http://schemas.openxmlformats.org/officeDocument/2006/relationships/hyperlink" Target="https://talan.bank.gov.ua/get-user-certificate/ayMcmzjvMPqV3bxlq4sl" TargetMode="External"/><Relationship Id="rId178" Type="http://schemas.openxmlformats.org/officeDocument/2006/relationships/hyperlink" Target="https://talan.bank.gov.ua/get-user-certificate/ayMcmCwHi8Z2bIjIG06n" TargetMode="External"/><Relationship Id="rId301" Type="http://schemas.openxmlformats.org/officeDocument/2006/relationships/hyperlink" Target="https://talan.bank.gov.ua/get-user-certificate/ayMcmoKOTrz_WjLFwyJT" TargetMode="External"/><Relationship Id="rId343" Type="http://schemas.openxmlformats.org/officeDocument/2006/relationships/hyperlink" Target="https://talan.bank.gov.ua/get-user-certificate/ayMcm2E-AxR-deSCQ2tc" TargetMode="External"/><Relationship Id="rId82" Type="http://schemas.openxmlformats.org/officeDocument/2006/relationships/hyperlink" Target="https://talan.bank.gov.ua/get-user-certificate/ayMcm_dtTePmY9nunCfS" TargetMode="External"/><Relationship Id="rId203" Type="http://schemas.openxmlformats.org/officeDocument/2006/relationships/hyperlink" Target="https://talan.bank.gov.ua/get-user-certificate/ayMcmRxYiFBnSjK-KJxo" TargetMode="External"/><Relationship Id="rId385" Type="http://schemas.openxmlformats.org/officeDocument/2006/relationships/hyperlink" Target="https://talan.bank.gov.ua/get-user-certificate/ayMcm7PK-KYXXie-Mj4o" TargetMode="External"/><Relationship Id="rId245" Type="http://schemas.openxmlformats.org/officeDocument/2006/relationships/hyperlink" Target="https://talan.bank.gov.ua/get-user-certificate/ayMcmcu9jy5sLZOKkCiF" TargetMode="External"/><Relationship Id="rId287" Type="http://schemas.openxmlformats.org/officeDocument/2006/relationships/hyperlink" Target="https://talan.bank.gov.ua/get-user-certificate/ayMcmtSudUYpnmLTRtnl" TargetMode="External"/><Relationship Id="rId410" Type="http://schemas.openxmlformats.org/officeDocument/2006/relationships/hyperlink" Target="https://talan.bank.gov.ua/get-user-certificate/ayMcmSRKugTILVSNrHBo" TargetMode="External"/><Relationship Id="rId452" Type="http://schemas.openxmlformats.org/officeDocument/2006/relationships/hyperlink" Target="https://talan.bank.gov.ua/get-user-certificate/ayMcmqInwvG5SzDcsDSE" TargetMode="External"/><Relationship Id="rId494" Type="http://schemas.openxmlformats.org/officeDocument/2006/relationships/hyperlink" Target="https://talan.bank.gov.ua/get-user-certificate/ayMcmhy8tf6WJ0lTvNSi" TargetMode="External"/><Relationship Id="rId508" Type="http://schemas.openxmlformats.org/officeDocument/2006/relationships/hyperlink" Target="https://talan.bank.gov.ua/get-user-certificate/ayMcmV-xsL7nS36Gq-t1" TargetMode="External"/><Relationship Id="rId105" Type="http://schemas.openxmlformats.org/officeDocument/2006/relationships/hyperlink" Target="https://talan.bank.gov.ua/get-user-certificate/ayMcmNuz7eh8ZFzmbA3Z" TargetMode="External"/><Relationship Id="rId147" Type="http://schemas.openxmlformats.org/officeDocument/2006/relationships/hyperlink" Target="https://talan.bank.gov.ua/get-user-certificate/ayMcmcqmVoZnJOU30lvB" TargetMode="External"/><Relationship Id="rId312" Type="http://schemas.openxmlformats.org/officeDocument/2006/relationships/hyperlink" Target="https://talan.bank.gov.ua/get-user-certificate/ayMcmZoSUJKZ4-gT5x8W" TargetMode="External"/><Relationship Id="rId354" Type="http://schemas.openxmlformats.org/officeDocument/2006/relationships/hyperlink" Target="https://talan.bank.gov.ua/get-user-certificate/ayMcmRIiqymoXB28Gqv1" TargetMode="External"/><Relationship Id="rId51" Type="http://schemas.openxmlformats.org/officeDocument/2006/relationships/hyperlink" Target="https://talan.bank.gov.ua/get-user-certificate/ayMcms2QjAdZQU-eNif2" TargetMode="External"/><Relationship Id="rId93" Type="http://schemas.openxmlformats.org/officeDocument/2006/relationships/hyperlink" Target="https://talan.bank.gov.ua/get-user-certificate/ayMcmZ4nocH1IIDGIsLF" TargetMode="External"/><Relationship Id="rId189" Type="http://schemas.openxmlformats.org/officeDocument/2006/relationships/hyperlink" Target="https://talan.bank.gov.ua/get-user-certificate/ayMcmOG3cZaYHOrgvKYN" TargetMode="External"/><Relationship Id="rId396" Type="http://schemas.openxmlformats.org/officeDocument/2006/relationships/hyperlink" Target="https://talan.bank.gov.ua/get-user-certificate/ayMcmyHddBk1zUTFqaBe" TargetMode="External"/><Relationship Id="rId214" Type="http://schemas.openxmlformats.org/officeDocument/2006/relationships/hyperlink" Target="https://talan.bank.gov.ua/get-user-certificate/ayMcmas3sZ7WdfONBiZ7" TargetMode="External"/><Relationship Id="rId256" Type="http://schemas.openxmlformats.org/officeDocument/2006/relationships/hyperlink" Target="https://talan.bank.gov.ua/get-user-certificate/ayMcmcZ7AKh7-M2Gjwpp" TargetMode="External"/><Relationship Id="rId298" Type="http://schemas.openxmlformats.org/officeDocument/2006/relationships/hyperlink" Target="https://talan.bank.gov.ua/get-user-certificate/ayMcmECVH0F-BMvJA20o" TargetMode="External"/><Relationship Id="rId421" Type="http://schemas.openxmlformats.org/officeDocument/2006/relationships/hyperlink" Target="https://talan.bank.gov.ua/get-user-certificate/ayMcmc9LRDIsUkkpvOu4" TargetMode="External"/><Relationship Id="rId463" Type="http://schemas.openxmlformats.org/officeDocument/2006/relationships/hyperlink" Target="https://talan.bank.gov.ua/get-user-certificate/ayMcmD8Q7CnBQ_lZk9NZ" TargetMode="External"/><Relationship Id="rId519" Type="http://schemas.openxmlformats.org/officeDocument/2006/relationships/hyperlink" Target="https://talan.bank.gov.ua/get-user-certificate/ayMcmyduZACuvxV5S1Xq" TargetMode="External"/><Relationship Id="rId116" Type="http://schemas.openxmlformats.org/officeDocument/2006/relationships/hyperlink" Target="https://talan.bank.gov.ua/get-user-certificate/ayMcmW_x9vnGqlBs_myL" TargetMode="External"/><Relationship Id="rId158" Type="http://schemas.openxmlformats.org/officeDocument/2006/relationships/hyperlink" Target="https://talan.bank.gov.ua/get-user-certificate/ayMcmBxHYYSuwTGJsuE0" TargetMode="External"/><Relationship Id="rId323" Type="http://schemas.openxmlformats.org/officeDocument/2006/relationships/hyperlink" Target="https://talan.bank.gov.ua/get-user-certificate/ayMcmDdmrrV-fVo2FNKe" TargetMode="External"/><Relationship Id="rId530" Type="http://schemas.openxmlformats.org/officeDocument/2006/relationships/hyperlink" Target="https://talan.bank.gov.ua/get-user-certificate/ayMcmXD7By3-35Ab6HI1" TargetMode="External"/><Relationship Id="rId20" Type="http://schemas.openxmlformats.org/officeDocument/2006/relationships/hyperlink" Target="https://talan.bank.gov.ua/get-user-certificate/ayMcmZYqoD-OLKnhBjQi" TargetMode="External"/><Relationship Id="rId62" Type="http://schemas.openxmlformats.org/officeDocument/2006/relationships/hyperlink" Target="https://talan.bank.gov.ua/get-user-certificate/ayMcm-zDM8WqwXpjtN-i" TargetMode="External"/><Relationship Id="rId365" Type="http://schemas.openxmlformats.org/officeDocument/2006/relationships/hyperlink" Target="https://talan.bank.gov.ua/get-user-certificate/ayMcmlczrchhAYWngFdI" TargetMode="External"/><Relationship Id="rId225" Type="http://schemas.openxmlformats.org/officeDocument/2006/relationships/hyperlink" Target="https://talan.bank.gov.ua/get-user-certificate/ayMcmdPnYAVa40zxzQ8v" TargetMode="External"/><Relationship Id="rId267" Type="http://schemas.openxmlformats.org/officeDocument/2006/relationships/hyperlink" Target="https://talan.bank.gov.ua/get-user-certificate/ayMcmtn3wk78ZKn5lh7g" TargetMode="External"/><Relationship Id="rId432" Type="http://schemas.openxmlformats.org/officeDocument/2006/relationships/hyperlink" Target="https://talan.bank.gov.ua/get-user-certificate/ayMcmOR4X0nAe8ml7_Xc" TargetMode="External"/><Relationship Id="rId474" Type="http://schemas.openxmlformats.org/officeDocument/2006/relationships/hyperlink" Target="https://talan.bank.gov.ua/get-user-certificate/ayMcmpSB7y-8veByijBr" TargetMode="External"/><Relationship Id="rId127" Type="http://schemas.openxmlformats.org/officeDocument/2006/relationships/hyperlink" Target="https://talan.bank.gov.ua/get-user-certificate/ayMcmqfhSaLUQSe12wLn" TargetMode="External"/><Relationship Id="rId31" Type="http://schemas.openxmlformats.org/officeDocument/2006/relationships/hyperlink" Target="https://talan.bank.gov.ua/get-user-certificate/ayMcmm6gvrnMGagn-cxa" TargetMode="External"/><Relationship Id="rId73" Type="http://schemas.openxmlformats.org/officeDocument/2006/relationships/hyperlink" Target="https://talan.bank.gov.ua/get-user-certificate/ayMcmc-P8qvO585hoB67" TargetMode="External"/><Relationship Id="rId169" Type="http://schemas.openxmlformats.org/officeDocument/2006/relationships/hyperlink" Target="https://talan.bank.gov.ua/get-user-certificate/ayMcmYV6kPOAS3Y-x7Qs" TargetMode="External"/><Relationship Id="rId334" Type="http://schemas.openxmlformats.org/officeDocument/2006/relationships/hyperlink" Target="https://talan.bank.gov.ua/get-user-certificate/ayMcm8AREy03pz1_qxGD" TargetMode="External"/><Relationship Id="rId376" Type="http://schemas.openxmlformats.org/officeDocument/2006/relationships/hyperlink" Target="https://talan.bank.gov.ua/get-user-certificate/ayMcmPkbW02xcUFzcJu9" TargetMode="External"/><Relationship Id="rId4" Type="http://schemas.openxmlformats.org/officeDocument/2006/relationships/hyperlink" Target="https://talan.bank.gov.ua/get-user-certificate/ayMcmm_S__HQcfQ-ardL" TargetMode="External"/><Relationship Id="rId180" Type="http://schemas.openxmlformats.org/officeDocument/2006/relationships/hyperlink" Target="https://talan.bank.gov.ua/get-user-certificate/ayMcm1cFMM4TtEpDXkLh" TargetMode="External"/><Relationship Id="rId236" Type="http://schemas.openxmlformats.org/officeDocument/2006/relationships/hyperlink" Target="https://talan.bank.gov.ua/get-user-certificate/ayMcmtiRqrcaVil32J_P" TargetMode="External"/><Relationship Id="rId278" Type="http://schemas.openxmlformats.org/officeDocument/2006/relationships/hyperlink" Target="https://talan.bank.gov.ua/get-user-certificate/ayMcmv_VQVdr2RYBQzzj" TargetMode="External"/><Relationship Id="rId401" Type="http://schemas.openxmlformats.org/officeDocument/2006/relationships/hyperlink" Target="https://talan.bank.gov.ua/get-user-certificate/ayMcmjLwdLSpyEZLBhL3" TargetMode="External"/><Relationship Id="rId443" Type="http://schemas.openxmlformats.org/officeDocument/2006/relationships/hyperlink" Target="https://talan.bank.gov.ua/get-user-certificate/ayMcmAwuiLx44I3Pn4Hq" TargetMode="External"/><Relationship Id="rId303" Type="http://schemas.openxmlformats.org/officeDocument/2006/relationships/hyperlink" Target="https://talan.bank.gov.ua/get-user-certificate/ayMcmCDj43LiY-R6eHxu" TargetMode="External"/><Relationship Id="rId485" Type="http://schemas.openxmlformats.org/officeDocument/2006/relationships/hyperlink" Target="https://talan.bank.gov.ua/get-user-certificate/ayMcmaddBjJDVhw8IcFK" TargetMode="External"/><Relationship Id="rId42" Type="http://schemas.openxmlformats.org/officeDocument/2006/relationships/hyperlink" Target="https://talan.bank.gov.ua/get-user-certificate/ayMcmpbxBbvQPShA3jkS" TargetMode="External"/><Relationship Id="rId84" Type="http://schemas.openxmlformats.org/officeDocument/2006/relationships/hyperlink" Target="https://talan.bank.gov.ua/get-user-certificate/ayMcmtkZO-eHd8KaLaMC" TargetMode="External"/><Relationship Id="rId138" Type="http://schemas.openxmlformats.org/officeDocument/2006/relationships/hyperlink" Target="https://talan.bank.gov.ua/get-user-certificate/ayMcmObL9H2E-k4dNwWt" TargetMode="External"/><Relationship Id="rId345" Type="http://schemas.openxmlformats.org/officeDocument/2006/relationships/hyperlink" Target="https://talan.bank.gov.ua/get-user-certificate/ayMcmTdPZ521uKBm37LN" TargetMode="External"/><Relationship Id="rId387" Type="http://schemas.openxmlformats.org/officeDocument/2006/relationships/hyperlink" Target="https://talan.bank.gov.ua/get-user-certificate/ayMcms7HqSLIVKwSkC5G" TargetMode="External"/><Relationship Id="rId510" Type="http://schemas.openxmlformats.org/officeDocument/2006/relationships/hyperlink" Target="https://talan.bank.gov.ua/get-user-certificate/ayMcmOMq2B0Umcsyd3bB" TargetMode="External"/><Relationship Id="rId191" Type="http://schemas.openxmlformats.org/officeDocument/2006/relationships/hyperlink" Target="https://talan.bank.gov.ua/get-user-certificate/ayMcmfZ1oL8TAYk43bf0" TargetMode="External"/><Relationship Id="rId205" Type="http://schemas.openxmlformats.org/officeDocument/2006/relationships/hyperlink" Target="https://talan.bank.gov.ua/get-user-certificate/ayMcmmdwuxmwBv_bOhDo" TargetMode="External"/><Relationship Id="rId247" Type="http://schemas.openxmlformats.org/officeDocument/2006/relationships/hyperlink" Target="https://talan.bank.gov.ua/get-user-certificate/ayMcmU77o8A4mhO8cSnE" TargetMode="External"/><Relationship Id="rId412" Type="http://schemas.openxmlformats.org/officeDocument/2006/relationships/hyperlink" Target="https://talan.bank.gov.ua/get-user-certificate/ayMcmMjNIOKWv2NCGCPq" TargetMode="External"/><Relationship Id="rId107" Type="http://schemas.openxmlformats.org/officeDocument/2006/relationships/hyperlink" Target="https://talan.bank.gov.ua/get-user-certificate/ayMcmkdcyXacsh5NDRtk" TargetMode="External"/><Relationship Id="rId289" Type="http://schemas.openxmlformats.org/officeDocument/2006/relationships/hyperlink" Target="https://talan.bank.gov.ua/get-user-certificate/ayMcmyvdiB9s3I4wl4ft" TargetMode="External"/><Relationship Id="rId454" Type="http://schemas.openxmlformats.org/officeDocument/2006/relationships/hyperlink" Target="https://talan.bank.gov.ua/get-user-certificate/ayMcmE6ceArhhJXOhtMn" TargetMode="External"/><Relationship Id="rId496" Type="http://schemas.openxmlformats.org/officeDocument/2006/relationships/hyperlink" Target="https://talan.bank.gov.ua/get-user-certificate/ayMcmuPE1FNcPcnN97KI" TargetMode="External"/><Relationship Id="rId11" Type="http://schemas.openxmlformats.org/officeDocument/2006/relationships/hyperlink" Target="https://talan.bank.gov.ua/get-user-certificate/ayMcm3XRH2UnLNnqSutp" TargetMode="External"/><Relationship Id="rId53" Type="http://schemas.openxmlformats.org/officeDocument/2006/relationships/hyperlink" Target="https://talan.bank.gov.ua/get-user-certificate/ayMcm0TQs825-eV9UCFf" TargetMode="External"/><Relationship Id="rId149" Type="http://schemas.openxmlformats.org/officeDocument/2006/relationships/hyperlink" Target="https://talan.bank.gov.ua/get-user-certificate/ayMcmtSv5_krhqU7gf7v" TargetMode="External"/><Relationship Id="rId314" Type="http://schemas.openxmlformats.org/officeDocument/2006/relationships/hyperlink" Target="https://talan.bank.gov.ua/get-user-certificate/ayMcmupQDvyd4m_bk-C2" TargetMode="External"/><Relationship Id="rId356" Type="http://schemas.openxmlformats.org/officeDocument/2006/relationships/hyperlink" Target="https://talan.bank.gov.ua/get-user-certificate/ayMcmN81ZXZBsQw8QbtZ" TargetMode="External"/><Relationship Id="rId398" Type="http://schemas.openxmlformats.org/officeDocument/2006/relationships/hyperlink" Target="https://talan.bank.gov.ua/get-user-certificate/ayMcmcxYh-RWSKVjH1MX" TargetMode="External"/><Relationship Id="rId521" Type="http://schemas.openxmlformats.org/officeDocument/2006/relationships/hyperlink" Target="https://talan.bank.gov.ua/get-user-certificate/ayMcmyxOnV5PW2xdnVcI" TargetMode="External"/><Relationship Id="rId95" Type="http://schemas.openxmlformats.org/officeDocument/2006/relationships/hyperlink" Target="https://talan.bank.gov.ua/get-user-certificate/ayMcmVsCb9wupHmSf99Q" TargetMode="External"/><Relationship Id="rId160" Type="http://schemas.openxmlformats.org/officeDocument/2006/relationships/hyperlink" Target="https://talan.bank.gov.ua/get-user-certificate/ayMcmLuXktBupt2XSiEB" TargetMode="External"/><Relationship Id="rId216" Type="http://schemas.openxmlformats.org/officeDocument/2006/relationships/hyperlink" Target="https://talan.bank.gov.ua/get-user-certificate/ayMcmK118-9QvasBBhMM" TargetMode="External"/><Relationship Id="rId423" Type="http://schemas.openxmlformats.org/officeDocument/2006/relationships/hyperlink" Target="https://talan.bank.gov.ua/get-user-certificate/ayMcmEjw9YXTo-GGELT6" TargetMode="External"/><Relationship Id="rId258" Type="http://schemas.openxmlformats.org/officeDocument/2006/relationships/hyperlink" Target="https://talan.bank.gov.ua/get-user-certificate/ayMcmvXlOXRUzgG-AsPc" TargetMode="External"/><Relationship Id="rId465" Type="http://schemas.openxmlformats.org/officeDocument/2006/relationships/hyperlink" Target="https://talan.bank.gov.ua/get-user-certificate/ayMcmavEi5S06QVh3hO-" TargetMode="External"/><Relationship Id="rId22" Type="http://schemas.openxmlformats.org/officeDocument/2006/relationships/hyperlink" Target="https://talan.bank.gov.ua/get-user-certificate/ayMcmNt8BaXVeei2wofi" TargetMode="External"/><Relationship Id="rId64" Type="http://schemas.openxmlformats.org/officeDocument/2006/relationships/hyperlink" Target="https://talan.bank.gov.ua/get-user-certificate/ayMcm9PLdRDoUlMDWx7C" TargetMode="External"/><Relationship Id="rId118" Type="http://schemas.openxmlformats.org/officeDocument/2006/relationships/hyperlink" Target="https://talan.bank.gov.ua/get-user-certificate/ayMcmsHS7-vzlyF7nK7F" TargetMode="External"/><Relationship Id="rId325" Type="http://schemas.openxmlformats.org/officeDocument/2006/relationships/hyperlink" Target="https://talan.bank.gov.ua/get-user-certificate/ayMcmUCPtTrli7KBrWvB" TargetMode="External"/><Relationship Id="rId367" Type="http://schemas.openxmlformats.org/officeDocument/2006/relationships/hyperlink" Target="https://talan.bank.gov.ua/get-user-certificate/ayMcmz_7zVSpgq-i_Vr8" TargetMode="External"/><Relationship Id="rId171" Type="http://schemas.openxmlformats.org/officeDocument/2006/relationships/hyperlink" Target="https://talan.bank.gov.ua/get-user-certificate/ayMcmjFClF7RIO9Hpiyg" TargetMode="External"/><Relationship Id="rId227" Type="http://schemas.openxmlformats.org/officeDocument/2006/relationships/hyperlink" Target="https://talan.bank.gov.ua/get-user-certificate/ayMcmSy0SHi4EPfGecCP" TargetMode="External"/><Relationship Id="rId269" Type="http://schemas.openxmlformats.org/officeDocument/2006/relationships/hyperlink" Target="https://talan.bank.gov.ua/get-user-certificate/ayMcmS8opUmBuVtq4bIh" TargetMode="External"/><Relationship Id="rId434" Type="http://schemas.openxmlformats.org/officeDocument/2006/relationships/hyperlink" Target="https://talan.bank.gov.ua/get-user-certificate/ayMcmJ39PDg3LAlEimcg" TargetMode="External"/><Relationship Id="rId476" Type="http://schemas.openxmlformats.org/officeDocument/2006/relationships/hyperlink" Target="https://talan.bank.gov.ua/get-user-certificate/ayMcmNKcP1lucRbKDAj9" TargetMode="External"/><Relationship Id="rId33" Type="http://schemas.openxmlformats.org/officeDocument/2006/relationships/hyperlink" Target="https://talan.bank.gov.ua/get-user-certificate/ayMcmVlNBIZq4v6CMHQL" TargetMode="External"/><Relationship Id="rId129" Type="http://schemas.openxmlformats.org/officeDocument/2006/relationships/hyperlink" Target="https://talan.bank.gov.ua/get-user-certificate/ayMcm209acd-YJ6oTVLO" TargetMode="External"/><Relationship Id="rId280" Type="http://schemas.openxmlformats.org/officeDocument/2006/relationships/hyperlink" Target="https://talan.bank.gov.ua/get-user-certificate/ayMcmFRtoBzZjITI-t0H" TargetMode="External"/><Relationship Id="rId336" Type="http://schemas.openxmlformats.org/officeDocument/2006/relationships/hyperlink" Target="https://talan.bank.gov.ua/get-user-certificate/ayMcmkuE6l4R9e23RHDC" TargetMode="External"/><Relationship Id="rId501" Type="http://schemas.openxmlformats.org/officeDocument/2006/relationships/hyperlink" Target="https://talan.bank.gov.ua/get-user-certificate/ayMcm9NqqM0-Dc_x706_" TargetMode="External"/><Relationship Id="rId75" Type="http://schemas.openxmlformats.org/officeDocument/2006/relationships/hyperlink" Target="https://talan.bank.gov.ua/get-user-certificate/ayMcmFP3U0PR-vKxLLxF" TargetMode="External"/><Relationship Id="rId140" Type="http://schemas.openxmlformats.org/officeDocument/2006/relationships/hyperlink" Target="https://talan.bank.gov.ua/get-user-certificate/ayMcmeiJZH-PigpK0bKt" TargetMode="External"/><Relationship Id="rId182" Type="http://schemas.openxmlformats.org/officeDocument/2006/relationships/hyperlink" Target="https://talan.bank.gov.ua/get-user-certificate/ayMcmFOoAqAOvqeP4KxV" TargetMode="External"/><Relationship Id="rId378" Type="http://schemas.openxmlformats.org/officeDocument/2006/relationships/hyperlink" Target="https://talan.bank.gov.ua/get-user-certificate/ayMcmzIjNwNhpgqUrpt6" TargetMode="External"/><Relationship Id="rId403" Type="http://schemas.openxmlformats.org/officeDocument/2006/relationships/hyperlink" Target="https://talan.bank.gov.ua/get-user-certificate/ayMcmeZV-k7buBmCZ7Di" TargetMode="External"/><Relationship Id="rId6" Type="http://schemas.openxmlformats.org/officeDocument/2006/relationships/hyperlink" Target="https://talan.bank.gov.ua/get-user-certificate/ayMcmftgXfTiyNSEQhbF" TargetMode="External"/><Relationship Id="rId238" Type="http://schemas.openxmlformats.org/officeDocument/2006/relationships/hyperlink" Target="https://talan.bank.gov.ua/get-user-certificate/ayMcmRBo_cXqO9FoSiPa" TargetMode="External"/><Relationship Id="rId445" Type="http://schemas.openxmlformats.org/officeDocument/2006/relationships/hyperlink" Target="https://talan.bank.gov.ua/get-user-certificate/ayMcm9gMHN26SIrdnxB9" TargetMode="External"/><Relationship Id="rId487" Type="http://schemas.openxmlformats.org/officeDocument/2006/relationships/hyperlink" Target="https://talan.bank.gov.ua/get-user-certificate/ayMcmR1mwInm-AgZlHZ-" TargetMode="External"/><Relationship Id="rId291" Type="http://schemas.openxmlformats.org/officeDocument/2006/relationships/hyperlink" Target="https://talan.bank.gov.ua/get-user-certificate/ayMcmLbIrAz0wmEfdwoM" TargetMode="External"/><Relationship Id="rId305" Type="http://schemas.openxmlformats.org/officeDocument/2006/relationships/hyperlink" Target="https://talan.bank.gov.ua/get-user-certificate/ayMcmAGw0ey45RkmLR5z" TargetMode="External"/><Relationship Id="rId347" Type="http://schemas.openxmlformats.org/officeDocument/2006/relationships/hyperlink" Target="https://talan.bank.gov.ua/get-user-certificate/ayMcmrQ8BPstZre07Hg-" TargetMode="External"/><Relationship Id="rId512" Type="http://schemas.openxmlformats.org/officeDocument/2006/relationships/hyperlink" Target="https://talan.bank.gov.ua/get-user-certificate/ayMcmevNnOiBoKxp6j3x" TargetMode="External"/><Relationship Id="rId44" Type="http://schemas.openxmlformats.org/officeDocument/2006/relationships/hyperlink" Target="https://talan.bank.gov.ua/get-user-certificate/ayMcmZ-gAyALKS_X6Vrh" TargetMode="External"/><Relationship Id="rId86" Type="http://schemas.openxmlformats.org/officeDocument/2006/relationships/hyperlink" Target="https://talan.bank.gov.ua/get-user-certificate/ayMcmZeQ2i318iMFJ_Vu" TargetMode="External"/><Relationship Id="rId151" Type="http://schemas.openxmlformats.org/officeDocument/2006/relationships/hyperlink" Target="https://talan.bank.gov.ua/get-user-certificate/ayMcmsM4mE3rlqJaC2Ic" TargetMode="External"/><Relationship Id="rId389" Type="http://schemas.openxmlformats.org/officeDocument/2006/relationships/hyperlink" Target="https://talan.bank.gov.ua/get-user-certificate/ayMcmIObiiIOvcIaqQxS" TargetMode="External"/><Relationship Id="rId193" Type="http://schemas.openxmlformats.org/officeDocument/2006/relationships/hyperlink" Target="https://talan.bank.gov.ua/get-user-certificate/ayMcmna2Bm8GyM2NVEzt" TargetMode="External"/><Relationship Id="rId207" Type="http://schemas.openxmlformats.org/officeDocument/2006/relationships/hyperlink" Target="https://talan.bank.gov.ua/get-user-certificate/ayMcmdc72n9y0sYEiGOl" TargetMode="External"/><Relationship Id="rId249" Type="http://schemas.openxmlformats.org/officeDocument/2006/relationships/hyperlink" Target="https://talan.bank.gov.ua/get-user-certificate/ayMcmFYz1jT6HZHChe_A" TargetMode="External"/><Relationship Id="rId414" Type="http://schemas.openxmlformats.org/officeDocument/2006/relationships/hyperlink" Target="https://talan.bank.gov.ua/get-user-certificate/ayMcmhfzcV6MZjbfeQL7" TargetMode="External"/><Relationship Id="rId456" Type="http://schemas.openxmlformats.org/officeDocument/2006/relationships/hyperlink" Target="https://talan.bank.gov.ua/get-user-certificate/ayMcmYU5daog_PVCx8p1" TargetMode="External"/><Relationship Id="rId498" Type="http://schemas.openxmlformats.org/officeDocument/2006/relationships/hyperlink" Target="https://talan.bank.gov.ua/get-user-certificate/ayMcmLQ16euOH-akDLQu" TargetMode="External"/><Relationship Id="rId13" Type="http://schemas.openxmlformats.org/officeDocument/2006/relationships/hyperlink" Target="https://talan.bank.gov.ua/get-user-certificate/ayMcm_wglefDxUlQ5oU2" TargetMode="External"/><Relationship Id="rId109" Type="http://schemas.openxmlformats.org/officeDocument/2006/relationships/hyperlink" Target="https://talan.bank.gov.ua/get-user-certificate/ayMcmlpoa3XF087-CPiN" TargetMode="External"/><Relationship Id="rId260" Type="http://schemas.openxmlformats.org/officeDocument/2006/relationships/hyperlink" Target="https://talan.bank.gov.ua/get-user-certificate/ayMcmUJG1LwvF9PnjYIU" TargetMode="External"/><Relationship Id="rId316" Type="http://schemas.openxmlformats.org/officeDocument/2006/relationships/hyperlink" Target="https://talan.bank.gov.ua/get-user-certificate/ayMcm5rtn54uxkmpOp1K" TargetMode="External"/><Relationship Id="rId523" Type="http://schemas.openxmlformats.org/officeDocument/2006/relationships/hyperlink" Target="https://talan.bank.gov.ua/get-user-certificate/ayMcmx-rdsAg80oCrPqs" TargetMode="External"/><Relationship Id="rId55" Type="http://schemas.openxmlformats.org/officeDocument/2006/relationships/hyperlink" Target="https://talan.bank.gov.ua/get-user-certificate/ayMcmCgEqbSVkzLzSGMo" TargetMode="External"/><Relationship Id="rId97" Type="http://schemas.openxmlformats.org/officeDocument/2006/relationships/hyperlink" Target="https://talan.bank.gov.ua/get-user-certificate/ayMcmrz-ZuzBb46lXXiI" TargetMode="External"/><Relationship Id="rId120" Type="http://schemas.openxmlformats.org/officeDocument/2006/relationships/hyperlink" Target="https://talan.bank.gov.ua/get-user-certificate/ayMcm16Xk3ED6JbJfUMC" TargetMode="External"/><Relationship Id="rId358" Type="http://schemas.openxmlformats.org/officeDocument/2006/relationships/hyperlink" Target="https://talan.bank.gov.ua/get-user-certificate/ayMcmSHQ32IaYyow1dMQ" TargetMode="External"/><Relationship Id="rId162" Type="http://schemas.openxmlformats.org/officeDocument/2006/relationships/hyperlink" Target="https://talan.bank.gov.ua/get-user-certificate/ayMcm3817JssZDxHQiCO" TargetMode="External"/><Relationship Id="rId218" Type="http://schemas.openxmlformats.org/officeDocument/2006/relationships/hyperlink" Target="https://talan.bank.gov.ua/get-user-certificate/ayMcm4djSY_iVfJfA8Oa" TargetMode="External"/><Relationship Id="rId425" Type="http://schemas.openxmlformats.org/officeDocument/2006/relationships/hyperlink" Target="https://talan.bank.gov.ua/get-user-certificate/ayMcmnIKeore3q0LwHtf" TargetMode="External"/><Relationship Id="rId467" Type="http://schemas.openxmlformats.org/officeDocument/2006/relationships/hyperlink" Target="https://talan.bank.gov.ua/get-user-certificate/ayMcmAcuPNs3fkF9CD60" TargetMode="External"/><Relationship Id="rId271" Type="http://schemas.openxmlformats.org/officeDocument/2006/relationships/hyperlink" Target="https://talan.bank.gov.ua/get-user-certificate/ayMcmWyQOt9KHZk9xYM0" TargetMode="External"/><Relationship Id="rId24" Type="http://schemas.openxmlformats.org/officeDocument/2006/relationships/hyperlink" Target="https://talan.bank.gov.ua/get-user-certificate/ayMcmcgZL86WUCtggtUn" TargetMode="External"/><Relationship Id="rId66" Type="http://schemas.openxmlformats.org/officeDocument/2006/relationships/hyperlink" Target="https://talan.bank.gov.ua/get-user-certificate/ayMcmfAIObuDBBCiVVKZ" TargetMode="External"/><Relationship Id="rId131" Type="http://schemas.openxmlformats.org/officeDocument/2006/relationships/hyperlink" Target="https://talan.bank.gov.ua/get-user-certificate/ayMcmn__Kglr9JirBzIf" TargetMode="External"/><Relationship Id="rId327" Type="http://schemas.openxmlformats.org/officeDocument/2006/relationships/hyperlink" Target="https://talan.bank.gov.ua/get-user-certificate/ayMcmb7f8auMIHyLZrc1" TargetMode="External"/><Relationship Id="rId369" Type="http://schemas.openxmlformats.org/officeDocument/2006/relationships/hyperlink" Target="https://talan.bank.gov.ua/get-user-certificate/ayMcmre-FnHRp2efOuGJ" TargetMode="External"/><Relationship Id="rId173" Type="http://schemas.openxmlformats.org/officeDocument/2006/relationships/hyperlink" Target="https://talan.bank.gov.ua/get-user-certificate/ayMcmmdwlT5jg6b1zwcW" TargetMode="External"/><Relationship Id="rId229" Type="http://schemas.openxmlformats.org/officeDocument/2006/relationships/hyperlink" Target="https://talan.bank.gov.ua/get-user-certificate/ayMcmHC9MxbHG_p927oN" TargetMode="External"/><Relationship Id="rId380" Type="http://schemas.openxmlformats.org/officeDocument/2006/relationships/hyperlink" Target="https://talan.bank.gov.ua/get-user-certificate/ayMcmrJQBWKPPS8FhgvT" TargetMode="External"/><Relationship Id="rId436" Type="http://schemas.openxmlformats.org/officeDocument/2006/relationships/hyperlink" Target="https://talan.bank.gov.ua/get-user-certificate/ayMcmfYZ0ybUltPw7YXo" TargetMode="External"/><Relationship Id="rId240" Type="http://schemas.openxmlformats.org/officeDocument/2006/relationships/hyperlink" Target="https://talan.bank.gov.ua/get-user-certificate/ayMcmu69vQvUmrhSI61m" TargetMode="External"/><Relationship Id="rId478" Type="http://schemas.openxmlformats.org/officeDocument/2006/relationships/hyperlink" Target="https://talan.bank.gov.ua/get-user-certificate/ayMcmMqtlBnxz8rHUiop" TargetMode="External"/><Relationship Id="rId35" Type="http://schemas.openxmlformats.org/officeDocument/2006/relationships/hyperlink" Target="https://talan.bank.gov.ua/get-user-certificate/ayMcms6FdKa1LDaMTFUS" TargetMode="External"/><Relationship Id="rId77" Type="http://schemas.openxmlformats.org/officeDocument/2006/relationships/hyperlink" Target="https://talan.bank.gov.ua/get-user-certificate/ayMcmR9uDIjta5Tn7U5h" TargetMode="External"/><Relationship Id="rId100" Type="http://schemas.openxmlformats.org/officeDocument/2006/relationships/hyperlink" Target="https://talan.bank.gov.ua/get-user-certificate/ayMcmXvkDKJkuC5RAy79" TargetMode="External"/><Relationship Id="rId282" Type="http://schemas.openxmlformats.org/officeDocument/2006/relationships/hyperlink" Target="https://talan.bank.gov.ua/get-user-certificate/ayMcmNxxP2oKMhwZZ_PH" TargetMode="External"/><Relationship Id="rId338" Type="http://schemas.openxmlformats.org/officeDocument/2006/relationships/hyperlink" Target="https://talan.bank.gov.ua/get-user-certificate/ayMcmBl7zBMmL8LYq8kD" TargetMode="External"/><Relationship Id="rId503" Type="http://schemas.openxmlformats.org/officeDocument/2006/relationships/hyperlink" Target="https://talan.bank.gov.ua/get-user-certificate/ayMcmGILvgGLEoBrzNKg" TargetMode="External"/><Relationship Id="rId8" Type="http://schemas.openxmlformats.org/officeDocument/2006/relationships/hyperlink" Target="https://talan.bank.gov.ua/get-user-certificate/ayMcm10vyTPoK4xe8SBX" TargetMode="External"/><Relationship Id="rId142" Type="http://schemas.openxmlformats.org/officeDocument/2006/relationships/hyperlink" Target="https://talan.bank.gov.ua/get-user-certificate/ayMcmA-IxyfqOSk5JLtY" TargetMode="External"/><Relationship Id="rId184" Type="http://schemas.openxmlformats.org/officeDocument/2006/relationships/hyperlink" Target="https://talan.bank.gov.ua/get-user-certificate/ayMcmqnbplGhmDE7Ojot" TargetMode="External"/><Relationship Id="rId391" Type="http://schemas.openxmlformats.org/officeDocument/2006/relationships/hyperlink" Target="https://talan.bank.gov.ua/get-user-certificate/ayMcmAAFhaFpFBqVUMDc" TargetMode="External"/><Relationship Id="rId405" Type="http://schemas.openxmlformats.org/officeDocument/2006/relationships/hyperlink" Target="https://talan.bank.gov.ua/get-user-certificate/ayMcm52h9qTcr_VQYm_r" TargetMode="External"/><Relationship Id="rId447" Type="http://schemas.openxmlformats.org/officeDocument/2006/relationships/hyperlink" Target="https://talan.bank.gov.ua/get-user-certificate/ayMcmuGKooa2mv_JlTz-" TargetMode="External"/><Relationship Id="rId251" Type="http://schemas.openxmlformats.org/officeDocument/2006/relationships/hyperlink" Target="https://talan.bank.gov.ua/get-user-certificate/ayMcmSKj9QeCAMUXztGA" TargetMode="External"/><Relationship Id="rId489" Type="http://schemas.openxmlformats.org/officeDocument/2006/relationships/hyperlink" Target="https://talan.bank.gov.ua/get-user-certificate/ayMcmBv08_HPV7aCUcwC" TargetMode="External"/><Relationship Id="rId46" Type="http://schemas.openxmlformats.org/officeDocument/2006/relationships/hyperlink" Target="https://talan.bank.gov.ua/get-user-certificate/ayMcmrWNomPfdkUL9Q_H" TargetMode="External"/><Relationship Id="rId293" Type="http://schemas.openxmlformats.org/officeDocument/2006/relationships/hyperlink" Target="https://talan.bank.gov.ua/get-user-certificate/ayMcmWNU_vLeM_RMExq9" TargetMode="External"/><Relationship Id="rId307" Type="http://schemas.openxmlformats.org/officeDocument/2006/relationships/hyperlink" Target="https://talan.bank.gov.ua/get-user-certificate/ayMcmq4cUi949OFglUHF" TargetMode="External"/><Relationship Id="rId349" Type="http://schemas.openxmlformats.org/officeDocument/2006/relationships/hyperlink" Target="https://talan.bank.gov.ua/get-user-certificate/ayMcmTLJ142Cf_ydWYJ4" TargetMode="External"/><Relationship Id="rId514" Type="http://schemas.openxmlformats.org/officeDocument/2006/relationships/hyperlink" Target="https://talan.bank.gov.ua/get-user-certificate/ayMcm00Nz10jq2mw0H6w" TargetMode="External"/><Relationship Id="rId88" Type="http://schemas.openxmlformats.org/officeDocument/2006/relationships/hyperlink" Target="https://talan.bank.gov.ua/get-user-certificate/ayMcmXZzqCL0nqElv_B_" TargetMode="External"/><Relationship Id="rId111" Type="http://schemas.openxmlformats.org/officeDocument/2006/relationships/hyperlink" Target="https://talan.bank.gov.ua/get-user-certificate/ayMcmBZMstnad8Xev3SW" TargetMode="External"/><Relationship Id="rId153" Type="http://schemas.openxmlformats.org/officeDocument/2006/relationships/hyperlink" Target="https://talan.bank.gov.ua/get-user-certificate/ayMcmkLe_BcKc_82_Kbi" TargetMode="External"/><Relationship Id="rId195" Type="http://schemas.openxmlformats.org/officeDocument/2006/relationships/hyperlink" Target="https://talan.bank.gov.ua/get-user-certificate/ayMcmutPyuQog6g_88oy" TargetMode="External"/><Relationship Id="rId209" Type="http://schemas.openxmlformats.org/officeDocument/2006/relationships/hyperlink" Target="https://talan.bank.gov.ua/get-user-certificate/ayMcm5JXjwceTfmSvWxx" TargetMode="External"/><Relationship Id="rId360" Type="http://schemas.openxmlformats.org/officeDocument/2006/relationships/hyperlink" Target="https://talan.bank.gov.ua/get-user-certificate/ayMcmG1rTXnk-uWpQGb2" TargetMode="External"/><Relationship Id="rId416" Type="http://schemas.openxmlformats.org/officeDocument/2006/relationships/hyperlink" Target="https://talan.bank.gov.ua/get-user-certificate/ayMcmBVI9CyiQN47QWtE" TargetMode="External"/><Relationship Id="rId220" Type="http://schemas.openxmlformats.org/officeDocument/2006/relationships/hyperlink" Target="https://talan.bank.gov.ua/get-user-certificate/ayMcmbBHtn2Z99b7TmTw" TargetMode="External"/><Relationship Id="rId458" Type="http://schemas.openxmlformats.org/officeDocument/2006/relationships/hyperlink" Target="https://talan.bank.gov.ua/get-user-certificate/ayMcm7SVIgEJHzzj2n5w" TargetMode="External"/><Relationship Id="rId15" Type="http://schemas.openxmlformats.org/officeDocument/2006/relationships/hyperlink" Target="https://talan.bank.gov.ua/get-user-certificate/ayMcmKlkwxnOXukVKaNQ" TargetMode="External"/><Relationship Id="rId57" Type="http://schemas.openxmlformats.org/officeDocument/2006/relationships/hyperlink" Target="https://talan.bank.gov.ua/get-user-certificate/ayMcmOcvIZ_4QtFUAJDq" TargetMode="External"/><Relationship Id="rId262" Type="http://schemas.openxmlformats.org/officeDocument/2006/relationships/hyperlink" Target="https://talan.bank.gov.ua/get-user-certificate/ayMcmMqZCDW-ZCjvj2lg" TargetMode="External"/><Relationship Id="rId318" Type="http://schemas.openxmlformats.org/officeDocument/2006/relationships/hyperlink" Target="https://talan.bank.gov.ua/get-user-certificate/ayMcmWF-5kQ0PkHe0OZO" TargetMode="External"/><Relationship Id="rId525" Type="http://schemas.openxmlformats.org/officeDocument/2006/relationships/hyperlink" Target="https://talan.bank.gov.ua/get-user-certificate/ayMcmYDK2CqCYTa2mAMF" TargetMode="External"/><Relationship Id="rId99" Type="http://schemas.openxmlformats.org/officeDocument/2006/relationships/hyperlink" Target="https://talan.bank.gov.ua/get-user-certificate/ayMcmdShUJFJWpiX_TWN" TargetMode="External"/><Relationship Id="rId122" Type="http://schemas.openxmlformats.org/officeDocument/2006/relationships/hyperlink" Target="https://talan.bank.gov.ua/get-user-certificate/ayMcm1Q0v3FVi6tMtB0W" TargetMode="External"/><Relationship Id="rId164" Type="http://schemas.openxmlformats.org/officeDocument/2006/relationships/hyperlink" Target="https://talan.bank.gov.ua/get-user-certificate/ayMcmLY4bDzPTg6iW3tM" TargetMode="External"/><Relationship Id="rId371" Type="http://schemas.openxmlformats.org/officeDocument/2006/relationships/hyperlink" Target="https://talan.bank.gov.ua/get-user-certificate/ayMcmKHNZi5H5A8p7bdj" TargetMode="External"/><Relationship Id="rId427" Type="http://schemas.openxmlformats.org/officeDocument/2006/relationships/hyperlink" Target="https://talan.bank.gov.ua/get-user-certificate/ayMcm2hEOi347OsXQahr" TargetMode="External"/><Relationship Id="rId469" Type="http://schemas.openxmlformats.org/officeDocument/2006/relationships/hyperlink" Target="https://talan.bank.gov.ua/get-user-certificate/ayMcm16b7lhTZC3npJ4r" TargetMode="External"/><Relationship Id="rId26" Type="http://schemas.openxmlformats.org/officeDocument/2006/relationships/hyperlink" Target="https://talan.bank.gov.ua/get-user-certificate/ayMcmzfUoveTCwHAuOXA" TargetMode="External"/><Relationship Id="rId231" Type="http://schemas.openxmlformats.org/officeDocument/2006/relationships/hyperlink" Target="https://talan.bank.gov.ua/get-user-certificate/ayMcm5-sPnESBvs2wbeq" TargetMode="External"/><Relationship Id="rId273" Type="http://schemas.openxmlformats.org/officeDocument/2006/relationships/hyperlink" Target="https://talan.bank.gov.ua/get-user-certificate/ayMcmer15ZQfIUTjPy8y" TargetMode="External"/><Relationship Id="rId329" Type="http://schemas.openxmlformats.org/officeDocument/2006/relationships/hyperlink" Target="https://talan.bank.gov.ua/get-user-certificate/ayMcmva4f4DnK6s8rqfr" TargetMode="External"/><Relationship Id="rId480" Type="http://schemas.openxmlformats.org/officeDocument/2006/relationships/hyperlink" Target="https://talan.bank.gov.ua/get-user-certificate/ayMcmVIZDawPOELTkRhE" TargetMode="External"/><Relationship Id="rId68" Type="http://schemas.openxmlformats.org/officeDocument/2006/relationships/hyperlink" Target="https://talan.bank.gov.ua/get-user-certificate/ayMcmqfukYwlOGFjBqqV" TargetMode="External"/><Relationship Id="rId133" Type="http://schemas.openxmlformats.org/officeDocument/2006/relationships/hyperlink" Target="https://talan.bank.gov.ua/get-user-certificate/ayMcmSQBambeQf0EOLpT" TargetMode="External"/><Relationship Id="rId175" Type="http://schemas.openxmlformats.org/officeDocument/2006/relationships/hyperlink" Target="https://talan.bank.gov.ua/get-user-certificate/ayMcmq13URmzYFG9a3g3" TargetMode="External"/><Relationship Id="rId340" Type="http://schemas.openxmlformats.org/officeDocument/2006/relationships/hyperlink" Target="https://talan.bank.gov.ua/get-user-certificate/ayMcmcYnyZ2bf07Ae8-w" TargetMode="External"/><Relationship Id="rId200" Type="http://schemas.openxmlformats.org/officeDocument/2006/relationships/hyperlink" Target="https://talan.bank.gov.ua/get-user-certificate/ayMcm1_JQ6J8r_0aUJxI" TargetMode="External"/><Relationship Id="rId382" Type="http://schemas.openxmlformats.org/officeDocument/2006/relationships/hyperlink" Target="https://talan.bank.gov.ua/get-user-certificate/ayMcmbswx9xi4HpWSXpq" TargetMode="External"/><Relationship Id="rId438" Type="http://schemas.openxmlformats.org/officeDocument/2006/relationships/hyperlink" Target="https://talan.bank.gov.ua/get-user-certificate/ayMcmZyDPmas1PJhxIrz" TargetMode="External"/><Relationship Id="rId242" Type="http://schemas.openxmlformats.org/officeDocument/2006/relationships/hyperlink" Target="https://talan.bank.gov.ua/get-user-certificate/ayMcmmGseyKD3829Qup9" TargetMode="External"/><Relationship Id="rId284" Type="http://schemas.openxmlformats.org/officeDocument/2006/relationships/hyperlink" Target="https://talan.bank.gov.ua/get-user-certificate/ayMcmzoyaZShgxodwgiK" TargetMode="External"/><Relationship Id="rId491" Type="http://schemas.openxmlformats.org/officeDocument/2006/relationships/hyperlink" Target="https://talan.bank.gov.ua/get-user-certificate/ayMcmHRZVHbp7zWNkZrq" TargetMode="External"/><Relationship Id="rId505" Type="http://schemas.openxmlformats.org/officeDocument/2006/relationships/hyperlink" Target="https://talan.bank.gov.ua/get-user-certificate/ayMcmslo0v-g_TN-Ioz-" TargetMode="External"/><Relationship Id="rId37" Type="http://schemas.openxmlformats.org/officeDocument/2006/relationships/hyperlink" Target="https://talan.bank.gov.ua/get-user-certificate/ayMcm8eRP_osih4yo6xX" TargetMode="External"/><Relationship Id="rId79" Type="http://schemas.openxmlformats.org/officeDocument/2006/relationships/hyperlink" Target="https://talan.bank.gov.ua/get-user-certificate/ayMcmJQTzj7MQwyGNekI" TargetMode="External"/><Relationship Id="rId102" Type="http://schemas.openxmlformats.org/officeDocument/2006/relationships/hyperlink" Target="https://talan.bank.gov.ua/get-user-certificate/ayMcmlDWdABbJuZr0Owv" TargetMode="External"/><Relationship Id="rId144" Type="http://schemas.openxmlformats.org/officeDocument/2006/relationships/hyperlink" Target="https://talan.bank.gov.ua/get-user-certificate/ayMcmjsMyriV-1KzMJGU" TargetMode="External"/><Relationship Id="rId90" Type="http://schemas.openxmlformats.org/officeDocument/2006/relationships/hyperlink" Target="https://talan.bank.gov.ua/get-user-certificate/ayMcmZnrmAHEWacZInyK" TargetMode="External"/><Relationship Id="rId186" Type="http://schemas.openxmlformats.org/officeDocument/2006/relationships/hyperlink" Target="https://talan.bank.gov.ua/get-user-certificate/ayMcmfTHI9xx_nUhtAK2" TargetMode="External"/><Relationship Id="rId351" Type="http://schemas.openxmlformats.org/officeDocument/2006/relationships/hyperlink" Target="https://talan.bank.gov.ua/get-user-certificate/ayMcmpONEXN4JrM6qCS2" TargetMode="External"/><Relationship Id="rId393" Type="http://schemas.openxmlformats.org/officeDocument/2006/relationships/hyperlink" Target="https://talan.bank.gov.ua/get-user-certificate/ayMcmiTzeRGjjD3a0gCf" TargetMode="External"/><Relationship Id="rId407" Type="http://schemas.openxmlformats.org/officeDocument/2006/relationships/hyperlink" Target="https://talan.bank.gov.ua/get-user-certificate/ayMcmrOHFidK8KKzl_Xx" TargetMode="External"/><Relationship Id="rId449" Type="http://schemas.openxmlformats.org/officeDocument/2006/relationships/hyperlink" Target="https://talan.bank.gov.ua/get-user-certificate/ayMcmrBQUhH3dm64Fq7K" TargetMode="External"/><Relationship Id="rId211" Type="http://schemas.openxmlformats.org/officeDocument/2006/relationships/hyperlink" Target="https://talan.bank.gov.ua/get-user-certificate/ayMcmUaRdn8_8NnkWnTS" TargetMode="External"/><Relationship Id="rId253" Type="http://schemas.openxmlformats.org/officeDocument/2006/relationships/hyperlink" Target="https://talan.bank.gov.ua/get-user-certificate/ayMcmtRfVxwBydqUmCAP" TargetMode="External"/><Relationship Id="rId295" Type="http://schemas.openxmlformats.org/officeDocument/2006/relationships/hyperlink" Target="https://talan.bank.gov.ua/get-user-certificate/ayMcmGcmtOjv5ZoQtbi5" TargetMode="External"/><Relationship Id="rId309" Type="http://schemas.openxmlformats.org/officeDocument/2006/relationships/hyperlink" Target="https://talan.bank.gov.ua/get-user-certificate/ayMcmF6WBflsdnEej8hg" TargetMode="External"/><Relationship Id="rId460" Type="http://schemas.openxmlformats.org/officeDocument/2006/relationships/hyperlink" Target="https://talan.bank.gov.ua/get-user-certificate/ayMcm1YWgWHd502EAasZ" TargetMode="External"/><Relationship Id="rId516" Type="http://schemas.openxmlformats.org/officeDocument/2006/relationships/hyperlink" Target="https://talan.bank.gov.ua/get-user-certificate/ayMcmcGncx98MfFZO-l0" TargetMode="External"/><Relationship Id="rId48" Type="http://schemas.openxmlformats.org/officeDocument/2006/relationships/hyperlink" Target="https://talan.bank.gov.ua/get-user-certificate/ayMcmo1Y0BD79Vb9NvRS" TargetMode="External"/><Relationship Id="rId113" Type="http://schemas.openxmlformats.org/officeDocument/2006/relationships/hyperlink" Target="https://talan.bank.gov.ua/get-user-certificate/ayMcm-QCSMiPDLFgConS" TargetMode="External"/><Relationship Id="rId320" Type="http://schemas.openxmlformats.org/officeDocument/2006/relationships/hyperlink" Target="https://talan.bank.gov.ua/get-user-certificate/ayMcmTmb7qlfW5a0Tznn" TargetMode="External"/><Relationship Id="rId155" Type="http://schemas.openxmlformats.org/officeDocument/2006/relationships/hyperlink" Target="https://talan.bank.gov.ua/get-user-certificate/ayMcmFkmQuohFtvTUaFl" TargetMode="External"/><Relationship Id="rId197" Type="http://schemas.openxmlformats.org/officeDocument/2006/relationships/hyperlink" Target="https://talan.bank.gov.ua/get-user-certificate/ayMcmFcX3Iwusfs2FCpO" TargetMode="External"/><Relationship Id="rId362" Type="http://schemas.openxmlformats.org/officeDocument/2006/relationships/hyperlink" Target="https://talan.bank.gov.ua/get-user-certificate/ayMcmETQWc-t6HHjln6V" TargetMode="External"/><Relationship Id="rId418" Type="http://schemas.openxmlformats.org/officeDocument/2006/relationships/hyperlink" Target="https://talan.bank.gov.ua/get-user-certificate/ayMcmr_ctp5mE2smNxlP" TargetMode="External"/><Relationship Id="rId222" Type="http://schemas.openxmlformats.org/officeDocument/2006/relationships/hyperlink" Target="https://talan.bank.gov.ua/get-user-certificate/ayMcminCwov45FCU0GMR" TargetMode="External"/><Relationship Id="rId264" Type="http://schemas.openxmlformats.org/officeDocument/2006/relationships/hyperlink" Target="https://talan.bank.gov.ua/get-user-certificate/ayMcm876KKEwvl-Ub6Pk" TargetMode="External"/><Relationship Id="rId471" Type="http://schemas.openxmlformats.org/officeDocument/2006/relationships/hyperlink" Target="https://talan.bank.gov.ua/get-user-certificate/ayMcmoPFxlvJhXWBAL0f" TargetMode="External"/><Relationship Id="rId17" Type="http://schemas.openxmlformats.org/officeDocument/2006/relationships/hyperlink" Target="https://talan.bank.gov.ua/get-user-certificate/ayMcmi6PHoJmFl_ERN30" TargetMode="External"/><Relationship Id="rId59" Type="http://schemas.openxmlformats.org/officeDocument/2006/relationships/hyperlink" Target="https://talan.bank.gov.ua/get-user-certificate/ayMcmB7XXSWHiGbSeQ9b" TargetMode="External"/><Relationship Id="rId124" Type="http://schemas.openxmlformats.org/officeDocument/2006/relationships/hyperlink" Target="https://talan.bank.gov.ua/get-user-certificate/ayMcmwQj1Peviv0XX68f" TargetMode="External"/><Relationship Id="rId527" Type="http://schemas.openxmlformats.org/officeDocument/2006/relationships/hyperlink" Target="https://talan.bank.gov.ua/get-user-certificate/ayMcm-2ISPKQlX3nY-i7" TargetMode="External"/><Relationship Id="rId70" Type="http://schemas.openxmlformats.org/officeDocument/2006/relationships/hyperlink" Target="https://talan.bank.gov.ua/get-user-certificate/ayMcmna50OEr1_HNgdtt" TargetMode="External"/><Relationship Id="rId166" Type="http://schemas.openxmlformats.org/officeDocument/2006/relationships/hyperlink" Target="https://talan.bank.gov.ua/get-user-certificate/ayMcmbN28uggHO-g0P57" TargetMode="External"/><Relationship Id="rId331" Type="http://schemas.openxmlformats.org/officeDocument/2006/relationships/hyperlink" Target="https://talan.bank.gov.ua/get-user-certificate/ayMcm3_XZ1iUvOzengnl" TargetMode="External"/><Relationship Id="rId373" Type="http://schemas.openxmlformats.org/officeDocument/2006/relationships/hyperlink" Target="https://talan.bank.gov.ua/get-user-certificate/ayMcmpu1DKSmTjO3VxJN" TargetMode="External"/><Relationship Id="rId429" Type="http://schemas.openxmlformats.org/officeDocument/2006/relationships/hyperlink" Target="https://talan.bank.gov.ua/get-user-certificate/ayMcmLMcF9miBqgt2oir" TargetMode="External"/><Relationship Id="rId1" Type="http://schemas.openxmlformats.org/officeDocument/2006/relationships/hyperlink" Target="https://talan.bank.gov.ua/get-user-certificate/ayMcmITL_i9_FKTBxL8a" TargetMode="External"/><Relationship Id="rId233" Type="http://schemas.openxmlformats.org/officeDocument/2006/relationships/hyperlink" Target="https://talan.bank.gov.ua/get-user-certificate/ayMcm3hPvMnj6XN5rRHE" TargetMode="External"/><Relationship Id="rId440" Type="http://schemas.openxmlformats.org/officeDocument/2006/relationships/hyperlink" Target="https://talan.bank.gov.ua/get-user-certificate/ayMcm2Pl4f2LgYF3cS3_" TargetMode="External"/><Relationship Id="rId28" Type="http://schemas.openxmlformats.org/officeDocument/2006/relationships/hyperlink" Target="https://talan.bank.gov.ua/get-user-certificate/ayMcm-p5SUw3uwlncUNH" TargetMode="External"/><Relationship Id="rId275" Type="http://schemas.openxmlformats.org/officeDocument/2006/relationships/hyperlink" Target="https://talan.bank.gov.ua/get-user-certificate/ayMcm73XYjrRwsL2vhEu" TargetMode="External"/><Relationship Id="rId300" Type="http://schemas.openxmlformats.org/officeDocument/2006/relationships/hyperlink" Target="https://talan.bank.gov.ua/get-user-certificate/ayMcmfya-WRnmy1SsDgk" TargetMode="External"/><Relationship Id="rId482" Type="http://schemas.openxmlformats.org/officeDocument/2006/relationships/hyperlink" Target="https://talan.bank.gov.ua/get-user-certificate/ayMcmnmAmK8VaP2l7bp7" TargetMode="External"/><Relationship Id="rId81" Type="http://schemas.openxmlformats.org/officeDocument/2006/relationships/hyperlink" Target="https://talan.bank.gov.ua/get-user-certificate/ayMcmasBNx_LAvpJrCMD" TargetMode="External"/><Relationship Id="rId135" Type="http://schemas.openxmlformats.org/officeDocument/2006/relationships/hyperlink" Target="https://talan.bank.gov.ua/get-user-certificate/ayMcmEidf0HP4N_Z5mdr" TargetMode="External"/><Relationship Id="rId177" Type="http://schemas.openxmlformats.org/officeDocument/2006/relationships/hyperlink" Target="https://talan.bank.gov.ua/get-user-certificate/ayMcm07OqUXj8d9cfZug" TargetMode="External"/><Relationship Id="rId342" Type="http://schemas.openxmlformats.org/officeDocument/2006/relationships/hyperlink" Target="https://talan.bank.gov.ua/get-user-certificate/ayMcmKpuBAvzCtTCGgBm" TargetMode="External"/><Relationship Id="rId384" Type="http://schemas.openxmlformats.org/officeDocument/2006/relationships/hyperlink" Target="https://talan.bank.gov.ua/get-user-certificate/ayMcmYYcUCByEoR0hDeN" TargetMode="External"/><Relationship Id="rId202" Type="http://schemas.openxmlformats.org/officeDocument/2006/relationships/hyperlink" Target="https://talan.bank.gov.ua/get-user-certificate/ayMcm0Y0bgPJXQaIAV-M" TargetMode="External"/><Relationship Id="rId244" Type="http://schemas.openxmlformats.org/officeDocument/2006/relationships/hyperlink" Target="https://talan.bank.gov.ua/get-user-certificate/ayMcmz7pztgORUC9nxbz" TargetMode="External"/><Relationship Id="rId39" Type="http://schemas.openxmlformats.org/officeDocument/2006/relationships/hyperlink" Target="https://talan.bank.gov.ua/get-user-certificate/ayMcmk0Zy7CvydFXiKY3" TargetMode="External"/><Relationship Id="rId286" Type="http://schemas.openxmlformats.org/officeDocument/2006/relationships/hyperlink" Target="https://talan.bank.gov.ua/get-user-certificate/ayMcmt4d8FABtI8W9jfd" TargetMode="External"/><Relationship Id="rId451" Type="http://schemas.openxmlformats.org/officeDocument/2006/relationships/hyperlink" Target="https://talan.bank.gov.ua/get-user-certificate/ayMcm1Bhk8pvGCv33e9a" TargetMode="External"/><Relationship Id="rId493" Type="http://schemas.openxmlformats.org/officeDocument/2006/relationships/hyperlink" Target="https://talan.bank.gov.ua/get-user-certificate/ayMcmWwSkh_2Y8OanqGd" TargetMode="External"/><Relationship Id="rId507" Type="http://schemas.openxmlformats.org/officeDocument/2006/relationships/hyperlink" Target="https://talan.bank.gov.ua/get-user-certificate/ayMcmROLmnlt73adPF_0" TargetMode="External"/><Relationship Id="rId50" Type="http://schemas.openxmlformats.org/officeDocument/2006/relationships/hyperlink" Target="https://talan.bank.gov.ua/get-user-certificate/ayMcmUFz-QO5IaV7fAIX" TargetMode="External"/><Relationship Id="rId104" Type="http://schemas.openxmlformats.org/officeDocument/2006/relationships/hyperlink" Target="https://talan.bank.gov.ua/get-user-certificate/ayMcmmNVg9aad1DtJ6AR" TargetMode="External"/><Relationship Id="rId146" Type="http://schemas.openxmlformats.org/officeDocument/2006/relationships/hyperlink" Target="https://talan.bank.gov.ua/get-user-certificate/ayMcmja3QHoqUBEWU-Vx" TargetMode="External"/><Relationship Id="rId188" Type="http://schemas.openxmlformats.org/officeDocument/2006/relationships/hyperlink" Target="https://talan.bank.gov.ua/get-user-certificate/ayMcm6eRmck9bMx1tmeL" TargetMode="External"/><Relationship Id="rId311" Type="http://schemas.openxmlformats.org/officeDocument/2006/relationships/hyperlink" Target="https://talan.bank.gov.ua/get-user-certificate/ayMcmdF1hYnZvUi6Dwhx" TargetMode="External"/><Relationship Id="rId353" Type="http://schemas.openxmlformats.org/officeDocument/2006/relationships/hyperlink" Target="https://talan.bank.gov.ua/get-user-certificate/ayMcm3Mi3Iqtfn4N555a" TargetMode="External"/><Relationship Id="rId395" Type="http://schemas.openxmlformats.org/officeDocument/2006/relationships/hyperlink" Target="https://talan.bank.gov.ua/get-user-certificate/ayMcm3T92IkBTsljhP_n" TargetMode="External"/><Relationship Id="rId409" Type="http://schemas.openxmlformats.org/officeDocument/2006/relationships/hyperlink" Target="https://talan.bank.gov.ua/get-user-certificate/ayMcmr542D0TLCPY2uOl" TargetMode="External"/><Relationship Id="rId92" Type="http://schemas.openxmlformats.org/officeDocument/2006/relationships/hyperlink" Target="https://talan.bank.gov.ua/get-user-certificate/ayMcmbcc7zr7lFEL7FCk" TargetMode="External"/><Relationship Id="rId213" Type="http://schemas.openxmlformats.org/officeDocument/2006/relationships/hyperlink" Target="https://talan.bank.gov.ua/get-user-certificate/ayMcmw7RBz7pSTm-BJZd" TargetMode="External"/><Relationship Id="rId420" Type="http://schemas.openxmlformats.org/officeDocument/2006/relationships/hyperlink" Target="https://talan.bank.gov.ua/get-user-certificate/ayMcmX5DWR-g0-vmNh7m" TargetMode="External"/><Relationship Id="rId255" Type="http://schemas.openxmlformats.org/officeDocument/2006/relationships/hyperlink" Target="https://talan.bank.gov.ua/get-user-certificate/ayMcm9DX18LXMlnFGLw6" TargetMode="External"/><Relationship Id="rId297" Type="http://schemas.openxmlformats.org/officeDocument/2006/relationships/hyperlink" Target="https://talan.bank.gov.ua/get-user-certificate/ayMcmBtI-NJlvpiGypac" TargetMode="External"/><Relationship Id="rId462" Type="http://schemas.openxmlformats.org/officeDocument/2006/relationships/hyperlink" Target="https://talan.bank.gov.ua/get-user-certificate/ayMcmf-JNgyJECehnIa7" TargetMode="External"/><Relationship Id="rId518" Type="http://schemas.openxmlformats.org/officeDocument/2006/relationships/hyperlink" Target="https://talan.bank.gov.ua/get-user-certificate/ayMcmMXUUOsg8MSerA_D" TargetMode="External"/><Relationship Id="rId115" Type="http://schemas.openxmlformats.org/officeDocument/2006/relationships/hyperlink" Target="https://talan.bank.gov.ua/get-user-certificate/ayMcmBhdoi0cHfbp7-on" TargetMode="External"/><Relationship Id="rId157" Type="http://schemas.openxmlformats.org/officeDocument/2006/relationships/hyperlink" Target="https://talan.bank.gov.ua/get-user-certificate/ayMcmtSUO2SBD47eYqSL" TargetMode="External"/><Relationship Id="rId322" Type="http://schemas.openxmlformats.org/officeDocument/2006/relationships/hyperlink" Target="https://talan.bank.gov.ua/get-user-certificate/ayMcmk570Rv5OAulug3D" TargetMode="External"/><Relationship Id="rId364" Type="http://schemas.openxmlformats.org/officeDocument/2006/relationships/hyperlink" Target="https://talan.bank.gov.ua/get-user-certificate/ayMcmFW36ienAXpB1tEX" TargetMode="External"/><Relationship Id="rId61" Type="http://schemas.openxmlformats.org/officeDocument/2006/relationships/hyperlink" Target="https://talan.bank.gov.ua/get-user-certificate/ayMcmf5B5sDJMK2jb3x-" TargetMode="External"/><Relationship Id="rId199" Type="http://schemas.openxmlformats.org/officeDocument/2006/relationships/hyperlink" Target="https://talan.bank.gov.ua/get-user-certificate/ayMcmCC3WP2hISc-qBJF" TargetMode="External"/><Relationship Id="rId19" Type="http://schemas.openxmlformats.org/officeDocument/2006/relationships/hyperlink" Target="https://talan.bank.gov.ua/get-user-certificate/ayMcm3G-zCE4Zu4Ed_xB" TargetMode="External"/><Relationship Id="rId224" Type="http://schemas.openxmlformats.org/officeDocument/2006/relationships/hyperlink" Target="https://talan.bank.gov.ua/get-user-certificate/ayMcmv84xyeqdJKmrxRF" TargetMode="External"/><Relationship Id="rId266" Type="http://schemas.openxmlformats.org/officeDocument/2006/relationships/hyperlink" Target="https://talan.bank.gov.ua/get-user-certificate/ayMcm8vsuJH0ENKyIvXJ" TargetMode="External"/><Relationship Id="rId431" Type="http://schemas.openxmlformats.org/officeDocument/2006/relationships/hyperlink" Target="https://talan.bank.gov.ua/get-user-certificate/ayMcmDIm2BShnGNYiyo9" TargetMode="External"/><Relationship Id="rId473" Type="http://schemas.openxmlformats.org/officeDocument/2006/relationships/hyperlink" Target="https://talan.bank.gov.ua/get-user-certificate/ayMcmXks363lB2L1roEa" TargetMode="External"/><Relationship Id="rId529" Type="http://schemas.openxmlformats.org/officeDocument/2006/relationships/hyperlink" Target="https://talan.bank.gov.ua/get-user-certificate/ayMcmWfot1b8GwmR1fH8" TargetMode="External"/><Relationship Id="rId30" Type="http://schemas.openxmlformats.org/officeDocument/2006/relationships/hyperlink" Target="https://talan.bank.gov.ua/get-user-certificate/ayMcmEa4JTNpD_NkZauK" TargetMode="External"/><Relationship Id="rId126" Type="http://schemas.openxmlformats.org/officeDocument/2006/relationships/hyperlink" Target="https://talan.bank.gov.ua/get-user-certificate/ayMcmdpKoM1NNxQwja_E" TargetMode="External"/><Relationship Id="rId168" Type="http://schemas.openxmlformats.org/officeDocument/2006/relationships/hyperlink" Target="https://talan.bank.gov.ua/get-user-certificate/ayMcmuXI48Kvw9pjpszq" TargetMode="External"/><Relationship Id="rId333" Type="http://schemas.openxmlformats.org/officeDocument/2006/relationships/hyperlink" Target="https://talan.bank.gov.ua/get-user-certificate/ayMcmUPB2fOYxaoQC-GC" TargetMode="External"/><Relationship Id="rId72" Type="http://schemas.openxmlformats.org/officeDocument/2006/relationships/hyperlink" Target="https://talan.bank.gov.ua/get-user-certificate/ayMcm3BcPY79AhZRFDuD" TargetMode="External"/><Relationship Id="rId375" Type="http://schemas.openxmlformats.org/officeDocument/2006/relationships/hyperlink" Target="https://talan.bank.gov.ua/get-user-certificate/ayMcmbTIDvEVFn5Bbpig" TargetMode="External"/><Relationship Id="rId3" Type="http://schemas.openxmlformats.org/officeDocument/2006/relationships/hyperlink" Target="https://talan.bank.gov.ua/get-user-certificate/ayMcmDkHHuwYkFko0uNi" TargetMode="External"/><Relationship Id="rId235" Type="http://schemas.openxmlformats.org/officeDocument/2006/relationships/hyperlink" Target="https://talan.bank.gov.ua/get-user-certificate/ayMcmorcWdT_t0G3XX3y" TargetMode="External"/><Relationship Id="rId277" Type="http://schemas.openxmlformats.org/officeDocument/2006/relationships/hyperlink" Target="https://talan.bank.gov.ua/get-user-certificate/ayMcmk-5WUyj-HOpEPRS" TargetMode="External"/><Relationship Id="rId400" Type="http://schemas.openxmlformats.org/officeDocument/2006/relationships/hyperlink" Target="https://talan.bank.gov.ua/get-user-certificate/ayMcm-Q5SCfvSvWDTsN0" TargetMode="External"/><Relationship Id="rId442" Type="http://schemas.openxmlformats.org/officeDocument/2006/relationships/hyperlink" Target="https://talan.bank.gov.ua/get-user-certificate/ayMcmlu1SUmdZ82oDPzO" TargetMode="External"/><Relationship Id="rId484" Type="http://schemas.openxmlformats.org/officeDocument/2006/relationships/hyperlink" Target="https://talan.bank.gov.ua/get-user-certificate/ayMcmud6gI-NI4hQHi50" TargetMode="External"/><Relationship Id="rId137" Type="http://schemas.openxmlformats.org/officeDocument/2006/relationships/hyperlink" Target="https://talan.bank.gov.ua/get-user-certificate/ayMcmIfo3S00Ylodembq" TargetMode="External"/><Relationship Id="rId302" Type="http://schemas.openxmlformats.org/officeDocument/2006/relationships/hyperlink" Target="https://talan.bank.gov.ua/get-user-certificate/ayMcmyR8-IKkEJocS2wR" TargetMode="External"/><Relationship Id="rId344" Type="http://schemas.openxmlformats.org/officeDocument/2006/relationships/hyperlink" Target="https://talan.bank.gov.ua/get-user-certificate/ayMcmLdlh84H4zP3189k" TargetMode="External"/><Relationship Id="rId41" Type="http://schemas.openxmlformats.org/officeDocument/2006/relationships/hyperlink" Target="https://talan.bank.gov.ua/get-user-certificate/ayMcmVG3Et9MoMSc0tpQ" TargetMode="External"/><Relationship Id="rId83" Type="http://schemas.openxmlformats.org/officeDocument/2006/relationships/hyperlink" Target="https://talan.bank.gov.ua/get-user-certificate/ayMcmgH0F_xHeiT4Xt9N" TargetMode="External"/><Relationship Id="rId179" Type="http://schemas.openxmlformats.org/officeDocument/2006/relationships/hyperlink" Target="https://talan.bank.gov.ua/get-user-certificate/ayMcm9Ux54Vu5rIaJHl9" TargetMode="External"/><Relationship Id="rId386" Type="http://schemas.openxmlformats.org/officeDocument/2006/relationships/hyperlink" Target="https://talan.bank.gov.ua/get-user-certificate/ayMcmuKEvAmQkd86Zaf_" TargetMode="External"/><Relationship Id="rId190" Type="http://schemas.openxmlformats.org/officeDocument/2006/relationships/hyperlink" Target="https://talan.bank.gov.ua/get-user-certificate/ayMcmYexwb6XQ4hGDnqm" TargetMode="External"/><Relationship Id="rId204" Type="http://schemas.openxmlformats.org/officeDocument/2006/relationships/hyperlink" Target="https://talan.bank.gov.ua/get-user-certificate/ayMcmK_ZxQSo9uguJ86I" TargetMode="External"/><Relationship Id="rId246" Type="http://schemas.openxmlformats.org/officeDocument/2006/relationships/hyperlink" Target="https://talan.bank.gov.ua/get-user-certificate/ayMcm4uz98fPIg44lVU4" TargetMode="External"/><Relationship Id="rId288" Type="http://schemas.openxmlformats.org/officeDocument/2006/relationships/hyperlink" Target="https://talan.bank.gov.ua/get-user-certificate/ayMcmRcAeWCTBP_IOknG" TargetMode="External"/><Relationship Id="rId411" Type="http://schemas.openxmlformats.org/officeDocument/2006/relationships/hyperlink" Target="https://talan.bank.gov.ua/get-user-certificate/ayMcmAMWU3Z3q0Ztky_f" TargetMode="External"/><Relationship Id="rId453" Type="http://schemas.openxmlformats.org/officeDocument/2006/relationships/hyperlink" Target="https://talan.bank.gov.ua/get-user-certificate/ayMcmgJzvgjnrqjFb13L" TargetMode="External"/><Relationship Id="rId509" Type="http://schemas.openxmlformats.org/officeDocument/2006/relationships/hyperlink" Target="https://talan.bank.gov.ua/get-user-certificate/ayMcmgsW2rwbftlTI0Wd" TargetMode="External"/><Relationship Id="rId106" Type="http://schemas.openxmlformats.org/officeDocument/2006/relationships/hyperlink" Target="https://talan.bank.gov.ua/get-user-certificate/ayMcmKyKFKcSDhBeOAbG" TargetMode="External"/><Relationship Id="rId313" Type="http://schemas.openxmlformats.org/officeDocument/2006/relationships/hyperlink" Target="https://talan.bank.gov.ua/get-user-certificate/ayMcmyo_cacqgcMhxmvX" TargetMode="External"/><Relationship Id="rId495" Type="http://schemas.openxmlformats.org/officeDocument/2006/relationships/hyperlink" Target="https://talan.bank.gov.ua/get-user-certificate/ayMcmxWMUYP3yOLsrR-K" TargetMode="External"/><Relationship Id="rId10" Type="http://schemas.openxmlformats.org/officeDocument/2006/relationships/hyperlink" Target="https://talan.bank.gov.ua/get-user-certificate/ayMcmQAYH7kFM4iawbA6" TargetMode="External"/><Relationship Id="rId52" Type="http://schemas.openxmlformats.org/officeDocument/2006/relationships/hyperlink" Target="https://talan.bank.gov.ua/get-user-certificate/ayMcm8N-ZQjG2u8xjxgA" TargetMode="External"/><Relationship Id="rId94" Type="http://schemas.openxmlformats.org/officeDocument/2006/relationships/hyperlink" Target="https://talan.bank.gov.ua/get-user-certificate/ayMcmIAGSVXpBy14yWMu" TargetMode="External"/><Relationship Id="rId148" Type="http://schemas.openxmlformats.org/officeDocument/2006/relationships/hyperlink" Target="https://talan.bank.gov.ua/get-user-certificate/ayMcmsRTk2BCK8rLdKyV" TargetMode="External"/><Relationship Id="rId355" Type="http://schemas.openxmlformats.org/officeDocument/2006/relationships/hyperlink" Target="https://talan.bank.gov.ua/get-user-certificate/ayMcmnI1HHDX5-tWtbxv" TargetMode="External"/><Relationship Id="rId397" Type="http://schemas.openxmlformats.org/officeDocument/2006/relationships/hyperlink" Target="https://talan.bank.gov.ua/get-user-certificate/ayMcmeQbzSnEVF1WBNm9" TargetMode="External"/><Relationship Id="rId520" Type="http://schemas.openxmlformats.org/officeDocument/2006/relationships/hyperlink" Target="https://talan.bank.gov.ua/get-user-certificate/ayMcmcNRCZhlCGlbqQeU" TargetMode="External"/><Relationship Id="rId215" Type="http://schemas.openxmlformats.org/officeDocument/2006/relationships/hyperlink" Target="https://talan.bank.gov.ua/get-user-certificate/ayMcm9qXr00iowFToDAQ" TargetMode="External"/><Relationship Id="rId257" Type="http://schemas.openxmlformats.org/officeDocument/2006/relationships/hyperlink" Target="https://talan.bank.gov.ua/get-user-certificate/ayMcmhCgYDhuFgDAGfgP" TargetMode="External"/><Relationship Id="rId422" Type="http://schemas.openxmlformats.org/officeDocument/2006/relationships/hyperlink" Target="https://talan.bank.gov.ua/get-user-certificate/ayMcm79kcsbS3YDCgtdK" TargetMode="External"/><Relationship Id="rId464" Type="http://schemas.openxmlformats.org/officeDocument/2006/relationships/hyperlink" Target="https://talan.bank.gov.ua/get-user-certificate/ayMcmqn3nVxZaWnabT-r" TargetMode="External"/><Relationship Id="rId299" Type="http://schemas.openxmlformats.org/officeDocument/2006/relationships/hyperlink" Target="https://talan.bank.gov.ua/get-user-certificate/ayMcmT66qIz0BMriAeq6" TargetMode="External"/><Relationship Id="rId63" Type="http://schemas.openxmlformats.org/officeDocument/2006/relationships/hyperlink" Target="https://talan.bank.gov.ua/get-user-certificate/ayMcmyYM2oaPQORC-9dY" TargetMode="External"/><Relationship Id="rId159" Type="http://schemas.openxmlformats.org/officeDocument/2006/relationships/hyperlink" Target="https://talan.bank.gov.ua/get-user-certificate/ayMcmoD7loZ5goASztzg" TargetMode="External"/><Relationship Id="rId366" Type="http://schemas.openxmlformats.org/officeDocument/2006/relationships/hyperlink" Target="https://talan.bank.gov.ua/get-user-certificate/ayMcmf6Ms35tQTrBvZfq" TargetMode="External"/><Relationship Id="rId226" Type="http://schemas.openxmlformats.org/officeDocument/2006/relationships/hyperlink" Target="https://talan.bank.gov.ua/get-user-certificate/ayMcmqCoOe25rwDorqTf" TargetMode="External"/><Relationship Id="rId433" Type="http://schemas.openxmlformats.org/officeDocument/2006/relationships/hyperlink" Target="https://talan.bank.gov.ua/get-user-certificate/ayMcmnYXHhdpWFvohj22" TargetMode="External"/><Relationship Id="rId74" Type="http://schemas.openxmlformats.org/officeDocument/2006/relationships/hyperlink" Target="https://talan.bank.gov.ua/get-user-certificate/ayMcmNUXgsVXpH2rK0r9" TargetMode="External"/><Relationship Id="rId377" Type="http://schemas.openxmlformats.org/officeDocument/2006/relationships/hyperlink" Target="https://talan.bank.gov.ua/get-user-certificate/ayMcm8K1STpaolk5Pdt6" TargetMode="External"/><Relationship Id="rId500" Type="http://schemas.openxmlformats.org/officeDocument/2006/relationships/hyperlink" Target="https://talan.bank.gov.ua/get-user-certificate/ayMcmHebG5XgxM0ssna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1"/>
  <sheetViews>
    <sheetView tabSelected="1" topLeftCell="A149" workbookViewId="0">
      <selection activeCell="G543" sqref="G543"/>
    </sheetView>
  </sheetViews>
  <sheetFormatPr defaultRowHeight="14.4" x14ac:dyDescent="0.3"/>
  <cols>
    <col min="2" max="2" width="83.77734375" customWidth="1"/>
  </cols>
  <sheetData>
    <row r="1" spans="1:3" x14ac:dyDescent="0.3">
      <c r="A1" s="1" t="s">
        <v>531</v>
      </c>
      <c r="B1" s="1" t="s">
        <v>0</v>
      </c>
      <c r="C1" s="1" t="s">
        <v>1</v>
      </c>
    </row>
    <row r="2" spans="1:3" x14ac:dyDescent="0.3">
      <c r="A2">
        <v>1</v>
      </c>
      <c r="B2" t="s">
        <v>2</v>
      </c>
      <c r="C2" t="str">
        <f>HYPERLINK("https://talan.bank.gov.ua/get-user-certificate/ayMcmITL_i9_FKTBxL8a","Завантажити сертифікат")</f>
        <v>Завантажити сертифікат</v>
      </c>
    </row>
    <row r="3" spans="1:3" x14ac:dyDescent="0.3">
      <c r="A3">
        <v>2</v>
      </c>
      <c r="B3" t="s">
        <v>3</v>
      </c>
      <c r="C3" t="str">
        <f>HYPERLINK("https://talan.bank.gov.ua/get-user-certificate/ayMcmbUSICfS1-poRqQ4","Завантажити сертифікат")</f>
        <v>Завантажити сертифікат</v>
      </c>
    </row>
    <row r="4" spans="1:3" x14ac:dyDescent="0.3">
      <c r="A4">
        <v>3</v>
      </c>
      <c r="B4" t="s">
        <v>4</v>
      </c>
      <c r="C4" t="str">
        <f>HYPERLINK("https://talan.bank.gov.ua/get-user-certificate/ayMcmDkHHuwYkFko0uNi","Завантажити сертифікат")</f>
        <v>Завантажити сертифікат</v>
      </c>
    </row>
    <row r="5" spans="1:3" x14ac:dyDescent="0.3">
      <c r="A5">
        <v>4</v>
      </c>
      <c r="B5" t="s">
        <v>5</v>
      </c>
      <c r="C5" t="str">
        <f>HYPERLINK("https://talan.bank.gov.ua/get-user-certificate/ayMcmm_S__HQcfQ-ardL","Завантажити сертифікат")</f>
        <v>Завантажити сертифікат</v>
      </c>
    </row>
    <row r="6" spans="1:3" x14ac:dyDescent="0.3">
      <c r="A6">
        <v>5</v>
      </c>
      <c r="B6" t="s">
        <v>6</v>
      </c>
      <c r="C6" t="str">
        <f>HYPERLINK("https://talan.bank.gov.ua/get-user-certificate/ayMcmqharQneo57z5orl","Завантажити сертифікат")</f>
        <v>Завантажити сертифікат</v>
      </c>
    </row>
    <row r="7" spans="1:3" x14ac:dyDescent="0.3">
      <c r="A7">
        <v>6</v>
      </c>
      <c r="B7" t="s">
        <v>7</v>
      </c>
      <c r="C7" t="str">
        <f>HYPERLINK("https://talan.bank.gov.ua/get-user-certificate/ayMcmftgXfTiyNSEQhbF","Завантажити сертифікат")</f>
        <v>Завантажити сертифікат</v>
      </c>
    </row>
    <row r="8" spans="1:3" x14ac:dyDescent="0.3">
      <c r="A8">
        <v>7</v>
      </c>
      <c r="B8" t="s">
        <v>8</v>
      </c>
      <c r="C8" t="str">
        <f>HYPERLINK("https://talan.bank.gov.ua/get-user-certificate/ayMcm4Dps517r-0MPKLh","Завантажити сертифікат")</f>
        <v>Завантажити сертифікат</v>
      </c>
    </row>
    <row r="9" spans="1:3" x14ac:dyDescent="0.3">
      <c r="A9">
        <v>8</v>
      </c>
      <c r="B9" t="s">
        <v>9</v>
      </c>
      <c r="C9" t="str">
        <f>HYPERLINK("https://talan.bank.gov.ua/get-user-certificate/ayMcm10vyTPoK4xe8SBX","Завантажити сертифікат")</f>
        <v>Завантажити сертифікат</v>
      </c>
    </row>
    <row r="10" spans="1:3" x14ac:dyDescent="0.3">
      <c r="A10">
        <v>9</v>
      </c>
      <c r="B10" t="s">
        <v>10</v>
      </c>
      <c r="C10" t="str">
        <f>HYPERLINK("https://talan.bank.gov.ua/get-user-certificate/ayMcmBx2KASfB3cyv_sA","Завантажити сертифікат")</f>
        <v>Завантажити сертифікат</v>
      </c>
    </row>
    <row r="11" spans="1:3" x14ac:dyDescent="0.3">
      <c r="A11">
        <v>10</v>
      </c>
      <c r="B11" t="s">
        <v>11</v>
      </c>
      <c r="C11" t="str">
        <f>HYPERLINK("https://talan.bank.gov.ua/get-user-certificate/ayMcmQAYH7kFM4iawbA6","Завантажити сертифікат")</f>
        <v>Завантажити сертифікат</v>
      </c>
    </row>
    <row r="12" spans="1:3" x14ac:dyDescent="0.3">
      <c r="A12">
        <v>11</v>
      </c>
      <c r="B12" t="s">
        <v>12</v>
      </c>
      <c r="C12" t="str">
        <f>HYPERLINK("https://talan.bank.gov.ua/get-user-certificate/ayMcm3XRH2UnLNnqSutp","Завантажити сертифікат")</f>
        <v>Завантажити сертифікат</v>
      </c>
    </row>
    <row r="13" spans="1:3" x14ac:dyDescent="0.3">
      <c r="A13">
        <v>12</v>
      </c>
      <c r="B13" t="s">
        <v>13</v>
      </c>
      <c r="C13" t="str">
        <f>HYPERLINK("https://talan.bank.gov.ua/get-user-certificate/ayMcmMceyc0txKHEOh4G","Завантажити сертифікат")</f>
        <v>Завантажити сертифікат</v>
      </c>
    </row>
    <row r="14" spans="1:3" x14ac:dyDescent="0.3">
      <c r="A14">
        <v>13</v>
      </c>
      <c r="B14" t="s">
        <v>14</v>
      </c>
      <c r="C14" t="str">
        <f>HYPERLINK("https://talan.bank.gov.ua/get-user-certificate/ayMcm_wglefDxUlQ5oU2","Завантажити сертифікат")</f>
        <v>Завантажити сертифікат</v>
      </c>
    </row>
    <row r="15" spans="1:3" x14ac:dyDescent="0.3">
      <c r="A15">
        <v>14</v>
      </c>
      <c r="B15" t="s">
        <v>15</v>
      </c>
      <c r="C15" t="str">
        <f>HYPERLINK("https://talan.bank.gov.ua/get-user-certificate/ayMcmK0y93W-JUAHbXBq","Завантажити сертифікат")</f>
        <v>Завантажити сертифікат</v>
      </c>
    </row>
    <row r="16" spans="1:3" x14ac:dyDescent="0.3">
      <c r="A16">
        <v>15</v>
      </c>
      <c r="B16" t="s">
        <v>16</v>
      </c>
      <c r="C16" t="str">
        <f>HYPERLINK("https://talan.bank.gov.ua/get-user-certificate/ayMcmKlkwxnOXukVKaNQ","Завантажити сертифікат")</f>
        <v>Завантажити сертифікат</v>
      </c>
    </row>
    <row r="17" spans="1:3" x14ac:dyDescent="0.3">
      <c r="A17">
        <v>16</v>
      </c>
      <c r="B17" t="s">
        <v>17</v>
      </c>
      <c r="C17" t="str">
        <f>HYPERLINK("https://talan.bank.gov.ua/get-user-certificate/ayMcmc4Uu3JiSg5k-5tC","Завантажити сертифікат")</f>
        <v>Завантажити сертифікат</v>
      </c>
    </row>
    <row r="18" spans="1:3" x14ac:dyDescent="0.3">
      <c r="A18">
        <v>17</v>
      </c>
      <c r="B18" t="s">
        <v>18</v>
      </c>
      <c r="C18" t="str">
        <f>HYPERLINK("https://talan.bank.gov.ua/get-user-certificate/ayMcmi6PHoJmFl_ERN30","Завантажити сертифікат")</f>
        <v>Завантажити сертифікат</v>
      </c>
    </row>
    <row r="19" spans="1:3" x14ac:dyDescent="0.3">
      <c r="A19">
        <v>18</v>
      </c>
      <c r="B19" t="s">
        <v>19</v>
      </c>
      <c r="C19" t="str">
        <f>HYPERLINK("https://talan.bank.gov.ua/get-user-certificate/ayMcmG0TZnY7mNfJkJtN","Завантажити сертифікат")</f>
        <v>Завантажити сертифікат</v>
      </c>
    </row>
    <row r="20" spans="1:3" x14ac:dyDescent="0.3">
      <c r="A20">
        <v>19</v>
      </c>
      <c r="B20" t="s">
        <v>20</v>
      </c>
      <c r="C20" t="str">
        <f>HYPERLINK("https://talan.bank.gov.ua/get-user-certificate/ayMcm3G-zCE4Zu4Ed_xB","Завантажити сертифікат")</f>
        <v>Завантажити сертифікат</v>
      </c>
    </row>
    <row r="21" spans="1:3" x14ac:dyDescent="0.3">
      <c r="A21">
        <v>20</v>
      </c>
      <c r="B21" t="s">
        <v>21</v>
      </c>
      <c r="C21" t="str">
        <f>HYPERLINK("https://talan.bank.gov.ua/get-user-certificate/ayMcmZYqoD-OLKnhBjQi","Завантажити сертифікат")</f>
        <v>Завантажити сертифікат</v>
      </c>
    </row>
    <row r="22" spans="1:3" x14ac:dyDescent="0.3">
      <c r="A22">
        <v>21</v>
      </c>
      <c r="B22" t="s">
        <v>22</v>
      </c>
      <c r="C22" t="str">
        <f>HYPERLINK("https://talan.bank.gov.ua/get-user-certificate/ayMcm6m27uR7tftXq-I2","Завантажити сертифікат")</f>
        <v>Завантажити сертифікат</v>
      </c>
    </row>
    <row r="23" spans="1:3" x14ac:dyDescent="0.3">
      <c r="A23">
        <v>22</v>
      </c>
      <c r="B23" t="s">
        <v>23</v>
      </c>
      <c r="C23" t="str">
        <f>HYPERLINK("https://talan.bank.gov.ua/get-user-certificate/ayMcmNt8BaXVeei2wofi","Завантажити сертифікат")</f>
        <v>Завантажити сертифікат</v>
      </c>
    </row>
    <row r="24" spans="1:3" x14ac:dyDescent="0.3">
      <c r="A24">
        <v>23</v>
      </c>
      <c r="B24" t="s">
        <v>24</v>
      </c>
      <c r="C24" t="str">
        <f>HYPERLINK("https://talan.bank.gov.ua/get-user-certificate/ayMcmuWFZDRAeXoZOHeE","Завантажити сертифікат")</f>
        <v>Завантажити сертифікат</v>
      </c>
    </row>
    <row r="25" spans="1:3" x14ac:dyDescent="0.3">
      <c r="A25">
        <v>24</v>
      </c>
      <c r="B25" t="s">
        <v>25</v>
      </c>
      <c r="C25" t="str">
        <f>HYPERLINK("https://talan.bank.gov.ua/get-user-certificate/ayMcmcgZL86WUCtggtUn","Завантажити сертифікат")</f>
        <v>Завантажити сертифікат</v>
      </c>
    </row>
    <row r="26" spans="1:3" x14ac:dyDescent="0.3">
      <c r="A26">
        <v>25</v>
      </c>
      <c r="B26" t="s">
        <v>26</v>
      </c>
      <c r="C26" t="str">
        <f>HYPERLINK("https://talan.bank.gov.ua/get-user-certificate/ayMcm062Pmgl0jxNpMBo","Завантажити сертифікат")</f>
        <v>Завантажити сертифікат</v>
      </c>
    </row>
    <row r="27" spans="1:3" x14ac:dyDescent="0.3">
      <c r="A27">
        <v>26</v>
      </c>
      <c r="B27" t="s">
        <v>27</v>
      </c>
      <c r="C27" t="str">
        <f>HYPERLINK("https://talan.bank.gov.ua/get-user-certificate/ayMcmzfUoveTCwHAuOXA","Завантажити сертифікат")</f>
        <v>Завантажити сертифікат</v>
      </c>
    </row>
    <row r="28" spans="1:3" x14ac:dyDescent="0.3">
      <c r="A28">
        <v>27</v>
      </c>
      <c r="B28" t="s">
        <v>28</v>
      </c>
      <c r="C28" t="str">
        <f>HYPERLINK("https://talan.bank.gov.ua/get-user-certificate/ayMcmOrgQWRbBiN-tvaD","Завантажити сертифікат")</f>
        <v>Завантажити сертифікат</v>
      </c>
    </row>
    <row r="29" spans="1:3" x14ac:dyDescent="0.3">
      <c r="A29">
        <v>28</v>
      </c>
      <c r="B29" t="s">
        <v>29</v>
      </c>
      <c r="C29" t="str">
        <f>HYPERLINK("https://talan.bank.gov.ua/get-user-certificate/ayMcm-p5SUw3uwlncUNH","Завантажити сертифікат")</f>
        <v>Завантажити сертифікат</v>
      </c>
    </row>
    <row r="30" spans="1:3" x14ac:dyDescent="0.3">
      <c r="A30">
        <v>29</v>
      </c>
      <c r="B30" t="s">
        <v>30</v>
      </c>
      <c r="C30" t="str">
        <f>HYPERLINK("https://talan.bank.gov.ua/get-user-certificate/ayMcmKqCY8enDf4-P4rt","Завантажити сертифікат")</f>
        <v>Завантажити сертифікат</v>
      </c>
    </row>
    <row r="31" spans="1:3" x14ac:dyDescent="0.3">
      <c r="A31">
        <v>30</v>
      </c>
      <c r="B31" t="s">
        <v>31</v>
      </c>
      <c r="C31" t="str">
        <f>HYPERLINK("https://talan.bank.gov.ua/get-user-certificate/ayMcmEa4JTNpD_NkZauK","Завантажити сертифікат")</f>
        <v>Завантажити сертифікат</v>
      </c>
    </row>
    <row r="32" spans="1:3" x14ac:dyDescent="0.3">
      <c r="A32">
        <v>31</v>
      </c>
      <c r="B32" t="s">
        <v>32</v>
      </c>
      <c r="C32" t="str">
        <f>HYPERLINK("https://talan.bank.gov.ua/get-user-certificate/ayMcmm6gvrnMGagn-cxa","Завантажити сертифікат")</f>
        <v>Завантажити сертифікат</v>
      </c>
    </row>
    <row r="33" spans="1:3" x14ac:dyDescent="0.3">
      <c r="A33">
        <v>32</v>
      </c>
      <c r="B33" t="s">
        <v>33</v>
      </c>
      <c r="C33" t="str">
        <f>HYPERLINK("https://talan.bank.gov.ua/get-user-certificate/ayMcmwmIq87Rb5Hoc_Tq","Завантажити сертифікат")</f>
        <v>Завантажити сертифікат</v>
      </c>
    </row>
    <row r="34" spans="1:3" x14ac:dyDescent="0.3">
      <c r="A34">
        <v>33</v>
      </c>
      <c r="B34" t="s">
        <v>34</v>
      </c>
      <c r="C34" t="str">
        <f>HYPERLINK("https://talan.bank.gov.ua/get-user-certificate/ayMcmVlNBIZq4v6CMHQL","Завантажити сертифікат")</f>
        <v>Завантажити сертифікат</v>
      </c>
    </row>
    <row r="35" spans="1:3" x14ac:dyDescent="0.3">
      <c r="A35">
        <v>34</v>
      </c>
      <c r="B35" t="s">
        <v>35</v>
      </c>
      <c r="C35" t="str">
        <f>HYPERLINK("https://talan.bank.gov.ua/get-user-certificate/ayMcm_HuYBlsiYtR5gUu","Завантажити сертифікат")</f>
        <v>Завантажити сертифікат</v>
      </c>
    </row>
    <row r="36" spans="1:3" x14ac:dyDescent="0.3">
      <c r="A36">
        <v>35</v>
      </c>
      <c r="B36" t="s">
        <v>36</v>
      </c>
      <c r="C36" t="str">
        <f>HYPERLINK("https://talan.bank.gov.ua/get-user-certificate/ayMcms6FdKa1LDaMTFUS","Завантажити сертифікат")</f>
        <v>Завантажити сертифікат</v>
      </c>
    </row>
    <row r="37" spans="1:3" x14ac:dyDescent="0.3">
      <c r="A37">
        <v>36</v>
      </c>
      <c r="B37" t="s">
        <v>37</v>
      </c>
      <c r="C37" t="str">
        <f>HYPERLINK("https://talan.bank.gov.ua/get-user-certificate/ayMcmCjsQcAA7fDskl1Z","Завантажити сертифікат")</f>
        <v>Завантажити сертифікат</v>
      </c>
    </row>
    <row r="38" spans="1:3" x14ac:dyDescent="0.3">
      <c r="A38">
        <v>37</v>
      </c>
      <c r="B38" t="s">
        <v>38</v>
      </c>
      <c r="C38" t="str">
        <f>HYPERLINK("https://talan.bank.gov.ua/get-user-certificate/ayMcm8eRP_osih4yo6xX","Завантажити сертифікат")</f>
        <v>Завантажити сертифікат</v>
      </c>
    </row>
    <row r="39" spans="1:3" x14ac:dyDescent="0.3">
      <c r="A39">
        <v>38</v>
      </c>
      <c r="B39" t="s">
        <v>39</v>
      </c>
      <c r="C39" t="str">
        <f>HYPERLINK("https://talan.bank.gov.ua/get-user-certificate/ayMcmfnQsOoAGWERLhof","Завантажити сертифікат")</f>
        <v>Завантажити сертифікат</v>
      </c>
    </row>
    <row r="40" spans="1:3" x14ac:dyDescent="0.3">
      <c r="A40">
        <v>39</v>
      </c>
      <c r="B40" t="s">
        <v>40</v>
      </c>
      <c r="C40" t="str">
        <f>HYPERLINK("https://talan.bank.gov.ua/get-user-certificate/ayMcmk0Zy7CvydFXiKY3","Завантажити сертифікат")</f>
        <v>Завантажити сертифікат</v>
      </c>
    </row>
    <row r="41" spans="1:3" x14ac:dyDescent="0.3">
      <c r="A41">
        <v>40</v>
      </c>
      <c r="B41" t="s">
        <v>41</v>
      </c>
      <c r="C41" t="str">
        <f>HYPERLINK("https://talan.bank.gov.ua/get-user-certificate/ayMcmEeLlAQ8cmHKdVCv","Завантажити сертифікат")</f>
        <v>Завантажити сертифікат</v>
      </c>
    </row>
    <row r="42" spans="1:3" x14ac:dyDescent="0.3">
      <c r="A42">
        <v>41</v>
      </c>
      <c r="B42" t="s">
        <v>42</v>
      </c>
      <c r="C42" t="str">
        <f>HYPERLINK("https://talan.bank.gov.ua/get-user-certificate/ayMcmVG3Et9MoMSc0tpQ","Завантажити сертифікат")</f>
        <v>Завантажити сертифікат</v>
      </c>
    </row>
    <row r="43" spans="1:3" x14ac:dyDescent="0.3">
      <c r="A43">
        <v>42</v>
      </c>
      <c r="B43" t="s">
        <v>43</v>
      </c>
      <c r="C43" t="str">
        <f>HYPERLINK("https://talan.bank.gov.ua/get-user-certificate/ayMcmpbxBbvQPShA3jkS","Завантажити сертифікат")</f>
        <v>Завантажити сертифікат</v>
      </c>
    </row>
    <row r="44" spans="1:3" x14ac:dyDescent="0.3">
      <c r="A44">
        <v>43</v>
      </c>
      <c r="B44" t="s">
        <v>44</v>
      </c>
      <c r="C44" t="str">
        <f>HYPERLINK("https://talan.bank.gov.ua/get-user-certificate/ayMcmqUjk1-hF9IUYokn","Завантажити сертифікат")</f>
        <v>Завантажити сертифікат</v>
      </c>
    </row>
    <row r="45" spans="1:3" x14ac:dyDescent="0.3">
      <c r="A45">
        <v>44</v>
      </c>
      <c r="B45" t="s">
        <v>45</v>
      </c>
      <c r="C45" t="str">
        <f>HYPERLINK("https://talan.bank.gov.ua/get-user-certificate/ayMcmZ-gAyALKS_X6Vrh","Завантажити сертифікат")</f>
        <v>Завантажити сертифікат</v>
      </c>
    </row>
    <row r="46" spans="1:3" x14ac:dyDescent="0.3">
      <c r="A46">
        <v>45</v>
      </c>
      <c r="B46" t="s">
        <v>46</v>
      </c>
      <c r="C46" t="str">
        <f>HYPERLINK("https://talan.bank.gov.ua/get-user-certificate/ayMcmtqfZTmhD9cGuG2J","Завантажити сертифікат")</f>
        <v>Завантажити сертифікат</v>
      </c>
    </row>
    <row r="47" spans="1:3" x14ac:dyDescent="0.3">
      <c r="A47">
        <v>46</v>
      </c>
      <c r="B47" t="s">
        <v>47</v>
      </c>
      <c r="C47" t="str">
        <f>HYPERLINK("https://talan.bank.gov.ua/get-user-certificate/ayMcmrWNomPfdkUL9Q_H","Завантажити сертифікат")</f>
        <v>Завантажити сертифікат</v>
      </c>
    </row>
    <row r="48" spans="1:3" x14ac:dyDescent="0.3">
      <c r="A48">
        <v>47</v>
      </c>
      <c r="B48" t="s">
        <v>48</v>
      </c>
      <c r="C48" t="str">
        <f>HYPERLINK("https://talan.bank.gov.ua/get-user-certificate/ayMcmO7H1U5DuqlXAXWp","Завантажити сертифікат")</f>
        <v>Завантажити сертифікат</v>
      </c>
    </row>
    <row r="49" spans="1:3" x14ac:dyDescent="0.3">
      <c r="A49">
        <v>48</v>
      </c>
      <c r="B49" t="s">
        <v>49</v>
      </c>
      <c r="C49" t="str">
        <f>HYPERLINK("https://talan.bank.gov.ua/get-user-certificate/ayMcmo1Y0BD79Vb9NvRS","Завантажити сертифікат")</f>
        <v>Завантажити сертифікат</v>
      </c>
    </row>
    <row r="50" spans="1:3" x14ac:dyDescent="0.3">
      <c r="A50">
        <v>49</v>
      </c>
      <c r="B50" t="s">
        <v>50</v>
      </c>
      <c r="C50" t="str">
        <f>HYPERLINK("https://talan.bank.gov.ua/get-user-certificate/ayMcmFW7Qx-HJ6uRdKYs","Завантажити сертифікат")</f>
        <v>Завантажити сертифікат</v>
      </c>
    </row>
    <row r="51" spans="1:3" x14ac:dyDescent="0.3">
      <c r="A51">
        <v>50</v>
      </c>
      <c r="B51" t="s">
        <v>51</v>
      </c>
      <c r="C51" t="str">
        <f>HYPERLINK("https://talan.bank.gov.ua/get-user-certificate/ayMcmUFz-QO5IaV7fAIX","Завантажити сертифікат")</f>
        <v>Завантажити сертифікат</v>
      </c>
    </row>
    <row r="52" spans="1:3" x14ac:dyDescent="0.3">
      <c r="A52">
        <v>51</v>
      </c>
      <c r="B52" t="s">
        <v>52</v>
      </c>
      <c r="C52" t="str">
        <f>HYPERLINK("https://talan.bank.gov.ua/get-user-certificate/ayMcms2QjAdZQU-eNif2","Завантажити сертифікат")</f>
        <v>Завантажити сертифікат</v>
      </c>
    </row>
    <row r="53" spans="1:3" x14ac:dyDescent="0.3">
      <c r="A53">
        <v>52</v>
      </c>
      <c r="B53" t="s">
        <v>53</v>
      </c>
      <c r="C53" t="str">
        <f>HYPERLINK("https://talan.bank.gov.ua/get-user-certificate/ayMcm8N-ZQjG2u8xjxgA","Завантажити сертифікат")</f>
        <v>Завантажити сертифікат</v>
      </c>
    </row>
    <row r="54" spans="1:3" x14ac:dyDescent="0.3">
      <c r="A54">
        <v>53</v>
      </c>
      <c r="B54" t="s">
        <v>54</v>
      </c>
      <c r="C54" t="str">
        <f>HYPERLINK("https://talan.bank.gov.ua/get-user-certificate/ayMcm0TQs825-eV9UCFf","Завантажити сертифікат")</f>
        <v>Завантажити сертифікат</v>
      </c>
    </row>
    <row r="55" spans="1:3" x14ac:dyDescent="0.3">
      <c r="A55">
        <v>54</v>
      </c>
      <c r="B55" t="s">
        <v>55</v>
      </c>
      <c r="C55" t="str">
        <f>HYPERLINK("https://talan.bank.gov.ua/get-user-certificate/ayMcmzPlh8geECJJMX2w","Завантажити сертифікат")</f>
        <v>Завантажити сертифікат</v>
      </c>
    </row>
    <row r="56" spans="1:3" x14ac:dyDescent="0.3">
      <c r="A56">
        <v>55</v>
      </c>
      <c r="B56" t="s">
        <v>56</v>
      </c>
      <c r="C56" t="str">
        <f>HYPERLINK("https://talan.bank.gov.ua/get-user-certificate/ayMcmCgEqbSVkzLzSGMo","Завантажити сертифікат")</f>
        <v>Завантажити сертифікат</v>
      </c>
    </row>
    <row r="57" spans="1:3" x14ac:dyDescent="0.3">
      <c r="A57">
        <v>56</v>
      </c>
      <c r="B57" t="s">
        <v>57</v>
      </c>
      <c r="C57" t="str">
        <f>HYPERLINK("https://talan.bank.gov.ua/get-user-certificate/ayMcm2KEfV2GW6lB4CPZ","Завантажити сертифікат")</f>
        <v>Завантажити сертифікат</v>
      </c>
    </row>
    <row r="58" spans="1:3" x14ac:dyDescent="0.3">
      <c r="A58">
        <v>57</v>
      </c>
      <c r="B58" t="s">
        <v>58</v>
      </c>
      <c r="C58" t="str">
        <f>HYPERLINK("https://talan.bank.gov.ua/get-user-certificate/ayMcmOcvIZ_4QtFUAJDq","Завантажити сертифікат")</f>
        <v>Завантажити сертифікат</v>
      </c>
    </row>
    <row r="59" spans="1:3" x14ac:dyDescent="0.3">
      <c r="A59">
        <v>58</v>
      </c>
      <c r="B59" t="s">
        <v>59</v>
      </c>
      <c r="C59" t="str">
        <f>HYPERLINK("https://talan.bank.gov.ua/get-user-certificate/ayMcmSVEmlPIWS_qDP6F","Завантажити сертифікат")</f>
        <v>Завантажити сертифікат</v>
      </c>
    </row>
    <row r="60" spans="1:3" x14ac:dyDescent="0.3">
      <c r="A60">
        <v>59</v>
      </c>
      <c r="B60" t="s">
        <v>60</v>
      </c>
      <c r="C60" t="str">
        <f>HYPERLINK("https://talan.bank.gov.ua/get-user-certificate/ayMcmB7XXSWHiGbSeQ9b","Завантажити сертифікат")</f>
        <v>Завантажити сертифікат</v>
      </c>
    </row>
    <row r="61" spans="1:3" x14ac:dyDescent="0.3">
      <c r="A61">
        <v>60</v>
      </c>
      <c r="B61" t="s">
        <v>61</v>
      </c>
      <c r="C61" t="str">
        <f>HYPERLINK("https://talan.bank.gov.ua/get-user-certificate/ayMcmlTofeXT0Gilk9Sf","Завантажити сертифікат")</f>
        <v>Завантажити сертифікат</v>
      </c>
    </row>
    <row r="62" spans="1:3" x14ac:dyDescent="0.3">
      <c r="A62">
        <v>61</v>
      </c>
      <c r="B62" t="s">
        <v>62</v>
      </c>
      <c r="C62" t="str">
        <f>HYPERLINK("https://talan.bank.gov.ua/get-user-certificate/ayMcmf5B5sDJMK2jb3x-","Завантажити сертифікат")</f>
        <v>Завантажити сертифікат</v>
      </c>
    </row>
    <row r="63" spans="1:3" x14ac:dyDescent="0.3">
      <c r="A63">
        <v>62</v>
      </c>
      <c r="B63" t="s">
        <v>63</v>
      </c>
      <c r="C63" t="str">
        <f>HYPERLINK("https://talan.bank.gov.ua/get-user-certificate/ayMcm-zDM8WqwXpjtN-i","Завантажити сертифікат")</f>
        <v>Завантажити сертифікат</v>
      </c>
    </row>
    <row r="64" spans="1:3" x14ac:dyDescent="0.3">
      <c r="A64">
        <v>63</v>
      </c>
      <c r="B64" t="s">
        <v>64</v>
      </c>
      <c r="C64" t="str">
        <f>HYPERLINK("https://talan.bank.gov.ua/get-user-certificate/ayMcmyYM2oaPQORC-9dY","Завантажити сертифікат")</f>
        <v>Завантажити сертифікат</v>
      </c>
    </row>
    <row r="65" spans="1:3" x14ac:dyDescent="0.3">
      <c r="A65">
        <v>64</v>
      </c>
      <c r="B65" t="s">
        <v>65</v>
      </c>
      <c r="C65" t="str">
        <f>HYPERLINK("https://talan.bank.gov.ua/get-user-certificate/ayMcm9PLdRDoUlMDWx7C","Завантажити сертифікат")</f>
        <v>Завантажити сертифікат</v>
      </c>
    </row>
    <row r="66" spans="1:3" x14ac:dyDescent="0.3">
      <c r="A66">
        <v>65</v>
      </c>
      <c r="B66" t="s">
        <v>66</v>
      </c>
      <c r="C66" t="str">
        <f>HYPERLINK("https://talan.bank.gov.ua/get-user-certificate/ayMcmf2rLI2RpGOi407M","Завантажити сертифікат")</f>
        <v>Завантажити сертифікат</v>
      </c>
    </row>
    <row r="67" spans="1:3" x14ac:dyDescent="0.3">
      <c r="A67">
        <v>66</v>
      </c>
      <c r="B67" t="s">
        <v>67</v>
      </c>
      <c r="C67" t="str">
        <f>HYPERLINK("https://talan.bank.gov.ua/get-user-certificate/ayMcmfAIObuDBBCiVVKZ","Завантажити сертифікат")</f>
        <v>Завантажити сертифікат</v>
      </c>
    </row>
    <row r="68" spans="1:3" x14ac:dyDescent="0.3">
      <c r="A68">
        <v>67</v>
      </c>
      <c r="B68" t="s">
        <v>68</v>
      </c>
      <c r="C68" t="str">
        <f>HYPERLINK("https://talan.bank.gov.ua/get-user-certificate/ayMcm0-YXXvcIE0R7lS8","Завантажити сертифікат")</f>
        <v>Завантажити сертифікат</v>
      </c>
    </row>
    <row r="69" spans="1:3" x14ac:dyDescent="0.3">
      <c r="A69">
        <v>68</v>
      </c>
      <c r="B69" t="s">
        <v>69</v>
      </c>
      <c r="C69" t="str">
        <f>HYPERLINK("https://talan.bank.gov.ua/get-user-certificate/ayMcmqfukYwlOGFjBqqV","Завантажити сертифікат")</f>
        <v>Завантажити сертифікат</v>
      </c>
    </row>
    <row r="70" spans="1:3" x14ac:dyDescent="0.3">
      <c r="A70">
        <v>69</v>
      </c>
      <c r="B70" t="s">
        <v>70</v>
      </c>
      <c r="C70" t="str">
        <f>HYPERLINK("https://talan.bank.gov.ua/get-user-certificate/ayMcmKP45QPFSllH5uiV","Завантажити сертифікат")</f>
        <v>Завантажити сертифікат</v>
      </c>
    </row>
    <row r="71" spans="1:3" x14ac:dyDescent="0.3">
      <c r="A71">
        <v>70</v>
      </c>
      <c r="B71" t="s">
        <v>71</v>
      </c>
      <c r="C71" t="str">
        <f>HYPERLINK("https://talan.bank.gov.ua/get-user-certificate/ayMcmna50OEr1_HNgdtt","Завантажити сертифікат")</f>
        <v>Завантажити сертифікат</v>
      </c>
    </row>
    <row r="72" spans="1:3" x14ac:dyDescent="0.3">
      <c r="A72">
        <v>71</v>
      </c>
      <c r="B72" t="s">
        <v>72</v>
      </c>
      <c r="C72" t="str">
        <f>HYPERLINK("https://talan.bank.gov.ua/get-user-certificate/ayMcmih7QRLTJbFMPdMe","Завантажити сертифікат")</f>
        <v>Завантажити сертифікат</v>
      </c>
    </row>
    <row r="73" spans="1:3" x14ac:dyDescent="0.3">
      <c r="A73">
        <v>72</v>
      </c>
      <c r="B73" t="s">
        <v>73</v>
      </c>
      <c r="C73" t="str">
        <f>HYPERLINK("https://talan.bank.gov.ua/get-user-certificate/ayMcm3BcPY79AhZRFDuD","Завантажити сертифікат")</f>
        <v>Завантажити сертифікат</v>
      </c>
    </row>
    <row r="74" spans="1:3" x14ac:dyDescent="0.3">
      <c r="A74">
        <v>73</v>
      </c>
      <c r="B74" t="s">
        <v>74</v>
      </c>
      <c r="C74" t="str">
        <f>HYPERLINK("https://talan.bank.gov.ua/get-user-certificate/ayMcmc-P8qvO585hoB67","Завантажити сертифікат")</f>
        <v>Завантажити сертифікат</v>
      </c>
    </row>
    <row r="75" spans="1:3" x14ac:dyDescent="0.3">
      <c r="A75">
        <v>74</v>
      </c>
      <c r="B75" t="s">
        <v>75</v>
      </c>
      <c r="C75" t="str">
        <f>HYPERLINK("https://talan.bank.gov.ua/get-user-certificate/ayMcmNUXgsVXpH2rK0r9","Завантажити сертифікат")</f>
        <v>Завантажити сертифікат</v>
      </c>
    </row>
    <row r="76" spans="1:3" x14ac:dyDescent="0.3">
      <c r="A76">
        <v>75</v>
      </c>
      <c r="B76" t="s">
        <v>76</v>
      </c>
      <c r="C76" t="str">
        <f>HYPERLINK("https://talan.bank.gov.ua/get-user-certificate/ayMcmFP3U0PR-vKxLLxF","Завантажити сертифікат")</f>
        <v>Завантажити сертифікат</v>
      </c>
    </row>
    <row r="77" spans="1:3" x14ac:dyDescent="0.3">
      <c r="A77">
        <v>76</v>
      </c>
      <c r="B77" t="s">
        <v>77</v>
      </c>
      <c r="C77" t="str">
        <f>HYPERLINK("https://talan.bank.gov.ua/get-user-certificate/ayMcm-jDNpIpi_twyLUO","Завантажити сертифікат")</f>
        <v>Завантажити сертифікат</v>
      </c>
    </row>
    <row r="78" spans="1:3" x14ac:dyDescent="0.3">
      <c r="A78">
        <v>77</v>
      </c>
      <c r="B78" t="s">
        <v>78</v>
      </c>
      <c r="C78" t="str">
        <f>HYPERLINK("https://talan.bank.gov.ua/get-user-certificate/ayMcmR9uDIjta5Tn7U5h","Завантажити сертифікат")</f>
        <v>Завантажити сертифікат</v>
      </c>
    </row>
    <row r="79" spans="1:3" x14ac:dyDescent="0.3">
      <c r="A79">
        <v>78</v>
      </c>
      <c r="B79" t="s">
        <v>79</v>
      </c>
      <c r="C79" t="str">
        <f>HYPERLINK("https://talan.bank.gov.ua/get-user-certificate/ayMcmEiYAUCeqHDHg4eP","Завантажити сертифікат")</f>
        <v>Завантажити сертифікат</v>
      </c>
    </row>
    <row r="80" spans="1:3" x14ac:dyDescent="0.3">
      <c r="A80">
        <v>79</v>
      </c>
      <c r="B80" t="s">
        <v>80</v>
      </c>
      <c r="C80" t="str">
        <f>HYPERLINK("https://talan.bank.gov.ua/get-user-certificate/ayMcmJQTzj7MQwyGNekI","Завантажити сертифікат")</f>
        <v>Завантажити сертифікат</v>
      </c>
    </row>
    <row r="81" spans="1:3" x14ac:dyDescent="0.3">
      <c r="A81">
        <v>80</v>
      </c>
      <c r="B81" t="s">
        <v>81</v>
      </c>
      <c r="C81" t="str">
        <f>HYPERLINK("https://talan.bank.gov.ua/get-user-certificate/ayMcmOFnuKXr3QUPD3Cu","Завантажити сертифікат")</f>
        <v>Завантажити сертифікат</v>
      </c>
    </row>
    <row r="82" spans="1:3" x14ac:dyDescent="0.3">
      <c r="A82">
        <v>81</v>
      </c>
      <c r="B82" t="s">
        <v>82</v>
      </c>
      <c r="C82" t="str">
        <f>HYPERLINK("https://talan.bank.gov.ua/get-user-certificate/ayMcmasBNx_LAvpJrCMD","Завантажити сертифікат")</f>
        <v>Завантажити сертифікат</v>
      </c>
    </row>
    <row r="83" spans="1:3" x14ac:dyDescent="0.3">
      <c r="A83">
        <v>82</v>
      </c>
      <c r="B83" t="s">
        <v>83</v>
      </c>
      <c r="C83" t="str">
        <f>HYPERLINK("https://talan.bank.gov.ua/get-user-certificate/ayMcm_dtTePmY9nunCfS","Завантажити сертифікат")</f>
        <v>Завантажити сертифікат</v>
      </c>
    </row>
    <row r="84" spans="1:3" x14ac:dyDescent="0.3">
      <c r="A84">
        <v>83</v>
      </c>
      <c r="B84" t="s">
        <v>84</v>
      </c>
      <c r="C84" t="str">
        <f>HYPERLINK("https://talan.bank.gov.ua/get-user-certificate/ayMcmgH0F_xHeiT4Xt9N","Завантажити сертифікат")</f>
        <v>Завантажити сертифікат</v>
      </c>
    </row>
    <row r="85" spans="1:3" x14ac:dyDescent="0.3">
      <c r="A85">
        <v>84</v>
      </c>
      <c r="B85" t="s">
        <v>85</v>
      </c>
      <c r="C85" t="str">
        <f>HYPERLINK("https://talan.bank.gov.ua/get-user-certificate/ayMcmtkZO-eHd8KaLaMC","Завантажити сертифікат")</f>
        <v>Завантажити сертифікат</v>
      </c>
    </row>
    <row r="86" spans="1:3" x14ac:dyDescent="0.3">
      <c r="A86">
        <v>85</v>
      </c>
      <c r="B86" t="s">
        <v>86</v>
      </c>
      <c r="C86" t="str">
        <f>HYPERLINK("https://talan.bank.gov.ua/get-user-certificate/ayMcm7opwpx3uG-ANws1","Завантажити сертифікат")</f>
        <v>Завантажити сертифікат</v>
      </c>
    </row>
    <row r="87" spans="1:3" x14ac:dyDescent="0.3">
      <c r="A87">
        <v>86</v>
      </c>
      <c r="B87" t="s">
        <v>87</v>
      </c>
      <c r="C87" t="str">
        <f>HYPERLINK("https://talan.bank.gov.ua/get-user-certificate/ayMcmZeQ2i318iMFJ_Vu","Завантажити сертифікат")</f>
        <v>Завантажити сертифікат</v>
      </c>
    </row>
    <row r="88" spans="1:3" x14ac:dyDescent="0.3">
      <c r="A88">
        <v>87</v>
      </c>
      <c r="B88" t="s">
        <v>88</v>
      </c>
      <c r="C88" t="str">
        <f>HYPERLINK("https://talan.bank.gov.ua/get-user-certificate/ayMcmiud3c0lsOFMEWo9","Завантажити сертифікат")</f>
        <v>Завантажити сертифікат</v>
      </c>
    </row>
    <row r="89" spans="1:3" x14ac:dyDescent="0.3">
      <c r="A89">
        <v>88</v>
      </c>
      <c r="B89" t="s">
        <v>89</v>
      </c>
      <c r="C89" t="str">
        <f>HYPERLINK("https://talan.bank.gov.ua/get-user-certificate/ayMcmXZzqCL0nqElv_B_","Завантажити сертифікат")</f>
        <v>Завантажити сертифікат</v>
      </c>
    </row>
    <row r="90" spans="1:3" x14ac:dyDescent="0.3">
      <c r="A90">
        <v>89</v>
      </c>
      <c r="B90" t="s">
        <v>90</v>
      </c>
      <c r="C90" t="str">
        <f>HYPERLINK("https://talan.bank.gov.ua/get-user-certificate/ayMcmiOdAGD7RJHKrweU","Завантажити сертифікат")</f>
        <v>Завантажити сертифікат</v>
      </c>
    </row>
    <row r="91" spans="1:3" x14ac:dyDescent="0.3">
      <c r="A91">
        <v>90</v>
      </c>
      <c r="B91" t="s">
        <v>91</v>
      </c>
      <c r="C91" t="str">
        <f>HYPERLINK("https://talan.bank.gov.ua/get-user-certificate/ayMcmZnrmAHEWacZInyK","Завантажити сертифікат")</f>
        <v>Завантажити сертифікат</v>
      </c>
    </row>
    <row r="92" spans="1:3" x14ac:dyDescent="0.3">
      <c r="A92">
        <v>91</v>
      </c>
      <c r="B92" t="s">
        <v>92</v>
      </c>
      <c r="C92" t="str">
        <f>HYPERLINK("https://talan.bank.gov.ua/get-user-certificate/ayMcmGfMupxlbqc0uCwL","Завантажити сертифікат")</f>
        <v>Завантажити сертифікат</v>
      </c>
    </row>
    <row r="93" spans="1:3" x14ac:dyDescent="0.3">
      <c r="A93">
        <v>92</v>
      </c>
      <c r="B93" t="s">
        <v>93</v>
      </c>
      <c r="C93" t="str">
        <f>HYPERLINK("https://talan.bank.gov.ua/get-user-certificate/ayMcmbcc7zr7lFEL7FCk","Завантажити сертифікат")</f>
        <v>Завантажити сертифікат</v>
      </c>
    </row>
    <row r="94" spans="1:3" x14ac:dyDescent="0.3">
      <c r="A94">
        <v>93</v>
      </c>
      <c r="B94" t="s">
        <v>94</v>
      </c>
      <c r="C94" t="str">
        <f>HYPERLINK("https://talan.bank.gov.ua/get-user-certificate/ayMcmZ4nocH1IIDGIsLF","Завантажити сертифікат")</f>
        <v>Завантажити сертифікат</v>
      </c>
    </row>
    <row r="95" spans="1:3" x14ac:dyDescent="0.3">
      <c r="A95">
        <v>94</v>
      </c>
      <c r="B95" t="s">
        <v>95</v>
      </c>
      <c r="C95" t="str">
        <f>HYPERLINK("https://talan.bank.gov.ua/get-user-certificate/ayMcmIAGSVXpBy14yWMu","Завантажити сертифікат")</f>
        <v>Завантажити сертифікат</v>
      </c>
    </row>
    <row r="96" spans="1:3" x14ac:dyDescent="0.3">
      <c r="A96">
        <v>95</v>
      </c>
      <c r="B96" t="s">
        <v>96</v>
      </c>
      <c r="C96" t="str">
        <f>HYPERLINK("https://talan.bank.gov.ua/get-user-certificate/ayMcmVsCb9wupHmSf99Q","Завантажити сертифікат")</f>
        <v>Завантажити сертифікат</v>
      </c>
    </row>
    <row r="97" spans="1:3" x14ac:dyDescent="0.3">
      <c r="A97">
        <v>96</v>
      </c>
      <c r="B97" t="s">
        <v>97</v>
      </c>
      <c r="C97" t="str">
        <f>HYPERLINK("https://talan.bank.gov.ua/get-user-certificate/ayMcmWODG0a3j3jnCTOC","Завантажити сертифікат")</f>
        <v>Завантажити сертифікат</v>
      </c>
    </row>
    <row r="98" spans="1:3" x14ac:dyDescent="0.3">
      <c r="A98">
        <v>97</v>
      </c>
      <c r="B98" t="s">
        <v>98</v>
      </c>
      <c r="C98" t="str">
        <f>HYPERLINK("https://talan.bank.gov.ua/get-user-certificate/ayMcmrz-ZuzBb46lXXiI","Завантажити сертифікат")</f>
        <v>Завантажити сертифікат</v>
      </c>
    </row>
    <row r="99" spans="1:3" x14ac:dyDescent="0.3">
      <c r="A99">
        <v>98</v>
      </c>
      <c r="B99" t="s">
        <v>99</v>
      </c>
      <c r="C99" t="str">
        <f>HYPERLINK("https://talan.bank.gov.ua/get-user-certificate/ayMcmBL5CQoD-IZiyAYL","Завантажити сертифікат")</f>
        <v>Завантажити сертифікат</v>
      </c>
    </row>
    <row r="100" spans="1:3" x14ac:dyDescent="0.3">
      <c r="A100">
        <v>99</v>
      </c>
      <c r="B100" t="s">
        <v>100</v>
      </c>
      <c r="C100" t="str">
        <f>HYPERLINK("https://talan.bank.gov.ua/get-user-certificate/ayMcmdShUJFJWpiX_TWN","Завантажити сертифікат")</f>
        <v>Завантажити сертифікат</v>
      </c>
    </row>
    <row r="101" spans="1:3" x14ac:dyDescent="0.3">
      <c r="A101">
        <v>100</v>
      </c>
      <c r="B101" t="s">
        <v>101</v>
      </c>
      <c r="C101" t="str">
        <f>HYPERLINK("https://talan.bank.gov.ua/get-user-certificate/ayMcmXvkDKJkuC5RAy79","Завантажити сертифікат")</f>
        <v>Завантажити сертифікат</v>
      </c>
    </row>
    <row r="102" spans="1:3" x14ac:dyDescent="0.3">
      <c r="A102">
        <v>101</v>
      </c>
      <c r="B102" t="s">
        <v>102</v>
      </c>
      <c r="C102" t="str">
        <f>HYPERLINK("https://talan.bank.gov.ua/get-user-certificate/ayMcm7bV_CY48XeSpOXj","Завантажити сертифікат")</f>
        <v>Завантажити сертифікат</v>
      </c>
    </row>
    <row r="103" spans="1:3" x14ac:dyDescent="0.3">
      <c r="A103">
        <v>102</v>
      </c>
      <c r="B103" t="s">
        <v>103</v>
      </c>
      <c r="C103" t="str">
        <f>HYPERLINK("https://talan.bank.gov.ua/get-user-certificate/ayMcmlDWdABbJuZr0Owv","Завантажити сертифікат")</f>
        <v>Завантажити сертифікат</v>
      </c>
    </row>
    <row r="104" spans="1:3" x14ac:dyDescent="0.3">
      <c r="A104">
        <v>103</v>
      </c>
      <c r="B104" t="s">
        <v>104</v>
      </c>
      <c r="C104" t="str">
        <f>HYPERLINK("https://talan.bank.gov.ua/get-user-certificate/ayMcm2BoPTWG7K-414lv","Завантажити сертифікат")</f>
        <v>Завантажити сертифікат</v>
      </c>
    </row>
    <row r="105" spans="1:3" x14ac:dyDescent="0.3">
      <c r="A105">
        <v>104</v>
      </c>
      <c r="B105" t="s">
        <v>105</v>
      </c>
      <c r="C105" t="str">
        <f>HYPERLINK("https://talan.bank.gov.ua/get-user-certificate/ayMcmmNVg9aad1DtJ6AR","Завантажити сертифікат")</f>
        <v>Завантажити сертифікат</v>
      </c>
    </row>
    <row r="106" spans="1:3" x14ac:dyDescent="0.3">
      <c r="A106">
        <v>105</v>
      </c>
      <c r="B106" t="s">
        <v>106</v>
      </c>
      <c r="C106" t="str">
        <f>HYPERLINK("https://talan.bank.gov.ua/get-user-certificate/ayMcmNuz7eh8ZFzmbA3Z","Завантажити сертифікат")</f>
        <v>Завантажити сертифікат</v>
      </c>
    </row>
    <row r="107" spans="1:3" x14ac:dyDescent="0.3">
      <c r="A107">
        <v>106</v>
      </c>
      <c r="B107" t="s">
        <v>107</v>
      </c>
      <c r="C107" t="str">
        <f>HYPERLINK("https://talan.bank.gov.ua/get-user-certificate/ayMcmKyKFKcSDhBeOAbG","Завантажити сертифікат")</f>
        <v>Завантажити сертифікат</v>
      </c>
    </row>
    <row r="108" spans="1:3" x14ac:dyDescent="0.3">
      <c r="A108">
        <v>107</v>
      </c>
      <c r="B108" t="s">
        <v>108</v>
      </c>
      <c r="C108" t="str">
        <f>HYPERLINK("https://talan.bank.gov.ua/get-user-certificate/ayMcmkdcyXacsh5NDRtk","Завантажити сертифікат")</f>
        <v>Завантажити сертифікат</v>
      </c>
    </row>
    <row r="109" spans="1:3" x14ac:dyDescent="0.3">
      <c r="A109">
        <v>108</v>
      </c>
      <c r="B109" t="s">
        <v>109</v>
      </c>
      <c r="C109" t="str">
        <f>HYPERLINK("https://talan.bank.gov.ua/get-user-certificate/ayMcmECfXt7dQGEldCwE","Завантажити сертифікат")</f>
        <v>Завантажити сертифікат</v>
      </c>
    </row>
    <row r="110" spans="1:3" x14ac:dyDescent="0.3">
      <c r="A110">
        <v>109</v>
      </c>
      <c r="B110" t="s">
        <v>110</v>
      </c>
      <c r="C110" t="str">
        <f>HYPERLINK("https://talan.bank.gov.ua/get-user-certificate/ayMcmlpoa3XF087-CPiN","Завантажити сертифікат")</f>
        <v>Завантажити сертифікат</v>
      </c>
    </row>
    <row r="111" spans="1:3" x14ac:dyDescent="0.3">
      <c r="A111">
        <v>110</v>
      </c>
      <c r="B111" t="s">
        <v>111</v>
      </c>
      <c r="C111" t="str">
        <f>HYPERLINK("https://talan.bank.gov.ua/get-user-certificate/ayMcm91sCtDgX1fvQkrf","Завантажити сертифікат")</f>
        <v>Завантажити сертифікат</v>
      </c>
    </row>
    <row r="112" spans="1:3" x14ac:dyDescent="0.3">
      <c r="A112">
        <v>111</v>
      </c>
      <c r="B112" t="s">
        <v>112</v>
      </c>
      <c r="C112" t="str">
        <f>HYPERLINK("https://talan.bank.gov.ua/get-user-certificate/ayMcmBZMstnad8Xev3SW","Завантажити сертифікат")</f>
        <v>Завантажити сертифікат</v>
      </c>
    </row>
    <row r="113" spans="1:3" x14ac:dyDescent="0.3">
      <c r="A113">
        <v>112</v>
      </c>
      <c r="B113" t="s">
        <v>113</v>
      </c>
      <c r="C113" t="str">
        <f>HYPERLINK("https://talan.bank.gov.ua/get-user-certificate/ayMcmoBej4me0YP9s0np","Завантажити сертифікат")</f>
        <v>Завантажити сертифікат</v>
      </c>
    </row>
    <row r="114" spans="1:3" x14ac:dyDescent="0.3">
      <c r="A114">
        <v>113</v>
      </c>
      <c r="B114" t="s">
        <v>114</v>
      </c>
      <c r="C114" t="str">
        <f>HYPERLINK("https://talan.bank.gov.ua/get-user-certificate/ayMcm-QCSMiPDLFgConS","Завантажити сертифікат")</f>
        <v>Завантажити сертифікат</v>
      </c>
    </row>
    <row r="115" spans="1:3" x14ac:dyDescent="0.3">
      <c r="A115">
        <v>114</v>
      </c>
      <c r="B115" t="s">
        <v>115</v>
      </c>
      <c r="C115" t="str">
        <f>HYPERLINK("https://talan.bank.gov.ua/get-user-certificate/ayMcm5u2fA88ZRIKs5b7","Завантажити сертифікат")</f>
        <v>Завантажити сертифікат</v>
      </c>
    </row>
    <row r="116" spans="1:3" x14ac:dyDescent="0.3">
      <c r="A116">
        <v>115</v>
      </c>
      <c r="B116" t="s">
        <v>116</v>
      </c>
      <c r="C116" t="str">
        <f>HYPERLINK("https://talan.bank.gov.ua/get-user-certificate/ayMcmBhdoi0cHfbp7-on","Завантажити сертифікат")</f>
        <v>Завантажити сертифікат</v>
      </c>
    </row>
    <row r="117" spans="1:3" x14ac:dyDescent="0.3">
      <c r="A117">
        <v>116</v>
      </c>
      <c r="B117" t="s">
        <v>117</v>
      </c>
      <c r="C117" t="str">
        <f>HYPERLINK("https://talan.bank.gov.ua/get-user-certificate/ayMcmW_x9vnGqlBs_myL","Завантажити сертифікат")</f>
        <v>Завантажити сертифікат</v>
      </c>
    </row>
    <row r="118" spans="1:3" x14ac:dyDescent="0.3">
      <c r="A118">
        <v>117</v>
      </c>
      <c r="B118" t="s">
        <v>118</v>
      </c>
      <c r="C118" t="str">
        <f>HYPERLINK("https://talan.bank.gov.ua/get-user-certificate/ayMcmUGVq3VqA_KR7t__","Завантажити сертифікат")</f>
        <v>Завантажити сертифікат</v>
      </c>
    </row>
    <row r="119" spans="1:3" x14ac:dyDescent="0.3">
      <c r="A119">
        <v>118</v>
      </c>
      <c r="B119" t="s">
        <v>119</v>
      </c>
      <c r="C119" t="str">
        <f>HYPERLINK("https://talan.bank.gov.ua/get-user-certificate/ayMcmsHS7-vzlyF7nK7F","Завантажити сертифікат")</f>
        <v>Завантажити сертифікат</v>
      </c>
    </row>
    <row r="120" spans="1:3" x14ac:dyDescent="0.3">
      <c r="A120">
        <v>119</v>
      </c>
      <c r="B120" t="s">
        <v>120</v>
      </c>
      <c r="C120" t="str">
        <f>HYPERLINK("https://talan.bank.gov.ua/get-user-certificate/ayMcm5DfQ32XbcODtcGA","Завантажити сертифікат")</f>
        <v>Завантажити сертифікат</v>
      </c>
    </row>
    <row r="121" spans="1:3" x14ac:dyDescent="0.3">
      <c r="A121">
        <v>120</v>
      </c>
      <c r="B121" t="s">
        <v>121</v>
      </c>
      <c r="C121" t="str">
        <f>HYPERLINK("https://talan.bank.gov.ua/get-user-certificate/ayMcm16Xk3ED6JbJfUMC","Завантажити сертифікат")</f>
        <v>Завантажити сертифікат</v>
      </c>
    </row>
    <row r="122" spans="1:3" x14ac:dyDescent="0.3">
      <c r="A122">
        <v>121</v>
      </c>
      <c r="B122" t="s">
        <v>122</v>
      </c>
      <c r="C122" t="str">
        <f>HYPERLINK("https://talan.bank.gov.ua/get-user-certificate/ayMcmaTi7l3__PFb0aVJ","Завантажити сертифікат")</f>
        <v>Завантажити сертифікат</v>
      </c>
    </row>
    <row r="123" spans="1:3" x14ac:dyDescent="0.3">
      <c r="A123">
        <v>122</v>
      </c>
      <c r="B123" t="s">
        <v>123</v>
      </c>
      <c r="C123" t="str">
        <f>HYPERLINK("https://talan.bank.gov.ua/get-user-certificate/ayMcm1Q0v3FVi6tMtB0W","Завантажити сертифікат")</f>
        <v>Завантажити сертифікат</v>
      </c>
    </row>
    <row r="124" spans="1:3" x14ac:dyDescent="0.3">
      <c r="A124">
        <v>123</v>
      </c>
      <c r="B124" t="s">
        <v>124</v>
      </c>
      <c r="C124" t="str">
        <f>HYPERLINK("https://talan.bank.gov.ua/get-user-certificate/ayMcmuqKiWI0XMANtcIR","Завантажити сертифікат")</f>
        <v>Завантажити сертифікат</v>
      </c>
    </row>
    <row r="125" spans="1:3" x14ac:dyDescent="0.3">
      <c r="A125">
        <v>124</v>
      </c>
      <c r="B125" t="s">
        <v>125</v>
      </c>
      <c r="C125" t="str">
        <f>HYPERLINK("https://talan.bank.gov.ua/get-user-certificate/ayMcmwQj1Peviv0XX68f","Завантажити сертифікат")</f>
        <v>Завантажити сертифікат</v>
      </c>
    </row>
    <row r="126" spans="1:3" x14ac:dyDescent="0.3">
      <c r="A126">
        <v>125</v>
      </c>
      <c r="B126" t="s">
        <v>126</v>
      </c>
      <c r="C126" t="str">
        <f>HYPERLINK("https://talan.bank.gov.ua/get-user-certificate/ayMcm5ZEswCrnSb7aeQR","Завантажити сертифікат")</f>
        <v>Завантажити сертифікат</v>
      </c>
    </row>
    <row r="127" spans="1:3" x14ac:dyDescent="0.3">
      <c r="A127">
        <v>126</v>
      </c>
      <c r="B127" t="s">
        <v>127</v>
      </c>
      <c r="C127" t="str">
        <f>HYPERLINK("https://talan.bank.gov.ua/get-user-certificate/ayMcmdpKoM1NNxQwja_E","Завантажити сертифікат")</f>
        <v>Завантажити сертифікат</v>
      </c>
    </row>
    <row r="128" spans="1:3" x14ac:dyDescent="0.3">
      <c r="A128">
        <v>127</v>
      </c>
      <c r="B128" t="s">
        <v>128</v>
      </c>
      <c r="C128" t="str">
        <f>HYPERLINK("https://talan.bank.gov.ua/get-user-certificate/ayMcmqfhSaLUQSe12wLn","Завантажити сертифікат")</f>
        <v>Завантажити сертифікат</v>
      </c>
    </row>
    <row r="129" spans="1:3" x14ac:dyDescent="0.3">
      <c r="A129">
        <v>128</v>
      </c>
      <c r="B129" t="s">
        <v>129</v>
      </c>
      <c r="C129" t="str">
        <f>HYPERLINK("https://talan.bank.gov.ua/get-user-certificate/ayMcmiAIF1dHVrbeM7GK","Завантажити сертифікат")</f>
        <v>Завантажити сертифікат</v>
      </c>
    </row>
    <row r="130" spans="1:3" x14ac:dyDescent="0.3">
      <c r="A130">
        <v>129</v>
      </c>
      <c r="B130" t="s">
        <v>130</v>
      </c>
      <c r="C130" t="str">
        <f>HYPERLINK("https://talan.bank.gov.ua/get-user-certificate/ayMcm209acd-YJ6oTVLO","Завантажити сертифікат")</f>
        <v>Завантажити сертифікат</v>
      </c>
    </row>
    <row r="131" spans="1:3" x14ac:dyDescent="0.3">
      <c r="A131">
        <v>130</v>
      </c>
      <c r="B131" t="s">
        <v>131</v>
      </c>
      <c r="C131" t="str">
        <f>HYPERLINK("https://talan.bank.gov.ua/get-user-certificate/ayMcm5zxi4kDJwTYc6ZH","Завантажити сертифікат")</f>
        <v>Завантажити сертифікат</v>
      </c>
    </row>
    <row r="132" spans="1:3" x14ac:dyDescent="0.3">
      <c r="A132">
        <v>131</v>
      </c>
      <c r="B132" t="s">
        <v>132</v>
      </c>
      <c r="C132" t="str">
        <f>HYPERLINK("https://talan.bank.gov.ua/get-user-certificate/ayMcmn__Kglr9JirBzIf","Завантажити сертифікат")</f>
        <v>Завантажити сертифікат</v>
      </c>
    </row>
    <row r="133" spans="1:3" x14ac:dyDescent="0.3">
      <c r="A133">
        <v>132</v>
      </c>
      <c r="B133" t="s">
        <v>133</v>
      </c>
      <c r="C133" t="str">
        <f>HYPERLINK("https://talan.bank.gov.ua/get-user-certificate/ayMcmJP_IMIU5LiFZS0d","Завантажити сертифікат")</f>
        <v>Завантажити сертифікат</v>
      </c>
    </row>
    <row r="134" spans="1:3" x14ac:dyDescent="0.3">
      <c r="A134">
        <v>133</v>
      </c>
      <c r="B134" t="s">
        <v>134</v>
      </c>
      <c r="C134" t="str">
        <f>HYPERLINK("https://talan.bank.gov.ua/get-user-certificate/ayMcmSQBambeQf0EOLpT","Завантажити сертифікат")</f>
        <v>Завантажити сертифікат</v>
      </c>
    </row>
    <row r="135" spans="1:3" x14ac:dyDescent="0.3">
      <c r="A135">
        <v>134</v>
      </c>
      <c r="B135" t="s">
        <v>135</v>
      </c>
      <c r="C135" t="str">
        <f>HYPERLINK("https://talan.bank.gov.ua/get-user-certificate/ayMcmVxvr9cHe5421CIc","Завантажити сертифікат")</f>
        <v>Завантажити сертифікат</v>
      </c>
    </row>
    <row r="136" spans="1:3" x14ac:dyDescent="0.3">
      <c r="A136">
        <v>135</v>
      </c>
      <c r="B136" t="s">
        <v>136</v>
      </c>
      <c r="C136" t="str">
        <f>HYPERLINK("https://talan.bank.gov.ua/get-user-certificate/ayMcmEidf0HP4N_Z5mdr","Завантажити сертифікат")</f>
        <v>Завантажити сертифікат</v>
      </c>
    </row>
    <row r="137" spans="1:3" x14ac:dyDescent="0.3">
      <c r="A137">
        <v>136</v>
      </c>
      <c r="B137" t="s">
        <v>137</v>
      </c>
      <c r="C137" t="str">
        <f>HYPERLINK("https://talan.bank.gov.ua/get-user-certificate/ayMcmzjvMPqV3bxlq4sl","Завантажити сертифікат")</f>
        <v>Завантажити сертифікат</v>
      </c>
    </row>
    <row r="138" spans="1:3" x14ac:dyDescent="0.3">
      <c r="A138">
        <v>137</v>
      </c>
      <c r="B138" t="s">
        <v>138</v>
      </c>
      <c r="C138" t="str">
        <f>HYPERLINK("https://talan.bank.gov.ua/get-user-certificate/ayMcmIfo3S00Ylodembq","Завантажити сертифікат")</f>
        <v>Завантажити сертифікат</v>
      </c>
    </row>
    <row r="139" spans="1:3" x14ac:dyDescent="0.3">
      <c r="A139">
        <v>138</v>
      </c>
      <c r="B139" t="s">
        <v>139</v>
      </c>
      <c r="C139" t="str">
        <f>HYPERLINK("https://talan.bank.gov.ua/get-user-certificate/ayMcmObL9H2E-k4dNwWt","Завантажити сертифікат")</f>
        <v>Завантажити сертифікат</v>
      </c>
    </row>
    <row r="140" spans="1:3" x14ac:dyDescent="0.3">
      <c r="A140">
        <v>139</v>
      </c>
      <c r="B140" t="s">
        <v>140</v>
      </c>
      <c r="C140" t="str">
        <f>HYPERLINK("https://talan.bank.gov.ua/get-user-certificate/ayMcm2Th72P_kxda3X9_","Завантажити сертифікат")</f>
        <v>Завантажити сертифікат</v>
      </c>
    </row>
    <row r="141" spans="1:3" x14ac:dyDescent="0.3">
      <c r="A141">
        <v>140</v>
      </c>
      <c r="B141" t="s">
        <v>141</v>
      </c>
      <c r="C141" t="str">
        <f>HYPERLINK("https://talan.bank.gov.ua/get-user-certificate/ayMcmeiJZH-PigpK0bKt","Завантажити сертифікат")</f>
        <v>Завантажити сертифікат</v>
      </c>
    </row>
    <row r="142" spans="1:3" x14ac:dyDescent="0.3">
      <c r="A142">
        <v>141</v>
      </c>
      <c r="B142" t="s">
        <v>142</v>
      </c>
      <c r="C142" t="str">
        <f>HYPERLINK("https://talan.bank.gov.ua/get-user-certificate/ayMcmqD-oCXvmsy732a7","Завантажити сертифікат")</f>
        <v>Завантажити сертифікат</v>
      </c>
    </row>
    <row r="143" spans="1:3" x14ac:dyDescent="0.3">
      <c r="A143">
        <v>142</v>
      </c>
      <c r="B143" t="s">
        <v>143</v>
      </c>
      <c r="C143" t="str">
        <f>HYPERLINK("https://talan.bank.gov.ua/get-user-certificate/ayMcmA-IxyfqOSk5JLtY","Завантажити сертифікат")</f>
        <v>Завантажити сертифікат</v>
      </c>
    </row>
    <row r="144" spans="1:3" x14ac:dyDescent="0.3">
      <c r="A144">
        <v>143</v>
      </c>
      <c r="B144" t="s">
        <v>144</v>
      </c>
      <c r="C144" t="str">
        <f>HYPERLINK("https://talan.bank.gov.ua/get-user-certificate/ayMcmuV_W8VkJ6PVhw4X","Завантажити сертифікат")</f>
        <v>Завантажити сертифікат</v>
      </c>
    </row>
    <row r="145" spans="1:3" x14ac:dyDescent="0.3">
      <c r="A145">
        <v>144</v>
      </c>
      <c r="B145" t="s">
        <v>145</v>
      </c>
      <c r="C145" t="str">
        <f>HYPERLINK("https://talan.bank.gov.ua/get-user-certificate/ayMcmjsMyriV-1KzMJGU","Завантажити сертифікат")</f>
        <v>Завантажити сертифікат</v>
      </c>
    </row>
    <row r="146" spans="1:3" x14ac:dyDescent="0.3">
      <c r="A146">
        <v>145</v>
      </c>
      <c r="B146" t="s">
        <v>146</v>
      </c>
      <c r="C146" t="str">
        <f>HYPERLINK("https://talan.bank.gov.ua/get-user-certificate/ayMcmeXQXSh-tQqsdEyX","Завантажити сертифікат")</f>
        <v>Завантажити сертифікат</v>
      </c>
    </row>
    <row r="147" spans="1:3" x14ac:dyDescent="0.3">
      <c r="A147">
        <v>146</v>
      </c>
      <c r="B147" t="s">
        <v>147</v>
      </c>
      <c r="C147" t="str">
        <f>HYPERLINK("https://talan.bank.gov.ua/get-user-certificate/ayMcmja3QHoqUBEWU-Vx","Завантажити сертифікат")</f>
        <v>Завантажити сертифікат</v>
      </c>
    </row>
    <row r="148" spans="1:3" x14ac:dyDescent="0.3">
      <c r="A148">
        <v>147</v>
      </c>
      <c r="B148" t="s">
        <v>148</v>
      </c>
      <c r="C148" t="str">
        <f>HYPERLINK("https://talan.bank.gov.ua/get-user-certificate/ayMcmcqmVoZnJOU30lvB","Завантажити сертифікат")</f>
        <v>Завантажити сертифікат</v>
      </c>
    </row>
    <row r="149" spans="1:3" x14ac:dyDescent="0.3">
      <c r="A149">
        <v>148</v>
      </c>
      <c r="B149" t="s">
        <v>149</v>
      </c>
      <c r="C149" t="str">
        <f>HYPERLINK("https://talan.bank.gov.ua/get-user-certificate/ayMcmsRTk2BCK8rLdKyV","Завантажити сертифікат")</f>
        <v>Завантажити сертифікат</v>
      </c>
    </row>
    <row r="150" spans="1:3" x14ac:dyDescent="0.3">
      <c r="A150">
        <v>149</v>
      </c>
      <c r="B150" t="s">
        <v>150</v>
      </c>
      <c r="C150" t="str">
        <f>HYPERLINK("https://talan.bank.gov.ua/get-user-certificate/ayMcmtSv5_krhqU7gf7v","Завантажити сертифікат")</f>
        <v>Завантажити сертифікат</v>
      </c>
    </row>
    <row r="151" spans="1:3" x14ac:dyDescent="0.3">
      <c r="A151">
        <v>150</v>
      </c>
      <c r="B151" t="s">
        <v>151</v>
      </c>
      <c r="C151" t="str">
        <f>HYPERLINK("https://talan.bank.gov.ua/get-user-certificate/ayMcmNMz2ie_PtlhVrlM","Завантажити сертифікат")</f>
        <v>Завантажити сертифікат</v>
      </c>
    </row>
    <row r="152" spans="1:3" x14ac:dyDescent="0.3">
      <c r="A152">
        <v>151</v>
      </c>
      <c r="B152" t="s">
        <v>152</v>
      </c>
      <c r="C152" t="str">
        <f>HYPERLINK("https://talan.bank.gov.ua/get-user-certificate/ayMcmsM4mE3rlqJaC2Ic","Завантажити сертифікат")</f>
        <v>Завантажити сертифікат</v>
      </c>
    </row>
    <row r="153" spans="1:3" x14ac:dyDescent="0.3">
      <c r="A153">
        <v>152</v>
      </c>
      <c r="B153" t="s">
        <v>153</v>
      </c>
      <c r="C153" t="str">
        <f>HYPERLINK("https://talan.bank.gov.ua/get-user-certificate/ayMcm6WeXdfaR4ykWo3V","Завантажити сертифікат")</f>
        <v>Завантажити сертифікат</v>
      </c>
    </row>
    <row r="154" spans="1:3" x14ac:dyDescent="0.3">
      <c r="A154">
        <v>153</v>
      </c>
      <c r="B154" t="s">
        <v>154</v>
      </c>
      <c r="C154" t="str">
        <f>HYPERLINK("https://talan.bank.gov.ua/get-user-certificate/ayMcmkLe_BcKc_82_Kbi","Завантажити сертифікат")</f>
        <v>Завантажити сертифікат</v>
      </c>
    </row>
    <row r="155" spans="1:3" x14ac:dyDescent="0.3">
      <c r="A155">
        <v>154</v>
      </c>
      <c r="B155" t="s">
        <v>155</v>
      </c>
      <c r="C155" t="str">
        <f>HYPERLINK("https://talan.bank.gov.ua/get-user-certificate/ayMcmZODSbce6-gomfOM","Завантажити сертифікат")</f>
        <v>Завантажити сертифікат</v>
      </c>
    </row>
    <row r="156" spans="1:3" x14ac:dyDescent="0.3">
      <c r="A156">
        <v>155</v>
      </c>
      <c r="B156" t="s">
        <v>156</v>
      </c>
      <c r="C156" t="str">
        <f>HYPERLINK("https://talan.bank.gov.ua/get-user-certificate/ayMcmFkmQuohFtvTUaFl","Завантажити сертифікат")</f>
        <v>Завантажити сертифікат</v>
      </c>
    </row>
    <row r="157" spans="1:3" x14ac:dyDescent="0.3">
      <c r="A157">
        <v>156</v>
      </c>
      <c r="B157" t="s">
        <v>157</v>
      </c>
      <c r="C157" t="str">
        <f>HYPERLINK("https://talan.bank.gov.ua/get-user-certificate/ayMcmReqQKXNn4ZIUZEb","Завантажити сертифікат")</f>
        <v>Завантажити сертифікат</v>
      </c>
    </row>
    <row r="158" spans="1:3" x14ac:dyDescent="0.3">
      <c r="A158">
        <v>157</v>
      </c>
      <c r="B158" t="s">
        <v>158</v>
      </c>
      <c r="C158" t="str">
        <f>HYPERLINK("https://talan.bank.gov.ua/get-user-certificate/ayMcmtSUO2SBD47eYqSL","Завантажити сертифікат")</f>
        <v>Завантажити сертифікат</v>
      </c>
    </row>
    <row r="159" spans="1:3" x14ac:dyDescent="0.3">
      <c r="A159">
        <v>158</v>
      </c>
      <c r="B159" t="s">
        <v>159</v>
      </c>
      <c r="C159" t="str">
        <f>HYPERLINK("https://talan.bank.gov.ua/get-user-certificate/ayMcmBxHYYSuwTGJsuE0","Завантажити сертифікат")</f>
        <v>Завантажити сертифікат</v>
      </c>
    </row>
    <row r="160" spans="1:3" x14ac:dyDescent="0.3">
      <c r="A160">
        <v>159</v>
      </c>
      <c r="B160" t="s">
        <v>160</v>
      </c>
      <c r="C160" t="str">
        <f>HYPERLINK("https://talan.bank.gov.ua/get-user-certificate/ayMcmoD7loZ5goASztzg","Завантажити сертифікат")</f>
        <v>Завантажити сертифікат</v>
      </c>
    </row>
    <row r="161" spans="1:3" x14ac:dyDescent="0.3">
      <c r="A161">
        <v>160</v>
      </c>
      <c r="B161" t="s">
        <v>161</v>
      </c>
      <c r="C161" t="str">
        <f>HYPERLINK("https://talan.bank.gov.ua/get-user-certificate/ayMcmLuXktBupt2XSiEB","Завантажити сертифікат")</f>
        <v>Завантажити сертифікат</v>
      </c>
    </row>
    <row r="162" spans="1:3" x14ac:dyDescent="0.3">
      <c r="A162">
        <v>161</v>
      </c>
      <c r="B162" t="s">
        <v>162</v>
      </c>
      <c r="C162" t="str">
        <f>HYPERLINK("https://talan.bank.gov.ua/get-user-certificate/ayMcm8GEbr_yqUm0Uh4V","Завантажити сертифікат")</f>
        <v>Завантажити сертифікат</v>
      </c>
    </row>
    <row r="163" spans="1:3" x14ac:dyDescent="0.3">
      <c r="A163">
        <v>162</v>
      </c>
      <c r="B163" t="s">
        <v>163</v>
      </c>
      <c r="C163" t="str">
        <f>HYPERLINK("https://talan.bank.gov.ua/get-user-certificate/ayMcm3817JssZDxHQiCO","Завантажити сертифікат")</f>
        <v>Завантажити сертифікат</v>
      </c>
    </row>
    <row r="164" spans="1:3" x14ac:dyDescent="0.3">
      <c r="A164">
        <v>163</v>
      </c>
      <c r="B164" t="s">
        <v>164</v>
      </c>
      <c r="C164" t="str">
        <f>HYPERLINK("https://talan.bank.gov.ua/get-user-certificate/ayMcm4pUrkTw4hsZuhpR","Завантажити сертифікат")</f>
        <v>Завантажити сертифікат</v>
      </c>
    </row>
    <row r="165" spans="1:3" x14ac:dyDescent="0.3">
      <c r="A165">
        <v>164</v>
      </c>
      <c r="B165" t="s">
        <v>165</v>
      </c>
      <c r="C165" t="str">
        <f>HYPERLINK("https://talan.bank.gov.ua/get-user-certificate/ayMcmLY4bDzPTg6iW3tM","Завантажити сертифікат")</f>
        <v>Завантажити сертифікат</v>
      </c>
    </row>
    <row r="166" spans="1:3" x14ac:dyDescent="0.3">
      <c r="A166">
        <v>165</v>
      </c>
      <c r="B166" t="s">
        <v>166</v>
      </c>
      <c r="C166" t="str">
        <f>HYPERLINK("https://talan.bank.gov.ua/get-user-certificate/ayMcmPlw-JB82GSSSTDE","Завантажити сертифікат")</f>
        <v>Завантажити сертифікат</v>
      </c>
    </row>
    <row r="167" spans="1:3" x14ac:dyDescent="0.3">
      <c r="A167">
        <v>166</v>
      </c>
      <c r="B167" t="s">
        <v>167</v>
      </c>
      <c r="C167" t="str">
        <f>HYPERLINK("https://talan.bank.gov.ua/get-user-certificate/ayMcmbN28uggHO-g0P57","Завантажити сертифікат")</f>
        <v>Завантажити сертифікат</v>
      </c>
    </row>
    <row r="168" spans="1:3" x14ac:dyDescent="0.3">
      <c r="A168">
        <v>167</v>
      </c>
      <c r="B168" t="s">
        <v>168</v>
      </c>
      <c r="C168" t="str">
        <f>HYPERLINK("https://talan.bank.gov.ua/get-user-certificate/ayMcm8za8EV4ZbenBy6E","Завантажити сертифікат")</f>
        <v>Завантажити сертифікат</v>
      </c>
    </row>
    <row r="169" spans="1:3" x14ac:dyDescent="0.3">
      <c r="A169">
        <v>168</v>
      </c>
      <c r="B169" t="s">
        <v>169</v>
      </c>
      <c r="C169" t="str">
        <f>HYPERLINK("https://talan.bank.gov.ua/get-user-certificate/ayMcmuXI48Kvw9pjpszq","Завантажити сертифікат")</f>
        <v>Завантажити сертифікат</v>
      </c>
    </row>
    <row r="170" spans="1:3" x14ac:dyDescent="0.3">
      <c r="A170">
        <v>169</v>
      </c>
      <c r="B170" t="s">
        <v>170</v>
      </c>
      <c r="C170" t="str">
        <f>HYPERLINK("https://talan.bank.gov.ua/get-user-certificate/ayMcmYV6kPOAS3Y-x7Qs","Завантажити сертифікат")</f>
        <v>Завантажити сертифікат</v>
      </c>
    </row>
    <row r="171" spans="1:3" x14ac:dyDescent="0.3">
      <c r="A171">
        <v>170</v>
      </c>
      <c r="B171" t="s">
        <v>171</v>
      </c>
      <c r="C171" t="str">
        <f>HYPERLINK("https://talan.bank.gov.ua/get-user-certificate/ayMcmLEV9XRaTXSS3tgB","Завантажити сертифікат")</f>
        <v>Завантажити сертифікат</v>
      </c>
    </row>
    <row r="172" spans="1:3" x14ac:dyDescent="0.3">
      <c r="A172">
        <v>171</v>
      </c>
      <c r="B172" t="s">
        <v>172</v>
      </c>
      <c r="C172" t="str">
        <f>HYPERLINK("https://talan.bank.gov.ua/get-user-certificate/ayMcmjFClF7RIO9Hpiyg","Завантажити сертифікат")</f>
        <v>Завантажити сертифікат</v>
      </c>
    </row>
    <row r="173" spans="1:3" x14ac:dyDescent="0.3">
      <c r="A173">
        <v>172</v>
      </c>
      <c r="B173" t="s">
        <v>173</v>
      </c>
      <c r="C173" t="str">
        <f>HYPERLINK("https://talan.bank.gov.ua/get-user-certificate/ayMcmfeiBcj8XQtUzYZd","Завантажити сертифікат")</f>
        <v>Завантажити сертифікат</v>
      </c>
    </row>
    <row r="174" spans="1:3" x14ac:dyDescent="0.3">
      <c r="A174">
        <v>173</v>
      </c>
      <c r="B174" t="s">
        <v>174</v>
      </c>
      <c r="C174" t="str">
        <f>HYPERLINK("https://talan.bank.gov.ua/get-user-certificate/ayMcmmdwlT5jg6b1zwcW","Завантажити сертифікат")</f>
        <v>Завантажити сертифікат</v>
      </c>
    </row>
    <row r="175" spans="1:3" x14ac:dyDescent="0.3">
      <c r="A175">
        <v>174</v>
      </c>
      <c r="B175" t="s">
        <v>175</v>
      </c>
      <c r="C175" t="str">
        <f>HYPERLINK("https://talan.bank.gov.ua/get-user-certificate/ayMcmnL2tjBmUX7rN5-d","Завантажити сертифікат")</f>
        <v>Завантажити сертифікат</v>
      </c>
    </row>
    <row r="176" spans="1:3" x14ac:dyDescent="0.3">
      <c r="A176">
        <v>175</v>
      </c>
      <c r="B176" t="s">
        <v>176</v>
      </c>
      <c r="C176" t="str">
        <f>HYPERLINK("https://talan.bank.gov.ua/get-user-certificate/ayMcmq13URmzYFG9a3g3","Завантажити сертифікат")</f>
        <v>Завантажити сертифікат</v>
      </c>
    </row>
    <row r="177" spans="1:3" x14ac:dyDescent="0.3">
      <c r="A177">
        <v>176</v>
      </c>
      <c r="B177" t="s">
        <v>177</v>
      </c>
      <c r="C177" t="str">
        <f>HYPERLINK("https://talan.bank.gov.ua/get-user-certificate/ayMcmlKC29pEZIh05NwR","Завантажити сертифікат")</f>
        <v>Завантажити сертифікат</v>
      </c>
    </row>
    <row r="178" spans="1:3" x14ac:dyDescent="0.3">
      <c r="A178">
        <v>177</v>
      </c>
      <c r="B178" t="s">
        <v>178</v>
      </c>
      <c r="C178" t="str">
        <f>HYPERLINK("https://talan.bank.gov.ua/get-user-certificate/ayMcm07OqUXj8d9cfZug","Завантажити сертифікат")</f>
        <v>Завантажити сертифікат</v>
      </c>
    </row>
    <row r="179" spans="1:3" x14ac:dyDescent="0.3">
      <c r="A179">
        <v>178</v>
      </c>
      <c r="B179" t="s">
        <v>179</v>
      </c>
      <c r="C179" t="str">
        <f>HYPERLINK("https://talan.bank.gov.ua/get-user-certificate/ayMcmCwHi8Z2bIjIG06n","Завантажити сертифікат")</f>
        <v>Завантажити сертифікат</v>
      </c>
    </row>
    <row r="180" spans="1:3" x14ac:dyDescent="0.3">
      <c r="A180">
        <v>179</v>
      </c>
      <c r="B180" t="s">
        <v>180</v>
      </c>
      <c r="C180" t="str">
        <f>HYPERLINK("https://talan.bank.gov.ua/get-user-certificate/ayMcm9Ux54Vu5rIaJHl9","Завантажити сертифікат")</f>
        <v>Завантажити сертифікат</v>
      </c>
    </row>
    <row r="181" spans="1:3" x14ac:dyDescent="0.3">
      <c r="A181">
        <v>180</v>
      </c>
      <c r="B181" t="s">
        <v>181</v>
      </c>
      <c r="C181" t="str">
        <f>HYPERLINK("https://talan.bank.gov.ua/get-user-certificate/ayMcm1cFMM4TtEpDXkLh","Завантажити сертифікат")</f>
        <v>Завантажити сертифікат</v>
      </c>
    </row>
    <row r="182" spans="1:3" x14ac:dyDescent="0.3">
      <c r="A182">
        <v>181</v>
      </c>
      <c r="B182" t="s">
        <v>182</v>
      </c>
      <c r="C182" t="str">
        <f>HYPERLINK("https://talan.bank.gov.ua/get-user-certificate/ayMcmZohzVvovV2mbvUf","Завантажити сертифікат")</f>
        <v>Завантажити сертифікат</v>
      </c>
    </row>
    <row r="183" spans="1:3" x14ac:dyDescent="0.3">
      <c r="A183">
        <v>182</v>
      </c>
      <c r="B183" t="s">
        <v>183</v>
      </c>
      <c r="C183" t="str">
        <f>HYPERLINK("https://talan.bank.gov.ua/get-user-certificate/ayMcmFOoAqAOvqeP4KxV","Завантажити сертифікат")</f>
        <v>Завантажити сертифікат</v>
      </c>
    </row>
    <row r="184" spans="1:3" x14ac:dyDescent="0.3">
      <c r="A184">
        <v>183</v>
      </c>
      <c r="B184" t="s">
        <v>184</v>
      </c>
      <c r="C184" t="str">
        <f>HYPERLINK("https://talan.bank.gov.ua/get-user-certificate/ayMcmE7d32PtInkfpJ6A","Завантажити сертифікат")</f>
        <v>Завантажити сертифікат</v>
      </c>
    </row>
    <row r="185" spans="1:3" x14ac:dyDescent="0.3">
      <c r="A185">
        <v>184</v>
      </c>
      <c r="B185" t="s">
        <v>185</v>
      </c>
      <c r="C185" t="str">
        <f>HYPERLINK("https://talan.bank.gov.ua/get-user-certificate/ayMcmqnbplGhmDE7Ojot","Завантажити сертифікат")</f>
        <v>Завантажити сертифікат</v>
      </c>
    </row>
    <row r="186" spans="1:3" x14ac:dyDescent="0.3">
      <c r="A186">
        <v>185</v>
      </c>
      <c r="B186" t="s">
        <v>186</v>
      </c>
      <c r="C186" t="str">
        <f>HYPERLINK("https://talan.bank.gov.ua/get-user-certificate/ayMcmz83x9Dxcgjx1wAD","Завантажити сертифікат")</f>
        <v>Завантажити сертифікат</v>
      </c>
    </row>
    <row r="187" spans="1:3" x14ac:dyDescent="0.3">
      <c r="A187">
        <v>186</v>
      </c>
      <c r="B187" t="s">
        <v>187</v>
      </c>
      <c r="C187" t="str">
        <f>HYPERLINK("https://talan.bank.gov.ua/get-user-certificate/ayMcmfTHI9xx_nUhtAK2","Завантажити сертифікат")</f>
        <v>Завантажити сертифікат</v>
      </c>
    </row>
    <row r="188" spans="1:3" x14ac:dyDescent="0.3">
      <c r="A188">
        <v>187</v>
      </c>
      <c r="B188" t="s">
        <v>188</v>
      </c>
      <c r="C188" t="str">
        <f>HYPERLINK("https://talan.bank.gov.ua/get-user-certificate/ayMcmMEBp8Jur7WBbbfD","Завантажити сертифікат")</f>
        <v>Завантажити сертифікат</v>
      </c>
    </row>
    <row r="189" spans="1:3" x14ac:dyDescent="0.3">
      <c r="A189">
        <v>188</v>
      </c>
      <c r="B189" t="s">
        <v>189</v>
      </c>
      <c r="C189" t="str">
        <f>HYPERLINK("https://talan.bank.gov.ua/get-user-certificate/ayMcm6eRmck9bMx1tmeL","Завантажити сертифікат")</f>
        <v>Завантажити сертифікат</v>
      </c>
    </row>
    <row r="190" spans="1:3" x14ac:dyDescent="0.3">
      <c r="A190">
        <v>189</v>
      </c>
      <c r="B190" t="s">
        <v>190</v>
      </c>
      <c r="C190" t="str">
        <f>HYPERLINK("https://talan.bank.gov.ua/get-user-certificate/ayMcmOG3cZaYHOrgvKYN","Завантажити сертифікат")</f>
        <v>Завантажити сертифікат</v>
      </c>
    </row>
    <row r="191" spans="1:3" x14ac:dyDescent="0.3">
      <c r="A191">
        <v>190</v>
      </c>
      <c r="B191" t="s">
        <v>191</v>
      </c>
      <c r="C191" t="str">
        <f>HYPERLINK("https://talan.bank.gov.ua/get-user-certificate/ayMcmYexwb6XQ4hGDnqm","Завантажити сертифікат")</f>
        <v>Завантажити сертифікат</v>
      </c>
    </row>
    <row r="192" spans="1:3" x14ac:dyDescent="0.3">
      <c r="A192">
        <v>191</v>
      </c>
      <c r="B192" t="s">
        <v>192</v>
      </c>
      <c r="C192" t="str">
        <f>HYPERLINK("https://talan.bank.gov.ua/get-user-certificate/ayMcmfZ1oL8TAYk43bf0","Завантажити сертифікат")</f>
        <v>Завантажити сертифікат</v>
      </c>
    </row>
    <row r="193" spans="1:3" x14ac:dyDescent="0.3">
      <c r="A193">
        <v>192</v>
      </c>
      <c r="B193" t="s">
        <v>193</v>
      </c>
      <c r="C193" t="str">
        <f>HYPERLINK("https://talan.bank.gov.ua/get-user-certificate/ayMcmy2QnKwPy1r8LqDP","Завантажити сертифікат")</f>
        <v>Завантажити сертифікат</v>
      </c>
    </row>
    <row r="194" spans="1:3" x14ac:dyDescent="0.3">
      <c r="A194">
        <v>193</v>
      </c>
      <c r="B194" t="s">
        <v>194</v>
      </c>
      <c r="C194" t="str">
        <f>HYPERLINK("https://talan.bank.gov.ua/get-user-certificate/ayMcmna2Bm8GyM2NVEzt","Завантажити сертифікат")</f>
        <v>Завантажити сертифікат</v>
      </c>
    </row>
    <row r="195" spans="1:3" x14ac:dyDescent="0.3">
      <c r="A195">
        <v>194</v>
      </c>
      <c r="B195" t="s">
        <v>195</v>
      </c>
      <c r="C195" t="str">
        <f>HYPERLINK("https://talan.bank.gov.ua/get-user-certificate/ayMcmFbO7cMwvTxQHDyN","Завантажити сертифікат")</f>
        <v>Завантажити сертифікат</v>
      </c>
    </row>
    <row r="196" spans="1:3" x14ac:dyDescent="0.3">
      <c r="A196">
        <v>195</v>
      </c>
      <c r="B196" t="s">
        <v>196</v>
      </c>
      <c r="C196" t="str">
        <f>HYPERLINK("https://talan.bank.gov.ua/get-user-certificate/ayMcmutPyuQog6g_88oy","Завантажити сертифікат")</f>
        <v>Завантажити сертифікат</v>
      </c>
    </row>
    <row r="197" spans="1:3" x14ac:dyDescent="0.3">
      <c r="A197">
        <v>196</v>
      </c>
      <c r="B197" t="s">
        <v>197</v>
      </c>
      <c r="C197" t="str">
        <f>HYPERLINK("https://talan.bank.gov.ua/get-user-certificate/ayMcmDecXgUzCEEF7c0v","Завантажити сертифікат")</f>
        <v>Завантажити сертифікат</v>
      </c>
    </row>
    <row r="198" spans="1:3" x14ac:dyDescent="0.3">
      <c r="A198">
        <v>197</v>
      </c>
      <c r="B198" t="s">
        <v>198</v>
      </c>
      <c r="C198" t="str">
        <f>HYPERLINK("https://talan.bank.gov.ua/get-user-certificate/ayMcmFcX3Iwusfs2FCpO","Завантажити сертифікат")</f>
        <v>Завантажити сертифікат</v>
      </c>
    </row>
    <row r="199" spans="1:3" x14ac:dyDescent="0.3">
      <c r="A199">
        <v>198</v>
      </c>
      <c r="B199" t="s">
        <v>199</v>
      </c>
      <c r="C199" t="str">
        <f>HYPERLINK("https://talan.bank.gov.ua/get-user-certificate/ayMcm9BoIrNAXGC_I6yR","Завантажити сертифікат")</f>
        <v>Завантажити сертифікат</v>
      </c>
    </row>
    <row r="200" spans="1:3" x14ac:dyDescent="0.3">
      <c r="A200">
        <v>199</v>
      </c>
      <c r="B200" t="s">
        <v>200</v>
      </c>
      <c r="C200" t="str">
        <f>HYPERLINK("https://talan.bank.gov.ua/get-user-certificate/ayMcmCC3WP2hISc-qBJF","Завантажити сертифікат")</f>
        <v>Завантажити сертифікат</v>
      </c>
    </row>
    <row r="201" spans="1:3" x14ac:dyDescent="0.3">
      <c r="A201">
        <v>200</v>
      </c>
      <c r="B201" t="s">
        <v>201</v>
      </c>
      <c r="C201" t="str">
        <f>HYPERLINK("https://talan.bank.gov.ua/get-user-certificate/ayMcm1_JQ6J8r_0aUJxI","Завантажити сертифікат")</f>
        <v>Завантажити сертифікат</v>
      </c>
    </row>
    <row r="202" spans="1:3" x14ac:dyDescent="0.3">
      <c r="A202">
        <v>201</v>
      </c>
      <c r="B202" t="s">
        <v>202</v>
      </c>
      <c r="C202" t="str">
        <f>HYPERLINK("https://talan.bank.gov.ua/get-user-certificate/ayMcmQJI6F5CAcFPbhGU","Завантажити сертифікат")</f>
        <v>Завантажити сертифікат</v>
      </c>
    </row>
    <row r="203" spans="1:3" x14ac:dyDescent="0.3">
      <c r="A203">
        <v>202</v>
      </c>
      <c r="B203" t="s">
        <v>203</v>
      </c>
      <c r="C203" t="str">
        <f>HYPERLINK("https://talan.bank.gov.ua/get-user-certificate/ayMcm0Y0bgPJXQaIAV-M","Завантажити сертифікат")</f>
        <v>Завантажити сертифікат</v>
      </c>
    </row>
    <row r="204" spans="1:3" x14ac:dyDescent="0.3">
      <c r="A204">
        <v>203</v>
      </c>
      <c r="B204" t="s">
        <v>204</v>
      </c>
      <c r="C204" t="str">
        <f>HYPERLINK("https://talan.bank.gov.ua/get-user-certificate/ayMcmRxYiFBnSjK-KJxo","Завантажити сертифікат")</f>
        <v>Завантажити сертифікат</v>
      </c>
    </row>
    <row r="205" spans="1:3" x14ac:dyDescent="0.3">
      <c r="A205">
        <v>204</v>
      </c>
      <c r="B205" t="s">
        <v>205</v>
      </c>
      <c r="C205" t="str">
        <f>HYPERLINK("https://talan.bank.gov.ua/get-user-certificate/ayMcmK_ZxQSo9uguJ86I","Завантажити сертифікат")</f>
        <v>Завантажити сертифікат</v>
      </c>
    </row>
    <row r="206" spans="1:3" x14ac:dyDescent="0.3">
      <c r="A206">
        <v>205</v>
      </c>
      <c r="B206" t="s">
        <v>206</v>
      </c>
      <c r="C206" t="str">
        <f>HYPERLINK("https://talan.bank.gov.ua/get-user-certificate/ayMcmmdwuxmwBv_bOhDo","Завантажити сертифікат")</f>
        <v>Завантажити сертифікат</v>
      </c>
    </row>
    <row r="207" spans="1:3" x14ac:dyDescent="0.3">
      <c r="A207">
        <v>206</v>
      </c>
      <c r="B207" t="s">
        <v>207</v>
      </c>
      <c r="C207" t="str">
        <f>HYPERLINK("https://talan.bank.gov.ua/get-user-certificate/ayMcmN9PYmeF7AwLx0q4","Завантажити сертифікат")</f>
        <v>Завантажити сертифікат</v>
      </c>
    </row>
    <row r="208" spans="1:3" x14ac:dyDescent="0.3">
      <c r="A208">
        <v>207</v>
      </c>
      <c r="B208" t="s">
        <v>208</v>
      </c>
      <c r="C208" t="str">
        <f>HYPERLINK("https://talan.bank.gov.ua/get-user-certificate/ayMcmdc72n9y0sYEiGOl","Завантажити сертифікат")</f>
        <v>Завантажити сертифікат</v>
      </c>
    </row>
    <row r="209" spans="1:3" x14ac:dyDescent="0.3">
      <c r="A209">
        <v>208</v>
      </c>
      <c r="B209" t="s">
        <v>209</v>
      </c>
      <c r="C209" t="str">
        <f>HYPERLINK("https://talan.bank.gov.ua/get-user-certificate/ayMcm4boq1v864yKI6aa","Завантажити сертифікат")</f>
        <v>Завантажити сертифікат</v>
      </c>
    </row>
    <row r="210" spans="1:3" x14ac:dyDescent="0.3">
      <c r="A210">
        <v>209</v>
      </c>
      <c r="B210" t="s">
        <v>210</v>
      </c>
      <c r="C210" t="str">
        <f>HYPERLINK("https://talan.bank.gov.ua/get-user-certificate/ayMcm5JXjwceTfmSvWxx","Завантажити сертифікат")</f>
        <v>Завантажити сертифікат</v>
      </c>
    </row>
    <row r="211" spans="1:3" x14ac:dyDescent="0.3">
      <c r="A211">
        <v>210</v>
      </c>
      <c r="B211" t="s">
        <v>211</v>
      </c>
      <c r="C211" t="str">
        <f>HYPERLINK("https://talan.bank.gov.ua/get-user-certificate/ayMcm_bQOEbyZNmn3dHu","Завантажити сертифікат")</f>
        <v>Завантажити сертифікат</v>
      </c>
    </row>
    <row r="212" spans="1:3" x14ac:dyDescent="0.3">
      <c r="A212">
        <v>211</v>
      </c>
      <c r="B212" t="s">
        <v>212</v>
      </c>
      <c r="C212" t="str">
        <f>HYPERLINK("https://talan.bank.gov.ua/get-user-certificate/ayMcmUaRdn8_8NnkWnTS","Завантажити сертифікат")</f>
        <v>Завантажити сертифікат</v>
      </c>
    </row>
    <row r="213" spans="1:3" x14ac:dyDescent="0.3">
      <c r="A213">
        <v>212</v>
      </c>
      <c r="B213" t="s">
        <v>213</v>
      </c>
      <c r="C213" t="str">
        <f>HYPERLINK("https://talan.bank.gov.ua/get-user-certificate/ayMcmH1VWfn2NR7jPs1O","Завантажити сертифікат")</f>
        <v>Завантажити сертифікат</v>
      </c>
    </row>
    <row r="214" spans="1:3" x14ac:dyDescent="0.3">
      <c r="A214">
        <v>213</v>
      </c>
      <c r="B214" t="s">
        <v>214</v>
      </c>
      <c r="C214" t="str">
        <f>HYPERLINK("https://talan.bank.gov.ua/get-user-certificate/ayMcmw7RBz7pSTm-BJZd","Завантажити сертифікат")</f>
        <v>Завантажити сертифікат</v>
      </c>
    </row>
    <row r="215" spans="1:3" x14ac:dyDescent="0.3">
      <c r="A215">
        <v>214</v>
      </c>
      <c r="B215" t="s">
        <v>215</v>
      </c>
      <c r="C215" t="str">
        <f>HYPERLINK("https://talan.bank.gov.ua/get-user-certificate/ayMcmas3sZ7WdfONBiZ7","Завантажити сертифікат")</f>
        <v>Завантажити сертифікат</v>
      </c>
    </row>
    <row r="216" spans="1:3" x14ac:dyDescent="0.3">
      <c r="A216">
        <v>215</v>
      </c>
      <c r="B216" t="s">
        <v>216</v>
      </c>
      <c r="C216" t="str">
        <f>HYPERLINK("https://talan.bank.gov.ua/get-user-certificate/ayMcm9qXr00iowFToDAQ","Завантажити сертифікат")</f>
        <v>Завантажити сертифікат</v>
      </c>
    </row>
    <row r="217" spans="1:3" x14ac:dyDescent="0.3">
      <c r="A217">
        <v>216</v>
      </c>
      <c r="B217" t="s">
        <v>217</v>
      </c>
      <c r="C217" t="str">
        <f>HYPERLINK("https://talan.bank.gov.ua/get-user-certificate/ayMcmK118-9QvasBBhMM","Завантажити сертифікат")</f>
        <v>Завантажити сертифікат</v>
      </c>
    </row>
    <row r="218" spans="1:3" x14ac:dyDescent="0.3">
      <c r="A218">
        <v>217</v>
      </c>
      <c r="B218" t="s">
        <v>218</v>
      </c>
      <c r="C218" t="str">
        <f>HYPERLINK("https://talan.bank.gov.ua/get-user-certificate/ayMcmzCI1F6yIX2HhgkJ","Завантажити сертифікат")</f>
        <v>Завантажити сертифікат</v>
      </c>
    </row>
    <row r="219" spans="1:3" x14ac:dyDescent="0.3">
      <c r="A219">
        <v>218</v>
      </c>
      <c r="B219" t="s">
        <v>219</v>
      </c>
      <c r="C219" t="str">
        <f>HYPERLINK("https://talan.bank.gov.ua/get-user-certificate/ayMcm4djSY_iVfJfA8Oa","Завантажити сертифікат")</f>
        <v>Завантажити сертифікат</v>
      </c>
    </row>
    <row r="220" spans="1:3" x14ac:dyDescent="0.3">
      <c r="A220">
        <v>219</v>
      </c>
      <c r="B220" t="s">
        <v>220</v>
      </c>
      <c r="C220" t="str">
        <f>HYPERLINK("https://talan.bank.gov.ua/get-user-certificate/ayMcmIY028M7CXtkHF7h","Завантажити сертифікат")</f>
        <v>Завантажити сертифікат</v>
      </c>
    </row>
    <row r="221" spans="1:3" x14ac:dyDescent="0.3">
      <c r="A221">
        <v>220</v>
      </c>
      <c r="B221" t="s">
        <v>221</v>
      </c>
      <c r="C221" t="str">
        <f>HYPERLINK("https://talan.bank.gov.ua/get-user-certificate/ayMcmbBHtn2Z99b7TmTw","Завантажити сертифікат")</f>
        <v>Завантажити сертифікат</v>
      </c>
    </row>
    <row r="222" spans="1:3" x14ac:dyDescent="0.3">
      <c r="A222">
        <v>221</v>
      </c>
      <c r="B222" t="s">
        <v>222</v>
      </c>
      <c r="C222" t="str">
        <f>HYPERLINK("https://talan.bank.gov.ua/get-user-certificate/ayMcmSoy5Qj6uxtWGlWp","Завантажити сертифікат")</f>
        <v>Завантажити сертифікат</v>
      </c>
    </row>
    <row r="223" spans="1:3" x14ac:dyDescent="0.3">
      <c r="A223">
        <v>222</v>
      </c>
      <c r="B223" t="s">
        <v>223</v>
      </c>
      <c r="C223" t="str">
        <f>HYPERLINK("https://talan.bank.gov.ua/get-user-certificate/ayMcminCwov45FCU0GMR","Завантажити сертифікат")</f>
        <v>Завантажити сертифікат</v>
      </c>
    </row>
    <row r="224" spans="1:3" x14ac:dyDescent="0.3">
      <c r="A224">
        <v>223</v>
      </c>
      <c r="B224" t="s">
        <v>224</v>
      </c>
      <c r="C224" t="str">
        <f>HYPERLINK("https://talan.bank.gov.ua/get-user-certificate/ayMcmKc-AOkmR2QMoini","Завантажити сертифікат")</f>
        <v>Завантажити сертифікат</v>
      </c>
    </row>
    <row r="225" spans="1:3" x14ac:dyDescent="0.3">
      <c r="A225">
        <v>224</v>
      </c>
      <c r="B225" t="s">
        <v>225</v>
      </c>
      <c r="C225" t="str">
        <f>HYPERLINK("https://talan.bank.gov.ua/get-user-certificate/ayMcmv84xyeqdJKmrxRF","Завантажити сертифікат")</f>
        <v>Завантажити сертифікат</v>
      </c>
    </row>
    <row r="226" spans="1:3" x14ac:dyDescent="0.3">
      <c r="A226">
        <v>225</v>
      </c>
      <c r="B226" t="s">
        <v>226</v>
      </c>
      <c r="C226" t="str">
        <f>HYPERLINK("https://talan.bank.gov.ua/get-user-certificate/ayMcmdPnYAVa40zxzQ8v","Завантажити сертифікат")</f>
        <v>Завантажити сертифікат</v>
      </c>
    </row>
    <row r="227" spans="1:3" x14ac:dyDescent="0.3">
      <c r="A227">
        <v>226</v>
      </c>
      <c r="B227" t="s">
        <v>227</v>
      </c>
      <c r="C227" t="str">
        <f>HYPERLINK("https://talan.bank.gov.ua/get-user-certificate/ayMcmqCoOe25rwDorqTf","Завантажити сертифікат")</f>
        <v>Завантажити сертифікат</v>
      </c>
    </row>
    <row r="228" spans="1:3" x14ac:dyDescent="0.3">
      <c r="A228">
        <v>227</v>
      </c>
      <c r="B228" t="s">
        <v>228</v>
      </c>
      <c r="C228" t="str">
        <f>HYPERLINK("https://talan.bank.gov.ua/get-user-certificate/ayMcmSy0SHi4EPfGecCP","Завантажити сертифікат")</f>
        <v>Завантажити сертифікат</v>
      </c>
    </row>
    <row r="229" spans="1:3" x14ac:dyDescent="0.3">
      <c r="A229">
        <v>228</v>
      </c>
      <c r="B229" t="s">
        <v>229</v>
      </c>
      <c r="C229" t="str">
        <f>HYPERLINK("https://talan.bank.gov.ua/get-user-certificate/ayMcmXcgi8a7MCUvEX3X","Завантажити сертифікат")</f>
        <v>Завантажити сертифікат</v>
      </c>
    </row>
    <row r="230" spans="1:3" x14ac:dyDescent="0.3">
      <c r="A230">
        <v>229</v>
      </c>
      <c r="B230" t="s">
        <v>230</v>
      </c>
      <c r="C230" t="str">
        <f>HYPERLINK("https://talan.bank.gov.ua/get-user-certificate/ayMcmHC9MxbHG_p927oN","Завантажити сертифікат")</f>
        <v>Завантажити сертифікат</v>
      </c>
    </row>
    <row r="231" spans="1:3" x14ac:dyDescent="0.3">
      <c r="A231">
        <v>230</v>
      </c>
      <c r="B231" t="s">
        <v>231</v>
      </c>
      <c r="C231" t="str">
        <f>HYPERLINK("https://talan.bank.gov.ua/get-user-certificate/ayMcmo2llbCBXehDMcW-","Завантажити сертифікат")</f>
        <v>Завантажити сертифікат</v>
      </c>
    </row>
    <row r="232" spans="1:3" x14ac:dyDescent="0.3">
      <c r="A232">
        <v>231</v>
      </c>
      <c r="B232" t="s">
        <v>232</v>
      </c>
      <c r="C232" t="str">
        <f>HYPERLINK("https://talan.bank.gov.ua/get-user-certificate/ayMcm5-sPnESBvs2wbeq","Завантажити сертифікат")</f>
        <v>Завантажити сертифікат</v>
      </c>
    </row>
    <row r="233" spans="1:3" x14ac:dyDescent="0.3">
      <c r="A233">
        <v>232</v>
      </c>
      <c r="B233" t="s">
        <v>233</v>
      </c>
      <c r="C233" t="str">
        <f>HYPERLINK("https://talan.bank.gov.ua/get-user-certificate/ayMcminGbLdYV1mC_pvv","Завантажити сертифікат")</f>
        <v>Завантажити сертифікат</v>
      </c>
    </row>
    <row r="234" spans="1:3" x14ac:dyDescent="0.3">
      <c r="A234">
        <v>233</v>
      </c>
      <c r="B234" t="s">
        <v>234</v>
      </c>
      <c r="C234" t="str">
        <f>HYPERLINK("https://talan.bank.gov.ua/get-user-certificate/ayMcm3hPvMnj6XN5rRHE","Завантажити сертифікат")</f>
        <v>Завантажити сертифікат</v>
      </c>
    </row>
    <row r="235" spans="1:3" x14ac:dyDescent="0.3">
      <c r="A235">
        <v>234</v>
      </c>
      <c r="B235" t="s">
        <v>235</v>
      </c>
      <c r="C235" t="str">
        <f>HYPERLINK("https://talan.bank.gov.ua/get-user-certificate/ayMcmofQLEtfhWzGBFtC","Завантажити сертифікат")</f>
        <v>Завантажити сертифікат</v>
      </c>
    </row>
    <row r="236" spans="1:3" x14ac:dyDescent="0.3">
      <c r="A236">
        <v>235</v>
      </c>
      <c r="B236" t="s">
        <v>236</v>
      </c>
      <c r="C236" t="str">
        <f>HYPERLINK("https://talan.bank.gov.ua/get-user-certificate/ayMcmorcWdT_t0G3XX3y","Завантажити сертифікат")</f>
        <v>Завантажити сертифікат</v>
      </c>
    </row>
    <row r="237" spans="1:3" x14ac:dyDescent="0.3">
      <c r="A237">
        <v>236</v>
      </c>
      <c r="B237" t="s">
        <v>237</v>
      </c>
      <c r="C237" t="str">
        <f>HYPERLINK("https://talan.bank.gov.ua/get-user-certificate/ayMcmtiRqrcaVil32J_P","Завантажити сертифікат")</f>
        <v>Завантажити сертифікат</v>
      </c>
    </row>
    <row r="238" spans="1:3" x14ac:dyDescent="0.3">
      <c r="A238">
        <v>237</v>
      </c>
      <c r="B238" t="s">
        <v>238</v>
      </c>
      <c r="C238" t="str">
        <f>HYPERLINK("https://talan.bank.gov.ua/get-user-certificate/ayMcmjmfd-j8kt0KgR2B","Завантажити сертифікат")</f>
        <v>Завантажити сертифікат</v>
      </c>
    </row>
    <row r="239" spans="1:3" x14ac:dyDescent="0.3">
      <c r="A239">
        <v>238</v>
      </c>
      <c r="B239" t="s">
        <v>239</v>
      </c>
      <c r="C239" t="str">
        <f>HYPERLINK("https://talan.bank.gov.ua/get-user-certificate/ayMcmRBo_cXqO9FoSiPa","Завантажити сертифікат")</f>
        <v>Завантажити сертифікат</v>
      </c>
    </row>
    <row r="240" spans="1:3" x14ac:dyDescent="0.3">
      <c r="A240">
        <v>239</v>
      </c>
      <c r="B240" t="s">
        <v>240</v>
      </c>
      <c r="C240" t="str">
        <f>HYPERLINK("https://talan.bank.gov.ua/get-user-certificate/ayMcm1R3xLVGWJvJNSd4","Завантажити сертифікат")</f>
        <v>Завантажити сертифікат</v>
      </c>
    </row>
    <row r="241" spans="1:3" x14ac:dyDescent="0.3">
      <c r="A241">
        <v>240</v>
      </c>
      <c r="B241" t="s">
        <v>241</v>
      </c>
      <c r="C241" t="str">
        <f>HYPERLINK("https://talan.bank.gov.ua/get-user-certificate/ayMcmu69vQvUmrhSI61m","Завантажити сертифікат")</f>
        <v>Завантажити сертифікат</v>
      </c>
    </row>
    <row r="242" spans="1:3" x14ac:dyDescent="0.3">
      <c r="A242">
        <v>241</v>
      </c>
      <c r="B242" t="s">
        <v>242</v>
      </c>
      <c r="C242" t="str">
        <f>HYPERLINK("https://talan.bank.gov.ua/get-user-certificate/ayMcmy9fyh4sexuTShko","Завантажити сертифікат")</f>
        <v>Завантажити сертифікат</v>
      </c>
    </row>
    <row r="243" spans="1:3" x14ac:dyDescent="0.3">
      <c r="A243">
        <v>242</v>
      </c>
      <c r="B243" t="s">
        <v>243</v>
      </c>
      <c r="C243" t="str">
        <f>HYPERLINK("https://talan.bank.gov.ua/get-user-certificate/ayMcmmGseyKD3829Qup9","Завантажити сертифікат")</f>
        <v>Завантажити сертифікат</v>
      </c>
    </row>
    <row r="244" spans="1:3" x14ac:dyDescent="0.3">
      <c r="A244">
        <v>243</v>
      </c>
      <c r="B244" t="s">
        <v>244</v>
      </c>
      <c r="C244" t="str">
        <f>HYPERLINK("https://talan.bank.gov.ua/get-user-certificate/ayMcmDsk0G3plJYViJ9t","Завантажити сертифікат")</f>
        <v>Завантажити сертифікат</v>
      </c>
    </row>
    <row r="245" spans="1:3" x14ac:dyDescent="0.3">
      <c r="A245">
        <v>244</v>
      </c>
      <c r="B245" t="s">
        <v>245</v>
      </c>
      <c r="C245" t="str">
        <f>HYPERLINK("https://talan.bank.gov.ua/get-user-certificate/ayMcmz7pztgORUC9nxbz","Завантажити сертифікат")</f>
        <v>Завантажити сертифікат</v>
      </c>
    </row>
    <row r="246" spans="1:3" x14ac:dyDescent="0.3">
      <c r="A246">
        <v>245</v>
      </c>
      <c r="B246" t="s">
        <v>246</v>
      </c>
      <c r="C246" t="str">
        <f>HYPERLINK("https://talan.bank.gov.ua/get-user-certificate/ayMcmcu9jy5sLZOKkCiF","Завантажити сертифікат")</f>
        <v>Завантажити сертифікат</v>
      </c>
    </row>
    <row r="247" spans="1:3" x14ac:dyDescent="0.3">
      <c r="A247">
        <v>246</v>
      </c>
      <c r="B247" t="s">
        <v>247</v>
      </c>
      <c r="C247" t="str">
        <f>HYPERLINK("https://talan.bank.gov.ua/get-user-certificate/ayMcm4uz98fPIg44lVU4","Завантажити сертифікат")</f>
        <v>Завантажити сертифікат</v>
      </c>
    </row>
    <row r="248" spans="1:3" x14ac:dyDescent="0.3">
      <c r="A248">
        <v>247</v>
      </c>
      <c r="B248" t="s">
        <v>248</v>
      </c>
      <c r="C248" t="str">
        <f>HYPERLINK("https://talan.bank.gov.ua/get-user-certificate/ayMcmU77o8A4mhO8cSnE","Завантажити сертифікат")</f>
        <v>Завантажити сертифікат</v>
      </c>
    </row>
    <row r="249" spans="1:3" x14ac:dyDescent="0.3">
      <c r="A249">
        <v>248</v>
      </c>
      <c r="B249" t="s">
        <v>249</v>
      </c>
      <c r="C249" t="str">
        <f>HYPERLINK("https://talan.bank.gov.ua/get-user-certificate/ayMcmY6IKiiPZOuYvaGU","Завантажити сертифікат")</f>
        <v>Завантажити сертифікат</v>
      </c>
    </row>
    <row r="250" spans="1:3" x14ac:dyDescent="0.3">
      <c r="A250">
        <v>249</v>
      </c>
      <c r="B250" t="s">
        <v>250</v>
      </c>
      <c r="C250" t="str">
        <f>HYPERLINK("https://talan.bank.gov.ua/get-user-certificate/ayMcmFYz1jT6HZHChe_A","Завантажити сертифікат")</f>
        <v>Завантажити сертифікат</v>
      </c>
    </row>
    <row r="251" spans="1:3" x14ac:dyDescent="0.3">
      <c r="A251">
        <v>250</v>
      </c>
      <c r="B251" t="s">
        <v>251</v>
      </c>
      <c r="C251" t="str">
        <f>HYPERLINK("https://talan.bank.gov.ua/get-user-certificate/ayMcmbmNuX1nhbwMwkpt","Завантажити сертифікат")</f>
        <v>Завантажити сертифікат</v>
      </c>
    </row>
    <row r="252" spans="1:3" x14ac:dyDescent="0.3">
      <c r="A252">
        <v>251</v>
      </c>
      <c r="B252" t="s">
        <v>252</v>
      </c>
      <c r="C252" t="str">
        <f>HYPERLINK("https://talan.bank.gov.ua/get-user-certificate/ayMcmSKj9QeCAMUXztGA","Завантажити сертифікат")</f>
        <v>Завантажити сертифікат</v>
      </c>
    </row>
    <row r="253" spans="1:3" x14ac:dyDescent="0.3">
      <c r="A253">
        <v>252</v>
      </c>
      <c r="B253" t="s">
        <v>253</v>
      </c>
      <c r="C253" t="str">
        <f>HYPERLINK("https://talan.bank.gov.ua/get-user-certificate/ayMcm7nYz6U4emOh4A-c","Завантажити сертифікат")</f>
        <v>Завантажити сертифікат</v>
      </c>
    </row>
    <row r="254" spans="1:3" x14ac:dyDescent="0.3">
      <c r="A254">
        <v>253</v>
      </c>
      <c r="B254" t="s">
        <v>254</v>
      </c>
      <c r="C254" t="str">
        <f>HYPERLINK("https://talan.bank.gov.ua/get-user-certificate/ayMcmtRfVxwBydqUmCAP","Завантажити сертифікат")</f>
        <v>Завантажити сертифікат</v>
      </c>
    </row>
    <row r="255" spans="1:3" x14ac:dyDescent="0.3">
      <c r="A255">
        <v>254</v>
      </c>
      <c r="B255" t="s">
        <v>255</v>
      </c>
      <c r="C255" t="str">
        <f>HYPERLINK("https://talan.bank.gov.ua/get-user-certificate/ayMcmJk9Euvb3AL_0rRe","Завантажити сертифікат")</f>
        <v>Завантажити сертифікат</v>
      </c>
    </row>
    <row r="256" spans="1:3" x14ac:dyDescent="0.3">
      <c r="A256">
        <v>255</v>
      </c>
      <c r="B256" t="s">
        <v>256</v>
      </c>
      <c r="C256" t="str">
        <f>HYPERLINK("https://talan.bank.gov.ua/get-user-certificate/ayMcm9DX18LXMlnFGLw6","Завантажити сертифікат")</f>
        <v>Завантажити сертифікат</v>
      </c>
    </row>
    <row r="257" spans="1:3" x14ac:dyDescent="0.3">
      <c r="A257">
        <v>256</v>
      </c>
      <c r="B257" t="s">
        <v>257</v>
      </c>
      <c r="C257" t="str">
        <f>HYPERLINK("https://talan.bank.gov.ua/get-user-certificate/ayMcmcZ7AKh7-M2Gjwpp","Завантажити сертифікат")</f>
        <v>Завантажити сертифікат</v>
      </c>
    </row>
    <row r="258" spans="1:3" x14ac:dyDescent="0.3">
      <c r="A258">
        <v>257</v>
      </c>
      <c r="B258" t="s">
        <v>258</v>
      </c>
      <c r="C258" t="str">
        <f>HYPERLINK("https://talan.bank.gov.ua/get-user-certificate/ayMcmhCgYDhuFgDAGfgP","Завантажити сертифікат")</f>
        <v>Завантажити сертифікат</v>
      </c>
    </row>
    <row r="259" spans="1:3" x14ac:dyDescent="0.3">
      <c r="A259">
        <v>258</v>
      </c>
      <c r="B259" t="s">
        <v>259</v>
      </c>
      <c r="C259" t="str">
        <f>HYPERLINK("https://talan.bank.gov.ua/get-user-certificate/ayMcmvXlOXRUzgG-AsPc","Завантажити сертифікат")</f>
        <v>Завантажити сертифікат</v>
      </c>
    </row>
    <row r="260" spans="1:3" x14ac:dyDescent="0.3">
      <c r="A260">
        <v>259</v>
      </c>
      <c r="B260" t="s">
        <v>260</v>
      </c>
      <c r="C260" t="str">
        <f>HYPERLINK("https://talan.bank.gov.ua/get-user-certificate/ayMcmI2zoNbNnMV3izK0","Завантажити сертифікат")</f>
        <v>Завантажити сертифікат</v>
      </c>
    </row>
    <row r="261" spans="1:3" x14ac:dyDescent="0.3">
      <c r="A261">
        <v>260</v>
      </c>
      <c r="B261" t="s">
        <v>261</v>
      </c>
      <c r="C261" t="str">
        <f>HYPERLINK("https://talan.bank.gov.ua/get-user-certificate/ayMcmUJG1LwvF9PnjYIU","Завантажити сертифікат")</f>
        <v>Завантажити сертифікат</v>
      </c>
    </row>
    <row r="262" spans="1:3" x14ac:dyDescent="0.3">
      <c r="A262">
        <v>261</v>
      </c>
      <c r="B262" t="s">
        <v>262</v>
      </c>
      <c r="C262" t="str">
        <f>HYPERLINK("https://talan.bank.gov.ua/get-user-certificate/ayMcmLZ85jujEAkl-b3S","Завантажити сертифікат")</f>
        <v>Завантажити сертифікат</v>
      </c>
    </row>
    <row r="263" spans="1:3" x14ac:dyDescent="0.3">
      <c r="A263">
        <v>262</v>
      </c>
      <c r="B263" t="s">
        <v>263</v>
      </c>
      <c r="C263" t="str">
        <f>HYPERLINK("https://talan.bank.gov.ua/get-user-certificate/ayMcmMqZCDW-ZCjvj2lg","Завантажити сертифікат")</f>
        <v>Завантажити сертифікат</v>
      </c>
    </row>
    <row r="264" spans="1:3" x14ac:dyDescent="0.3">
      <c r="A264">
        <v>263</v>
      </c>
      <c r="B264" t="s">
        <v>264</v>
      </c>
      <c r="C264" t="str">
        <f>HYPERLINK("https://talan.bank.gov.ua/get-user-certificate/ayMcmNKzy4KETBhC7usl","Завантажити сертифікат")</f>
        <v>Завантажити сертифікат</v>
      </c>
    </row>
    <row r="265" spans="1:3" x14ac:dyDescent="0.3">
      <c r="A265">
        <v>264</v>
      </c>
      <c r="B265" t="s">
        <v>265</v>
      </c>
      <c r="C265" t="str">
        <f>HYPERLINK("https://talan.bank.gov.ua/get-user-certificate/ayMcm876KKEwvl-Ub6Pk","Завантажити сертифікат")</f>
        <v>Завантажити сертифікат</v>
      </c>
    </row>
    <row r="266" spans="1:3" x14ac:dyDescent="0.3">
      <c r="A266">
        <v>265</v>
      </c>
      <c r="B266" t="s">
        <v>266</v>
      </c>
      <c r="C266" t="str">
        <f>HYPERLINK("https://talan.bank.gov.ua/get-user-certificate/ayMcm2F34zx-TIgHCDUJ","Завантажити сертифікат")</f>
        <v>Завантажити сертифікат</v>
      </c>
    </row>
    <row r="267" spans="1:3" x14ac:dyDescent="0.3">
      <c r="A267">
        <v>266</v>
      </c>
      <c r="B267" t="s">
        <v>267</v>
      </c>
      <c r="C267" t="str">
        <f>HYPERLINK("https://talan.bank.gov.ua/get-user-certificate/ayMcm8vsuJH0ENKyIvXJ","Завантажити сертифікат")</f>
        <v>Завантажити сертифікат</v>
      </c>
    </row>
    <row r="268" spans="1:3" x14ac:dyDescent="0.3">
      <c r="A268">
        <v>267</v>
      </c>
      <c r="B268" t="s">
        <v>268</v>
      </c>
      <c r="C268" t="str">
        <f>HYPERLINK("https://talan.bank.gov.ua/get-user-certificate/ayMcmtn3wk78ZKn5lh7g","Завантажити сертифікат")</f>
        <v>Завантажити сертифікат</v>
      </c>
    </row>
    <row r="269" spans="1:3" x14ac:dyDescent="0.3">
      <c r="A269">
        <v>268</v>
      </c>
      <c r="B269" t="s">
        <v>269</v>
      </c>
      <c r="C269" t="str">
        <f>HYPERLINK("https://talan.bank.gov.ua/get-user-certificate/ayMcmuFjb65vukaV065H","Завантажити сертифікат")</f>
        <v>Завантажити сертифікат</v>
      </c>
    </row>
    <row r="270" spans="1:3" x14ac:dyDescent="0.3">
      <c r="A270">
        <v>269</v>
      </c>
      <c r="B270" t="s">
        <v>270</v>
      </c>
      <c r="C270" t="str">
        <f>HYPERLINK("https://talan.bank.gov.ua/get-user-certificate/ayMcmS8opUmBuVtq4bIh","Завантажити сертифікат")</f>
        <v>Завантажити сертифікат</v>
      </c>
    </row>
    <row r="271" spans="1:3" x14ac:dyDescent="0.3">
      <c r="A271">
        <v>270</v>
      </c>
      <c r="B271" t="s">
        <v>271</v>
      </c>
      <c r="C271" t="str">
        <f>HYPERLINK("https://talan.bank.gov.ua/get-user-certificate/ayMcm5WxtDZbJ5ikoZhw","Завантажити сертифікат")</f>
        <v>Завантажити сертифікат</v>
      </c>
    </row>
    <row r="272" spans="1:3" x14ac:dyDescent="0.3">
      <c r="A272">
        <v>271</v>
      </c>
      <c r="B272" t="s">
        <v>272</v>
      </c>
      <c r="C272" t="str">
        <f>HYPERLINK("https://talan.bank.gov.ua/get-user-certificate/ayMcmWyQOt9KHZk9xYM0","Завантажити сертифікат")</f>
        <v>Завантажити сертифікат</v>
      </c>
    </row>
    <row r="273" spans="1:3" x14ac:dyDescent="0.3">
      <c r="A273">
        <v>272</v>
      </c>
      <c r="B273" t="s">
        <v>6</v>
      </c>
      <c r="C273" t="str">
        <f>HYPERLINK("https://talan.bank.gov.ua/get-user-certificate/ayMcmz1k9Tle-vLfXYBe","Завантажити сертифікат")</f>
        <v>Завантажити сертифікат</v>
      </c>
    </row>
    <row r="274" spans="1:3" x14ac:dyDescent="0.3">
      <c r="A274">
        <v>273</v>
      </c>
      <c r="B274" t="s">
        <v>273</v>
      </c>
      <c r="C274" t="str">
        <f>HYPERLINK("https://talan.bank.gov.ua/get-user-certificate/ayMcmer15ZQfIUTjPy8y","Завантажити сертифікат")</f>
        <v>Завантажити сертифікат</v>
      </c>
    </row>
    <row r="275" spans="1:3" x14ac:dyDescent="0.3">
      <c r="A275">
        <v>274</v>
      </c>
      <c r="B275" t="s">
        <v>274</v>
      </c>
      <c r="C275" t="str">
        <f>HYPERLINK("https://talan.bank.gov.ua/get-user-certificate/ayMcmwQ1q8AmK-63w_Sa","Завантажити сертифікат")</f>
        <v>Завантажити сертифікат</v>
      </c>
    </row>
    <row r="276" spans="1:3" x14ac:dyDescent="0.3">
      <c r="A276">
        <v>275</v>
      </c>
      <c r="B276" t="s">
        <v>275</v>
      </c>
      <c r="C276" t="str">
        <f>HYPERLINK("https://talan.bank.gov.ua/get-user-certificate/ayMcm73XYjrRwsL2vhEu","Завантажити сертифікат")</f>
        <v>Завантажити сертифікат</v>
      </c>
    </row>
    <row r="277" spans="1:3" x14ac:dyDescent="0.3">
      <c r="A277">
        <v>276</v>
      </c>
      <c r="B277" t="s">
        <v>276</v>
      </c>
      <c r="C277" t="str">
        <f>HYPERLINK("https://talan.bank.gov.ua/get-user-certificate/ayMcmfgkK8oD117xfmwe","Завантажити сертифікат")</f>
        <v>Завантажити сертифікат</v>
      </c>
    </row>
    <row r="278" spans="1:3" x14ac:dyDescent="0.3">
      <c r="A278">
        <v>277</v>
      </c>
      <c r="B278" t="s">
        <v>277</v>
      </c>
      <c r="C278" t="str">
        <f>HYPERLINK("https://talan.bank.gov.ua/get-user-certificate/ayMcmk-5WUyj-HOpEPRS","Завантажити сертифікат")</f>
        <v>Завантажити сертифікат</v>
      </c>
    </row>
    <row r="279" spans="1:3" x14ac:dyDescent="0.3">
      <c r="A279">
        <v>278</v>
      </c>
      <c r="B279" t="s">
        <v>278</v>
      </c>
      <c r="C279" t="str">
        <f>HYPERLINK("https://talan.bank.gov.ua/get-user-certificate/ayMcmv_VQVdr2RYBQzzj","Завантажити сертифікат")</f>
        <v>Завантажити сертифікат</v>
      </c>
    </row>
    <row r="280" spans="1:3" x14ac:dyDescent="0.3">
      <c r="A280">
        <v>279</v>
      </c>
      <c r="B280" t="s">
        <v>279</v>
      </c>
      <c r="C280" t="str">
        <f>HYPERLINK("https://talan.bank.gov.ua/get-user-certificate/ayMcmReMacBZTyI6zcS1","Завантажити сертифікат")</f>
        <v>Завантажити сертифікат</v>
      </c>
    </row>
    <row r="281" spans="1:3" x14ac:dyDescent="0.3">
      <c r="A281">
        <v>280</v>
      </c>
      <c r="B281" t="s">
        <v>280</v>
      </c>
      <c r="C281" t="str">
        <f>HYPERLINK("https://talan.bank.gov.ua/get-user-certificate/ayMcmFRtoBzZjITI-t0H","Завантажити сертифікат")</f>
        <v>Завантажити сертифікат</v>
      </c>
    </row>
    <row r="282" spans="1:3" x14ac:dyDescent="0.3">
      <c r="A282">
        <v>281</v>
      </c>
      <c r="B282" t="s">
        <v>281</v>
      </c>
      <c r="C282" t="str">
        <f>HYPERLINK("https://talan.bank.gov.ua/get-user-certificate/ayMcmSULEuMWnLtzxh6k","Завантажити сертифікат")</f>
        <v>Завантажити сертифікат</v>
      </c>
    </row>
    <row r="283" spans="1:3" x14ac:dyDescent="0.3">
      <c r="A283">
        <v>282</v>
      </c>
      <c r="B283" t="s">
        <v>282</v>
      </c>
      <c r="C283" t="str">
        <f>HYPERLINK("https://talan.bank.gov.ua/get-user-certificate/ayMcmNxxP2oKMhwZZ_PH","Завантажити сертифікат")</f>
        <v>Завантажити сертифікат</v>
      </c>
    </row>
    <row r="284" spans="1:3" x14ac:dyDescent="0.3">
      <c r="A284">
        <v>283</v>
      </c>
      <c r="B284" t="s">
        <v>283</v>
      </c>
      <c r="C284" t="str">
        <f>HYPERLINK("https://talan.bank.gov.ua/get-user-certificate/ayMcm5Cf2jScFzQqZ9cI","Завантажити сертифікат")</f>
        <v>Завантажити сертифікат</v>
      </c>
    </row>
    <row r="285" spans="1:3" x14ac:dyDescent="0.3">
      <c r="A285">
        <v>284</v>
      </c>
      <c r="B285" t="s">
        <v>284</v>
      </c>
      <c r="C285" t="str">
        <f>HYPERLINK("https://talan.bank.gov.ua/get-user-certificate/ayMcmzoyaZShgxodwgiK","Завантажити сертифікат")</f>
        <v>Завантажити сертифікат</v>
      </c>
    </row>
    <row r="286" spans="1:3" x14ac:dyDescent="0.3">
      <c r="A286">
        <v>285</v>
      </c>
      <c r="B286" t="s">
        <v>285</v>
      </c>
      <c r="C286" t="str">
        <f>HYPERLINK("https://talan.bank.gov.ua/get-user-certificate/ayMcmcVLCuRDYeiXsKbE","Завантажити сертифікат")</f>
        <v>Завантажити сертифікат</v>
      </c>
    </row>
    <row r="287" spans="1:3" x14ac:dyDescent="0.3">
      <c r="A287">
        <v>286</v>
      </c>
      <c r="B287" t="s">
        <v>286</v>
      </c>
      <c r="C287" t="str">
        <f>HYPERLINK("https://talan.bank.gov.ua/get-user-certificate/ayMcmt4d8FABtI8W9jfd","Завантажити сертифікат")</f>
        <v>Завантажити сертифікат</v>
      </c>
    </row>
    <row r="288" spans="1:3" x14ac:dyDescent="0.3">
      <c r="A288">
        <v>287</v>
      </c>
      <c r="B288" t="s">
        <v>287</v>
      </c>
      <c r="C288" t="str">
        <f>HYPERLINK("https://talan.bank.gov.ua/get-user-certificate/ayMcmtSudUYpnmLTRtnl","Завантажити сертифікат")</f>
        <v>Завантажити сертифікат</v>
      </c>
    </row>
    <row r="289" spans="1:3" x14ac:dyDescent="0.3">
      <c r="A289">
        <v>288</v>
      </c>
      <c r="B289" t="s">
        <v>288</v>
      </c>
      <c r="C289" t="str">
        <f>HYPERLINK("https://talan.bank.gov.ua/get-user-certificate/ayMcmRcAeWCTBP_IOknG","Завантажити сертифікат")</f>
        <v>Завантажити сертифікат</v>
      </c>
    </row>
    <row r="290" spans="1:3" x14ac:dyDescent="0.3">
      <c r="A290">
        <v>289</v>
      </c>
      <c r="B290" t="s">
        <v>289</v>
      </c>
      <c r="C290" t="str">
        <f>HYPERLINK("https://talan.bank.gov.ua/get-user-certificate/ayMcmyvdiB9s3I4wl4ft","Завантажити сертифікат")</f>
        <v>Завантажити сертифікат</v>
      </c>
    </row>
    <row r="291" spans="1:3" x14ac:dyDescent="0.3">
      <c r="A291">
        <v>290</v>
      </c>
      <c r="B291" t="s">
        <v>290</v>
      </c>
      <c r="C291" t="str">
        <f>HYPERLINK("https://talan.bank.gov.ua/get-user-certificate/ayMcmPi-95lMnBnKkbjZ","Завантажити сертифікат")</f>
        <v>Завантажити сертифікат</v>
      </c>
    </row>
    <row r="292" spans="1:3" x14ac:dyDescent="0.3">
      <c r="A292">
        <v>291</v>
      </c>
      <c r="B292" t="s">
        <v>291</v>
      </c>
      <c r="C292" t="str">
        <f>HYPERLINK("https://talan.bank.gov.ua/get-user-certificate/ayMcmLbIrAz0wmEfdwoM","Завантажити сертифікат")</f>
        <v>Завантажити сертифікат</v>
      </c>
    </row>
    <row r="293" spans="1:3" x14ac:dyDescent="0.3">
      <c r="A293">
        <v>292</v>
      </c>
      <c r="B293" t="s">
        <v>292</v>
      </c>
      <c r="C293" t="str">
        <f>HYPERLINK("https://talan.bank.gov.ua/get-user-certificate/ayMcmKiLAByhA0QvMOVF","Завантажити сертифікат")</f>
        <v>Завантажити сертифікат</v>
      </c>
    </row>
    <row r="294" spans="1:3" x14ac:dyDescent="0.3">
      <c r="A294">
        <v>293</v>
      </c>
      <c r="B294" t="s">
        <v>293</v>
      </c>
      <c r="C294" t="str">
        <f>HYPERLINK("https://talan.bank.gov.ua/get-user-certificate/ayMcmWNU_vLeM_RMExq9","Завантажити сертифікат")</f>
        <v>Завантажити сертифікат</v>
      </c>
    </row>
    <row r="295" spans="1:3" x14ac:dyDescent="0.3">
      <c r="A295">
        <v>294</v>
      </c>
      <c r="B295" t="s">
        <v>294</v>
      </c>
      <c r="C295" t="str">
        <f>HYPERLINK("https://talan.bank.gov.ua/get-user-certificate/ayMcmgOxiAaw6Ic_5bfq","Завантажити сертифікат")</f>
        <v>Завантажити сертифікат</v>
      </c>
    </row>
    <row r="296" spans="1:3" x14ac:dyDescent="0.3">
      <c r="A296">
        <v>295</v>
      </c>
      <c r="B296" t="s">
        <v>295</v>
      </c>
      <c r="C296" t="str">
        <f>HYPERLINK("https://talan.bank.gov.ua/get-user-certificate/ayMcmGcmtOjv5ZoQtbi5","Завантажити сертифікат")</f>
        <v>Завантажити сертифікат</v>
      </c>
    </row>
    <row r="297" spans="1:3" x14ac:dyDescent="0.3">
      <c r="A297">
        <v>296</v>
      </c>
      <c r="B297" t="s">
        <v>296</v>
      </c>
      <c r="C297" t="str">
        <f>HYPERLINK("https://talan.bank.gov.ua/get-user-certificate/ayMcm11Kv-g9-BHSUdeI","Завантажити сертифікат")</f>
        <v>Завантажити сертифікат</v>
      </c>
    </row>
    <row r="298" spans="1:3" x14ac:dyDescent="0.3">
      <c r="A298">
        <v>297</v>
      </c>
      <c r="B298" t="s">
        <v>297</v>
      </c>
      <c r="C298" t="str">
        <f>HYPERLINK("https://talan.bank.gov.ua/get-user-certificate/ayMcmBtI-NJlvpiGypac","Завантажити сертифікат")</f>
        <v>Завантажити сертифікат</v>
      </c>
    </row>
    <row r="299" spans="1:3" x14ac:dyDescent="0.3">
      <c r="A299">
        <v>298</v>
      </c>
      <c r="B299" t="s">
        <v>298</v>
      </c>
      <c r="C299" t="str">
        <f>HYPERLINK("https://talan.bank.gov.ua/get-user-certificate/ayMcmECVH0F-BMvJA20o","Завантажити сертифікат")</f>
        <v>Завантажити сертифікат</v>
      </c>
    </row>
    <row r="300" spans="1:3" x14ac:dyDescent="0.3">
      <c r="A300">
        <v>299</v>
      </c>
      <c r="B300" t="s">
        <v>299</v>
      </c>
      <c r="C300" t="str">
        <f>HYPERLINK("https://talan.bank.gov.ua/get-user-certificate/ayMcmT66qIz0BMriAeq6","Завантажити сертифікат")</f>
        <v>Завантажити сертифікат</v>
      </c>
    </row>
    <row r="301" spans="1:3" x14ac:dyDescent="0.3">
      <c r="A301">
        <v>300</v>
      </c>
      <c r="B301" t="s">
        <v>300</v>
      </c>
      <c r="C301" t="str">
        <f>HYPERLINK("https://talan.bank.gov.ua/get-user-certificate/ayMcmfya-WRnmy1SsDgk","Завантажити сертифікат")</f>
        <v>Завантажити сертифікат</v>
      </c>
    </row>
    <row r="302" spans="1:3" x14ac:dyDescent="0.3">
      <c r="A302">
        <v>301</v>
      </c>
      <c r="B302" t="s">
        <v>301</v>
      </c>
      <c r="C302" t="str">
        <f>HYPERLINK("https://talan.bank.gov.ua/get-user-certificate/ayMcmoKOTrz_WjLFwyJT","Завантажити сертифікат")</f>
        <v>Завантажити сертифікат</v>
      </c>
    </row>
    <row r="303" spans="1:3" x14ac:dyDescent="0.3">
      <c r="A303">
        <v>302</v>
      </c>
      <c r="B303" t="s">
        <v>302</v>
      </c>
      <c r="C303" t="str">
        <f>HYPERLINK("https://talan.bank.gov.ua/get-user-certificate/ayMcmyR8-IKkEJocS2wR","Завантажити сертифікат")</f>
        <v>Завантажити сертифікат</v>
      </c>
    </row>
    <row r="304" spans="1:3" x14ac:dyDescent="0.3">
      <c r="A304">
        <v>303</v>
      </c>
      <c r="B304" t="s">
        <v>303</v>
      </c>
      <c r="C304" t="str">
        <f>HYPERLINK("https://talan.bank.gov.ua/get-user-certificate/ayMcmCDj43LiY-R6eHxu","Завантажити сертифікат")</f>
        <v>Завантажити сертифікат</v>
      </c>
    </row>
    <row r="305" spans="1:3" x14ac:dyDescent="0.3">
      <c r="A305">
        <v>304</v>
      </c>
      <c r="B305" t="s">
        <v>304</v>
      </c>
      <c r="C305" t="str">
        <f>HYPERLINK("https://talan.bank.gov.ua/get-user-certificate/ayMcmSxpzVuX0VUOXnBy","Завантажити сертифікат")</f>
        <v>Завантажити сертифікат</v>
      </c>
    </row>
    <row r="306" spans="1:3" x14ac:dyDescent="0.3">
      <c r="A306">
        <v>305</v>
      </c>
      <c r="B306" t="s">
        <v>305</v>
      </c>
      <c r="C306" t="str">
        <f>HYPERLINK("https://talan.bank.gov.ua/get-user-certificate/ayMcmAGw0ey45RkmLR5z","Завантажити сертифікат")</f>
        <v>Завантажити сертифікат</v>
      </c>
    </row>
    <row r="307" spans="1:3" x14ac:dyDescent="0.3">
      <c r="A307">
        <v>306</v>
      </c>
      <c r="B307" t="s">
        <v>306</v>
      </c>
      <c r="C307" t="str">
        <f>HYPERLINK("https://talan.bank.gov.ua/get-user-certificate/ayMcmv828E34LpemauRw","Завантажити сертифікат")</f>
        <v>Завантажити сертифікат</v>
      </c>
    </row>
    <row r="308" spans="1:3" x14ac:dyDescent="0.3">
      <c r="A308">
        <v>307</v>
      </c>
      <c r="B308" t="s">
        <v>307</v>
      </c>
      <c r="C308" t="str">
        <f>HYPERLINK("https://talan.bank.gov.ua/get-user-certificate/ayMcmq4cUi949OFglUHF","Завантажити сертифікат")</f>
        <v>Завантажити сертифікат</v>
      </c>
    </row>
    <row r="309" spans="1:3" x14ac:dyDescent="0.3">
      <c r="A309">
        <v>308</v>
      </c>
      <c r="B309" t="s">
        <v>308</v>
      </c>
      <c r="C309" t="str">
        <f>HYPERLINK("https://talan.bank.gov.ua/get-user-certificate/ayMcmqZP2wJebXyRUySB","Завантажити сертифікат")</f>
        <v>Завантажити сертифікат</v>
      </c>
    </row>
    <row r="310" spans="1:3" x14ac:dyDescent="0.3">
      <c r="A310">
        <v>309</v>
      </c>
      <c r="B310" t="s">
        <v>309</v>
      </c>
      <c r="C310" t="str">
        <f>HYPERLINK("https://talan.bank.gov.ua/get-user-certificate/ayMcmF6WBflsdnEej8hg","Завантажити сертифікат")</f>
        <v>Завантажити сертифікат</v>
      </c>
    </row>
    <row r="311" spans="1:3" x14ac:dyDescent="0.3">
      <c r="A311">
        <v>310</v>
      </c>
      <c r="B311" t="s">
        <v>310</v>
      </c>
      <c r="C311" t="str">
        <f>HYPERLINK("https://talan.bank.gov.ua/get-user-certificate/ayMcmf5AjU-8zt54gL-m","Завантажити сертифікат")</f>
        <v>Завантажити сертифікат</v>
      </c>
    </row>
    <row r="312" spans="1:3" x14ac:dyDescent="0.3">
      <c r="A312">
        <v>311</v>
      </c>
      <c r="B312" t="s">
        <v>311</v>
      </c>
      <c r="C312" t="str">
        <f>HYPERLINK("https://talan.bank.gov.ua/get-user-certificate/ayMcmdF1hYnZvUi6Dwhx","Завантажити сертифікат")</f>
        <v>Завантажити сертифікат</v>
      </c>
    </row>
    <row r="313" spans="1:3" x14ac:dyDescent="0.3">
      <c r="A313">
        <v>312</v>
      </c>
      <c r="B313" t="s">
        <v>312</v>
      </c>
      <c r="C313" t="str">
        <f>HYPERLINK("https://talan.bank.gov.ua/get-user-certificate/ayMcmZoSUJKZ4-gT5x8W","Завантажити сертифікат")</f>
        <v>Завантажити сертифікат</v>
      </c>
    </row>
    <row r="314" spans="1:3" x14ac:dyDescent="0.3">
      <c r="A314">
        <v>313</v>
      </c>
      <c r="B314" t="s">
        <v>313</v>
      </c>
      <c r="C314" t="str">
        <f>HYPERLINK("https://talan.bank.gov.ua/get-user-certificate/ayMcmyo_cacqgcMhxmvX","Завантажити сертифікат")</f>
        <v>Завантажити сертифікат</v>
      </c>
    </row>
    <row r="315" spans="1:3" x14ac:dyDescent="0.3">
      <c r="A315">
        <v>314</v>
      </c>
      <c r="B315" t="s">
        <v>314</v>
      </c>
      <c r="C315" t="str">
        <f>HYPERLINK("https://talan.bank.gov.ua/get-user-certificate/ayMcmupQDvyd4m_bk-C2","Завантажити сертифікат")</f>
        <v>Завантажити сертифікат</v>
      </c>
    </row>
    <row r="316" spans="1:3" x14ac:dyDescent="0.3">
      <c r="A316">
        <v>315</v>
      </c>
      <c r="B316" t="s">
        <v>315</v>
      </c>
      <c r="C316" t="str">
        <f>HYPERLINK("https://talan.bank.gov.ua/get-user-certificate/ayMcmgYFgqc2sbtYUBRD","Завантажити сертифікат")</f>
        <v>Завантажити сертифікат</v>
      </c>
    </row>
    <row r="317" spans="1:3" x14ac:dyDescent="0.3">
      <c r="A317">
        <v>316</v>
      </c>
      <c r="B317" t="s">
        <v>316</v>
      </c>
      <c r="C317" t="str">
        <f>HYPERLINK("https://talan.bank.gov.ua/get-user-certificate/ayMcm5rtn54uxkmpOp1K","Завантажити сертифікат")</f>
        <v>Завантажити сертифікат</v>
      </c>
    </row>
    <row r="318" spans="1:3" x14ac:dyDescent="0.3">
      <c r="A318">
        <v>317</v>
      </c>
      <c r="B318" t="s">
        <v>317</v>
      </c>
      <c r="C318" t="str">
        <f>HYPERLINK("https://talan.bank.gov.ua/get-user-certificate/ayMcmv1J9BqFeu1uBXnp","Завантажити сертифікат")</f>
        <v>Завантажити сертифікат</v>
      </c>
    </row>
    <row r="319" spans="1:3" x14ac:dyDescent="0.3">
      <c r="A319">
        <v>318</v>
      </c>
      <c r="B319" t="s">
        <v>318</v>
      </c>
      <c r="C319" t="str">
        <f>HYPERLINK("https://talan.bank.gov.ua/get-user-certificate/ayMcmWF-5kQ0PkHe0OZO","Завантажити сертифікат")</f>
        <v>Завантажити сертифікат</v>
      </c>
    </row>
    <row r="320" spans="1:3" x14ac:dyDescent="0.3">
      <c r="A320">
        <v>319</v>
      </c>
      <c r="B320" t="s">
        <v>319</v>
      </c>
      <c r="C320" t="str">
        <f>HYPERLINK("https://talan.bank.gov.ua/get-user-certificate/ayMcmu0E3zAOh2BYjc-k","Завантажити сертифікат")</f>
        <v>Завантажити сертифікат</v>
      </c>
    </row>
    <row r="321" spans="1:3" x14ac:dyDescent="0.3">
      <c r="A321">
        <v>320</v>
      </c>
      <c r="B321" t="s">
        <v>320</v>
      </c>
      <c r="C321" t="str">
        <f>HYPERLINK("https://talan.bank.gov.ua/get-user-certificate/ayMcmTmb7qlfW5a0Tznn","Завантажити сертифікат")</f>
        <v>Завантажити сертифікат</v>
      </c>
    </row>
    <row r="322" spans="1:3" x14ac:dyDescent="0.3">
      <c r="A322">
        <v>321</v>
      </c>
      <c r="B322" t="s">
        <v>321</v>
      </c>
      <c r="C322" t="str">
        <f>HYPERLINK("https://talan.bank.gov.ua/get-user-certificate/ayMcmpFPD0yrU6VdFkOc","Завантажити сертифікат")</f>
        <v>Завантажити сертифікат</v>
      </c>
    </row>
    <row r="323" spans="1:3" x14ac:dyDescent="0.3">
      <c r="A323">
        <v>322</v>
      </c>
      <c r="B323" t="s">
        <v>322</v>
      </c>
      <c r="C323" t="str">
        <f>HYPERLINK("https://talan.bank.gov.ua/get-user-certificate/ayMcmk570Rv5OAulug3D","Завантажити сертифікат")</f>
        <v>Завантажити сертифікат</v>
      </c>
    </row>
    <row r="324" spans="1:3" x14ac:dyDescent="0.3">
      <c r="A324">
        <v>323</v>
      </c>
      <c r="B324" t="s">
        <v>323</v>
      </c>
      <c r="C324" t="str">
        <f>HYPERLINK("https://talan.bank.gov.ua/get-user-certificate/ayMcmDdmrrV-fVo2FNKe","Завантажити сертифікат")</f>
        <v>Завантажити сертифікат</v>
      </c>
    </row>
    <row r="325" spans="1:3" x14ac:dyDescent="0.3">
      <c r="A325">
        <v>324</v>
      </c>
      <c r="B325" t="s">
        <v>324</v>
      </c>
      <c r="C325" t="str">
        <f>HYPERLINK("https://talan.bank.gov.ua/get-user-certificate/ayMcmfVgQ_du0OOf-5ta","Завантажити сертифікат")</f>
        <v>Завантажити сертифікат</v>
      </c>
    </row>
    <row r="326" spans="1:3" x14ac:dyDescent="0.3">
      <c r="A326">
        <v>325</v>
      </c>
      <c r="B326" t="s">
        <v>325</v>
      </c>
      <c r="C326" t="str">
        <f>HYPERLINK("https://talan.bank.gov.ua/get-user-certificate/ayMcmUCPtTrli7KBrWvB","Завантажити сертифікат")</f>
        <v>Завантажити сертифікат</v>
      </c>
    </row>
    <row r="327" spans="1:3" x14ac:dyDescent="0.3">
      <c r="A327">
        <v>326</v>
      </c>
      <c r="B327" t="s">
        <v>326</v>
      </c>
      <c r="C327" t="str">
        <f>HYPERLINK("https://talan.bank.gov.ua/get-user-certificate/ayMcmT2fnikz_QkzZLQS","Завантажити сертифікат")</f>
        <v>Завантажити сертифікат</v>
      </c>
    </row>
    <row r="328" spans="1:3" x14ac:dyDescent="0.3">
      <c r="A328">
        <v>327</v>
      </c>
      <c r="B328" t="s">
        <v>327</v>
      </c>
      <c r="C328" t="str">
        <f>HYPERLINK("https://talan.bank.gov.ua/get-user-certificate/ayMcmb7f8auMIHyLZrc1","Завантажити сертифікат")</f>
        <v>Завантажити сертифікат</v>
      </c>
    </row>
    <row r="329" spans="1:3" x14ac:dyDescent="0.3">
      <c r="A329">
        <v>328</v>
      </c>
      <c r="B329" t="s">
        <v>328</v>
      </c>
      <c r="C329" t="str">
        <f>HYPERLINK("https://talan.bank.gov.ua/get-user-certificate/ayMcm6cSe0P1RcwjWKtO","Завантажити сертифікат")</f>
        <v>Завантажити сертифікат</v>
      </c>
    </row>
    <row r="330" spans="1:3" x14ac:dyDescent="0.3">
      <c r="A330">
        <v>329</v>
      </c>
      <c r="B330" t="s">
        <v>329</v>
      </c>
      <c r="C330" t="str">
        <f>HYPERLINK("https://talan.bank.gov.ua/get-user-certificate/ayMcmva4f4DnK6s8rqfr","Завантажити сертифікат")</f>
        <v>Завантажити сертифікат</v>
      </c>
    </row>
    <row r="331" spans="1:3" x14ac:dyDescent="0.3">
      <c r="A331">
        <v>330</v>
      </c>
      <c r="B331" t="s">
        <v>330</v>
      </c>
      <c r="C331" t="str">
        <f>HYPERLINK("https://talan.bank.gov.ua/get-user-certificate/ayMcmE6hRR33-qDuKN4O","Завантажити сертифікат")</f>
        <v>Завантажити сертифікат</v>
      </c>
    </row>
    <row r="332" spans="1:3" x14ac:dyDescent="0.3">
      <c r="A332">
        <v>331</v>
      </c>
      <c r="B332" t="s">
        <v>331</v>
      </c>
      <c r="C332" t="str">
        <f>HYPERLINK("https://talan.bank.gov.ua/get-user-certificate/ayMcm3_XZ1iUvOzengnl","Завантажити сертифікат")</f>
        <v>Завантажити сертифікат</v>
      </c>
    </row>
    <row r="333" spans="1:3" x14ac:dyDescent="0.3">
      <c r="A333">
        <v>332</v>
      </c>
      <c r="B333" t="s">
        <v>332</v>
      </c>
      <c r="C333" t="str">
        <f>HYPERLINK("https://talan.bank.gov.ua/get-user-certificate/ayMcm_1T5PM1toYZymxH","Завантажити сертифікат")</f>
        <v>Завантажити сертифікат</v>
      </c>
    </row>
    <row r="334" spans="1:3" x14ac:dyDescent="0.3">
      <c r="A334">
        <v>333</v>
      </c>
      <c r="B334" t="s">
        <v>333</v>
      </c>
      <c r="C334" t="str">
        <f>HYPERLINK("https://talan.bank.gov.ua/get-user-certificate/ayMcmUPB2fOYxaoQC-GC","Завантажити сертифікат")</f>
        <v>Завантажити сертифікат</v>
      </c>
    </row>
    <row r="335" spans="1:3" x14ac:dyDescent="0.3">
      <c r="A335">
        <v>334</v>
      </c>
      <c r="B335" t="s">
        <v>334</v>
      </c>
      <c r="C335" t="str">
        <f>HYPERLINK("https://talan.bank.gov.ua/get-user-certificate/ayMcm8AREy03pz1_qxGD","Завантажити сертифікат")</f>
        <v>Завантажити сертифікат</v>
      </c>
    </row>
    <row r="336" spans="1:3" x14ac:dyDescent="0.3">
      <c r="A336">
        <v>335</v>
      </c>
      <c r="B336" t="s">
        <v>335</v>
      </c>
      <c r="C336" t="str">
        <f>HYPERLINK("https://talan.bank.gov.ua/get-user-certificate/ayMcmsf-KtGD4xh6pjwt","Завантажити сертифікат")</f>
        <v>Завантажити сертифікат</v>
      </c>
    </row>
    <row r="337" spans="1:3" x14ac:dyDescent="0.3">
      <c r="A337">
        <v>336</v>
      </c>
      <c r="B337" t="s">
        <v>336</v>
      </c>
      <c r="C337" t="str">
        <f>HYPERLINK("https://talan.bank.gov.ua/get-user-certificate/ayMcmkuE6l4R9e23RHDC","Завантажити сертифікат")</f>
        <v>Завантажити сертифікат</v>
      </c>
    </row>
    <row r="338" spans="1:3" x14ac:dyDescent="0.3">
      <c r="A338">
        <v>337</v>
      </c>
      <c r="B338" t="s">
        <v>337</v>
      </c>
      <c r="C338" t="str">
        <f>HYPERLINK("https://talan.bank.gov.ua/get-user-certificate/ayMcmPyeU10lnVESfSkq","Завантажити сертифікат")</f>
        <v>Завантажити сертифікат</v>
      </c>
    </row>
    <row r="339" spans="1:3" x14ac:dyDescent="0.3">
      <c r="A339">
        <v>338</v>
      </c>
      <c r="B339" t="s">
        <v>338</v>
      </c>
      <c r="C339" t="str">
        <f>HYPERLINK("https://talan.bank.gov.ua/get-user-certificate/ayMcmBl7zBMmL8LYq8kD","Завантажити сертифікат")</f>
        <v>Завантажити сертифікат</v>
      </c>
    </row>
    <row r="340" spans="1:3" x14ac:dyDescent="0.3">
      <c r="A340">
        <v>339</v>
      </c>
      <c r="B340" t="s">
        <v>339</v>
      </c>
      <c r="C340" t="str">
        <f>HYPERLINK("https://talan.bank.gov.ua/get-user-certificate/ayMcmRQYUZi7hqpobKuQ","Завантажити сертифікат")</f>
        <v>Завантажити сертифікат</v>
      </c>
    </row>
    <row r="341" spans="1:3" x14ac:dyDescent="0.3">
      <c r="A341">
        <v>340</v>
      </c>
      <c r="B341" t="s">
        <v>340</v>
      </c>
      <c r="C341" t="str">
        <f>HYPERLINK("https://talan.bank.gov.ua/get-user-certificate/ayMcmcYnyZ2bf07Ae8-w","Завантажити сертифікат")</f>
        <v>Завантажити сертифікат</v>
      </c>
    </row>
    <row r="342" spans="1:3" x14ac:dyDescent="0.3">
      <c r="A342">
        <v>341</v>
      </c>
      <c r="B342" t="s">
        <v>341</v>
      </c>
      <c r="C342" t="str">
        <f>HYPERLINK("https://talan.bank.gov.ua/get-user-certificate/ayMcmAatjcvFr4xn5fIy","Завантажити сертифікат")</f>
        <v>Завантажити сертифікат</v>
      </c>
    </row>
    <row r="343" spans="1:3" x14ac:dyDescent="0.3">
      <c r="A343">
        <v>342</v>
      </c>
      <c r="B343" t="s">
        <v>342</v>
      </c>
      <c r="C343" t="str">
        <f>HYPERLINK("https://talan.bank.gov.ua/get-user-certificate/ayMcmKpuBAvzCtTCGgBm","Завантажити сертифікат")</f>
        <v>Завантажити сертифікат</v>
      </c>
    </row>
    <row r="344" spans="1:3" x14ac:dyDescent="0.3">
      <c r="A344">
        <v>343</v>
      </c>
      <c r="B344" t="s">
        <v>343</v>
      </c>
      <c r="C344" t="str">
        <f>HYPERLINK("https://talan.bank.gov.ua/get-user-certificate/ayMcm2E-AxR-deSCQ2tc","Завантажити сертифікат")</f>
        <v>Завантажити сертифікат</v>
      </c>
    </row>
    <row r="345" spans="1:3" x14ac:dyDescent="0.3">
      <c r="A345">
        <v>344</v>
      </c>
      <c r="B345" t="s">
        <v>344</v>
      </c>
      <c r="C345" t="str">
        <f>HYPERLINK("https://talan.bank.gov.ua/get-user-certificate/ayMcmLdlh84H4zP3189k","Завантажити сертифікат")</f>
        <v>Завантажити сертифікат</v>
      </c>
    </row>
    <row r="346" spans="1:3" x14ac:dyDescent="0.3">
      <c r="A346">
        <v>345</v>
      </c>
      <c r="B346" t="s">
        <v>345</v>
      </c>
      <c r="C346" t="str">
        <f>HYPERLINK("https://talan.bank.gov.ua/get-user-certificate/ayMcmTdPZ521uKBm37LN","Завантажити сертифікат")</f>
        <v>Завантажити сертифікат</v>
      </c>
    </row>
    <row r="347" spans="1:3" x14ac:dyDescent="0.3">
      <c r="A347">
        <v>346</v>
      </c>
      <c r="B347" t="s">
        <v>346</v>
      </c>
      <c r="C347" t="str">
        <f>HYPERLINK("https://talan.bank.gov.ua/get-user-certificate/ayMcmkUpv3qI6vC2zvOv","Завантажити сертифікат")</f>
        <v>Завантажити сертифікат</v>
      </c>
    </row>
    <row r="348" spans="1:3" x14ac:dyDescent="0.3">
      <c r="A348">
        <v>347</v>
      </c>
      <c r="B348" t="s">
        <v>347</v>
      </c>
      <c r="C348" t="str">
        <f>HYPERLINK("https://talan.bank.gov.ua/get-user-certificate/ayMcmrQ8BPstZre07Hg-","Завантажити сертифікат")</f>
        <v>Завантажити сертифікат</v>
      </c>
    </row>
    <row r="349" spans="1:3" x14ac:dyDescent="0.3">
      <c r="A349">
        <v>348</v>
      </c>
      <c r="B349" t="s">
        <v>348</v>
      </c>
      <c r="C349" t="str">
        <f>HYPERLINK("https://talan.bank.gov.ua/get-user-certificate/ayMcmCVoWRxlbNq_zkY0","Завантажити сертифікат")</f>
        <v>Завантажити сертифікат</v>
      </c>
    </row>
    <row r="350" spans="1:3" x14ac:dyDescent="0.3">
      <c r="A350">
        <v>349</v>
      </c>
      <c r="B350" t="s">
        <v>349</v>
      </c>
      <c r="C350" t="str">
        <f>HYPERLINK("https://talan.bank.gov.ua/get-user-certificate/ayMcmTLJ142Cf_ydWYJ4","Завантажити сертифікат")</f>
        <v>Завантажити сертифікат</v>
      </c>
    </row>
    <row r="351" spans="1:3" x14ac:dyDescent="0.3">
      <c r="A351">
        <v>350</v>
      </c>
      <c r="B351" t="s">
        <v>350</v>
      </c>
      <c r="C351" t="str">
        <f>HYPERLINK("https://talan.bank.gov.ua/get-user-certificate/ayMcmLKRQ8Ez09VNpHIn","Завантажити сертифікат")</f>
        <v>Завантажити сертифікат</v>
      </c>
    </row>
    <row r="352" spans="1:3" x14ac:dyDescent="0.3">
      <c r="A352">
        <v>351</v>
      </c>
      <c r="B352" t="s">
        <v>351</v>
      </c>
      <c r="C352" t="str">
        <f>HYPERLINK("https://talan.bank.gov.ua/get-user-certificate/ayMcmpONEXN4JrM6qCS2","Завантажити сертифікат")</f>
        <v>Завантажити сертифікат</v>
      </c>
    </row>
    <row r="353" spans="1:3" x14ac:dyDescent="0.3">
      <c r="A353">
        <v>352</v>
      </c>
      <c r="B353" t="s">
        <v>352</v>
      </c>
      <c r="C353" t="str">
        <f>HYPERLINK("https://talan.bank.gov.ua/get-user-certificate/ayMcmlN82cXtVL7R19jl","Завантажити сертифікат")</f>
        <v>Завантажити сертифікат</v>
      </c>
    </row>
    <row r="354" spans="1:3" x14ac:dyDescent="0.3">
      <c r="A354">
        <v>353</v>
      </c>
      <c r="B354" t="s">
        <v>353</v>
      </c>
      <c r="C354" t="str">
        <f>HYPERLINK("https://talan.bank.gov.ua/get-user-certificate/ayMcm3Mi3Iqtfn4N555a","Завантажити сертифікат")</f>
        <v>Завантажити сертифікат</v>
      </c>
    </row>
    <row r="355" spans="1:3" x14ac:dyDescent="0.3">
      <c r="A355">
        <v>354</v>
      </c>
      <c r="B355" t="s">
        <v>354</v>
      </c>
      <c r="C355" t="str">
        <f>HYPERLINK("https://talan.bank.gov.ua/get-user-certificate/ayMcmRIiqymoXB28Gqv1","Завантажити сертифікат")</f>
        <v>Завантажити сертифікат</v>
      </c>
    </row>
    <row r="356" spans="1:3" x14ac:dyDescent="0.3">
      <c r="A356">
        <v>355</v>
      </c>
      <c r="B356" t="s">
        <v>355</v>
      </c>
      <c r="C356" t="str">
        <f>HYPERLINK("https://talan.bank.gov.ua/get-user-certificate/ayMcmnI1HHDX5-tWtbxv","Завантажити сертифікат")</f>
        <v>Завантажити сертифікат</v>
      </c>
    </row>
    <row r="357" spans="1:3" x14ac:dyDescent="0.3">
      <c r="A357">
        <v>356</v>
      </c>
      <c r="B357" t="s">
        <v>356</v>
      </c>
      <c r="C357" t="str">
        <f>HYPERLINK("https://talan.bank.gov.ua/get-user-certificate/ayMcmN81ZXZBsQw8QbtZ","Завантажити сертифікат")</f>
        <v>Завантажити сертифікат</v>
      </c>
    </row>
    <row r="358" spans="1:3" x14ac:dyDescent="0.3">
      <c r="A358">
        <v>357</v>
      </c>
      <c r="B358" t="s">
        <v>357</v>
      </c>
      <c r="C358" t="str">
        <f>HYPERLINK("https://talan.bank.gov.ua/get-user-certificate/ayMcmcxjfKWqkvukILDU","Завантажити сертифікат")</f>
        <v>Завантажити сертифікат</v>
      </c>
    </row>
    <row r="359" spans="1:3" x14ac:dyDescent="0.3">
      <c r="A359">
        <v>358</v>
      </c>
      <c r="B359" t="s">
        <v>358</v>
      </c>
      <c r="C359" t="str">
        <f>HYPERLINK("https://talan.bank.gov.ua/get-user-certificate/ayMcmSHQ32IaYyow1dMQ","Завантажити сертифікат")</f>
        <v>Завантажити сертифікат</v>
      </c>
    </row>
    <row r="360" spans="1:3" x14ac:dyDescent="0.3">
      <c r="A360">
        <v>359</v>
      </c>
      <c r="B360" t="s">
        <v>359</v>
      </c>
      <c r="C360" t="str">
        <f>HYPERLINK("https://talan.bank.gov.ua/get-user-certificate/ayMcmHt21_095UOhs3Rs","Завантажити сертифікат")</f>
        <v>Завантажити сертифікат</v>
      </c>
    </row>
    <row r="361" spans="1:3" x14ac:dyDescent="0.3">
      <c r="A361">
        <v>360</v>
      </c>
      <c r="B361" t="s">
        <v>360</v>
      </c>
      <c r="C361" t="str">
        <f>HYPERLINK("https://talan.bank.gov.ua/get-user-certificate/ayMcmG1rTXnk-uWpQGb2","Завантажити сертифікат")</f>
        <v>Завантажити сертифікат</v>
      </c>
    </row>
    <row r="362" spans="1:3" x14ac:dyDescent="0.3">
      <c r="A362">
        <v>361</v>
      </c>
      <c r="B362" t="s">
        <v>361</v>
      </c>
      <c r="C362" t="str">
        <f>HYPERLINK("https://talan.bank.gov.ua/get-user-certificate/ayMcm7CDZZDVi3JoxUYO","Завантажити сертифікат")</f>
        <v>Завантажити сертифікат</v>
      </c>
    </row>
    <row r="363" spans="1:3" x14ac:dyDescent="0.3">
      <c r="A363">
        <v>362</v>
      </c>
      <c r="B363" t="s">
        <v>362</v>
      </c>
      <c r="C363" t="str">
        <f>HYPERLINK("https://talan.bank.gov.ua/get-user-certificate/ayMcmETQWc-t6HHjln6V","Завантажити сертифікат")</f>
        <v>Завантажити сертифікат</v>
      </c>
    </row>
    <row r="364" spans="1:3" x14ac:dyDescent="0.3">
      <c r="A364">
        <v>363</v>
      </c>
      <c r="B364" t="s">
        <v>363</v>
      </c>
      <c r="C364" t="str">
        <f>HYPERLINK("https://talan.bank.gov.ua/get-user-certificate/ayMcm2YDzBbaPdWhzvgK","Завантажити сертифікат")</f>
        <v>Завантажити сертифікат</v>
      </c>
    </row>
    <row r="365" spans="1:3" x14ac:dyDescent="0.3">
      <c r="A365">
        <v>364</v>
      </c>
      <c r="B365" t="s">
        <v>364</v>
      </c>
      <c r="C365" t="str">
        <f>HYPERLINK("https://talan.bank.gov.ua/get-user-certificate/ayMcmFW36ienAXpB1tEX","Завантажити сертифікат")</f>
        <v>Завантажити сертифікат</v>
      </c>
    </row>
    <row r="366" spans="1:3" x14ac:dyDescent="0.3">
      <c r="A366">
        <v>365</v>
      </c>
      <c r="B366" t="s">
        <v>365</v>
      </c>
      <c r="C366" t="str">
        <f>HYPERLINK("https://talan.bank.gov.ua/get-user-certificate/ayMcmlczrchhAYWngFdI","Завантажити сертифікат")</f>
        <v>Завантажити сертифікат</v>
      </c>
    </row>
    <row r="367" spans="1:3" x14ac:dyDescent="0.3">
      <c r="A367">
        <v>366</v>
      </c>
      <c r="B367" t="s">
        <v>366</v>
      </c>
      <c r="C367" t="str">
        <f>HYPERLINK("https://talan.bank.gov.ua/get-user-certificate/ayMcmf6Ms35tQTrBvZfq","Завантажити сертифікат")</f>
        <v>Завантажити сертифікат</v>
      </c>
    </row>
    <row r="368" spans="1:3" x14ac:dyDescent="0.3">
      <c r="A368">
        <v>367</v>
      </c>
      <c r="B368" t="s">
        <v>367</v>
      </c>
      <c r="C368" t="str">
        <f>HYPERLINK("https://talan.bank.gov.ua/get-user-certificate/ayMcmz_7zVSpgq-i_Vr8","Завантажити сертифікат")</f>
        <v>Завантажити сертифікат</v>
      </c>
    </row>
    <row r="369" spans="1:3" x14ac:dyDescent="0.3">
      <c r="A369">
        <v>368</v>
      </c>
      <c r="B369" t="s">
        <v>368</v>
      </c>
      <c r="C369" t="str">
        <f>HYPERLINK("https://talan.bank.gov.ua/get-user-certificate/ayMcmBgqxk86IncyuxXE","Завантажити сертифікат")</f>
        <v>Завантажити сертифікат</v>
      </c>
    </row>
    <row r="370" spans="1:3" x14ac:dyDescent="0.3">
      <c r="A370">
        <v>369</v>
      </c>
      <c r="B370" t="s">
        <v>369</v>
      </c>
      <c r="C370" t="str">
        <f>HYPERLINK("https://talan.bank.gov.ua/get-user-certificate/ayMcmre-FnHRp2efOuGJ","Завантажити сертифікат")</f>
        <v>Завантажити сертифікат</v>
      </c>
    </row>
    <row r="371" spans="1:3" x14ac:dyDescent="0.3">
      <c r="A371">
        <v>370</v>
      </c>
      <c r="B371" t="s">
        <v>370</v>
      </c>
      <c r="C371" t="str">
        <f>HYPERLINK("https://talan.bank.gov.ua/get-user-certificate/ayMcmQIRyok0rLFYFnzJ","Завантажити сертифікат")</f>
        <v>Завантажити сертифікат</v>
      </c>
    </row>
    <row r="372" spans="1:3" x14ac:dyDescent="0.3">
      <c r="A372">
        <v>371</v>
      </c>
      <c r="B372" t="s">
        <v>371</v>
      </c>
      <c r="C372" t="str">
        <f>HYPERLINK("https://talan.bank.gov.ua/get-user-certificate/ayMcmKHNZi5H5A8p7bdj","Завантажити сертифікат")</f>
        <v>Завантажити сертифікат</v>
      </c>
    </row>
    <row r="373" spans="1:3" x14ac:dyDescent="0.3">
      <c r="A373">
        <v>372</v>
      </c>
      <c r="B373" t="s">
        <v>372</v>
      </c>
      <c r="C373" t="str">
        <f>HYPERLINK("https://talan.bank.gov.ua/get-user-certificate/ayMcmC7kB_iP1oFpGyJg","Завантажити сертифікат")</f>
        <v>Завантажити сертифікат</v>
      </c>
    </row>
    <row r="374" spans="1:3" x14ac:dyDescent="0.3">
      <c r="A374">
        <v>373</v>
      </c>
      <c r="B374" t="s">
        <v>373</v>
      </c>
      <c r="C374" t="str">
        <f>HYPERLINK("https://talan.bank.gov.ua/get-user-certificate/ayMcmpu1DKSmTjO3VxJN","Завантажити сертифікат")</f>
        <v>Завантажити сертифікат</v>
      </c>
    </row>
    <row r="375" spans="1:3" x14ac:dyDescent="0.3">
      <c r="A375">
        <v>374</v>
      </c>
      <c r="B375" t="s">
        <v>374</v>
      </c>
      <c r="C375" t="str">
        <f>HYPERLINK("https://talan.bank.gov.ua/get-user-certificate/ayMcmCqb_Rew0NhLXWKS","Завантажити сертифікат")</f>
        <v>Завантажити сертифікат</v>
      </c>
    </row>
    <row r="376" spans="1:3" x14ac:dyDescent="0.3">
      <c r="A376">
        <v>375</v>
      </c>
      <c r="B376" t="s">
        <v>375</v>
      </c>
      <c r="C376" t="str">
        <f>HYPERLINK("https://talan.bank.gov.ua/get-user-certificate/ayMcmbTIDvEVFn5Bbpig","Завантажити сертифікат")</f>
        <v>Завантажити сертифікат</v>
      </c>
    </row>
    <row r="377" spans="1:3" x14ac:dyDescent="0.3">
      <c r="A377">
        <v>376</v>
      </c>
      <c r="B377" t="s">
        <v>376</v>
      </c>
      <c r="C377" t="str">
        <f>HYPERLINK("https://talan.bank.gov.ua/get-user-certificate/ayMcmPkbW02xcUFzcJu9","Завантажити сертифікат")</f>
        <v>Завантажити сертифікат</v>
      </c>
    </row>
    <row r="378" spans="1:3" x14ac:dyDescent="0.3">
      <c r="A378">
        <v>377</v>
      </c>
      <c r="B378" t="s">
        <v>377</v>
      </c>
      <c r="C378" t="str">
        <f>HYPERLINK("https://talan.bank.gov.ua/get-user-certificate/ayMcm8K1STpaolk5Pdt6","Завантажити сертифікат")</f>
        <v>Завантажити сертифікат</v>
      </c>
    </row>
    <row r="379" spans="1:3" x14ac:dyDescent="0.3">
      <c r="A379">
        <v>378</v>
      </c>
      <c r="B379" t="s">
        <v>378</v>
      </c>
      <c r="C379" t="str">
        <f>HYPERLINK("https://talan.bank.gov.ua/get-user-certificate/ayMcmzIjNwNhpgqUrpt6","Завантажити сертифікат")</f>
        <v>Завантажити сертифікат</v>
      </c>
    </row>
    <row r="380" spans="1:3" x14ac:dyDescent="0.3">
      <c r="A380">
        <v>379</v>
      </c>
      <c r="B380" t="s">
        <v>379</v>
      </c>
      <c r="C380" t="str">
        <f>HYPERLINK("https://talan.bank.gov.ua/get-user-certificate/ayMcmHE4xaTBevIp1Lg8","Завантажити сертифікат")</f>
        <v>Завантажити сертифікат</v>
      </c>
    </row>
    <row r="381" spans="1:3" x14ac:dyDescent="0.3">
      <c r="A381">
        <v>380</v>
      </c>
      <c r="B381" t="s">
        <v>380</v>
      </c>
      <c r="C381" t="str">
        <f>HYPERLINK("https://talan.bank.gov.ua/get-user-certificate/ayMcmrJQBWKPPS8FhgvT","Завантажити сертифікат")</f>
        <v>Завантажити сертифікат</v>
      </c>
    </row>
    <row r="382" spans="1:3" x14ac:dyDescent="0.3">
      <c r="A382">
        <v>381</v>
      </c>
      <c r="B382" t="s">
        <v>381</v>
      </c>
      <c r="C382" t="str">
        <f>HYPERLINK("https://talan.bank.gov.ua/get-user-certificate/ayMcm2aeBd757A6t8r9B","Завантажити сертифікат")</f>
        <v>Завантажити сертифікат</v>
      </c>
    </row>
    <row r="383" spans="1:3" x14ac:dyDescent="0.3">
      <c r="A383">
        <v>382</v>
      </c>
      <c r="B383" t="s">
        <v>382</v>
      </c>
      <c r="C383" t="str">
        <f>HYPERLINK("https://talan.bank.gov.ua/get-user-certificate/ayMcmbswx9xi4HpWSXpq","Завантажити сертифікат")</f>
        <v>Завантажити сертифікат</v>
      </c>
    </row>
    <row r="384" spans="1:3" x14ac:dyDescent="0.3">
      <c r="A384">
        <v>383</v>
      </c>
      <c r="B384" t="s">
        <v>383</v>
      </c>
      <c r="C384" t="str">
        <f>HYPERLINK("https://talan.bank.gov.ua/get-user-certificate/ayMcmhpUwkgmPsCSpGAh","Завантажити сертифікат")</f>
        <v>Завантажити сертифікат</v>
      </c>
    </row>
    <row r="385" spans="1:3" x14ac:dyDescent="0.3">
      <c r="A385">
        <v>384</v>
      </c>
      <c r="B385" t="s">
        <v>384</v>
      </c>
      <c r="C385" t="str">
        <f>HYPERLINK("https://talan.bank.gov.ua/get-user-certificate/ayMcmYYcUCByEoR0hDeN","Завантажити сертифікат")</f>
        <v>Завантажити сертифікат</v>
      </c>
    </row>
    <row r="386" spans="1:3" x14ac:dyDescent="0.3">
      <c r="A386">
        <v>385</v>
      </c>
      <c r="B386" t="s">
        <v>385</v>
      </c>
      <c r="C386" t="str">
        <f>HYPERLINK("https://talan.bank.gov.ua/get-user-certificate/ayMcm7PK-KYXXie-Mj4o","Завантажити сертифікат")</f>
        <v>Завантажити сертифікат</v>
      </c>
    </row>
    <row r="387" spans="1:3" x14ac:dyDescent="0.3">
      <c r="A387">
        <v>386</v>
      </c>
      <c r="B387" t="s">
        <v>386</v>
      </c>
      <c r="C387" t="str">
        <f>HYPERLINK("https://talan.bank.gov.ua/get-user-certificate/ayMcmuKEvAmQkd86Zaf_","Завантажити сертифікат")</f>
        <v>Завантажити сертифікат</v>
      </c>
    </row>
    <row r="388" spans="1:3" x14ac:dyDescent="0.3">
      <c r="A388">
        <v>387</v>
      </c>
      <c r="B388" t="s">
        <v>387</v>
      </c>
      <c r="C388" t="str">
        <f>HYPERLINK("https://talan.bank.gov.ua/get-user-certificate/ayMcms7HqSLIVKwSkC5G","Завантажити сертифікат")</f>
        <v>Завантажити сертифікат</v>
      </c>
    </row>
    <row r="389" spans="1:3" x14ac:dyDescent="0.3">
      <c r="A389">
        <v>388</v>
      </c>
      <c r="B389" t="s">
        <v>388</v>
      </c>
      <c r="C389" t="str">
        <f>HYPERLINK("https://talan.bank.gov.ua/get-user-certificate/ayMcmFtNgo51No10AhMO","Завантажити сертифікат")</f>
        <v>Завантажити сертифікат</v>
      </c>
    </row>
    <row r="390" spans="1:3" x14ac:dyDescent="0.3">
      <c r="A390">
        <v>389</v>
      </c>
      <c r="B390" t="s">
        <v>389</v>
      </c>
      <c r="C390" t="str">
        <f>HYPERLINK("https://talan.bank.gov.ua/get-user-certificate/ayMcmIObiiIOvcIaqQxS","Завантажити сертифікат")</f>
        <v>Завантажити сертифікат</v>
      </c>
    </row>
    <row r="391" spans="1:3" x14ac:dyDescent="0.3">
      <c r="A391">
        <v>390</v>
      </c>
      <c r="B391" t="s">
        <v>390</v>
      </c>
      <c r="C391" t="str">
        <f>HYPERLINK("https://talan.bank.gov.ua/get-user-certificate/ayMcmzztzMeuI8Eb5h8A","Завантажити сертифікат")</f>
        <v>Завантажити сертифікат</v>
      </c>
    </row>
    <row r="392" spans="1:3" x14ac:dyDescent="0.3">
      <c r="A392">
        <v>391</v>
      </c>
      <c r="B392" t="s">
        <v>391</v>
      </c>
      <c r="C392" t="str">
        <f>HYPERLINK("https://talan.bank.gov.ua/get-user-certificate/ayMcmAAFhaFpFBqVUMDc","Завантажити сертифікат")</f>
        <v>Завантажити сертифікат</v>
      </c>
    </row>
    <row r="393" spans="1:3" x14ac:dyDescent="0.3">
      <c r="A393">
        <v>392</v>
      </c>
      <c r="B393" t="s">
        <v>392</v>
      </c>
      <c r="C393" t="str">
        <f>HYPERLINK("https://talan.bank.gov.ua/get-user-certificate/ayMcmTU1rKQAlAGxqWyW","Завантажити сертифікат")</f>
        <v>Завантажити сертифікат</v>
      </c>
    </row>
    <row r="394" spans="1:3" x14ac:dyDescent="0.3">
      <c r="A394">
        <v>393</v>
      </c>
      <c r="B394" t="s">
        <v>393</v>
      </c>
      <c r="C394" t="str">
        <f>HYPERLINK("https://talan.bank.gov.ua/get-user-certificate/ayMcmiTzeRGjjD3a0gCf","Завантажити сертифікат")</f>
        <v>Завантажити сертифікат</v>
      </c>
    </row>
    <row r="395" spans="1:3" x14ac:dyDescent="0.3">
      <c r="A395">
        <v>394</v>
      </c>
      <c r="B395" t="s">
        <v>394</v>
      </c>
      <c r="C395" t="str">
        <f>HYPERLINK("https://talan.bank.gov.ua/get-user-certificate/ayMcmA4te5BnnAdbKXdh","Завантажити сертифікат")</f>
        <v>Завантажити сертифікат</v>
      </c>
    </row>
    <row r="396" spans="1:3" x14ac:dyDescent="0.3">
      <c r="A396">
        <v>395</v>
      </c>
      <c r="B396" t="s">
        <v>395</v>
      </c>
      <c r="C396" t="str">
        <f>HYPERLINK("https://talan.bank.gov.ua/get-user-certificate/ayMcm3T92IkBTsljhP_n","Завантажити сертифікат")</f>
        <v>Завантажити сертифікат</v>
      </c>
    </row>
    <row r="397" spans="1:3" x14ac:dyDescent="0.3">
      <c r="A397">
        <v>396</v>
      </c>
      <c r="B397" t="s">
        <v>396</v>
      </c>
      <c r="C397" t="str">
        <f>HYPERLINK("https://talan.bank.gov.ua/get-user-certificate/ayMcmyHddBk1zUTFqaBe","Завантажити сертифікат")</f>
        <v>Завантажити сертифікат</v>
      </c>
    </row>
    <row r="398" spans="1:3" x14ac:dyDescent="0.3">
      <c r="A398">
        <v>397</v>
      </c>
      <c r="B398" t="s">
        <v>397</v>
      </c>
      <c r="C398" t="str">
        <f>HYPERLINK("https://talan.bank.gov.ua/get-user-certificate/ayMcmeQbzSnEVF1WBNm9","Завантажити сертифікат")</f>
        <v>Завантажити сертифікат</v>
      </c>
    </row>
    <row r="399" spans="1:3" x14ac:dyDescent="0.3">
      <c r="A399">
        <v>398</v>
      </c>
      <c r="B399" t="s">
        <v>398</v>
      </c>
      <c r="C399" t="str">
        <f>HYPERLINK("https://talan.bank.gov.ua/get-user-certificate/ayMcmcxYh-RWSKVjH1MX","Завантажити сертифікат")</f>
        <v>Завантажити сертифікат</v>
      </c>
    </row>
    <row r="400" spans="1:3" x14ac:dyDescent="0.3">
      <c r="A400">
        <v>399</v>
      </c>
      <c r="B400" t="s">
        <v>399</v>
      </c>
      <c r="C400" t="str">
        <f>HYPERLINK("https://talan.bank.gov.ua/get-user-certificate/ayMcmJMPBB8zz93sF-NV","Завантажити сертифікат")</f>
        <v>Завантажити сертифікат</v>
      </c>
    </row>
    <row r="401" spans="1:3" x14ac:dyDescent="0.3">
      <c r="A401">
        <v>400</v>
      </c>
      <c r="B401" t="s">
        <v>400</v>
      </c>
      <c r="C401" t="str">
        <f>HYPERLINK("https://talan.bank.gov.ua/get-user-certificate/ayMcm-Q5SCfvSvWDTsN0","Завантажити сертифікат")</f>
        <v>Завантажити сертифікат</v>
      </c>
    </row>
    <row r="402" spans="1:3" x14ac:dyDescent="0.3">
      <c r="A402">
        <v>401</v>
      </c>
      <c r="B402" t="s">
        <v>401</v>
      </c>
      <c r="C402" t="str">
        <f>HYPERLINK("https://talan.bank.gov.ua/get-user-certificate/ayMcmjLwdLSpyEZLBhL3","Завантажити сертифікат")</f>
        <v>Завантажити сертифікат</v>
      </c>
    </row>
    <row r="403" spans="1:3" x14ac:dyDescent="0.3">
      <c r="A403">
        <v>402</v>
      </c>
      <c r="B403" t="s">
        <v>402</v>
      </c>
      <c r="C403" t="str">
        <f>HYPERLINK("https://talan.bank.gov.ua/get-user-certificate/ayMcmTfSU3TcbRscId2f","Завантажити сертифікат")</f>
        <v>Завантажити сертифікат</v>
      </c>
    </row>
    <row r="404" spans="1:3" x14ac:dyDescent="0.3">
      <c r="A404">
        <v>403</v>
      </c>
      <c r="B404" t="s">
        <v>403</v>
      </c>
      <c r="C404" t="str">
        <f>HYPERLINK("https://talan.bank.gov.ua/get-user-certificate/ayMcmeZV-k7buBmCZ7Di","Завантажити сертифікат")</f>
        <v>Завантажити сертифікат</v>
      </c>
    </row>
    <row r="405" spans="1:3" x14ac:dyDescent="0.3">
      <c r="A405">
        <v>404</v>
      </c>
      <c r="B405" t="s">
        <v>404</v>
      </c>
      <c r="C405" t="str">
        <f>HYPERLINK("https://talan.bank.gov.ua/get-user-certificate/ayMcmA7j-YoKLldhLvxk","Завантажити сертифікат")</f>
        <v>Завантажити сертифікат</v>
      </c>
    </row>
    <row r="406" spans="1:3" x14ac:dyDescent="0.3">
      <c r="A406">
        <v>405</v>
      </c>
      <c r="B406" t="s">
        <v>405</v>
      </c>
      <c r="C406" t="str">
        <f>HYPERLINK("https://talan.bank.gov.ua/get-user-certificate/ayMcm52h9qTcr_VQYm_r","Завантажити сертифікат")</f>
        <v>Завантажити сертифікат</v>
      </c>
    </row>
    <row r="407" spans="1:3" x14ac:dyDescent="0.3">
      <c r="A407">
        <v>406</v>
      </c>
      <c r="B407" t="s">
        <v>406</v>
      </c>
      <c r="C407" t="str">
        <f>HYPERLINK("https://talan.bank.gov.ua/get-user-certificate/ayMcmIkrfg309Budy1l3","Завантажити сертифікат")</f>
        <v>Завантажити сертифікат</v>
      </c>
    </row>
    <row r="408" spans="1:3" x14ac:dyDescent="0.3">
      <c r="A408">
        <v>407</v>
      </c>
      <c r="B408" t="s">
        <v>407</v>
      </c>
      <c r="C408" t="str">
        <f>HYPERLINK("https://talan.bank.gov.ua/get-user-certificate/ayMcmrOHFidK8KKzl_Xx","Завантажити сертифікат")</f>
        <v>Завантажити сертифікат</v>
      </c>
    </row>
    <row r="409" spans="1:3" x14ac:dyDescent="0.3">
      <c r="A409">
        <v>408</v>
      </c>
      <c r="B409" t="s">
        <v>408</v>
      </c>
      <c r="C409" t="str">
        <f>HYPERLINK("https://talan.bank.gov.ua/get-user-certificate/ayMcm6cCJ1C329TgcobL","Завантажити сертифікат")</f>
        <v>Завантажити сертифікат</v>
      </c>
    </row>
    <row r="410" spans="1:3" x14ac:dyDescent="0.3">
      <c r="A410">
        <v>409</v>
      </c>
      <c r="B410" t="s">
        <v>409</v>
      </c>
      <c r="C410" t="str">
        <f>HYPERLINK("https://talan.bank.gov.ua/get-user-certificate/ayMcmr542D0TLCPY2uOl","Завантажити сертифікат")</f>
        <v>Завантажити сертифікат</v>
      </c>
    </row>
    <row r="411" spans="1:3" x14ac:dyDescent="0.3">
      <c r="A411">
        <v>410</v>
      </c>
      <c r="B411" t="s">
        <v>410</v>
      </c>
      <c r="C411" t="str">
        <f>HYPERLINK("https://talan.bank.gov.ua/get-user-certificate/ayMcmSRKugTILVSNrHBo","Завантажити сертифікат")</f>
        <v>Завантажити сертифікат</v>
      </c>
    </row>
    <row r="412" spans="1:3" x14ac:dyDescent="0.3">
      <c r="A412">
        <v>411</v>
      </c>
      <c r="B412" t="s">
        <v>411</v>
      </c>
      <c r="C412" t="str">
        <f>HYPERLINK("https://talan.bank.gov.ua/get-user-certificate/ayMcmAMWU3Z3q0Ztky_f","Завантажити сертифікат")</f>
        <v>Завантажити сертифікат</v>
      </c>
    </row>
    <row r="413" spans="1:3" x14ac:dyDescent="0.3">
      <c r="A413">
        <v>412</v>
      </c>
      <c r="B413" t="s">
        <v>412</v>
      </c>
      <c r="C413" t="str">
        <f>HYPERLINK("https://talan.bank.gov.ua/get-user-certificate/ayMcmMjNIOKWv2NCGCPq","Завантажити сертифікат")</f>
        <v>Завантажити сертифікат</v>
      </c>
    </row>
    <row r="414" spans="1:3" x14ac:dyDescent="0.3">
      <c r="A414">
        <v>413</v>
      </c>
      <c r="B414" t="s">
        <v>413</v>
      </c>
      <c r="C414" t="str">
        <f>HYPERLINK("https://talan.bank.gov.ua/get-user-certificate/ayMcmklRXFFY0bl1Afgp","Завантажити сертифікат")</f>
        <v>Завантажити сертифікат</v>
      </c>
    </row>
    <row r="415" spans="1:3" x14ac:dyDescent="0.3">
      <c r="A415">
        <v>414</v>
      </c>
      <c r="B415" t="s">
        <v>414</v>
      </c>
      <c r="C415" t="str">
        <f>HYPERLINK("https://talan.bank.gov.ua/get-user-certificate/ayMcmhfzcV6MZjbfeQL7","Завантажити сертифікат")</f>
        <v>Завантажити сертифікат</v>
      </c>
    </row>
    <row r="416" spans="1:3" x14ac:dyDescent="0.3">
      <c r="A416">
        <v>415</v>
      </c>
      <c r="B416" t="s">
        <v>415</v>
      </c>
      <c r="C416" t="str">
        <f>HYPERLINK("https://talan.bank.gov.ua/get-user-certificate/ayMcmyiJDHYbL6JCzkKp","Завантажити сертифікат")</f>
        <v>Завантажити сертифікат</v>
      </c>
    </row>
    <row r="417" spans="1:3" x14ac:dyDescent="0.3">
      <c r="A417">
        <v>416</v>
      </c>
      <c r="B417" t="s">
        <v>416</v>
      </c>
      <c r="C417" t="str">
        <f>HYPERLINK("https://talan.bank.gov.ua/get-user-certificate/ayMcmBVI9CyiQN47QWtE","Завантажити сертифікат")</f>
        <v>Завантажити сертифікат</v>
      </c>
    </row>
    <row r="418" spans="1:3" x14ac:dyDescent="0.3">
      <c r="A418">
        <v>417</v>
      </c>
      <c r="B418" t="s">
        <v>417</v>
      </c>
      <c r="C418" t="str">
        <f>HYPERLINK("https://talan.bank.gov.ua/get-user-certificate/ayMcmTplPh07vrWpFcfe","Завантажити сертифікат")</f>
        <v>Завантажити сертифікат</v>
      </c>
    </row>
    <row r="419" spans="1:3" x14ac:dyDescent="0.3">
      <c r="A419">
        <v>418</v>
      </c>
      <c r="B419" t="s">
        <v>418</v>
      </c>
      <c r="C419" t="str">
        <f>HYPERLINK("https://talan.bank.gov.ua/get-user-certificate/ayMcmr_ctp5mE2smNxlP","Завантажити сертифікат")</f>
        <v>Завантажити сертифікат</v>
      </c>
    </row>
    <row r="420" spans="1:3" x14ac:dyDescent="0.3">
      <c r="A420">
        <v>419</v>
      </c>
      <c r="B420" t="s">
        <v>419</v>
      </c>
      <c r="C420" t="str">
        <f>HYPERLINK("https://talan.bank.gov.ua/get-user-certificate/ayMcm7ZJNmL-EU5F_nR8","Завантажити сертифікат")</f>
        <v>Завантажити сертифікат</v>
      </c>
    </row>
    <row r="421" spans="1:3" x14ac:dyDescent="0.3">
      <c r="A421">
        <v>420</v>
      </c>
      <c r="B421" t="s">
        <v>420</v>
      </c>
      <c r="C421" t="str">
        <f>HYPERLINK("https://talan.bank.gov.ua/get-user-certificate/ayMcmX5DWR-g0-vmNh7m","Завантажити сертифікат")</f>
        <v>Завантажити сертифікат</v>
      </c>
    </row>
    <row r="422" spans="1:3" x14ac:dyDescent="0.3">
      <c r="A422">
        <v>421</v>
      </c>
      <c r="B422" t="s">
        <v>421</v>
      </c>
      <c r="C422" t="str">
        <f>HYPERLINK("https://talan.bank.gov.ua/get-user-certificate/ayMcmc9LRDIsUkkpvOu4","Завантажити сертифікат")</f>
        <v>Завантажити сертифікат</v>
      </c>
    </row>
    <row r="423" spans="1:3" x14ac:dyDescent="0.3">
      <c r="A423">
        <v>422</v>
      </c>
      <c r="B423" t="s">
        <v>422</v>
      </c>
      <c r="C423" t="str">
        <f>HYPERLINK("https://talan.bank.gov.ua/get-user-certificate/ayMcm79kcsbS3YDCgtdK","Завантажити сертифікат")</f>
        <v>Завантажити сертифікат</v>
      </c>
    </row>
    <row r="424" spans="1:3" x14ac:dyDescent="0.3">
      <c r="A424">
        <v>423</v>
      </c>
      <c r="B424" t="s">
        <v>423</v>
      </c>
      <c r="C424" t="str">
        <f>HYPERLINK("https://talan.bank.gov.ua/get-user-certificate/ayMcmEjw9YXTo-GGELT6","Завантажити сертифікат")</f>
        <v>Завантажити сертифікат</v>
      </c>
    </row>
    <row r="425" spans="1:3" x14ac:dyDescent="0.3">
      <c r="A425">
        <v>424</v>
      </c>
      <c r="B425" t="s">
        <v>424</v>
      </c>
      <c r="C425" t="str">
        <f>HYPERLINK("https://talan.bank.gov.ua/get-user-certificate/ayMcmeNh_JShOH8WJHKv","Завантажити сертифікат")</f>
        <v>Завантажити сертифікат</v>
      </c>
    </row>
    <row r="426" spans="1:3" x14ac:dyDescent="0.3">
      <c r="A426">
        <v>425</v>
      </c>
      <c r="B426" t="s">
        <v>425</v>
      </c>
      <c r="C426" t="str">
        <f>HYPERLINK("https://talan.bank.gov.ua/get-user-certificate/ayMcmnIKeore3q0LwHtf","Завантажити сертифікат")</f>
        <v>Завантажити сертифікат</v>
      </c>
    </row>
    <row r="427" spans="1:3" x14ac:dyDescent="0.3">
      <c r="A427">
        <v>426</v>
      </c>
      <c r="B427" t="s">
        <v>426</v>
      </c>
      <c r="C427" t="str">
        <f>HYPERLINK("https://talan.bank.gov.ua/get-user-certificate/ayMcmWWQzYfWQjT7KZdL","Завантажити сертифікат")</f>
        <v>Завантажити сертифікат</v>
      </c>
    </row>
    <row r="428" spans="1:3" x14ac:dyDescent="0.3">
      <c r="A428">
        <v>427</v>
      </c>
      <c r="B428" t="s">
        <v>427</v>
      </c>
      <c r="C428" t="str">
        <f>HYPERLINK("https://talan.bank.gov.ua/get-user-certificate/ayMcm2hEOi347OsXQahr","Завантажити сертифікат")</f>
        <v>Завантажити сертифікат</v>
      </c>
    </row>
    <row r="429" spans="1:3" x14ac:dyDescent="0.3">
      <c r="A429">
        <v>428</v>
      </c>
      <c r="B429" t="s">
        <v>428</v>
      </c>
      <c r="C429" t="str">
        <f>HYPERLINK("https://talan.bank.gov.ua/get-user-certificate/ayMcml3UI89tMB94sd85","Завантажити сертифікат")</f>
        <v>Завантажити сертифікат</v>
      </c>
    </row>
    <row r="430" spans="1:3" x14ac:dyDescent="0.3">
      <c r="A430">
        <v>429</v>
      </c>
      <c r="B430" t="s">
        <v>429</v>
      </c>
      <c r="C430" t="str">
        <f>HYPERLINK("https://talan.bank.gov.ua/get-user-certificate/ayMcmLMcF9miBqgt2oir","Завантажити сертифікат")</f>
        <v>Завантажити сертифікат</v>
      </c>
    </row>
    <row r="431" spans="1:3" x14ac:dyDescent="0.3">
      <c r="A431">
        <v>430</v>
      </c>
      <c r="B431" t="s">
        <v>430</v>
      </c>
      <c r="C431" t="str">
        <f>HYPERLINK("https://talan.bank.gov.ua/get-user-certificate/ayMcmi4JkWH65VmvvFAE","Завантажити сертифікат")</f>
        <v>Завантажити сертифікат</v>
      </c>
    </row>
    <row r="432" spans="1:3" x14ac:dyDescent="0.3">
      <c r="A432">
        <v>431</v>
      </c>
      <c r="B432" t="s">
        <v>431</v>
      </c>
      <c r="C432" t="str">
        <f>HYPERLINK("https://talan.bank.gov.ua/get-user-certificate/ayMcmDIm2BShnGNYiyo9","Завантажити сертифікат")</f>
        <v>Завантажити сертифікат</v>
      </c>
    </row>
    <row r="433" spans="1:3" x14ac:dyDescent="0.3">
      <c r="A433">
        <v>432</v>
      </c>
      <c r="B433" t="s">
        <v>432</v>
      </c>
      <c r="C433" t="str">
        <f>HYPERLINK("https://talan.bank.gov.ua/get-user-certificate/ayMcmOR4X0nAe8ml7_Xc","Завантажити сертифікат")</f>
        <v>Завантажити сертифікат</v>
      </c>
    </row>
    <row r="434" spans="1:3" x14ac:dyDescent="0.3">
      <c r="A434">
        <v>433</v>
      </c>
      <c r="B434" t="s">
        <v>433</v>
      </c>
      <c r="C434" t="str">
        <f>HYPERLINK("https://talan.bank.gov.ua/get-user-certificate/ayMcmnYXHhdpWFvohj22","Завантажити сертифікат")</f>
        <v>Завантажити сертифікат</v>
      </c>
    </row>
    <row r="435" spans="1:3" x14ac:dyDescent="0.3">
      <c r="A435">
        <v>434</v>
      </c>
      <c r="B435" t="s">
        <v>434</v>
      </c>
      <c r="C435" t="str">
        <f>HYPERLINK("https://talan.bank.gov.ua/get-user-certificate/ayMcmJ39PDg3LAlEimcg","Завантажити сертифікат")</f>
        <v>Завантажити сертифікат</v>
      </c>
    </row>
    <row r="436" spans="1:3" x14ac:dyDescent="0.3">
      <c r="A436">
        <v>435</v>
      </c>
      <c r="B436" t="s">
        <v>435</v>
      </c>
      <c r="C436" t="str">
        <f>HYPERLINK("https://talan.bank.gov.ua/get-user-certificate/ayMcmqUTCavZrJa1wzFu","Завантажити сертифікат")</f>
        <v>Завантажити сертифікат</v>
      </c>
    </row>
    <row r="437" spans="1:3" x14ac:dyDescent="0.3">
      <c r="A437">
        <v>436</v>
      </c>
      <c r="B437" t="s">
        <v>436</v>
      </c>
      <c r="C437" t="str">
        <f>HYPERLINK("https://talan.bank.gov.ua/get-user-certificate/ayMcmfYZ0ybUltPw7YXo","Завантажити сертифікат")</f>
        <v>Завантажити сертифікат</v>
      </c>
    </row>
    <row r="438" spans="1:3" x14ac:dyDescent="0.3">
      <c r="A438">
        <v>437</v>
      </c>
      <c r="B438" t="s">
        <v>437</v>
      </c>
      <c r="C438" t="str">
        <f>HYPERLINK("https://talan.bank.gov.ua/get-user-certificate/ayMcmDDxrP93RIXLJTbw","Завантажити сертифікат")</f>
        <v>Завантажити сертифікат</v>
      </c>
    </row>
    <row r="439" spans="1:3" x14ac:dyDescent="0.3">
      <c r="A439">
        <v>438</v>
      </c>
      <c r="B439" t="s">
        <v>438</v>
      </c>
      <c r="C439" t="str">
        <f>HYPERLINK("https://talan.bank.gov.ua/get-user-certificate/ayMcmZyDPmas1PJhxIrz","Завантажити сертифікат")</f>
        <v>Завантажити сертифікат</v>
      </c>
    </row>
    <row r="440" spans="1:3" x14ac:dyDescent="0.3">
      <c r="A440">
        <v>439</v>
      </c>
      <c r="B440" t="s">
        <v>439</v>
      </c>
      <c r="C440" t="str">
        <f>HYPERLINK("https://talan.bank.gov.ua/get-user-certificate/ayMcm4t8HXx3nKmUfGAo","Завантажити сертифікат")</f>
        <v>Завантажити сертифікат</v>
      </c>
    </row>
    <row r="441" spans="1:3" x14ac:dyDescent="0.3">
      <c r="A441">
        <v>440</v>
      </c>
      <c r="B441" t="s">
        <v>440</v>
      </c>
      <c r="C441" t="str">
        <f>HYPERLINK("https://talan.bank.gov.ua/get-user-certificate/ayMcm2Pl4f2LgYF3cS3_","Завантажити сертифікат")</f>
        <v>Завантажити сертифікат</v>
      </c>
    </row>
    <row r="442" spans="1:3" x14ac:dyDescent="0.3">
      <c r="A442">
        <v>441</v>
      </c>
      <c r="B442" t="s">
        <v>441</v>
      </c>
      <c r="C442" t="str">
        <f>HYPERLINK("https://talan.bank.gov.ua/get-user-certificate/ayMcmDqM-bplYQyVy9N1","Завантажити сертифікат")</f>
        <v>Завантажити сертифікат</v>
      </c>
    </row>
    <row r="443" spans="1:3" x14ac:dyDescent="0.3">
      <c r="A443">
        <v>442</v>
      </c>
      <c r="B443" t="s">
        <v>442</v>
      </c>
      <c r="C443" t="str">
        <f>HYPERLINK("https://talan.bank.gov.ua/get-user-certificate/ayMcmlu1SUmdZ82oDPzO","Завантажити сертифікат")</f>
        <v>Завантажити сертифікат</v>
      </c>
    </row>
    <row r="444" spans="1:3" x14ac:dyDescent="0.3">
      <c r="A444">
        <v>443</v>
      </c>
      <c r="B444" t="s">
        <v>443</v>
      </c>
      <c r="C444" t="str">
        <f>HYPERLINK("https://talan.bank.gov.ua/get-user-certificate/ayMcmAwuiLx44I3Pn4Hq","Завантажити сертифікат")</f>
        <v>Завантажити сертифікат</v>
      </c>
    </row>
    <row r="445" spans="1:3" x14ac:dyDescent="0.3">
      <c r="A445">
        <v>444</v>
      </c>
      <c r="B445" t="s">
        <v>444</v>
      </c>
      <c r="C445" t="str">
        <f>HYPERLINK("https://talan.bank.gov.ua/get-user-certificate/ayMcmFQgiAaLpeBKpBmm","Завантажити сертифікат")</f>
        <v>Завантажити сертифікат</v>
      </c>
    </row>
    <row r="446" spans="1:3" x14ac:dyDescent="0.3">
      <c r="A446">
        <v>445</v>
      </c>
      <c r="B446" t="s">
        <v>445</v>
      </c>
      <c r="C446" t="str">
        <f>HYPERLINK("https://talan.bank.gov.ua/get-user-certificate/ayMcm9gMHN26SIrdnxB9","Завантажити сертифікат")</f>
        <v>Завантажити сертифікат</v>
      </c>
    </row>
    <row r="447" spans="1:3" x14ac:dyDescent="0.3">
      <c r="A447">
        <v>446</v>
      </c>
      <c r="B447" t="s">
        <v>446</v>
      </c>
      <c r="C447" t="str">
        <f>HYPERLINK("https://talan.bank.gov.ua/get-user-certificate/ayMcm2IShVN21HwjXWSt","Завантажити сертифікат")</f>
        <v>Завантажити сертифікат</v>
      </c>
    </row>
    <row r="448" spans="1:3" x14ac:dyDescent="0.3">
      <c r="A448">
        <v>447</v>
      </c>
      <c r="B448" t="s">
        <v>447</v>
      </c>
      <c r="C448" t="str">
        <f>HYPERLINK("https://talan.bank.gov.ua/get-user-certificate/ayMcmuGKooa2mv_JlTz-","Завантажити сертифікат")</f>
        <v>Завантажити сертифікат</v>
      </c>
    </row>
    <row r="449" spans="1:3" x14ac:dyDescent="0.3">
      <c r="A449">
        <v>448</v>
      </c>
      <c r="B449" t="s">
        <v>448</v>
      </c>
      <c r="C449" t="str">
        <f>HYPERLINK("https://talan.bank.gov.ua/get-user-certificate/ayMcmBmV4JBxrIxtzX-3","Завантажити сертифікат")</f>
        <v>Завантажити сертифікат</v>
      </c>
    </row>
    <row r="450" spans="1:3" x14ac:dyDescent="0.3">
      <c r="A450">
        <v>449</v>
      </c>
      <c r="B450" t="s">
        <v>449</v>
      </c>
      <c r="C450" t="str">
        <f>HYPERLINK("https://talan.bank.gov.ua/get-user-certificate/ayMcmrBQUhH3dm64Fq7K","Завантажити сертифікат")</f>
        <v>Завантажити сертифікат</v>
      </c>
    </row>
    <row r="451" spans="1:3" x14ac:dyDescent="0.3">
      <c r="A451">
        <v>450</v>
      </c>
      <c r="B451" t="s">
        <v>450</v>
      </c>
      <c r="C451" t="str">
        <f>HYPERLINK("https://talan.bank.gov.ua/get-user-certificate/ayMcmpxD6RJAq_-pKXem","Завантажити сертифікат")</f>
        <v>Завантажити сертифікат</v>
      </c>
    </row>
    <row r="452" spans="1:3" x14ac:dyDescent="0.3">
      <c r="A452">
        <v>451</v>
      </c>
      <c r="B452" t="s">
        <v>451</v>
      </c>
      <c r="C452" t="str">
        <f>HYPERLINK("https://talan.bank.gov.ua/get-user-certificate/ayMcm1Bhk8pvGCv33e9a","Завантажити сертифікат")</f>
        <v>Завантажити сертифікат</v>
      </c>
    </row>
    <row r="453" spans="1:3" x14ac:dyDescent="0.3">
      <c r="A453">
        <v>452</v>
      </c>
      <c r="B453" t="s">
        <v>452</v>
      </c>
      <c r="C453" t="str">
        <f>HYPERLINK("https://talan.bank.gov.ua/get-user-certificate/ayMcmqInwvG5SzDcsDSE","Завантажити сертифікат")</f>
        <v>Завантажити сертифікат</v>
      </c>
    </row>
    <row r="454" spans="1:3" x14ac:dyDescent="0.3">
      <c r="A454">
        <v>453</v>
      </c>
      <c r="B454" t="s">
        <v>453</v>
      </c>
      <c r="C454" t="str">
        <f>HYPERLINK("https://talan.bank.gov.ua/get-user-certificate/ayMcmgJzvgjnrqjFb13L","Завантажити сертифікат")</f>
        <v>Завантажити сертифікат</v>
      </c>
    </row>
    <row r="455" spans="1:3" x14ac:dyDescent="0.3">
      <c r="A455">
        <v>454</v>
      </c>
      <c r="B455" t="s">
        <v>454</v>
      </c>
      <c r="C455" t="str">
        <f>HYPERLINK("https://talan.bank.gov.ua/get-user-certificate/ayMcmE6ceArhhJXOhtMn","Завантажити сертифікат")</f>
        <v>Завантажити сертифікат</v>
      </c>
    </row>
    <row r="456" spans="1:3" x14ac:dyDescent="0.3">
      <c r="A456">
        <v>455</v>
      </c>
      <c r="B456" t="s">
        <v>455</v>
      </c>
      <c r="C456" t="str">
        <f>HYPERLINK("https://talan.bank.gov.ua/get-user-certificate/ayMcmP0GcK4uoX5deQ1c","Завантажити сертифікат")</f>
        <v>Завантажити сертифікат</v>
      </c>
    </row>
    <row r="457" spans="1:3" x14ac:dyDescent="0.3">
      <c r="A457">
        <v>456</v>
      </c>
      <c r="B457" t="s">
        <v>456</v>
      </c>
      <c r="C457" t="str">
        <f>HYPERLINK("https://talan.bank.gov.ua/get-user-certificate/ayMcmYU5daog_PVCx8p1","Завантажити сертифікат")</f>
        <v>Завантажити сертифікат</v>
      </c>
    </row>
    <row r="458" spans="1:3" x14ac:dyDescent="0.3">
      <c r="A458">
        <v>457</v>
      </c>
      <c r="B458" t="s">
        <v>457</v>
      </c>
      <c r="C458" t="str">
        <f>HYPERLINK("https://talan.bank.gov.ua/get-user-certificate/ayMcm7PV1s0eMvOmFT3k","Завантажити сертифікат")</f>
        <v>Завантажити сертифікат</v>
      </c>
    </row>
    <row r="459" spans="1:3" x14ac:dyDescent="0.3">
      <c r="A459">
        <v>458</v>
      </c>
      <c r="B459" t="s">
        <v>458</v>
      </c>
      <c r="C459" t="str">
        <f>HYPERLINK("https://talan.bank.gov.ua/get-user-certificate/ayMcm7SVIgEJHzzj2n5w","Завантажити сертифікат")</f>
        <v>Завантажити сертифікат</v>
      </c>
    </row>
    <row r="460" spans="1:3" x14ac:dyDescent="0.3">
      <c r="A460">
        <v>459</v>
      </c>
      <c r="B460" t="s">
        <v>459</v>
      </c>
      <c r="C460" t="str">
        <f>HYPERLINK("https://talan.bank.gov.ua/get-user-certificate/ayMcmCKcIX7Pq8cV-LYs","Завантажити сертифікат")</f>
        <v>Завантажити сертифікат</v>
      </c>
    </row>
    <row r="461" spans="1:3" x14ac:dyDescent="0.3">
      <c r="A461">
        <v>460</v>
      </c>
      <c r="B461" t="s">
        <v>460</v>
      </c>
      <c r="C461" t="str">
        <f>HYPERLINK("https://talan.bank.gov.ua/get-user-certificate/ayMcm1YWgWHd502EAasZ","Завантажити сертифікат")</f>
        <v>Завантажити сертифікат</v>
      </c>
    </row>
    <row r="462" spans="1:3" x14ac:dyDescent="0.3">
      <c r="A462">
        <v>461</v>
      </c>
      <c r="B462" t="s">
        <v>461</v>
      </c>
      <c r="C462" t="str">
        <f>HYPERLINK("https://talan.bank.gov.ua/get-user-certificate/ayMcmExYfZOGgPKNrC56","Завантажити сертифікат")</f>
        <v>Завантажити сертифікат</v>
      </c>
    </row>
    <row r="463" spans="1:3" x14ac:dyDescent="0.3">
      <c r="A463">
        <v>462</v>
      </c>
      <c r="B463" t="s">
        <v>462</v>
      </c>
      <c r="C463" t="str">
        <f>HYPERLINK("https://talan.bank.gov.ua/get-user-certificate/ayMcmf-JNgyJECehnIa7","Завантажити сертифікат")</f>
        <v>Завантажити сертифікат</v>
      </c>
    </row>
    <row r="464" spans="1:3" x14ac:dyDescent="0.3">
      <c r="A464">
        <v>463</v>
      </c>
      <c r="B464" t="s">
        <v>463</v>
      </c>
      <c r="C464" t="str">
        <f>HYPERLINK("https://talan.bank.gov.ua/get-user-certificate/ayMcmD8Q7CnBQ_lZk9NZ","Завантажити сертифікат")</f>
        <v>Завантажити сертифікат</v>
      </c>
    </row>
    <row r="465" spans="1:3" x14ac:dyDescent="0.3">
      <c r="A465">
        <v>464</v>
      </c>
      <c r="B465" t="s">
        <v>464</v>
      </c>
      <c r="C465" t="str">
        <f>HYPERLINK("https://talan.bank.gov.ua/get-user-certificate/ayMcmqn3nVxZaWnabT-r","Завантажити сертифікат")</f>
        <v>Завантажити сертифікат</v>
      </c>
    </row>
    <row r="466" spans="1:3" x14ac:dyDescent="0.3">
      <c r="A466">
        <v>465</v>
      </c>
      <c r="B466" t="s">
        <v>465</v>
      </c>
      <c r="C466" t="str">
        <f>HYPERLINK("https://talan.bank.gov.ua/get-user-certificate/ayMcmavEi5S06QVh3hO-","Завантажити сертифікат")</f>
        <v>Завантажити сертифікат</v>
      </c>
    </row>
    <row r="467" spans="1:3" x14ac:dyDescent="0.3">
      <c r="A467">
        <v>466</v>
      </c>
      <c r="B467" t="s">
        <v>466</v>
      </c>
      <c r="C467" t="str">
        <f>HYPERLINK("https://talan.bank.gov.ua/get-user-certificate/ayMcmUwwA36TP-ji1F9i","Завантажити сертифікат")</f>
        <v>Завантажити сертифікат</v>
      </c>
    </row>
    <row r="468" spans="1:3" x14ac:dyDescent="0.3">
      <c r="A468">
        <v>467</v>
      </c>
      <c r="B468" t="s">
        <v>467</v>
      </c>
      <c r="C468" t="str">
        <f>HYPERLINK("https://talan.bank.gov.ua/get-user-certificate/ayMcmAcuPNs3fkF9CD60","Завантажити сертифікат")</f>
        <v>Завантажити сертифікат</v>
      </c>
    </row>
    <row r="469" spans="1:3" x14ac:dyDescent="0.3">
      <c r="A469">
        <v>468</v>
      </c>
      <c r="B469" t="s">
        <v>468</v>
      </c>
      <c r="C469" t="str">
        <f>HYPERLINK("https://talan.bank.gov.ua/get-user-certificate/ayMcmX8X5cGGCXbqhro3","Завантажити сертифікат")</f>
        <v>Завантажити сертифікат</v>
      </c>
    </row>
    <row r="470" spans="1:3" x14ac:dyDescent="0.3">
      <c r="A470">
        <v>469</v>
      </c>
      <c r="B470" t="s">
        <v>469</v>
      </c>
      <c r="C470" t="str">
        <f>HYPERLINK("https://talan.bank.gov.ua/get-user-certificate/ayMcm16b7lhTZC3npJ4r","Завантажити сертифікат")</f>
        <v>Завантажити сертифікат</v>
      </c>
    </row>
    <row r="471" spans="1:3" x14ac:dyDescent="0.3">
      <c r="A471">
        <v>470</v>
      </c>
      <c r="B471" t="s">
        <v>470</v>
      </c>
      <c r="C471" t="str">
        <f>HYPERLINK("https://talan.bank.gov.ua/get-user-certificate/ayMcmPcF62syKL1Zjnuj","Завантажити сертифікат")</f>
        <v>Завантажити сертифікат</v>
      </c>
    </row>
    <row r="472" spans="1:3" x14ac:dyDescent="0.3">
      <c r="A472">
        <v>471</v>
      </c>
      <c r="B472" t="s">
        <v>471</v>
      </c>
      <c r="C472" t="str">
        <f>HYPERLINK("https://talan.bank.gov.ua/get-user-certificate/ayMcmoPFxlvJhXWBAL0f","Завантажити сертифікат")</f>
        <v>Завантажити сертифікат</v>
      </c>
    </row>
    <row r="473" spans="1:3" x14ac:dyDescent="0.3">
      <c r="A473">
        <v>472</v>
      </c>
      <c r="B473" t="s">
        <v>472</v>
      </c>
      <c r="C473" t="str">
        <f>HYPERLINK("https://talan.bank.gov.ua/get-user-certificate/ayMcm6l0E83sB3Tq1EDJ","Завантажити сертифікат")</f>
        <v>Завантажити сертифікат</v>
      </c>
    </row>
    <row r="474" spans="1:3" x14ac:dyDescent="0.3">
      <c r="A474">
        <v>473</v>
      </c>
      <c r="B474" t="s">
        <v>473</v>
      </c>
      <c r="C474" t="str">
        <f>HYPERLINK("https://talan.bank.gov.ua/get-user-certificate/ayMcmXks363lB2L1roEa","Завантажити сертифікат")</f>
        <v>Завантажити сертифікат</v>
      </c>
    </row>
    <row r="475" spans="1:3" x14ac:dyDescent="0.3">
      <c r="A475">
        <v>474</v>
      </c>
      <c r="B475" t="s">
        <v>474</v>
      </c>
      <c r="C475" t="str">
        <f>HYPERLINK("https://talan.bank.gov.ua/get-user-certificate/ayMcmpSB7y-8veByijBr","Завантажити сертифікат")</f>
        <v>Завантажити сертифікат</v>
      </c>
    </row>
    <row r="476" spans="1:3" x14ac:dyDescent="0.3">
      <c r="A476">
        <v>475</v>
      </c>
      <c r="B476" t="s">
        <v>475</v>
      </c>
      <c r="C476" t="str">
        <f>HYPERLINK("https://talan.bank.gov.ua/get-user-certificate/ayMcmv8uc8AjRvgKT9M7","Завантажити сертифікат")</f>
        <v>Завантажити сертифікат</v>
      </c>
    </row>
    <row r="477" spans="1:3" x14ac:dyDescent="0.3">
      <c r="A477">
        <v>476</v>
      </c>
      <c r="B477" t="s">
        <v>476</v>
      </c>
      <c r="C477" t="str">
        <f>HYPERLINK("https://talan.bank.gov.ua/get-user-certificate/ayMcmNKcP1lucRbKDAj9","Завантажити сертифікат")</f>
        <v>Завантажити сертифікат</v>
      </c>
    </row>
    <row r="478" spans="1:3" x14ac:dyDescent="0.3">
      <c r="A478">
        <v>477</v>
      </c>
      <c r="B478" t="s">
        <v>477</v>
      </c>
      <c r="C478" t="str">
        <f>HYPERLINK("https://talan.bank.gov.ua/get-user-certificate/ayMcmCn0A-hy6CvHWLBJ","Завантажити сертифікат")</f>
        <v>Завантажити сертифікат</v>
      </c>
    </row>
    <row r="479" spans="1:3" x14ac:dyDescent="0.3">
      <c r="A479">
        <v>478</v>
      </c>
      <c r="B479" t="s">
        <v>478</v>
      </c>
      <c r="C479" t="str">
        <f>HYPERLINK("https://talan.bank.gov.ua/get-user-certificate/ayMcmMqtlBnxz8rHUiop","Завантажити сертифікат")</f>
        <v>Завантажити сертифікат</v>
      </c>
    </row>
    <row r="480" spans="1:3" x14ac:dyDescent="0.3">
      <c r="A480">
        <v>479</v>
      </c>
      <c r="B480" t="s">
        <v>479</v>
      </c>
      <c r="C480" t="str">
        <f>HYPERLINK("https://talan.bank.gov.ua/get-user-certificate/ayMcmAgSNVlPip_p34Zq","Завантажити сертифікат")</f>
        <v>Завантажити сертифікат</v>
      </c>
    </row>
    <row r="481" spans="1:3" x14ac:dyDescent="0.3">
      <c r="A481">
        <v>480</v>
      </c>
      <c r="B481" t="s">
        <v>480</v>
      </c>
      <c r="C481" t="str">
        <f>HYPERLINK("https://talan.bank.gov.ua/get-user-certificate/ayMcmVIZDawPOELTkRhE","Завантажити сертифікат")</f>
        <v>Завантажити сертифікат</v>
      </c>
    </row>
    <row r="482" spans="1:3" x14ac:dyDescent="0.3">
      <c r="A482">
        <v>481</v>
      </c>
      <c r="B482" t="s">
        <v>481</v>
      </c>
      <c r="C482" t="str">
        <f>HYPERLINK("https://talan.bank.gov.ua/get-user-certificate/ayMcmEjyjK0Jjp6Od9J-","Завантажити сертифікат")</f>
        <v>Завантажити сертифікат</v>
      </c>
    </row>
    <row r="483" spans="1:3" x14ac:dyDescent="0.3">
      <c r="A483">
        <v>482</v>
      </c>
      <c r="B483" t="s">
        <v>482</v>
      </c>
      <c r="C483" t="str">
        <f>HYPERLINK("https://talan.bank.gov.ua/get-user-certificate/ayMcmnmAmK8VaP2l7bp7","Завантажити сертифікат")</f>
        <v>Завантажити сертифікат</v>
      </c>
    </row>
    <row r="484" spans="1:3" x14ac:dyDescent="0.3">
      <c r="A484">
        <v>483</v>
      </c>
      <c r="B484" t="s">
        <v>483</v>
      </c>
      <c r="C484" t="str">
        <f>HYPERLINK("https://talan.bank.gov.ua/get-user-certificate/ayMcmGbTgJcZaBNGad2f","Завантажити сертифікат")</f>
        <v>Завантажити сертифікат</v>
      </c>
    </row>
    <row r="485" spans="1:3" x14ac:dyDescent="0.3">
      <c r="A485">
        <v>484</v>
      </c>
      <c r="B485" t="s">
        <v>484</v>
      </c>
      <c r="C485" t="str">
        <f>HYPERLINK("https://talan.bank.gov.ua/get-user-certificate/ayMcmud6gI-NI4hQHi50","Завантажити сертифікат")</f>
        <v>Завантажити сертифікат</v>
      </c>
    </row>
    <row r="486" spans="1:3" x14ac:dyDescent="0.3">
      <c r="A486">
        <v>485</v>
      </c>
      <c r="B486" t="s">
        <v>485</v>
      </c>
      <c r="C486" t="str">
        <f>HYPERLINK("https://talan.bank.gov.ua/get-user-certificate/ayMcmaddBjJDVhw8IcFK","Завантажити сертифікат")</f>
        <v>Завантажити сертифікат</v>
      </c>
    </row>
    <row r="487" spans="1:3" x14ac:dyDescent="0.3">
      <c r="A487">
        <v>486</v>
      </c>
      <c r="B487" t="s">
        <v>486</v>
      </c>
      <c r="C487" t="str">
        <f>HYPERLINK("https://talan.bank.gov.ua/get-user-certificate/ayMcmY3m9VFDhKphLUdR","Завантажити сертифікат")</f>
        <v>Завантажити сертифікат</v>
      </c>
    </row>
    <row r="488" spans="1:3" x14ac:dyDescent="0.3">
      <c r="A488">
        <v>487</v>
      </c>
      <c r="B488" t="s">
        <v>487</v>
      </c>
      <c r="C488" t="str">
        <f>HYPERLINK("https://talan.bank.gov.ua/get-user-certificate/ayMcmR1mwInm-AgZlHZ-","Завантажити сертифікат")</f>
        <v>Завантажити сертифікат</v>
      </c>
    </row>
    <row r="489" spans="1:3" x14ac:dyDescent="0.3">
      <c r="A489">
        <v>488</v>
      </c>
      <c r="B489" t="s">
        <v>488</v>
      </c>
      <c r="C489" t="str">
        <f>HYPERLINK("https://talan.bank.gov.ua/get-user-certificate/ayMcmrMImTHmxsaKcSRJ","Завантажити сертифікат")</f>
        <v>Завантажити сертифікат</v>
      </c>
    </row>
    <row r="490" spans="1:3" x14ac:dyDescent="0.3">
      <c r="A490">
        <v>489</v>
      </c>
      <c r="B490" t="s">
        <v>489</v>
      </c>
      <c r="C490" t="str">
        <f>HYPERLINK("https://talan.bank.gov.ua/get-user-certificate/ayMcmBv08_HPV7aCUcwC","Завантажити сертифікат")</f>
        <v>Завантажити сертифікат</v>
      </c>
    </row>
    <row r="491" spans="1:3" x14ac:dyDescent="0.3">
      <c r="A491">
        <v>490</v>
      </c>
      <c r="B491" t="s">
        <v>490</v>
      </c>
      <c r="C491" t="str">
        <f>HYPERLINK("https://talan.bank.gov.ua/get-user-certificate/ayMcmsT9iLNEWr4l0tET","Завантажити сертифікат")</f>
        <v>Завантажити сертифікат</v>
      </c>
    </row>
    <row r="492" spans="1:3" x14ac:dyDescent="0.3">
      <c r="A492">
        <v>491</v>
      </c>
      <c r="B492" t="s">
        <v>491</v>
      </c>
      <c r="C492" t="str">
        <f>HYPERLINK("https://talan.bank.gov.ua/get-user-certificate/ayMcmHRZVHbp7zWNkZrq","Завантажити сертифікат")</f>
        <v>Завантажити сертифікат</v>
      </c>
    </row>
    <row r="493" spans="1:3" x14ac:dyDescent="0.3">
      <c r="A493">
        <v>492</v>
      </c>
      <c r="B493" t="s">
        <v>492</v>
      </c>
      <c r="C493" t="str">
        <f>HYPERLINK("https://talan.bank.gov.ua/get-user-certificate/ayMcmyVHvDQo7kmZaPrm","Завантажити сертифікат")</f>
        <v>Завантажити сертифікат</v>
      </c>
    </row>
    <row r="494" spans="1:3" x14ac:dyDescent="0.3">
      <c r="A494">
        <v>493</v>
      </c>
      <c r="B494" t="s">
        <v>493</v>
      </c>
      <c r="C494" t="str">
        <f>HYPERLINK("https://talan.bank.gov.ua/get-user-certificate/ayMcmWwSkh_2Y8OanqGd","Завантажити сертифікат")</f>
        <v>Завантажити сертифікат</v>
      </c>
    </row>
    <row r="495" spans="1:3" x14ac:dyDescent="0.3">
      <c r="A495">
        <v>494</v>
      </c>
      <c r="B495" t="s">
        <v>494</v>
      </c>
      <c r="C495" t="str">
        <f>HYPERLINK("https://talan.bank.gov.ua/get-user-certificate/ayMcmhy8tf6WJ0lTvNSi","Завантажити сертифікат")</f>
        <v>Завантажити сертифікат</v>
      </c>
    </row>
    <row r="496" spans="1:3" x14ac:dyDescent="0.3">
      <c r="A496">
        <v>495</v>
      </c>
      <c r="B496" t="s">
        <v>495</v>
      </c>
      <c r="C496" t="str">
        <f>HYPERLINK("https://talan.bank.gov.ua/get-user-certificate/ayMcmxWMUYP3yOLsrR-K","Завантажити сертифікат")</f>
        <v>Завантажити сертифікат</v>
      </c>
    </row>
    <row r="497" spans="1:3" x14ac:dyDescent="0.3">
      <c r="A497">
        <v>496</v>
      </c>
      <c r="B497" t="s">
        <v>496</v>
      </c>
      <c r="C497" t="str">
        <f>HYPERLINK("https://talan.bank.gov.ua/get-user-certificate/ayMcmuPE1FNcPcnN97KI","Завантажити сертифікат")</f>
        <v>Завантажити сертифікат</v>
      </c>
    </row>
    <row r="498" spans="1:3" x14ac:dyDescent="0.3">
      <c r="A498">
        <v>497</v>
      </c>
      <c r="B498" t="s">
        <v>497</v>
      </c>
      <c r="C498" t="str">
        <f>HYPERLINK("https://talan.bank.gov.ua/get-user-certificate/ayMcm2_0CTxQSvhfMUp4","Завантажити сертифікат")</f>
        <v>Завантажити сертифікат</v>
      </c>
    </row>
    <row r="499" spans="1:3" x14ac:dyDescent="0.3">
      <c r="A499">
        <v>498</v>
      </c>
      <c r="B499" t="s">
        <v>498</v>
      </c>
      <c r="C499" t="str">
        <f>HYPERLINK("https://talan.bank.gov.ua/get-user-certificate/ayMcmLQ16euOH-akDLQu","Завантажити сертифікат")</f>
        <v>Завантажити сертифікат</v>
      </c>
    </row>
    <row r="500" spans="1:3" x14ac:dyDescent="0.3">
      <c r="A500">
        <v>499</v>
      </c>
      <c r="B500" t="s">
        <v>499</v>
      </c>
      <c r="C500" t="str">
        <f>HYPERLINK("https://talan.bank.gov.ua/get-user-certificate/ayMcmTRQ8TOjT-ouJGqB","Завантажити сертифікат")</f>
        <v>Завантажити сертифікат</v>
      </c>
    </row>
    <row r="501" spans="1:3" x14ac:dyDescent="0.3">
      <c r="A501">
        <v>500</v>
      </c>
      <c r="B501" t="s">
        <v>500</v>
      </c>
      <c r="C501" t="str">
        <f>HYPERLINK("https://talan.bank.gov.ua/get-user-certificate/ayMcmHebG5XgxM0ssnaE","Завантажити сертифікат")</f>
        <v>Завантажити сертифікат</v>
      </c>
    </row>
    <row r="502" spans="1:3" x14ac:dyDescent="0.3">
      <c r="A502">
        <v>501</v>
      </c>
      <c r="B502" t="s">
        <v>501</v>
      </c>
      <c r="C502" t="str">
        <f>HYPERLINK("https://talan.bank.gov.ua/get-user-certificate/ayMcm9NqqM0-Dc_x706_","Завантажити сертифікат")</f>
        <v>Завантажити сертифікат</v>
      </c>
    </row>
    <row r="503" spans="1:3" x14ac:dyDescent="0.3">
      <c r="A503">
        <v>502</v>
      </c>
      <c r="B503" t="s">
        <v>502</v>
      </c>
      <c r="C503" t="str">
        <f>HYPERLINK("https://talan.bank.gov.ua/get-user-certificate/ayMcmCB2kIRkc4j9Ynjf","Завантажити сертифікат")</f>
        <v>Завантажити сертифікат</v>
      </c>
    </row>
    <row r="504" spans="1:3" x14ac:dyDescent="0.3">
      <c r="A504">
        <v>503</v>
      </c>
      <c r="B504" t="s">
        <v>503</v>
      </c>
      <c r="C504" t="str">
        <f>HYPERLINK("https://talan.bank.gov.ua/get-user-certificate/ayMcmGILvgGLEoBrzNKg","Завантажити сертифікат")</f>
        <v>Завантажити сертифікат</v>
      </c>
    </row>
    <row r="505" spans="1:3" x14ac:dyDescent="0.3">
      <c r="A505">
        <v>504</v>
      </c>
      <c r="B505" t="s">
        <v>504</v>
      </c>
      <c r="C505" t="str">
        <f>HYPERLINK("https://talan.bank.gov.ua/get-user-certificate/ayMcmWMMxwEu4BLBOtbR","Завантажити сертифікат")</f>
        <v>Завантажити сертифікат</v>
      </c>
    </row>
    <row r="506" spans="1:3" x14ac:dyDescent="0.3">
      <c r="A506">
        <v>505</v>
      </c>
      <c r="B506" t="s">
        <v>505</v>
      </c>
      <c r="C506" t="str">
        <f>HYPERLINK("https://talan.bank.gov.ua/get-user-certificate/ayMcmslo0v-g_TN-Ioz-","Завантажити сертифікат")</f>
        <v>Завантажити сертифікат</v>
      </c>
    </row>
    <row r="507" spans="1:3" x14ac:dyDescent="0.3">
      <c r="A507">
        <v>506</v>
      </c>
      <c r="B507" t="s">
        <v>506</v>
      </c>
      <c r="C507" t="str">
        <f>HYPERLINK("https://talan.bank.gov.ua/get-user-certificate/ayMcmPLbXccnxL-6VLqY","Завантажити сертифікат")</f>
        <v>Завантажити сертифікат</v>
      </c>
    </row>
    <row r="508" spans="1:3" x14ac:dyDescent="0.3">
      <c r="A508">
        <v>507</v>
      </c>
      <c r="B508" t="s">
        <v>507</v>
      </c>
      <c r="C508" t="str">
        <f>HYPERLINK("https://talan.bank.gov.ua/get-user-certificate/ayMcmROLmnlt73adPF_0","Завантажити сертифікат")</f>
        <v>Завантажити сертифікат</v>
      </c>
    </row>
    <row r="509" spans="1:3" x14ac:dyDescent="0.3">
      <c r="A509">
        <v>508</v>
      </c>
      <c r="B509" t="s">
        <v>508</v>
      </c>
      <c r="C509" t="str">
        <f>HYPERLINK("https://talan.bank.gov.ua/get-user-certificate/ayMcmV-xsL7nS36Gq-t1","Завантажити сертифікат")</f>
        <v>Завантажити сертифікат</v>
      </c>
    </row>
    <row r="510" spans="1:3" x14ac:dyDescent="0.3">
      <c r="A510">
        <v>509</v>
      </c>
      <c r="B510" t="s">
        <v>509</v>
      </c>
      <c r="C510" t="str">
        <f>HYPERLINK("https://talan.bank.gov.ua/get-user-certificate/ayMcmgsW2rwbftlTI0Wd","Завантажити сертифікат")</f>
        <v>Завантажити сертифікат</v>
      </c>
    </row>
    <row r="511" spans="1:3" x14ac:dyDescent="0.3">
      <c r="A511">
        <v>510</v>
      </c>
      <c r="B511" t="s">
        <v>510</v>
      </c>
      <c r="C511" t="str">
        <f>HYPERLINK("https://talan.bank.gov.ua/get-user-certificate/ayMcmOMq2B0Umcsyd3bB","Завантажити сертифікат")</f>
        <v>Завантажити сертифікат</v>
      </c>
    </row>
    <row r="512" spans="1:3" x14ac:dyDescent="0.3">
      <c r="A512">
        <v>511</v>
      </c>
      <c r="B512" t="s">
        <v>511</v>
      </c>
      <c r="C512" t="str">
        <f>HYPERLINK("https://talan.bank.gov.ua/get-user-certificate/ayMcmkBiGEAzt_hzBUpj","Завантажити сертифікат")</f>
        <v>Завантажити сертифікат</v>
      </c>
    </row>
    <row r="513" spans="1:3" x14ac:dyDescent="0.3">
      <c r="A513">
        <v>512</v>
      </c>
      <c r="B513" t="s">
        <v>512</v>
      </c>
      <c r="C513" t="str">
        <f>HYPERLINK("https://talan.bank.gov.ua/get-user-certificate/ayMcmevNnOiBoKxp6j3x","Завантажити сертифікат")</f>
        <v>Завантажити сертифікат</v>
      </c>
    </row>
    <row r="514" spans="1:3" x14ac:dyDescent="0.3">
      <c r="A514">
        <v>513</v>
      </c>
      <c r="B514" t="s">
        <v>513</v>
      </c>
      <c r="C514" t="str">
        <f>HYPERLINK("https://talan.bank.gov.ua/get-user-certificate/ayMcmKLyJBJsTbF3UK4F","Завантажити сертифікат")</f>
        <v>Завантажити сертифікат</v>
      </c>
    </row>
    <row r="515" spans="1:3" x14ac:dyDescent="0.3">
      <c r="A515">
        <v>514</v>
      </c>
      <c r="B515" t="s">
        <v>514</v>
      </c>
      <c r="C515" t="str">
        <f>HYPERLINK("https://talan.bank.gov.ua/get-user-certificate/ayMcm00Nz10jq2mw0H6w","Завантажити сертифікат")</f>
        <v>Завантажити сертифікат</v>
      </c>
    </row>
    <row r="516" spans="1:3" x14ac:dyDescent="0.3">
      <c r="A516">
        <v>515</v>
      </c>
      <c r="B516" t="s">
        <v>515</v>
      </c>
      <c r="C516" t="str">
        <f>HYPERLINK("https://talan.bank.gov.ua/get-user-certificate/ayMcmlzJnhF3ukq2BGsA","Завантажити сертифікат")</f>
        <v>Завантажити сертифікат</v>
      </c>
    </row>
    <row r="517" spans="1:3" x14ac:dyDescent="0.3">
      <c r="A517">
        <v>516</v>
      </c>
      <c r="B517" t="s">
        <v>516</v>
      </c>
      <c r="C517" t="str">
        <f>HYPERLINK("https://talan.bank.gov.ua/get-user-certificate/ayMcmcGncx98MfFZO-l0","Завантажити сертифікат")</f>
        <v>Завантажити сертифікат</v>
      </c>
    </row>
    <row r="518" spans="1:3" x14ac:dyDescent="0.3">
      <c r="A518">
        <v>517</v>
      </c>
      <c r="B518" t="s">
        <v>517</v>
      </c>
      <c r="C518" t="str">
        <f>HYPERLINK("https://talan.bank.gov.ua/get-user-certificate/ayMcmwLNICu5DVgtNY78","Завантажити сертифікат")</f>
        <v>Завантажити сертифікат</v>
      </c>
    </row>
    <row r="519" spans="1:3" x14ac:dyDescent="0.3">
      <c r="A519">
        <v>518</v>
      </c>
      <c r="B519" t="s">
        <v>518</v>
      </c>
      <c r="C519" t="str">
        <f>HYPERLINK("https://talan.bank.gov.ua/get-user-certificate/ayMcmMXUUOsg8MSerA_D","Завантажити сертифікат")</f>
        <v>Завантажити сертифікат</v>
      </c>
    </row>
    <row r="520" spans="1:3" x14ac:dyDescent="0.3">
      <c r="A520">
        <v>519</v>
      </c>
      <c r="B520" t="s">
        <v>519</v>
      </c>
      <c r="C520" t="str">
        <f>HYPERLINK("https://talan.bank.gov.ua/get-user-certificate/ayMcmyduZACuvxV5S1Xq","Завантажити сертифікат")</f>
        <v>Завантажити сертифікат</v>
      </c>
    </row>
    <row r="521" spans="1:3" x14ac:dyDescent="0.3">
      <c r="A521">
        <v>520</v>
      </c>
      <c r="B521" t="s">
        <v>520</v>
      </c>
      <c r="C521" t="str">
        <f>HYPERLINK("https://talan.bank.gov.ua/get-user-certificate/ayMcmcNRCZhlCGlbqQeU","Завантажити сертифікат")</f>
        <v>Завантажити сертифікат</v>
      </c>
    </row>
    <row r="522" spans="1:3" x14ac:dyDescent="0.3">
      <c r="A522">
        <v>521</v>
      </c>
      <c r="B522" t="s">
        <v>521</v>
      </c>
      <c r="C522" t="str">
        <f>HYPERLINK("https://talan.bank.gov.ua/get-user-certificate/ayMcmyxOnV5PW2xdnVcI","Завантажити сертифікат")</f>
        <v>Завантажити сертифікат</v>
      </c>
    </row>
    <row r="523" spans="1:3" x14ac:dyDescent="0.3">
      <c r="A523">
        <v>522</v>
      </c>
      <c r="B523" t="s">
        <v>522</v>
      </c>
      <c r="C523" t="str">
        <f>HYPERLINK("https://talan.bank.gov.ua/get-user-certificate/ayMcmCCC6o6ZFuI0OuGm","Завантажити сертифікат")</f>
        <v>Завантажити сертифікат</v>
      </c>
    </row>
    <row r="524" spans="1:3" x14ac:dyDescent="0.3">
      <c r="A524">
        <v>523</v>
      </c>
      <c r="B524" t="s">
        <v>523</v>
      </c>
      <c r="C524" t="str">
        <f>HYPERLINK("https://talan.bank.gov.ua/get-user-certificate/ayMcmx-rdsAg80oCrPqs","Завантажити сертифікат")</f>
        <v>Завантажити сертифікат</v>
      </c>
    </row>
    <row r="525" spans="1:3" x14ac:dyDescent="0.3">
      <c r="A525">
        <v>524</v>
      </c>
      <c r="B525" t="s">
        <v>524</v>
      </c>
      <c r="C525" t="str">
        <f>HYPERLINK("https://talan.bank.gov.ua/get-user-certificate/ayMcm0M6vM68CtGqWJWW","Завантажити сертифікат")</f>
        <v>Завантажити сертифікат</v>
      </c>
    </row>
    <row r="526" spans="1:3" x14ac:dyDescent="0.3">
      <c r="A526">
        <v>525</v>
      </c>
      <c r="B526" t="s">
        <v>525</v>
      </c>
      <c r="C526" t="str">
        <f>HYPERLINK("https://talan.bank.gov.ua/get-user-certificate/ayMcmYDK2CqCYTa2mAMF","Завантажити сертифікат")</f>
        <v>Завантажити сертифікат</v>
      </c>
    </row>
    <row r="527" spans="1:3" x14ac:dyDescent="0.3">
      <c r="A527">
        <v>526</v>
      </c>
      <c r="B527" t="s">
        <v>526</v>
      </c>
      <c r="C527" t="str">
        <f>HYPERLINK("https://talan.bank.gov.ua/get-user-certificate/ayMcmcGEhIm3xDoSdpOl","Завантажити сертифікат")</f>
        <v>Завантажити сертифікат</v>
      </c>
    </row>
    <row r="528" spans="1:3" x14ac:dyDescent="0.3">
      <c r="A528">
        <v>527</v>
      </c>
      <c r="B528" t="s">
        <v>527</v>
      </c>
      <c r="C528" t="str">
        <f>HYPERLINK("https://talan.bank.gov.ua/get-user-certificate/ayMcm-2ISPKQlX3nY-i7","Завантажити сертифікат")</f>
        <v>Завантажити сертифікат</v>
      </c>
    </row>
    <row r="529" spans="1:3" x14ac:dyDescent="0.3">
      <c r="A529">
        <v>528</v>
      </c>
      <c r="B529" t="s">
        <v>528</v>
      </c>
      <c r="C529" t="str">
        <f>HYPERLINK("https://talan.bank.gov.ua/get-user-certificate/ayMcmVsO_LyjzOhIMB6j","Завантажити сертифікат")</f>
        <v>Завантажити сертифікат</v>
      </c>
    </row>
    <row r="530" spans="1:3" x14ac:dyDescent="0.3">
      <c r="A530">
        <v>529</v>
      </c>
      <c r="B530" t="s">
        <v>529</v>
      </c>
      <c r="C530" t="str">
        <f>HYPERLINK("https://talan.bank.gov.ua/get-user-certificate/ayMcmWfot1b8GwmR1fH8","Завантажити сертифікат")</f>
        <v>Завантажити сертифікат</v>
      </c>
    </row>
    <row r="531" spans="1:3" x14ac:dyDescent="0.3">
      <c r="A531">
        <v>530</v>
      </c>
      <c r="B531" t="s">
        <v>530</v>
      </c>
      <c r="C531" t="str">
        <f>HYPERLINK("https://talan.bank.gov.ua/get-user-certificate/ayMcmXD7By3-35Ab6HI1","Завантажити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C2" r:id="rId1" tooltip="Завантажити сертифікат" display="Завантажити сертифікат"/>
    <hyperlink ref="C3" r:id="rId2" tooltip="Завантажити сертифікат" display="Завантажити сертифікат"/>
    <hyperlink ref="C4" r:id="rId3" tooltip="Завантажити сертифікат" display="Завантажити сертифікат"/>
    <hyperlink ref="C5" r:id="rId4" tooltip="Завантажити сертифікат" display="Завантажити сертифікат"/>
    <hyperlink ref="C6" r:id="rId5" tooltip="Завантажити сертифікат" display="Завантажити сертифікат"/>
    <hyperlink ref="C7" r:id="rId6" tooltip="Завантажити сертифікат" display="Завантажити сертифікат"/>
    <hyperlink ref="C8" r:id="rId7" tooltip="Завантажити сертифікат" display="Завантажити сертифікат"/>
    <hyperlink ref="C9" r:id="rId8" tooltip="Завантажити сертифікат" display="Завантажити сертифікат"/>
    <hyperlink ref="C10" r:id="rId9" tooltip="Завантажити сертифікат" display="Завантажити сертифікат"/>
    <hyperlink ref="C11" r:id="rId10" tooltip="Завантажити сертифікат" display="Завантажити сертифікат"/>
    <hyperlink ref="C12" r:id="rId11" tooltip="Завантажити сертифікат" display="Завантажити сертифікат"/>
    <hyperlink ref="C13" r:id="rId12" tooltip="Завантажити сертифікат" display="Завантажити сертифікат"/>
    <hyperlink ref="C14" r:id="rId13" tooltip="Завантажити сертифікат" display="Завантажити сертифікат"/>
    <hyperlink ref="C15" r:id="rId14" tooltip="Завантажити сертифікат" display="Завантажити сертифікат"/>
    <hyperlink ref="C16" r:id="rId15" tooltip="Завантажити сертифікат" display="Завантажити сертифікат"/>
    <hyperlink ref="C17" r:id="rId16" tooltip="Завантажити сертифікат" display="Завантажити сертифікат"/>
    <hyperlink ref="C18" r:id="rId17" tooltip="Завантажити сертифікат" display="Завантажити сертифікат"/>
    <hyperlink ref="C19" r:id="rId18" tooltip="Завантажити сертифікат" display="Завантажити сертифікат"/>
    <hyperlink ref="C20" r:id="rId19" tooltip="Завантажити сертифікат" display="Завантажити сертифікат"/>
    <hyperlink ref="C21" r:id="rId20" tooltip="Завантажити сертифікат" display="Завантажити сертифікат"/>
    <hyperlink ref="C22" r:id="rId21" tooltip="Завантажити сертифікат" display="Завантажити сертифікат"/>
    <hyperlink ref="C23" r:id="rId22" tooltip="Завантажити сертифікат" display="Завантажити сертифікат"/>
    <hyperlink ref="C24" r:id="rId23" tooltip="Завантажити сертифікат" display="Завантажити сертифікат"/>
    <hyperlink ref="C25" r:id="rId24" tooltip="Завантажити сертифікат" display="Завантажити сертифікат"/>
    <hyperlink ref="C26" r:id="rId25" tooltip="Завантажити сертифікат" display="Завантажити сертифікат"/>
    <hyperlink ref="C27" r:id="rId26" tooltip="Завантажити сертифікат" display="Завантажити сертифікат"/>
    <hyperlink ref="C28" r:id="rId27" tooltip="Завантажити сертифікат" display="Завантажити сертифікат"/>
    <hyperlink ref="C29" r:id="rId28" tooltip="Завантажити сертифікат" display="Завантажити сертифікат"/>
    <hyperlink ref="C30" r:id="rId29" tooltip="Завантажити сертифікат" display="Завантажити сертифікат"/>
    <hyperlink ref="C31" r:id="rId30" tooltip="Завантажити сертифікат" display="Завантажити сертифікат"/>
    <hyperlink ref="C32" r:id="rId31" tooltip="Завантажити сертифікат" display="Завантажити сертифікат"/>
    <hyperlink ref="C33" r:id="rId32" tooltip="Завантажити сертифікат" display="Завантажити сертифікат"/>
    <hyperlink ref="C34" r:id="rId33" tooltip="Завантажити сертифікат" display="Завантажити сертифікат"/>
    <hyperlink ref="C35" r:id="rId34" tooltip="Завантажити сертифікат" display="Завантажити сертифікат"/>
    <hyperlink ref="C36" r:id="rId35" tooltip="Завантажити сертифікат" display="Завантажити сертифікат"/>
    <hyperlink ref="C37" r:id="rId36" tooltip="Завантажити сертифікат" display="Завантажити сертифікат"/>
    <hyperlink ref="C38" r:id="rId37" tooltip="Завантажити сертифікат" display="Завантажити сертифікат"/>
    <hyperlink ref="C39" r:id="rId38" tooltip="Завантажити сертифікат" display="Завантажити сертифікат"/>
    <hyperlink ref="C40" r:id="rId39" tooltip="Завантажити сертифікат" display="Завантажити сертифікат"/>
    <hyperlink ref="C41" r:id="rId40" tooltip="Завантажити сертифікат" display="Завантажити сертифікат"/>
    <hyperlink ref="C42" r:id="rId41" tooltip="Завантажити сертифікат" display="Завантажити сертифікат"/>
    <hyperlink ref="C43" r:id="rId42" tooltip="Завантажити сертифікат" display="Завантажити сертифікат"/>
    <hyperlink ref="C44" r:id="rId43" tooltip="Завантажити сертифікат" display="Завантажити сертифікат"/>
    <hyperlink ref="C45" r:id="rId44" tooltip="Завантажити сертифікат" display="Завантажити сертифікат"/>
    <hyperlink ref="C46" r:id="rId45" tooltip="Завантажити сертифікат" display="Завантажити сертифікат"/>
    <hyperlink ref="C47" r:id="rId46" tooltip="Завантажити сертифікат" display="Завантажити сертифікат"/>
    <hyperlink ref="C48" r:id="rId47" tooltip="Завантажити сертифікат" display="Завантажити сертифікат"/>
    <hyperlink ref="C49" r:id="rId48" tooltip="Завантажити сертифікат" display="Завантажити сертифікат"/>
    <hyperlink ref="C50" r:id="rId49" tooltip="Завантажити сертифікат" display="Завантажити сертифікат"/>
    <hyperlink ref="C51" r:id="rId50" tooltip="Завантажити сертифікат" display="Завантажити сертифікат"/>
    <hyperlink ref="C52" r:id="rId51" tooltip="Завантажити сертифікат" display="Завантажити сертифікат"/>
    <hyperlink ref="C53" r:id="rId52" tooltip="Завантажити сертифікат" display="Завантажити сертифікат"/>
    <hyperlink ref="C54" r:id="rId53" tooltip="Завантажити сертифікат" display="Завантажити сертифікат"/>
    <hyperlink ref="C55" r:id="rId54" tooltip="Завантажити сертифікат" display="Завантажити сертифікат"/>
    <hyperlink ref="C56" r:id="rId55" tooltip="Завантажити сертифікат" display="Завантажити сертифікат"/>
    <hyperlink ref="C57" r:id="rId56" tooltip="Завантажити сертифікат" display="Завантажити сертифікат"/>
    <hyperlink ref="C58" r:id="rId57" tooltip="Завантажити сертифікат" display="Завантажити сертифікат"/>
    <hyperlink ref="C59" r:id="rId58" tooltip="Завантажити сертифікат" display="Завантажити сертифікат"/>
    <hyperlink ref="C60" r:id="rId59" tooltip="Завантажити сертифікат" display="Завантажити сертифікат"/>
    <hyperlink ref="C61" r:id="rId60" tooltip="Завантажити сертифікат" display="Завантажити сертифікат"/>
    <hyperlink ref="C62" r:id="rId61" tooltip="Завантажити сертифікат" display="Завантажити сертифікат"/>
    <hyperlink ref="C63" r:id="rId62" tooltip="Завантажити сертифікат" display="Завантажити сертифікат"/>
    <hyperlink ref="C64" r:id="rId63" tooltip="Завантажити сертифікат" display="Завантажити сертифікат"/>
    <hyperlink ref="C65" r:id="rId64" tooltip="Завантажити сертифікат" display="Завантажити сертифікат"/>
    <hyperlink ref="C66" r:id="rId65" tooltip="Завантажити сертифікат" display="Завантажити сертифікат"/>
    <hyperlink ref="C67" r:id="rId66" tooltip="Завантажити сертифікат" display="Завантажити сертифікат"/>
    <hyperlink ref="C68" r:id="rId67" tooltip="Завантажити сертифікат" display="Завантажити сертифікат"/>
    <hyperlink ref="C69" r:id="rId68" tooltip="Завантажити сертифікат" display="Завантажити сертифікат"/>
    <hyperlink ref="C70" r:id="rId69" tooltip="Завантажити сертифікат" display="Завантажити сертифікат"/>
    <hyperlink ref="C71" r:id="rId70" tooltip="Завантажити сертифікат" display="Завантажити сертифікат"/>
    <hyperlink ref="C72" r:id="rId71" tooltip="Завантажити сертифікат" display="Завантажити сертифікат"/>
    <hyperlink ref="C73" r:id="rId72" tooltip="Завантажити сертифікат" display="Завантажити сертифікат"/>
    <hyperlink ref="C74" r:id="rId73" tooltip="Завантажити сертифікат" display="Завантажити сертифікат"/>
    <hyperlink ref="C75" r:id="rId74" tooltip="Завантажити сертифікат" display="Завантажити сертифікат"/>
    <hyperlink ref="C76" r:id="rId75" tooltip="Завантажити сертифікат" display="Завантажити сертифікат"/>
    <hyperlink ref="C77" r:id="rId76" tooltip="Завантажити сертифікат" display="Завантажити сертифікат"/>
    <hyperlink ref="C78" r:id="rId77" tooltip="Завантажити сертифікат" display="Завантажити сертифікат"/>
    <hyperlink ref="C79" r:id="rId78" tooltip="Завантажити сертифікат" display="Завантажити сертифікат"/>
    <hyperlink ref="C80" r:id="rId79" tooltip="Завантажити сертифікат" display="Завантажити сертифікат"/>
    <hyperlink ref="C81" r:id="rId80" tooltip="Завантажити сертифікат" display="Завантажити сертифікат"/>
    <hyperlink ref="C82" r:id="rId81" tooltip="Завантажити сертифікат" display="Завантажити сертифікат"/>
    <hyperlink ref="C83" r:id="rId82" tooltip="Завантажити сертифікат" display="Завантажити сертифікат"/>
    <hyperlink ref="C84" r:id="rId83" tooltip="Завантажити сертифікат" display="Завантажити сертифікат"/>
    <hyperlink ref="C85" r:id="rId84" tooltip="Завантажити сертифікат" display="Завантажити сертифікат"/>
    <hyperlink ref="C86" r:id="rId85" tooltip="Завантажити сертифікат" display="Завантажити сертифікат"/>
    <hyperlink ref="C87" r:id="rId86" tooltip="Завантажити сертифікат" display="Завантажити сертифікат"/>
    <hyperlink ref="C88" r:id="rId87" tooltip="Завантажити сертифікат" display="Завантажити сертифікат"/>
    <hyperlink ref="C89" r:id="rId88" tooltip="Завантажити сертифікат" display="Завантажити сертифікат"/>
    <hyperlink ref="C90" r:id="rId89" tooltip="Завантажити сертифікат" display="Завантажити сертифікат"/>
    <hyperlink ref="C91" r:id="rId90" tooltip="Завантажити сертифікат" display="Завантажити сертифікат"/>
    <hyperlink ref="C92" r:id="rId91" tooltip="Завантажити сертифікат" display="Завантажити сертифікат"/>
    <hyperlink ref="C93" r:id="rId92" tooltip="Завантажити сертифікат" display="Завантажити сертифікат"/>
    <hyperlink ref="C94" r:id="rId93" tooltip="Завантажити сертифікат" display="Завантажити сертифікат"/>
    <hyperlink ref="C95" r:id="rId94" tooltip="Завантажити сертифікат" display="Завантажити сертифікат"/>
    <hyperlink ref="C96" r:id="rId95" tooltip="Завантажити сертифікат" display="Завантажити сертифікат"/>
    <hyperlink ref="C97" r:id="rId96" tooltip="Завантажити сертифікат" display="Завантажити сертифікат"/>
    <hyperlink ref="C98" r:id="rId97" tooltip="Завантажити сертифікат" display="Завантажити сертифікат"/>
    <hyperlink ref="C99" r:id="rId98" tooltip="Завантажити сертифікат" display="Завантажити сертифікат"/>
    <hyperlink ref="C100" r:id="rId99" tooltip="Завантажити сертифікат" display="Завантажити сертифікат"/>
    <hyperlink ref="C101" r:id="rId100" tooltip="Завантажити сертифікат" display="Завантажити сертифікат"/>
    <hyperlink ref="C102" r:id="rId101" tooltip="Завантажити сертифікат" display="Завантажити сертифікат"/>
    <hyperlink ref="C103" r:id="rId102" tooltip="Завантажити сертифікат" display="Завантажити сертифікат"/>
    <hyperlink ref="C104" r:id="rId103" tooltip="Завантажити сертифікат" display="Завантажити сертифікат"/>
    <hyperlink ref="C105" r:id="rId104" tooltip="Завантажити сертифікат" display="Завантажити сертифікат"/>
    <hyperlink ref="C106" r:id="rId105" tooltip="Завантажити сертифікат" display="Завантажити сертифікат"/>
    <hyperlink ref="C107" r:id="rId106" tooltip="Завантажити сертифікат" display="Завантажити сертифікат"/>
    <hyperlink ref="C108" r:id="rId107" tooltip="Завантажити сертифікат" display="Завантажити сертифікат"/>
    <hyperlink ref="C109" r:id="rId108" tooltip="Завантажити сертифікат" display="Завантажити сертифікат"/>
    <hyperlink ref="C110" r:id="rId109" tooltip="Завантажити сертифікат" display="Завантажити сертифікат"/>
    <hyperlink ref="C111" r:id="rId110" tooltip="Завантажити сертифікат" display="Завантажити сертифікат"/>
    <hyperlink ref="C112" r:id="rId111" tooltip="Завантажити сертифікат" display="Завантажити сертифікат"/>
    <hyperlink ref="C113" r:id="rId112" tooltip="Завантажити сертифікат" display="Завантажити сертифікат"/>
    <hyperlink ref="C114" r:id="rId113" tooltip="Завантажити сертифікат" display="Завантажити сертифікат"/>
    <hyperlink ref="C115" r:id="rId114" tooltip="Завантажити сертифікат" display="Завантажити сертифікат"/>
    <hyperlink ref="C116" r:id="rId115" tooltip="Завантажити сертифікат" display="Завантажити сертифікат"/>
    <hyperlink ref="C117" r:id="rId116" tooltip="Завантажити сертифікат" display="Завантажити сертифікат"/>
    <hyperlink ref="C118" r:id="rId117" tooltip="Завантажити сертифікат" display="Завантажити сертифікат"/>
    <hyperlink ref="C119" r:id="rId118" tooltip="Завантажити сертифікат" display="Завантажити сертифікат"/>
    <hyperlink ref="C120" r:id="rId119" tooltip="Завантажити сертифікат" display="Завантажити сертифікат"/>
    <hyperlink ref="C121" r:id="rId120" tooltip="Завантажити сертифікат" display="Завантажити сертифікат"/>
    <hyperlink ref="C122" r:id="rId121" tooltip="Завантажити сертифікат" display="Завантажити сертифікат"/>
    <hyperlink ref="C123" r:id="rId122" tooltip="Завантажити сертифікат" display="Завантажити сертифікат"/>
    <hyperlink ref="C124" r:id="rId123" tooltip="Завантажити сертифікат" display="Завантажити сертифікат"/>
    <hyperlink ref="C125" r:id="rId124" tooltip="Завантажити сертифікат" display="Завантажити сертифікат"/>
    <hyperlink ref="C126" r:id="rId125" tooltip="Завантажити сертифікат" display="Завантажити сертифікат"/>
    <hyperlink ref="C127" r:id="rId126" tooltip="Завантажити сертифікат" display="Завантажити сертифікат"/>
    <hyperlink ref="C128" r:id="rId127" tooltip="Завантажити сертифікат" display="Завантажити сертифікат"/>
    <hyperlink ref="C129" r:id="rId128" tooltip="Завантажити сертифікат" display="Завантажити сертифікат"/>
    <hyperlink ref="C130" r:id="rId129" tooltip="Завантажити сертифікат" display="Завантажити сертифікат"/>
    <hyperlink ref="C131" r:id="rId130" tooltip="Завантажити сертифікат" display="Завантажити сертифікат"/>
    <hyperlink ref="C132" r:id="rId131" tooltip="Завантажити сертифікат" display="Завантажити сертифікат"/>
    <hyperlink ref="C133" r:id="rId132" tooltip="Завантажити сертифікат" display="Завантажити сертифікат"/>
    <hyperlink ref="C134" r:id="rId133" tooltip="Завантажити сертифікат" display="Завантажити сертифікат"/>
    <hyperlink ref="C135" r:id="rId134" tooltip="Завантажити сертифікат" display="Завантажити сертифікат"/>
    <hyperlink ref="C136" r:id="rId135" tooltip="Завантажити сертифікат" display="Завантажити сертифікат"/>
    <hyperlink ref="C137" r:id="rId136" tooltip="Завантажити сертифікат" display="Завантажити сертифікат"/>
    <hyperlink ref="C138" r:id="rId137" tooltip="Завантажити сертифікат" display="Завантажити сертифікат"/>
    <hyperlink ref="C139" r:id="rId138" tooltip="Завантажити сертифікат" display="Завантажити сертифікат"/>
    <hyperlink ref="C140" r:id="rId139" tooltip="Завантажити сертифікат" display="Завантажити сертифікат"/>
    <hyperlink ref="C141" r:id="rId140" tooltip="Завантажити сертифікат" display="Завантажити сертифікат"/>
    <hyperlink ref="C142" r:id="rId141" tooltip="Завантажити сертифікат" display="Завантажити сертифікат"/>
    <hyperlink ref="C143" r:id="rId142" tooltip="Завантажити сертифікат" display="Завантажити сертифікат"/>
    <hyperlink ref="C144" r:id="rId143" tooltip="Завантажити сертифікат" display="Завантажити сертифікат"/>
    <hyperlink ref="C145" r:id="rId144" tooltip="Завантажити сертифікат" display="Завантажити сертифікат"/>
    <hyperlink ref="C146" r:id="rId145" tooltip="Завантажити сертифікат" display="Завантажити сертифікат"/>
    <hyperlink ref="C147" r:id="rId146" tooltip="Завантажити сертифікат" display="Завантажити сертифікат"/>
    <hyperlink ref="C148" r:id="rId147" tooltip="Завантажити сертифікат" display="Завантажити сертифікат"/>
    <hyperlink ref="C149" r:id="rId148" tooltip="Завантажити сертифікат" display="Завантажити сертифікат"/>
    <hyperlink ref="C150" r:id="rId149" tooltip="Завантажити сертифікат" display="Завантажити сертифікат"/>
    <hyperlink ref="C151" r:id="rId150" tooltip="Завантажити сертифікат" display="Завантажити сертифікат"/>
    <hyperlink ref="C152" r:id="rId151" tooltip="Завантажити сертифікат" display="Завантажити сертифікат"/>
    <hyperlink ref="C153" r:id="rId152" tooltip="Завантажити сертифікат" display="Завантажити сертифікат"/>
    <hyperlink ref="C154" r:id="rId153" tooltip="Завантажити сертифікат" display="Завантажити сертифікат"/>
    <hyperlink ref="C155" r:id="rId154" tooltip="Завантажити сертифікат" display="Завантажити сертифікат"/>
    <hyperlink ref="C156" r:id="rId155" tooltip="Завантажити сертифікат" display="Завантажити сертифікат"/>
    <hyperlink ref="C157" r:id="rId156" tooltip="Завантажити сертифікат" display="Завантажити сертифікат"/>
    <hyperlink ref="C158" r:id="rId157" tooltip="Завантажити сертифікат" display="Завантажити сертифікат"/>
    <hyperlink ref="C159" r:id="rId158" tooltip="Завантажити сертифікат" display="Завантажити сертифікат"/>
    <hyperlink ref="C160" r:id="rId159" tooltip="Завантажити сертифікат" display="Завантажити сертифікат"/>
    <hyperlink ref="C161" r:id="rId160" tooltip="Завантажити сертифікат" display="Завантажити сертифікат"/>
    <hyperlink ref="C162" r:id="rId161" tooltip="Завантажити сертифікат" display="Завантажити сертифікат"/>
    <hyperlink ref="C163" r:id="rId162" tooltip="Завантажити сертифікат" display="Завантажити сертифікат"/>
    <hyperlink ref="C164" r:id="rId163" tooltip="Завантажити сертифікат" display="Завантажити сертифікат"/>
    <hyperlink ref="C165" r:id="rId164" tooltip="Завантажити сертифікат" display="Завантажити сертифікат"/>
    <hyperlink ref="C166" r:id="rId165" tooltip="Завантажити сертифікат" display="Завантажити сертифікат"/>
    <hyperlink ref="C167" r:id="rId166" tooltip="Завантажити сертифікат" display="Завантажити сертифікат"/>
    <hyperlink ref="C168" r:id="rId167" tooltip="Завантажити сертифікат" display="Завантажити сертифікат"/>
    <hyperlink ref="C169" r:id="rId168" tooltip="Завантажити сертифікат" display="Завантажити сертифікат"/>
    <hyperlink ref="C170" r:id="rId169" tooltip="Завантажити сертифікат" display="Завантажити сертифікат"/>
    <hyperlink ref="C171" r:id="rId170" tooltip="Завантажити сертифікат" display="Завантажити сертифікат"/>
    <hyperlink ref="C172" r:id="rId171" tooltip="Завантажити сертифікат" display="Завантажити сертифікат"/>
    <hyperlink ref="C173" r:id="rId172" tooltip="Завантажити сертифікат" display="Завантажити сертифікат"/>
    <hyperlink ref="C174" r:id="rId173" tooltip="Завантажити сертифікат" display="Завантажити сертифікат"/>
    <hyperlink ref="C175" r:id="rId174" tooltip="Завантажити сертифікат" display="Завантажити сертифікат"/>
    <hyperlink ref="C176" r:id="rId175" tooltip="Завантажити сертифікат" display="Завантажити сертифікат"/>
    <hyperlink ref="C177" r:id="rId176" tooltip="Завантажити сертифікат" display="Завантажити сертифікат"/>
    <hyperlink ref="C178" r:id="rId177" tooltip="Завантажити сертифікат" display="Завантажити сертифікат"/>
    <hyperlink ref="C179" r:id="rId178" tooltip="Завантажити сертифікат" display="Завантажити сертифікат"/>
    <hyperlink ref="C180" r:id="rId179" tooltip="Завантажити сертифікат" display="Завантажити сертифікат"/>
    <hyperlink ref="C181" r:id="rId180" tooltip="Завантажити сертифікат" display="Завантажити сертифікат"/>
    <hyperlink ref="C182" r:id="rId181" tooltip="Завантажити сертифікат" display="Завантажити сертифікат"/>
    <hyperlink ref="C183" r:id="rId182" tooltip="Завантажити сертифікат" display="Завантажити сертифікат"/>
    <hyperlink ref="C184" r:id="rId183" tooltip="Завантажити сертифікат" display="Завантажити сертифікат"/>
    <hyperlink ref="C185" r:id="rId184" tooltip="Завантажити сертифікат" display="Завантажити сертифікат"/>
    <hyperlink ref="C186" r:id="rId185" tooltip="Завантажити сертифікат" display="Завантажити сертифікат"/>
    <hyperlink ref="C187" r:id="rId186" tooltip="Завантажити сертифікат" display="Завантажити сертифікат"/>
    <hyperlink ref="C188" r:id="rId187" tooltip="Завантажити сертифікат" display="Завантажити сертифікат"/>
    <hyperlink ref="C189" r:id="rId188" tooltip="Завантажити сертифікат" display="Завантажити сертифікат"/>
    <hyperlink ref="C190" r:id="rId189" tooltip="Завантажити сертифікат" display="Завантажити сертифікат"/>
    <hyperlink ref="C191" r:id="rId190" tooltip="Завантажити сертифікат" display="Завантажити сертифікат"/>
    <hyperlink ref="C192" r:id="rId191" tooltip="Завантажити сертифікат" display="Завантажити сертифікат"/>
    <hyperlink ref="C193" r:id="rId192" tooltip="Завантажити сертифікат" display="Завантажити сертифікат"/>
    <hyperlink ref="C194" r:id="rId193" tooltip="Завантажити сертифікат" display="Завантажити сертифікат"/>
    <hyperlink ref="C195" r:id="rId194" tooltip="Завантажити сертифікат" display="Завантажити сертифікат"/>
    <hyperlink ref="C196" r:id="rId195" tooltip="Завантажити сертифікат" display="Завантажити сертифікат"/>
    <hyperlink ref="C197" r:id="rId196" tooltip="Завантажити сертифікат" display="Завантажити сертифікат"/>
    <hyperlink ref="C198" r:id="rId197" tooltip="Завантажити сертифікат" display="Завантажити сертифікат"/>
    <hyperlink ref="C199" r:id="rId198" tooltip="Завантажити сертифікат" display="Завантажити сертифікат"/>
    <hyperlink ref="C200" r:id="rId199" tooltip="Завантажити сертифікат" display="Завантажити сертифікат"/>
    <hyperlink ref="C201" r:id="rId200" tooltip="Завантажити сертифікат" display="Завантажити сертифікат"/>
    <hyperlink ref="C202" r:id="rId201" tooltip="Завантажити сертифікат" display="Завантажити сертифікат"/>
    <hyperlink ref="C203" r:id="rId202" tooltip="Завантажити сертифікат" display="Завантажити сертифікат"/>
    <hyperlink ref="C204" r:id="rId203" tooltip="Завантажити сертифікат" display="Завантажити сертифікат"/>
    <hyperlink ref="C205" r:id="rId204" tooltip="Завантажити сертифікат" display="Завантажити сертифікат"/>
    <hyperlink ref="C206" r:id="rId205" tooltip="Завантажити сертифікат" display="Завантажити сертифікат"/>
    <hyperlink ref="C207" r:id="rId206" tooltip="Завантажити сертифікат" display="Завантажити сертифікат"/>
    <hyperlink ref="C208" r:id="rId207" tooltip="Завантажити сертифікат" display="Завантажити сертифікат"/>
    <hyperlink ref="C209" r:id="rId208" tooltip="Завантажити сертифікат" display="Завантажити сертифікат"/>
    <hyperlink ref="C210" r:id="rId209" tooltip="Завантажити сертифікат" display="Завантажити сертифікат"/>
    <hyperlink ref="C211" r:id="rId210" tooltip="Завантажити сертифікат" display="Завантажити сертифікат"/>
    <hyperlink ref="C212" r:id="rId211" tooltip="Завантажити сертифікат" display="Завантажити сертифікат"/>
    <hyperlink ref="C213" r:id="rId212" tooltip="Завантажити сертифікат" display="Завантажити сертифікат"/>
    <hyperlink ref="C214" r:id="rId213" tooltip="Завантажити сертифікат" display="Завантажити сертифікат"/>
    <hyperlink ref="C215" r:id="rId214" tooltip="Завантажити сертифікат" display="Завантажити сертифікат"/>
    <hyperlink ref="C216" r:id="rId215" tooltip="Завантажити сертифікат" display="Завантажити сертифікат"/>
    <hyperlink ref="C217" r:id="rId216" tooltip="Завантажити сертифікат" display="Завантажити сертифікат"/>
    <hyperlink ref="C218" r:id="rId217" tooltip="Завантажити сертифікат" display="Завантажити сертифікат"/>
    <hyperlink ref="C219" r:id="rId218" tooltip="Завантажити сертифікат" display="Завантажити сертифікат"/>
    <hyperlink ref="C220" r:id="rId219" tooltip="Завантажити сертифікат" display="Завантажити сертифікат"/>
    <hyperlink ref="C221" r:id="rId220" tooltip="Завантажити сертифікат" display="Завантажити сертифікат"/>
    <hyperlink ref="C222" r:id="rId221" tooltip="Завантажити сертифікат" display="Завантажити сертифікат"/>
    <hyperlink ref="C223" r:id="rId222" tooltip="Завантажити сертифікат" display="Завантажити сертифікат"/>
    <hyperlink ref="C224" r:id="rId223" tooltip="Завантажити сертифікат" display="Завантажити сертифікат"/>
    <hyperlink ref="C225" r:id="rId224" tooltip="Завантажити сертифікат" display="Завантажити сертифікат"/>
    <hyperlink ref="C226" r:id="rId225" tooltip="Завантажити сертифікат" display="Завантажити сертифікат"/>
    <hyperlink ref="C227" r:id="rId226" tooltip="Завантажити сертифікат" display="Завантажити сертифікат"/>
    <hyperlink ref="C228" r:id="rId227" tooltip="Завантажити сертифікат" display="Завантажити сертифікат"/>
    <hyperlink ref="C229" r:id="rId228" tooltip="Завантажити сертифікат" display="Завантажити сертифікат"/>
    <hyperlink ref="C230" r:id="rId229" tooltip="Завантажити сертифікат" display="Завантажити сертифікат"/>
    <hyperlink ref="C231" r:id="rId230" tooltip="Завантажити сертифікат" display="Завантажити сертифікат"/>
    <hyperlink ref="C232" r:id="rId231" tooltip="Завантажити сертифікат" display="Завантажити сертифікат"/>
    <hyperlink ref="C233" r:id="rId232" tooltip="Завантажити сертифікат" display="Завантажити сертифікат"/>
    <hyperlink ref="C234" r:id="rId233" tooltip="Завантажити сертифікат" display="Завантажити сертифікат"/>
    <hyperlink ref="C235" r:id="rId234" tooltip="Завантажити сертифікат" display="Завантажити сертифікат"/>
    <hyperlink ref="C236" r:id="rId235" tooltip="Завантажити сертифікат" display="Завантажити сертифікат"/>
    <hyperlink ref="C237" r:id="rId236" tooltip="Завантажити сертифікат" display="Завантажити сертифікат"/>
    <hyperlink ref="C238" r:id="rId237" tooltip="Завантажити сертифікат" display="Завантажити сертифікат"/>
    <hyperlink ref="C239" r:id="rId238" tooltip="Завантажити сертифікат" display="Завантажити сертифікат"/>
    <hyperlink ref="C240" r:id="rId239" tooltip="Завантажити сертифікат" display="Завантажити сертифікат"/>
    <hyperlink ref="C241" r:id="rId240" tooltip="Завантажити сертифікат" display="Завантажити сертифікат"/>
    <hyperlink ref="C242" r:id="rId241" tooltip="Завантажити сертифікат" display="Завантажити сертифікат"/>
    <hyperlink ref="C243" r:id="rId242" tooltip="Завантажити сертифікат" display="Завантажити сертифікат"/>
    <hyperlink ref="C244" r:id="rId243" tooltip="Завантажити сертифікат" display="Завантажити сертифікат"/>
    <hyperlink ref="C245" r:id="rId244" tooltip="Завантажити сертифікат" display="Завантажити сертифікат"/>
    <hyperlink ref="C246" r:id="rId245" tooltip="Завантажити сертифікат" display="Завантажити сертифікат"/>
    <hyperlink ref="C247" r:id="rId246" tooltip="Завантажити сертифікат" display="Завантажити сертифікат"/>
    <hyperlink ref="C248" r:id="rId247" tooltip="Завантажити сертифікат" display="Завантажити сертифікат"/>
    <hyperlink ref="C249" r:id="rId248" tooltip="Завантажити сертифікат" display="Завантажити сертифікат"/>
    <hyperlink ref="C250" r:id="rId249" tooltip="Завантажити сертифікат" display="Завантажити сертифікат"/>
    <hyperlink ref="C251" r:id="rId250" tooltip="Завантажити сертифікат" display="Завантажити сертифікат"/>
    <hyperlink ref="C252" r:id="rId251" tooltip="Завантажити сертифікат" display="Завантажити сертифікат"/>
    <hyperlink ref="C253" r:id="rId252" tooltip="Завантажити сертифікат" display="Завантажити сертифікат"/>
    <hyperlink ref="C254" r:id="rId253" tooltip="Завантажити сертифікат" display="Завантажити сертифікат"/>
    <hyperlink ref="C255" r:id="rId254" tooltip="Завантажити сертифікат" display="Завантажити сертифікат"/>
    <hyperlink ref="C256" r:id="rId255" tooltip="Завантажити сертифікат" display="Завантажити сертифікат"/>
    <hyperlink ref="C257" r:id="rId256" tooltip="Завантажити сертифікат" display="Завантажити сертифікат"/>
    <hyperlink ref="C258" r:id="rId257" tooltip="Завантажити сертифікат" display="Завантажити сертифікат"/>
    <hyperlink ref="C259" r:id="rId258" tooltip="Завантажити сертифікат" display="Завантажити сертифікат"/>
    <hyperlink ref="C260" r:id="rId259" tooltip="Завантажити сертифікат" display="Завантажити сертифікат"/>
    <hyperlink ref="C261" r:id="rId260" tooltip="Завантажити сертифікат" display="Завантажити сертифікат"/>
    <hyperlink ref="C262" r:id="rId261" tooltip="Завантажити сертифікат" display="Завантажити сертифікат"/>
    <hyperlink ref="C263" r:id="rId262" tooltip="Завантажити сертифікат" display="Завантажити сертифікат"/>
    <hyperlink ref="C264" r:id="rId263" tooltip="Завантажити сертифікат" display="Завантажити сертифікат"/>
    <hyperlink ref="C265" r:id="rId264" tooltip="Завантажити сертифікат" display="Завантажити сертифікат"/>
    <hyperlink ref="C266" r:id="rId265" tooltip="Завантажити сертифікат" display="Завантажити сертифікат"/>
    <hyperlink ref="C267" r:id="rId266" tooltip="Завантажити сертифікат" display="Завантажити сертифікат"/>
    <hyperlink ref="C268" r:id="rId267" tooltip="Завантажити сертифікат" display="Завантажити сертифікат"/>
    <hyperlink ref="C269" r:id="rId268" tooltip="Завантажити сертифікат" display="Завантажити сертифікат"/>
    <hyperlink ref="C270" r:id="rId269" tooltip="Завантажити сертифікат" display="Завантажити сертифікат"/>
    <hyperlink ref="C271" r:id="rId270" tooltip="Завантажити сертифікат" display="Завантажити сертифікат"/>
    <hyperlink ref="C272" r:id="rId271" tooltip="Завантажити сертифікат" display="Завантажити сертифікат"/>
    <hyperlink ref="C273" r:id="rId272" tooltip="Завантажити сертифікат" display="Завантажити сертифікат"/>
    <hyperlink ref="C274" r:id="rId273" tooltip="Завантажити сертифікат" display="Завантажити сертифікат"/>
    <hyperlink ref="C275" r:id="rId274" tooltip="Завантажити сертифікат" display="Завантажити сертифікат"/>
    <hyperlink ref="C276" r:id="rId275" tooltip="Завантажити сертифікат" display="Завантажити сертифікат"/>
    <hyperlink ref="C277" r:id="rId276" tooltip="Завантажити сертифікат" display="Завантажити сертифікат"/>
    <hyperlink ref="C278" r:id="rId277" tooltip="Завантажити сертифікат" display="Завантажити сертифікат"/>
    <hyperlink ref="C279" r:id="rId278" tooltip="Завантажити сертифікат" display="Завантажити сертифікат"/>
    <hyperlink ref="C280" r:id="rId279" tooltip="Завантажити сертифікат" display="Завантажити сертифікат"/>
    <hyperlink ref="C281" r:id="rId280" tooltip="Завантажити сертифікат" display="Завантажити сертифікат"/>
    <hyperlink ref="C282" r:id="rId281" tooltip="Завантажити сертифікат" display="Завантажити сертифікат"/>
    <hyperlink ref="C283" r:id="rId282" tooltip="Завантажити сертифікат" display="Завантажити сертифікат"/>
    <hyperlink ref="C284" r:id="rId283" tooltip="Завантажити сертифікат" display="Завантажити сертифікат"/>
    <hyperlink ref="C285" r:id="rId284" tooltip="Завантажити сертифікат" display="Завантажити сертифікат"/>
    <hyperlink ref="C286" r:id="rId285" tooltip="Завантажити сертифікат" display="Завантажити сертифікат"/>
    <hyperlink ref="C287" r:id="rId286" tooltip="Завантажити сертифікат" display="Завантажити сертифікат"/>
    <hyperlink ref="C288" r:id="rId287" tooltip="Завантажити сертифікат" display="Завантажити сертифікат"/>
    <hyperlink ref="C289" r:id="rId288" tooltip="Завантажити сертифікат" display="Завантажити сертифікат"/>
    <hyperlink ref="C290" r:id="rId289" tooltip="Завантажити сертифікат" display="Завантажити сертифікат"/>
    <hyperlink ref="C291" r:id="rId290" tooltip="Завантажити сертифікат" display="Завантажити сертифікат"/>
    <hyperlink ref="C292" r:id="rId291" tooltip="Завантажити сертифікат" display="Завантажити сертифікат"/>
    <hyperlink ref="C293" r:id="rId292" tooltip="Завантажити сертифікат" display="Завантажити сертифікат"/>
    <hyperlink ref="C294" r:id="rId293" tooltip="Завантажити сертифікат" display="Завантажити сертифікат"/>
    <hyperlink ref="C295" r:id="rId294" tooltip="Завантажити сертифікат" display="Завантажити сертифікат"/>
    <hyperlink ref="C296" r:id="rId295" tooltip="Завантажити сертифікат" display="Завантажити сертифікат"/>
    <hyperlink ref="C297" r:id="rId296" tooltip="Завантажити сертифікат" display="Завантажити сертифікат"/>
    <hyperlink ref="C298" r:id="rId297" tooltip="Завантажити сертифікат" display="Завантажити сертифікат"/>
    <hyperlink ref="C299" r:id="rId298" tooltip="Завантажити сертифікат" display="Завантажити сертифікат"/>
    <hyperlink ref="C300" r:id="rId299" tooltip="Завантажити сертифікат" display="Завантажити сертифікат"/>
    <hyperlink ref="C301" r:id="rId300" tooltip="Завантажити сертифікат" display="Завантажити сертифікат"/>
    <hyperlink ref="C302" r:id="rId301" tooltip="Завантажити сертифікат" display="Завантажити сертифікат"/>
    <hyperlink ref="C303" r:id="rId302" tooltip="Завантажити сертифікат" display="Завантажити сертифікат"/>
    <hyperlink ref="C304" r:id="rId303" tooltip="Завантажити сертифікат" display="Завантажити сертифікат"/>
    <hyperlink ref="C305" r:id="rId304" tooltip="Завантажити сертифікат" display="Завантажити сертифікат"/>
    <hyperlink ref="C306" r:id="rId305" tooltip="Завантажити сертифікат" display="Завантажити сертифікат"/>
    <hyperlink ref="C307" r:id="rId306" tooltip="Завантажити сертифікат" display="Завантажити сертифікат"/>
    <hyperlink ref="C308" r:id="rId307" tooltip="Завантажити сертифікат" display="Завантажити сертифікат"/>
    <hyperlink ref="C309" r:id="rId308" tooltip="Завантажити сертифікат" display="Завантажити сертифікат"/>
    <hyperlink ref="C310" r:id="rId309" tooltip="Завантажити сертифікат" display="Завантажити сертифікат"/>
    <hyperlink ref="C311" r:id="rId310" tooltip="Завантажити сертифікат" display="Завантажити сертифікат"/>
    <hyperlink ref="C312" r:id="rId311" tooltip="Завантажити сертифікат" display="Завантажити сертифікат"/>
    <hyperlink ref="C313" r:id="rId312" tooltip="Завантажити сертифікат" display="Завантажити сертифікат"/>
    <hyperlink ref="C314" r:id="rId313" tooltip="Завантажити сертифікат" display="Завантажити сертифікат"/>
    <hyperlink ref="C315" r:id="rId314" tooltip="Завантажити сертифікат" display="Завантажити сертифікат"/>
    <hyperlink ref="C316" r:id="rId315" tooltip="Завантажити сертифікат" display="Завантажити сертифікат"/>
    <hyperlink ref="C317" r:id="rId316" tooltip="Завантажити сертифікат" display="Завантажити сертифікат"/>
    <hyperlink ref="C318" r:id="rId317" tooltip="Завантажити сертифікат" display="Завантажити сертифікат"/>
    <hyperlink ref="C319" r:id="rId318" tooltip="Завантажити сертифікат" display="Завантажити сертифікат"/>
    <hyperlink ref="C320" r:id="rId319" tooltip="Завантажити сертифікат" display="Завантажити сертифікат"/>
    <hyperlink ref="C321" r:id="rId320" tooltip="Завантажити сертифікат" display="Завантажити сертифікат"/>
    <hyperlink ref="C322" r:id="rId321" tooltip="Завантажити сертифікат" display="Завантажити сертифікат"/>
    <hyperlink ref="C323" r:id="rId322" tooltip="Завантажити сертифікат" display="Завантажити сертифікат"/>
    <hyperlink ref="C324" r:id="rId323" tooltip="Завантажити сертифікат" display="Завантажити сертифікат"/>
    <hyperlink ref="C325" r:id="rId324" tooltip="Завантажити сертифікат" display="Завантажити сертифікат"/>
    <hyperlink ref="C326" r:id="rId325" tooltip="Завантажити сертифікат" display="Завантажити сертифікат"/>
    <hyperlink ref="C327" r:id="rId326" tooltip="Завантажити сертифікат" display="Завантажити сертифікат"/>
    <hyperlink ref="C328" r:id="rId327" tooltip="Завантажити сертифікат" display="Завантажити сертифікат"/>
    <hyperlink ref="C329" r:id="rId328" tooltip="Завантажити сертифікат" display="Завантажити сертифікат"/>
    <hyperlink ref="C330" r:id="rId329" tooltip="Завантажити сертифікат" display="Завантажити сертифікат"/>
    <hyperlink ref="C331" r:id="rId330" tooltip="Завантажити сертифікат" display="Завантажити сертифікат"/>
    <hyperlink ref="C332" r:id="rId331" tooltip="Завантажити сертифікат" display="Завантажити сертифікат"/>
    <hyperlink ref="C333" r:id="rId332" tooltip="Завантажити сертифікат" display="Завантажити сертифікат"/>
    <hyperlink ref="C334" r:id="rId333" tooltip="Завантажити сертифікат" display="Завантажити сертифікат"/>
    <hyperlink ref="C335" r:id="rId334" tooltip="Завантажити сертифікат" display="Завантажити сертифікат"/>
    <hyperlink ref="C336" r:id="rId335" tooltip="Завантажити сертифікат" display="Завантажити сертифікат"/>
    <hyperlink ref="C337" r:id="rId336" tooltip="Завантажити сертифікат" display="Завантажити сертифікат"/>
    <hyperlink ref="C338" r:id="rId337" tooltip="Завантажити сертифікат" display="Завантажити сертифікат"/>
    <hyperlink ref="C339" r:id="rId338" tooltip="Завантажити сертифікат" display="Завантажити сертифікат"/>
    <hyperlink ref="C340" r:id="rId339" tooltip="Завантажити сертифікат" display="Завантажити сертифікат"/>
    <hyperlink ref="C341" r:id="rId340" tooltip="Завантажити сертифікат" display="Завантажити сертифікат"/>
    <hyperlink ref="C342" r:id="rId341" tooltip="Завантажити сертифікат" display="Завантажити сертифікат"/>
    <hyperlink ref="C343" r:id="rId342" tooltip="Завантажити сертифікат" display="Завантажити сертифікат"/>
    <hyperlink ref="C344" r:id="rId343" tooltip="Завантажити сертифікат" display="Завантажити сертифікат"/>
    <hyperlink ref="C345" r:id="rId344" tooltip="Завантажити сертифікат" display="Завантажити сертифікат"/>
    <hyperlink ref="C346" r:id="rId345" tooltip="Завантажити сертифікат" display="Завантажити сертифікат"/>
    <hyperlink ref="C347" r:id="rId346" tooltip="Завантажити сертифікат" display="Завантажити сертифікат"/>
    <hyperlink ref="C348" r:id="rId347" tooltip="Завантажити сертифікат" display="Завантажити сертифікат"/>
    <hyperlink ref="C349" r:id="rId348" tooltip="Завантажити сертифікат" display="Завантажити сертифікат"/>
    <hyperlink ref="C350" r:id="rId349" tooltip="Завантажити сертифікат" display="Завантажити сертифікат"/>
    <hyperlink ref="C351" r:id="rId350" tooltip="Завантажити сертифікат" display="Завантажити сертифікат"/>
    <hyperlink ref="C352" r:id="rId351" tooltip="Завантажити сертифікат" display="Завантажити сертифікат"/>
    <hyperlink ref="C353" r:id="rId352" tooltip="Завантажити сертифікат" display="Завантажити сертифікат"/>
    <hyperlink ref="C354" r:id="rId353" tooltip="Завантажити сертифікат" display="Завантажити сертифікат"/>
    <hyperlink ref="C355" r:id="rId354" tooltip="Завантажити сертифікат" display="Завантажити сертифікат"/>
    <hyperlink ref="C356" r:id="rId355" tooltip="Завантажити сертифікат" display="Завантажити сертифікат"/>
    <hyperlink ref="C357" r:id="rId356" tooltip="Завантажити сертифікат" display="Завантажити сертифікат"/>
    <hyperlink ref="C358" r:id="rId357" tooltip="Завантажити сертифікат" display="Завантажити сертифікат"/>
    <hyperlink ref="C359" r:id="rId358" tooltip="Завантажити сертифікат" display="Завантажити сертифікат"/>
    <hyperlink ref="C360" r:id="rId359" tooltip="Завантажити сертифікат" display="Завантажити сертифікат"/>
    <hyperlink ref="C361" r:id="rId360" tooltip="Завантажити сертифікат" display="Завантажити сертифікат"/>
    <hyperlink ref="C362" r:id="rId361" tooltip="Завантажити сертифікат" display="Завантажити сертифікат"/>
    <hyperlink ref="C363" r:id="rId362" tooltip="Завантажити сертифікат" display="Завантажити сертифікат"/>
    <hyperlink ref="C364" r:id="rId363" tooltip="Завантажити сертифікат" display="Завантажити сертифікат"/>
    <hyperlink ref="C365" r:id="rId364" tooltip="Завантажити сертифікат" display="Завантажити сертифікат"/>
    <hyperlink ref="C366" r:id="rId365" tooltip="Завантажити сертифікат" display="Завантажити сертифікат"/>
    <hyperlink ref="C367" r:id="rId366" tooltip="Завантажити сертифікат" display="Завантажити сертифікат"/>
    <hyperlink ref="C368" r:id="rId367" tooltip="Завантажити сертифікат" display="Завантажити сертифікат"/>
    <hyperlink ref="C369" r:id="rId368" tooltip="Завантажити сертифікат" display="Завантажити сертифікат"/>
    <hyperlink ref="C370" r:id="rId369" tooltip="Завантажити сертифікат" display="Завантажити сертифікат"/>
    <hyperlink ref="C371" r:id="rId370" tooltip="Завантажити сертифікат" display="Завантажити сертифікат"/>
    <hyperlink ref="C372" r:id="rId371" tooltip="Завантажити сертифікат" display="Завантажити сертифікат"/>
    <hyperlink ref="C373" r:id="rId372" tooltip="Завантажити сертифікат" display="Завантажити сертифікат"/>
    <hyperlink ref="C374" r:id="rId373" tooltip="Завантажити сертифікат" display="Завантажити сертифікат"/>
    <hyperlink ref="C375" r:id="rId374" tooltip="Завантажити сертифікат" display="Завантажити сертифікат"/>
    <hyperlink ref="C376" r:id="rId375" tooltip="Завантажити сертифікат" display="Завантажити сертифікат"/>
    <hyperlink ref="C377" r:id="rId376" tooltip="Завантажити сертифікат" display="Завантажити сертифікат"/>
    <hyperlink ref="C378" r:id="rId377" tooltip="Завантажити сертифікат" display="Завантажити сертифікат"/>
    <hyperlink ref="C379" r:id="rId378" tooltip="Завантажити сертифікат" display="Завантажити сертифікат"/>
    <hyperlink ref="C380" r:id="rId379" tooltip="Завантажити сертифікат" display="Завантажити сертифікат"/>
    <hyperlink ref="C381" r:id="rId380" tooltip="Завантажити сертифікат" display="Завантажити сертифікат"/>
    <hyperlink ref="C382" r:id="rId381" tooltip="Завантажити сертифікат" display="Завантажити сертифікат"/>
    <hyperlink ref="C383" r:id="rId382" tooltip="Завантажити сертифікат" display="Завантажити сертифікат"/>
    <hyperlink ref="C384" r:id="rId383" tooltip="Завантажити сертифікат" display="Завантажити сертифікат"/>
    <hyperlink ref="C385" r:id="rId384" tooltip="Завантажити сертифікат" display="Завантажити сертифікат"/>
    <hyperlink ref="C386" r:id="rId385" tooltip="Завантажити сертифікат" display="Завантажити сертифікат"/>
    <hyperlink ref="C387" r:id="rId386" tooltip="Завантажити сертифікат" display="Завантажити сертифікат"/>
    <hyperlink ref="C388" r:id="rId387" tooltip="Завантажити сертифікат" display="Завантажити сертифікат"/>
    <hyperlink ref="C389" r:id="rId388" tooltip="Завантажити сертифікат" display="Завантажити сертифікат"/>
    <hyperlink ref="C390" r:id="rId389" tooltip="Завантажити сертифікат" display="Завантажити сертифікат"/>
    <hyperlink ref="C391" r:id="rId390" tooltip="Завантажити сертифікат" display="Завантажити сертифікат"/>
    <hyperlink ref="C392" r:id="rId391" tooltip="Завантажити сертифікат" display="Завантажити сертифікат"/>
    <hyperlink ref="C393" r:id="rId392" tooltip="Завантажити сертифікат" display="Завантажити сертифікат"/>
    <hyperlink ref="C394" r:id="rId393" tooltip="Завантажити сертифікат" display="Завантажити сертифікат"/>
    <hyperlink ref="C395" r:id="rId394" tooltip="Завантажити сертифікат" display="Завантажити сертифікат"/>
    <hyperlink ref="C396" r:id="rId395" tooltip="Завантажити сертифікат" display="Завантажити сертифікат"/>
    <hyperlink ref="C397" r:id="rId396" tooltip="Завантажити сертифікат" display="Завантажити сертифікат"/>
    <hyperlink ref="C398" r:id="rId397" tooltip="Завантажити сертифікат" display="Завантажити сертифікат"/>
    <hyperlink ref="C399" r:id="rId398" tooltip="Завантажити сертифікат" display="Завантажити сертифікат"/>
    <hyperlink ref="C400" r:id="rId399" tooltip="Завантажити сертифікат" display="Завантажити сертифікат"/>
    <hyperlink ref="C401" r:id="rId400" tooltip="Завантажити сертифікат" display="Завантажити сертифікат"/>
    <hyperlink ref="C402" r:id="rId401" tooltip="Завантажити сертифікат" display="Завантажити сертифікат"/>
    <hyperlink ref="C403" r:id="rId402" tooltip="Завантажити сертифікат" display="Завантажити сертифікат"/>
    <hyperlink ref="C404" r:id="rId403" tooltip="Завантажити сертифікат" display="Завантажити сертифікат"/>
    <hyperlink ref="C405" r:id="rId404" tooltip="Завантажити сертифікат" display="Завантажити сертифікат"/>
    <hyperlink ref="C406" r:id="rId405" tooltip="Завантажити сертифікат" display="Завантажити сертифікат"/>
    <hyperlink ref="C407" r:id="rId406" tooltip="Завантажити сертифікат" display="Завантажити сертифікат"/>
    <hyperlink ref="C408" r:id="rId407" tooltip="Завантажити сертифікат" display="Завантажити сертифікат"/>
    <hyperlink ref="C409" r:id="rId408" tooltip="Завантажити сертифікат" display="Завантажити сертифікат"/>
    <hyperlink ref="C410" r:id="rId409" tooltip="Завантажити сертифікат" display="Завантажити сертифікат"/>
    <hyperlink ref="C411" r:id="rId410" tooltip="Завантажити сертифікат" display="Завантажити сертифікат"/>
    <hyperlink ref="C412" r:id="rId411" tooltip="Завантажити сертифікат" display="Завантажити сертифікат"/>
    <hyperlink ref="C413" r:id="rId412" tooltip="Завантажити сертифікат" display="Завантажити сертифікат"/>
    <hyperlink ref="C414" r:id="rId413" tooltip="Завантажити сертифікат" display="Завантажити сертифікат"/>
    <hyperlink ref="C415" r:id="rId414" tooltip="Завантажити сертифікат" display="Завантажити сертифікат"/>
    <hyperlink ref="C416" r:id="rId415" tooltip="Завантажити сертифікат" display="Завантажити сертифікат"/>
    <hyperlink ref="C417" r:id="rId416" tooltip="Завантажити сертифікат" display="Завантажити сертифікат"/>
    <hyperlink ref="C418" r:id="rId417" tooltip="Завантажити сертифікат" display="Завантажити сертифікат"/>
    <hyperlink ref="C419" r:id="rId418" tooltip="Завантажити сертифікат" display="Завантажити сертифікат"/>
    <hyperlink ref="C420" r:id="rId419" tooltip="Завантажити сертифікат" display="Завантажити сертифікат"/>
    <hyperlink ref="C421" r:id="rId420" tooltip="Завантажити сертифікат" display="Завантажити сертифікат"/>
    <hyperlink ref="C422" r:id="rId421" tooltip="Завантажити сертифікат" display="Завантажити сертифікат"/>
    <hyperlink ref="C423" r:id="rId422" tooltip="Завантажити сертифікат" display="Завантажити сертифікат"/>
    <hyperlink ref="C424" r:id="rId423" tooltip="Завантажити сертифікат" display="Завантажити сертифікат"/>
    <hyperlink ref="C425" r:id="rId424" tooltip="Завантажити сертифікат" display="Завантажити сертифікат"/>
    <hyperlink ref="C426" r:id="rId425" tooltip="Завантажити сертифікат" display="Завантажити сертифікат"/>
    <hyperlink ref="C427" r:id="rId426" tooltip="Завантажити сертифікат" display="Завантажити сертифікат"/>
    <hyperlink ref="C428" r:id="rId427" tooltip="Завантажити сертифікат" display="Завантажити сертифікат"/>
    <hyperlink ref="C429" r:id="rId428" tooltip="Завантажити сертифікат" display="Завантажити сертифікат"/>
    <hyperlink ref="C430" r:id="rId429" tooltip="Завантажити сертифікат" display="Завантажити сертифікат"/>
    <hyperlink ref="C431" r:id="rId430" tooltip="Завантажити сертифікат" display="Завантажити сертифікат"/>
    <hyperlink ref="C432" r:id="rId431" tooltip="Завантажити сертифікат" display="Завантажити сертифікат"/>
    <hyperlink ref="C433" r:id="rId432" tooltip="Завантажити сертифікат" display="Завантажити сертифікат"/>
    <hyperlink ref="C434" r:id="rId433" tooltip="Завантажити сертифікат" display="Завантажити сертифікат"/>
    <hyperlink ref="C435" r:id="rId434" tooltip="Завантажити сертифікат" display="Завантажити сертифікат"/>
    <hyperlink ref="C436" r:id="rId435" tooltip="Завантажити сертифікат" display="Завантажити сертифікат"/>
    <hyperlink ref="C437" r:id="rId436" tooltip="Завантажити сертифікат" display="Завантажити сертифікат"/>
    <hyperlink ref="C438" r:id="rId437" tooltip="Завантажити сертифікат" display="Завантажити сертифікат"/>
    <hyperlink ref="C439" r:id="rId438" tooltip="Завантажити сертифікат" display="Завантажити сертифікат"/>
    <hyperlink ref="C440" r:id="rId439" tooltip="Завантажити сертифікат" display="Завантажити сертифікат"/>
    <hyperlink ref="C441" r:id="rId440" tooltip="Завантажити сертифікат" display="Завантажити сертифікат"/>
    <hyperlink ref="C442" r:id="rId441" tooltip="Завантажити сертифікат" display="Завантажити сертифікат"/>
    <hyperlink ref="C443" r:id="rId442" tooltip="Завантажити сертифікат" display="Завантажити сертифікат"/>
    <hyperlink ref="C444" r:id="rId443" tooltip="Завантажити сертифікат" display="Завантажити сертифікат"/>
    <hyperlink ref="C445" r:id="rId444" tooltip="Завантажити сертифікат" display="Завантажити сертифікат"/>
    <hyperlink ref="C446" r:id="rId445" tooltip="Завантажити сертифікат" display="Завантажити сертифікат"/>
    <hyperlink ref="C447" r:id="rId446" tooltip="Завантажити сертифікат" display="Завантажити сертифікат"/>
    <hyperlink ref="C448" r:id="rId447" tooltip="Завантажити сертифікат" display="Завантажити сертифікат"/>
    <hyperlink ref="C449" r:id="rId448" tooltip="Завантажити сертифікат" display="Завантажити сертифікат"/>
    <hyperlink ref="C450" r:id="rId449" tooltip="Завантажити сертифікат" display="Завантажити сертифікат"/>
    <hyperlink ref="C451" r:id="rId450" tooltip="Завантажити сертифікат" display="Завантажити сертифікат"/>
    <hyperlink ref="C452" r:id="rId451" tooltip="Завантажити сертифікат" display="Завантажити сертифікат"/>
    <hyperlink ref="C453" r:id="rId452" tooltip="Завантажити сертифікат" display="Завантажити сертифікат"/>
    <hyperlink ref="C454" r:id="rId453" tooltip="Завантажити сертифікат" display="Завантажити сертифікат"/>
    <hyperlink ref="C455" r:id="rId454" tooltip="Завантажити сертифікат" display="Завантажити сертифікат"/>
    <hyperlink ref="C456" r:id="rId455" tooltip="Завантажити сертифікат" display="Завантажити сертифікат"/>
    <hyperlink ref="C457" r:id="rId456" tooltip="Завантажити сертифікат" display="Завантажити сертифікат"/>
    <hyperlink ref="C458" r:id="rId457" tooltip="Завантажити сертифікат" display="Завантажити сертифікат"/>
    <hyperlink ref="C459" r:id="rId458" tooltip="Завантажити сертифікат" display="Завантажити сертифікат"/>
    <hyperlink ref="C460" r:id="rId459" tooltip="Завантажити сертифікат" display="Завантажити сертифікат"/>
    <hyperlink ref="C461" r:id="rId460" tooltip="Завантажити сертифікат" display="Завантажити сертифікат"/>
    <hyperlink ref="C462" r:id="rId461" tooltip="Завантажити сертифікат" display="Завантажити сертифікат"/>
    <hyperlink ref="C463" r:id="rId462" tooltip="Завантажити сертифікат" display="Завантажити сертифікат"/>
    <hyperlink ref="C464" r:id="rId463" tooltip="Завантажити сертифікат" display="Завантажити сертифікат"/>
    <hyperlink ref="C465" r:id="rId464" tooltip="Завантажити сертифікат" display="Завантажити сертифікат"/>
    <hyperlink ref="C466" r:id="rId465" tooltip="Завантажити сертифікат" display="Завантажити сертифікат"/>
    <hyperlink ref="C467" r:id="rId466" tooltip="Завантажити сертифікат" display="Завантажити сертифікат"/>
    <hyperlink ref="C468" r:id="rId467" tooltip="Завантажити сертифікат" display="Завантажити сертифікат"/>
    <hyperlink ref="C469" r:id="rId468" tooltip="Завантажити сертифікат" display="Завантажити сертифікат"/>
    <hyperlink ref="C470" r:id="rId469" tooltip="Завантажити сертифікат" display="Завантажити сертифікат"/>
    <hyperlink ref="C471" r:id="rId470" tooltip="Завантажити сертифікат" display="Завантажити сертифікат"/>
    <hyperlink ref="C472" r:id="rId471" tooltip="Завантажити сертифікат" display="Завантажити сертифікат"/>
    <hyperlink ref="C473" r:id="rId472" tooltip="Завантажити сертифікат" display="Завантажити сертифікат"/>
    <hyperlink ref="C474" r:id="rId473" tooltip="Завантажити сертифікат" display="Завантажити сертифікат"/>
    <hyperlink ref="C475" r:id="rId474" tooltip="Завантажити сертифікат" display="Завантажити сертифікат"/>
    <hyperlink ref="C476" r:id="rId475" tooltip="Завантажити сертифікат" display="Завантажити сертифікат"/>
    <hyperlink ref="C477" r:id="rId476" tooltip="Завантажити сертифікат" display="Завантажити сертифікат"/>
    <hyperlink ref="C478" r:id="rId477" tooltip="Завантажити сертифікат" display="Завантажити сертифікат"/>
    <hyperlink ref="C479" r:id="rId478" tooltip="Завантажити сертифікат" display="Завантажити сертифікат"/>
    <hyperlink ref="C480" r:id="rId479" tooltip="Завантажити сертифікат" display="Завантажити сертифікат"/>
    <hyperlink ref="C481" r:id="rId480" tooltip="Завантажити сертифікат" display="Завантажити сертифікат"/>
    <hyperlink ref="C482" r:id="rId481" tooltip="Завантажити сертифікат" display="Завантажити сертифікат"/>
    <hyperlink ref="C483" r:id="rId482" tooltip="Завантажити сертифікат" display="Завантажити сертифікат"/>
    <hyperlink ref="C484" r:id="rId483" tooltip="Завантажити сертифікат" display="Завантажити сертифікат"/>
    <hyperlink ref="C485" r:id="rId484" tooltip="Завантажити сертифікат" display="Завантажити сертифікат"/>
    <hyperlink ref="C486" r:id="rId485" tooltip="Завантажити сертифікат" display="Завантажити сертифікат"/>
    <hyperlink ref="C487" r:id="rId486" tooltip="Завантажити сертифікат" display="Завантажити сертифікат"/>
    <hyperlink ref="C488" r:id="rId487" tooltip="Завантажити сертифікат" display="Завантажити сертифікат"/>
    <hyperlink ref="C489" r:id="rId488" tooltip="Завантажити сертифікат" display="Завантажити сертифікат"/>
    <hyperlink ref="C490" r:id="rId489" tooltip="Завантажити сертифікат" display="Завантажити сертифікат"/>
    <hyperlink ref="C491" r:id="rId490" tooltip="Завантажити сертифікат" display="Завантажити сертифікат"/>
    <hyperlink ref="C492" r:id="rId491" tooltip="Завантажити сертифікат" display="Завантажити сертифікат"/>
    <hyperlink ref="C493" r:id="rId492" tooltip="Завантажити сертифікат" display="Завантажити сертифікат"/>
    <hyperlink ref="C494" r:id="rId493" tooltip="Завантажити сертифікат" display="Завантажити сертифікат"/>
    <hyperlink ref="C495" r:id="rId494" tooltip="Завантажити сертифікат" display="Завантажити сертифікат"/>
    <hyperlink ref="C496" r:id="rId495" tooltip="Завантажити сертифікат" display="Завантажити сертифікат"/>
    <hyperlink ref="C497" r:id="rId496" tooltip="Завантажити сертифікат" display="Завантажити сертифікат"/>
    <hyperlink ref="C498" r:id="rId497" tooltip="Завантажити сертифікат" display="Завантажити сертифікат"/>
    <hyperlink ref="C499" r:id="rId498" tooltip="Завантажити сертифікат" display="Завантажити сертифікат"/>
    <hyperlink ref="C500" r:id="rId499" tooltip="Завантажити сертифікат" display="Завантажити сертифікат"/>
    <hyperlink ref="C501" r:id="rId500" tooltip="Завантажити сертифікат" display="Завантажити сертифікат"/>
    <hyperlink ref="C502" r:id="rId501" tooltip="Завантажити сертифікат" display="Завантажити сертифікат"/>
    <hyperlink ref="C503" r:id="rId502" tooltip="Завантажити сертифікат" display="Завантажити сертифікат"/>
    <hyperlink ref="C504" r:id="rId503" tooltip="Завантажити сертифікат" display="Завантажити сертифікат"/>
    <hyperlink ref="C505" r:id="rId504" tooltip="Завантажити сертифікат" display="Завантажити сертифікат"/>
    <hyperlink ref="C506" r:id="rId505" tooltip="Завантажити сертифікат" display="Завантажити сертифікат"/>
    <hyperlink ref="C507" r:id="rId506" tooltip="Завантажити сертифікат" display="Завантажити сертифікат"/>
    <hyperlink ref="C508" r:id="rId507" tooltip="Завантажити сертифікат" display="Завантажити сертифікат"/>
    <hyperlink ref="C509" r:id="rId508" tooltip="Завантажити сертифікат" display="Завантажити сертифікат"/>
    <hyperlink ref="C510" r:id="rId509" tooltip="Завантажити сертифікат" display="Завантажити сертифікат"/>
    <hyperlink ref="C511" r:id="rId510" tooltip="Завантажити сертифікат" display="Завантажити сертифікат"/>
    <hyperlink ref="C512" r:id="rId511" tooltip="Завантажити сертифікат" display="Завантажити сертифікат"/>
    <hyperlink ref="C513" r:id="rId512" tooltip="Завантажити сертифікат" display="Завантажити сертифікат"/>
    <hyperlink ref="C514" r:id="rId513" tooltip="Завантажити сертифікат" display="Завантажити сертифікат"/>
    <hyperlink ref="C515" r:id="rId514" tooltip="Завантажити сертифікат" display="Завантажити сертифікат"/>
    <hyperlink ref="C516" r:id="rId515" tooltip="Завантажити сертифікат" display="Завантажити сертифікат"/>
    <hyperlink ref="C517" r:id="rId516" tooltip="Завантажити сертифікат" display="Завантажити сертифікат"/>
    <hyperlink ref="C518" r:id="rId517" tooltip="Завантажити сертифікат" display="Завантажити сертифікат"/>
    <hyperlink ref="C519" r:id="rId518" tooltip="Завантажити сертифікат" display="Завантажити сертифікат"/>
    <hyperlink ref="C520" r:id="rId519" tooltip="Завантажити сертифікат" display="Завантажити сертифікат"/>
    <hyperlink ref="C521" r:id="rId520" tooltip="Завантажити сертифікат" display="Завантажити сертифікат"/>
    <hyperlink ref="C522" r:id="rId521" tooltip="Завантажити сертифікат" display="Завантажити сертифікат"/>
    <hyperlink ref="C523" r:id="rId522" tooltip="Завантажити сертифікат" display="Завантажити сертифікат"/>
    <hyperlink ref="C524" r:id="rId523" tooltip="Завантажити сертифікат" display="Завантажити сертифікат"/>
    <hyperlink ref="C525" r:id="rId524" tooltip="Завантажити сертифікат" display="Завантажити сертифікат"/>
    <hyperlink ref="C526" r:id="rId525" tooltip="Завантажити сертифікат" display="Завантажити сертифікат"/>
    <hyperlink ref="C527" r:id="rId526" tooltip="Завантажити сертифікат" display="Завантажити сертифікат"/>
    <hyperlink ref="C528" r:id="rId527" tooltip="Завантажити сертифікат" display="Завантажити сертифікат"/>
    <hyperlink ref="C529" r:id="rId528" tooltip="Завантажити сертифікат" display="Завантажити сертифікат"/>
    <hyperlink ref="C530" r:id="rId529" tooltip="Завантажити сертифікат" display="Завантажити сертифікат"/>
    <hyperlink ref="C531" r:id="rId530" tooltip="Завантажити сертифікат" display="Завантажити сертифікат"/>
  </hyperlinks>
  <pageMargins left="0.7" right="0.7" top="0.75" bottom="0.75" header="0.3" footer="0.3"/>
  <pageSetup orientation="portrait" r:id="rId5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Носик Наталя Дмитрівна</cp:lastModifiedBy>
  <dcterms:created xsi:type="dcterms:W3CDTF">2025-01-14T17:21:56Z</dcterms:created>
  <dcterms:modified xsi:type="dcterms:W3CDTF">2025-01-14T17:26:00Z</dcterms:modified>
  <cp:category/>
</cp:coreProperties>
</file>