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EMQ\2024\Сертифікати педагогам за організацію\"/>
    </mc:Choice>
  </mc:AlternateContent>
  <bookViews>
    <workbookView xWindow="0" yWindow="0" windowWidth="22932" windowHeight="914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E320" i="1" l="1"/>
  <c r="E491" i="1" l="1"/>
  <c r="E32" i="1"/>
  <c r="E274" i="1" l="1"/>
  <c r="E490" i="1" l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<sst xmlns="http://schemas.openxmlformats.org/spreadsheetml/2006/main" count="1475" uniqueCount="1453">
  <si>
    <t>ПІБ</t>
  </si>
  <si>
    <t>Заклад</t>
  </si>
  <si>
    <t>Посилання на сертифікат</t>
  </si>
  <si>
    <t>EMQ24_1</t>
  </si>
  <si>
    <t>Луценко Іван Валерійович</t>
  </si>
  <si>
    <t>Миколаївський ЗЗСО І-ІІІ ступенів №11 Новогродівської міської ради Донецької області</t>
  </si>
  <si>
    <t>EMQ24_2</t>
  </si>
  <si>
    <t>Войтенко Тетяна Валеріївна</t>
  </si>
  <si>
    <t>Курахівська гімназія №2 Курахівської міської ради</t>
  </si>
  <si>
    <t>EMQ24_3</t>
  </si>
  <si>
    <t>Прихожа Вікторія Петрівна</t>
  </si>
  <si>
    <t>Комунальний заклад "Матвіївська загальноосвітня санаторна школа-інтернат І-ІІІ ступенів" Запорізької обласної ради</t>
  </si>
  <si>
    <t>EMQ24_4</t>
  </si>
  <si>
    <t>Борисенко Світлана Олександрівна</t>
  </si>
  <si>
    <t>Комунальний заклад "Харківський ліцей № 58 Харківської міської ради"</t>
  </si>
  <si>
    <t>EMQ24_5</t>
  </si>
  <si>
    <t>Мулявка Інна Володимирівна</t>
  </si>
  <si>
    <t>ОЗ Піщанський ліцей</t>
  </si>
  <si>
    <t>EMQ24_6</t>
  </si>
  <si>
    <t>Добушовська Оксана Миколаївна</t>
  </si>
  <si>
    <t>Липівський заклад загальної середньої освіти І-ІІІ ступенів Тростянецької сільської ради Стрийського району</t>
  </si>
  <si>
    <t>EMQ24_7</t>
  </si>
  <si>
    <t>Кисла Ірина Олександрівна</t>
  </si>
  <si>
    <t>Ворожбянський ліцей (опорний заклад) Ворожбянської міської ради Сумської області</t>
  </si>
  <si>
    <t>EMQ24_8</t>
  </si>
  <si>
    <t>Залозна Владислава Анатоліївна</t>
  </si>
  <si>
    <t>Кам'янський спеціалізований заклад загальної середньої освіти І-ІІІ ступенів "Інтелект" Кам'янської селищної ради Пологівського району Запорізької області</t>
  </si>
  <si>
    <t>EMQ24_9</t>
  </si>
  <si>
    <t>Осадчук Ольга Олександрівна</t>
  </si>
  <si>
    <t>Комунальний заклад «Роздільнянський міський ліцей №4 Роздільнянської міської ради Одеської області»</t>
  </si>
  <si>
    <t>EMQ24_10</t>
  </si>
  <si>
    <t>Сільченко Сніжана Олександрівна</t>
  </si>
  <si>
    <t>Лозуватський ліцей Шполянської міської ради ОТГ Черкаської області</t>
  </si>
  <si>
    <t>EMQ24_11</t>
  </si>
  <si>
    <t>Кореновська Ольга Петрівна</t>
  </si>
  <si>
    <t>Калинівський ліцей Воскресенської селищної ради Миколаївської області</t>
  </si>
  <si>
    <t>EMQ24_12</t>
  </si>
  <si>
    <t>Шатрава Марина Володимирівна</t>
  </si>
  <si>
    <t>Барвінківський ліцей №1 Барвінківської територіальної громади Ізюмського району Харківської області</t>
  </si>
  <si>
    <t>EMQ24_13</t>
  </si>
  <si>
    <t>Маковенко Людмила Олександрівна</t>
  </si>
  <si>
    <t>Середня загальноосвітня школа №162 м. Києва</t>
  </si>
  <si>
    <t>EMQ24_14</t>
  </si>
  <si>
    <t>Федорчук Оксана Андріївна</t>
  </si>
  <si>
    <t>Жубровицький ліцей Олевської міської ради</t>
  </si>
  <si>
    <t>EMQ24_15</t>
  </si>
  <si>
    <t>Черниш Катерина Миколаївна</t>
  </si>
  <si>
    <t>Криворізька гімназія № 102</t>
  </si>
  <si>
    <t>EMQ24_16</t>
  </si>
  <si>
    <t>Терновой Олексій Андрійович</t>
  </si>
  <si>
    <t>Комунальний заклад "Вінницький ліцей № 27"</t>
  </si>
  <si>
    <t>EMQ24_17</t>
  </si>
  <si>
    <t>Служава Людмила Олександрівна</t>
  </si>
  <si>
    <t>Бердянська багатопрофільна гімназія №2</t>
  </si>
  <si>
    <t>EMQ24_18</t>
  </si>
  <si>
    <t>Сидорчук Анна Миколаївна</t>
  </si>
  <si>
    <t>Нікопольський ліцей 6 Нікопольської міської ради</t>
  </si>
  <si>
    <t>EMQ24_19</t>
  </si>
  <si>
    <t>Бут Світлана Юріївна</t>
  </si>
  <si>
    <t>Загальноосвітня санаторна школа-інтернат 19</t>
  </si>
  <si>
    <t>EMQ24_20</t>
  </si>
  <si>
    <t>Добращук Катерина Анатоліївна</t>
  </si>
  <si>
    <t>Тернівський ліцей 4</t>
  </si>
  <si>
    <t>EMQ24_21</t>
  </si>
  <si>
    <t>Шидловська Галина Анатоліївна</t>
  </si>
  <si>
    <t>Славутська гімназія "Успіх"</t>
  </si>
  <si>
    <t>EMQ24_22</t>
  </si>
  <si>
    <t>Єськова Ольга Михайлівна</t>
  </si>
  <si>
    <t>КЗ "Ліцей сучасної освіти "Інтелект" Світловодської міської ради"</t>
  </si>
  <si>
    <t>EMQ24_23</t>
  </si>
  <si>
    <t>Кадило Уляна Кадило</t>
  </si>
  <si>
    <t>Пнікутський заклад загальної середньої освіти</t>
  </si>
  <si>
    <t>EMQ24_24</t>
  </si>
  <si>
    <t>Ковальова Тетяна Олександрівна</t>
  </si>
  <si>
    <t>Миколаївський ліцей Соколівської сільської ради Кропивницького району</t>
  </si>
  <si>
    <t>EMQ24_25</t>
  </si>
  <si>
    <t>Железнякова Анна Едуардівна</t>
  </si>
  <si>
    <t>Київська гімназія 154</t>
  </si>
  <si>
    <t>EMQ24_26</t>
  </si>
  <si>
    <t>Левченко Світлана Анатоліївна</t>
  </si>
  <si>
    <t>Комунальний заклад "Харківський ліцей №152Харківської міської ради "</t>
  </si>
  <si>
    <t>EMQ24_27</t>
  </si>
  <si>
    <t>Шохіна Яніна Олександрівна</t>
  </si>
  <si>
    <t>Пантаївський ліцей Пантаївської селищної ради Олександрійського району Кіровоградської області</t>
  </si>
  <si>
    <t>EMQ24_28</t>
  </si>
  <si>
    <t>Безушка Лариса Сергіївна</t>
  </si>
  <si>
    <t>Тарасовецький ліцейВанчиковецької сільської ради</t>
  </si>
  <si>
    <t>EMQ24_29</t>
  </si>
  <si>
    <t>Малько Христина Олегівна</t>
  </si>
  <si>
    <t>Чернівецький ліцей #3 медичного профілю Чернівецької міської ради</t>
  </si>
  <si>
    <t>EMQ24_30</t>
  </si>
  <si>
    <t>Гавриш Станіслав Костянтинович</t>
  </si>
  <si>
    <t>Ліцей №29 Оболонського району м.Києва імені Петра Калнишевського</t>
  </si>
  <si>
    <t>EMQ24_31</t>
  </si>
  <si>
    <t>Дніпровська гімназія №104</t>
  </si>
  <si>
    <t>EMQ24_32</t>
  </si>
  <si>
    <t>Хоменко Оксана Володимирівна</t>
  </si>
  <si>
    <t>Опорний заклад "Карлівський ліцей #4" Карлівської міської ради</t>
  </si>
  <si>
    <t>EMQ24_33</t>
  </si>
  <si>
    <t>Лопатюк Марина Миколаївна</t>
  </si>
  <si>
    <t>КЗ "Світловодська санаторна школа-інтернат І-ІІІ ступенів №2" Кіровоградської обласної ради</t>
  </si>
  <si>
    <t>EMQ24_34</t>
  </si>
  <si>
    <t>Квітка Катерина Андріївна</t>
  </si>
  <si>
    <t>Комунальний опорний заклад освіти "Сіверський заклад загальної середньої освіти І-ІІІ ступенів" Сіверської міської ради Бахмутського району Донецької області</t>
  </si>
  <si>
    <t>EMQ24_35</t>
  </si>
  <si>
    <t>Віноградова Анна Петрівна</t>
  </si>
  <si>
    <t>КЗ "Ліцей сучасної освіти "Інтелект " Світловодської міської ради Кіровоградської обл.</t>
  </si>
  <si>
    <t>EMQ24_36</t>
  </si>
  <si>
    <t>Ковальська Тетяна Григорівна</t>
  </si>
  <si>
    <t>КЗ"Ліцей сучасної освіти "Інтелект"Світловодсько міської ради"</t>
  </si>
  <si>
    <t>EMQ24_37</t>
  </si>
  <si>
    <t>Ситник Сніжана Петрівна</t>
  </si>
  <si>
    <t>Опорний заклад "Новооріхівський ліцей імені О.Г.Лелеченка"</t>
  </si>
  <si>
    <t>EMQ24_38</t>
  </si>
  <si>
    <t>Сірак Катерина Петрівна</t>
  </si>
  <si>
    <t>КОМУНАЛЬНИЙ ЗАКЛАД "ХИЖИНЕЦЬКИЙ ЛІЦЕЙ" ВІННИЦЬКОЇ ОБЛАСТІ</t>
  </si>
  <si>
    <t>EMQ24_39</t>
  </si>
  <si>
    <t>Дорофеєва Наталія Анатоліївна</t>
  </si>
  <si>
    <t>КЗ "Ліцей сучасної освіти "Інтелект" Світловодської міської ради</t>
  </si>
  <si>
    <t>EMQ24_40</t>
  </si>
  <si>
    <t>Жук Олена Миколаївна</t>
  </si>
  <si>
    <t>Сіверська філія І-ІІ ступенів комунального опорного закладу освіти «Сіверський заклад загальної середньої освіти І-ІІІ ступенів» Сіверської міської ради Бахмутського району Донецької області</t>
  </si>
  <si>
    <t>EMQ24_41</t>
  </si>
  <si>
    <t>Бондар Вікторія Олександрівна</t>
  </si>
  <si>
    <t>заклад загальної середньої освіти "Солонянський ліцей" Солонянської селищної ради Дніпропетровської області</t>
  </si>
  <si>
    <t>EMQ24_42</t>
  </si>
  <si>
    <t>Краснокутська Наталія Миколаївна</t>
  </si>
  <si>
    <t>Печерська гімназія №75</t>
  </si>
  <si>
    <t>EMQ24_43</t>
  </si>
  <si>
    <t>Кулініч Сергій Володимирович</t>
  </si>
  <si>
    <t>Комишанський ліцей Комишанської сільської ради Охтирського району Сумської області</t>
  </si>
  <si>
    <t>EMQ24_44</t>
  </si>
  <si>
    <t>Гордієвський Дмитро Євгенович</t>
  </si>
  <si>
    <t>Щербанівський ліцей Щербанівської сільської ради Полтавського району Полтавської області</t>
  </si>
  <si>
    <t>EMQ24_45</t>
  </si>
  <si>
    <t>Шматко Юлія Олегівна</t>
  </si>
  <si>
    <t>Херсонська загальноосвітня школа І-ІІІ ступенів №47 Херсонської міської ради</t>
  </si>
  <si>
    <t>EMQ24_46</t>
  </si>
  <si>
    <t>Дегтярьова Олександра Андріївна</t>
  </si>
  <si>
    <t>EMQ24_47</t>
  </si>
  <si>
    <t>Кондратюк Вікторія</t>
  </si>
  <si>
    <t>EMQ24_48</t>
  </si>
  <si>
    <t>zabuvaka3@gmail.com</t>
  </si>
  <si>
    <t>Корсунська гімназія Красносільської сільської ради Одеського району Одеської області</t>
  </si>
  <si>
    <t>EMQ24_49</t>
  </si>
  <si>
    <t>Шведова Юлія Борисівна</t>
  </si>
  <si>
    <t>Кловський ліцей 77</t>
  </si>
  <si>
    <t>EMQ24_50</t>
  </si>
  <si>
    <t>Бедікян Надія Іванівна</t>
  </si>
  <si>
    <t>Одеський ліцей №13 Одеської міської ради</t>
  </si>
  <si>
    <t>EMQ24_51</t>
  </si>
  <si>
    <t>Данилова Оксана Євгенівна</t>
  </si>
  <si>
    <t>ліцей 144 ім.Г.Ващенка</t>
  </si>
  <si>
    <t>EMQ24_52</t>
  </si>
  <si>
    <t>Коріновська Діана Олександрівна</t>
  </si>
  <si>
    <t>Комунальний заклад "Зеленогайська гімназія" Лозуватської сільської ради</t>
  </si>
  <si>
    <t>EMQ24_53</t>
  </si>
  <si>
    <t>Джупанов Олександр Сергійович</t>
  </si>
  <si>
    <t>Загальний Заклад Середньої Освіти №20</t>
  </si>
  <si>
    <t>EMQ24_54</t>
  </si>
  <si>
    <t>Висогорець Лариса Василівна</t>
  </si>
  <si>
    <t>Навчально-виховний комплекс N1 Покровської міської ради м. Покровськ Донецької області</t>
  </si>
  <si>
    <t>EMQ24_55</t>
  </si>
  <si>
    <t>Мокрушина Оксана Григорівна</t>
  </si>
  <si>
    <t>КЗО "Криворізький ліцей "КОЛІЯ" ДОР"</t>
  </si>
  <si>
    <t>EMQ24_56</t>
  </si>
  <si>
    <t>Водовіз Ольга Володимирівна</t>
  </si>
  <si>
    <t>Тернопільський навчально-виховний комплекс "Загальноосвітня школа І-ІІІ ступенів - економічний ліцей 9 імені Іванни Блажкевич"</t>
  </si>
  <si>
    <t>EMQ24_57</t>
  </si>
  <si>
    <t>Гиренко Наталія Сергіївна</t>
  </si>
  <si>
    <t>Нижньосироватський ліцей імені Бориса Грінченка Нижньосироватської сільської ради Сумського району Сумської області</t>
  </si>
  <si>
    <t>EMQ24_58</t>
  </si>
  <si>
    <t>Куковська Олександра Анатоліївна</t>
  </si>
  <si>
    <t>Криворізька гімназія №72 Криворізької міської ради</t>
  </si>
  <si>
    <t>EMQ24_59</t>
  </si>
  <si>
    <t>Ковальова Інна Федорівна</t>
  </si>
  <si>
    <t>Ліцей №1 Южненської міської ради Одеського району Одеської області</t>
  </si>
  <si>
    <t>EMQ24_60</t>
  </si>
  <si>
    <t>Леоненко Юлія Григорівна</t>
  </si>
  <si>
    <t>Конотопський ліцей № 9 Конотопської міської ради Сумської області</t>
  </si>
  <si>
    <t>EMQ24_61</t>
  </si>
  <si>
    <t>Кривошап Наталія Олексіївна</t>
  </si>
  <si>
    <t>Ямпільська загальноосвітня школа І-ІІІ ступенів №2 Ямпільської селищної ради</t>
  </si>
  <si>
    <t>EMQ24_62</t>
  </si>
  <si>
    <t>Музика Дмитро Іванович</t>
  </si>
  <si>
    <t>Михайлюцький ліцей Михайлюцької сільської ради Шепетівського району Хмельницької області</t>
  </si>
  <si>
    <t>EMQ24_63</t>
  </si>
  <si>
    <t>Рева Яна Сергіївна</t>
  </si>
  <si>
    <t>Ворожбянська гімназія №4 Ворожбянської міської ради Сумської області</t>
  </si>
  <si>
    <t>EMQ24_64</t>
  </si>
  <si>
    <t>Чемерис Наталія Володимирівна</t>
  </si>
  <si>
    <t>Краматорський заклад загальної середньої освіти 12 імені Степана Чубенка Краматорської міської ради Донецької області</t>
  </si>
  <si>
    <t>EMQ24_65</t>
  </si>
  <si>
    <t>Тороні Валентина Миколаївна</t>
  </si>
  <si>
    <t>Комунальний заклад "Шелестівський ліцей Коломацької селищної ради Богодухівського району Харківської області"</t>
  </si>
  <si>
    <t>EMQ24_66</t>
  </si>
  <si>
    <t>Коваленко Ксенія Андріївна</t>
  </si>
  <si>
    <t>ХЛ31</t>
  </si>
  <si>
    <t>EMQ24_67</t>
  </si>
  <si>
    <t>Фролова Людмила Миколаївна</t>
  </si>
  <si>
    <t>EMQ24_68</t>
  </si>
  <si>
    <t>Юрченко Олена Сергіївна</t>
  </si>
  <si>
    <t>Київський фаховий коледж прикладних наук</t>
  </si>
  <si>
    <t>EMQ24_69</t>
  </si>
  <si>
    <t>Грибова Оксана Іванівна</t>
  </si>
  <si>
    <t>Комунальний заклад загальної середньої освіти "Малокатеринівська гімназія "Мрія" Кушугумської селищної ради Запорізького району Запорізької області</t>
  </si>
  <si>
    <t>EMQ24_70</t>
  </si>
  <si>
    <t>Перечепа Наталя Ввсилівна</t>
  </si>
  <si>
    <t>Середня загальноосвітня школа #1 м. Львова</t>
  </si>
  <si>
    <t>EMQ24_71</t>
  </si>
  <si>
    <t>Костюк Володимир Олександрович</t>
  </si>
  <si>
    <t>Ірпінський ліцей 2</t>
  </si>
  <si>
    <t>EMQ24_72</t>
  </si>
  <si>
    <t>Івасюнько Майя Юріївна</t>
  </si>
  <si>
    <t>КЗЗСО ліцей N1 імені Володимира Красицького Хмельницької міської ради</t>
  </si>
  <si>
    <t>EMQ24_73</t>
  </si>
  <si>
    <t>Постова Наталія Володимирівна</t>
  </si>
  <si>
    <t>Комунальний заклад "Вінницький ліцей 33"</t>
  </si>
  <si>
    <t>EMQ24_74</t>
  </si>
  <si>
    <t>Рябуха Алла Петрівна</t>
  </si>
  <si>
    <t>Комунальний заклад Сумської обласної ради - Глухівський ліцей-інтернат з посиленою військово-фізичною підготовкою</t>
  </si>
  <si>
    <t>EMQ24_75</t>
  </si>
  <si>
    <t>Процик Марія Миколаївна</t>
  </si>
  <si>
    <t>Тернопільський кооперативний фаховий коледж</t>
  </si>
  <si>
    <t>EMQ24_76</t>
  </si>
  <si>
    <t>Шандиба Аліна Олександрівна</t>
  </si>
  <si>
    <t>Харківський комунальний заклад «Харківський ліцей № 97»</t>
  </si>
  <si>
    <t>EMQ24_77</t>
  </si>
  <si>
    <t>Толочик Ірина Олександрівна</t>
  </si>
  <si>
    <t>Березнівський ліцей №1 ім. Миколи Буховича Березнівської міської ради Рівненського району Рівненської області</t>
  </si>
  <si>
    <t>EMQ24_78</t>
  </si>
  <si>
    <t>Битяк Іван Сергійович</t>
  </si>
  <si>
    <t>Смілянська загальноосвітня школа І-ІІІ ступенів #4 Смілянської міської ради Черкаської області</t>
  </si>
  <si>
    <t>EMQ24_79</t>
  </si>
  <si>
    <t>Гадомська Інна Олександрівна</t>
  </si>
  <si>
    <t>Любарський професійний ліцей</t>
  </si>
  <si>
    <t>EMQ24_80</t>
  </si>
  <si>
    <t>Попович Наталія Володимирівна</t>
  </si>
  <si>
    <t>Ужгородський мистецький ліцей ''Перспектива" Ужгородської міської ради Закарпатської області</t>
  </si>
  <si>
    <t>EMQ24_81</t>
  </si>
  <si>
    <t>Кузів Ярослав Васильович</t>
  </si>
  <si>
    <t>Вербʼязька гімназія Нижньоворітської сільської ради</t>
  </si>
  <si>
    <t>EMQ24_82</t>
  </si>
  <si>
    <t>Гурська Іванна Олексіївна</t>
  </si>
  <si>
    <t>Одеський ліцей 14 одеської міської ради</t>
  </si>
  <si>
    <t>EMQ24_83</t>
  </si>
  <si>
    <t>Павленко Людмила Василівна</t>
  </si>
  <si>
    <t>Кременчуцька гімназія № 1 Кременчуцької міської ради Кременчуцького району Полтавської області.</t>
  </si>
  <si>
    <t>EMQ24_84</t>
  </si>
  <si>
    <t>Кривошея Галина Василівна</t>
  </si>
  <si>
    <t>Ліцей 123 «ТАНДЕМ» ДМР</t>
  </si>
  <si>
    <t>EMQ24_85</t>
  </si>
  <si>
    <t>Коробій Лариса Володимирівна</t>
  </si>
  <si>
    <t>Криворізький ліцей №77 Криворізької міської ради</t>
  </si>
  <si>
    <t>EMQ24_86</t>
  </si>
  <si>
    <t>Муска Світлана Василівна</t>
  </si>
  <si>
    <t>Горбківська гімназія</t>
  </si>
  <si>
    <t>EMQ24_87</t>
  </si>
  <si>
    <t>Білюк Каріна Артурівна</t>
  </si>
  <si>
    <t>Комунальна обласна спеціалізована школа-інтернат ІІ-ІІІ ступенів з поглибленим вивченням окремих предметів "Багатопрофільний ліцей для обдарованих дітей"</t>
  </si>
  <si>
    <t>EMQ24_88</t>
  </si>
  <si>
    <t>Семенюк Олександр Петрович</t>
  </si>
  <si>
    <t>Пулемецька гімназія Шацької селищної ради Волинської області</t>
  </si>
  <si>
    <t>EMQ24_89</t>
  </si>
  <si>
    <t>Криса Світлана Зіновіївна</t>
  </si>
  <si>
    <t>Чортківська гімназія #6</t>
  </si>
  <si>
    <t>EMQ24_90</t>
  </si>
  <si>
    <t>Чижевська Людмила Теодозівна</t>
  </si>
  <si>
    <t>Кальненська гімназія Козівськоі селищної ради</t>
  </si>
  <si>
    <t>EMQ24_91</t>
  </si>
  <si>
    <t>Максютенко Олена Сергіївна</t>
  </si>
  <si>
    <t>Малопетриківська гімназія-філія Петриківського ліцею Петриківської селищної ради</t>
  </si>
  <si>
    <t>EMQ24_92</t>
  </si>
  <si>
    <t>Журавльова Тетяна Григорівна</t>
  </si>
  <si>
    <t>Школа І-ІІІ ступенів № 95 Шевченківського району м. Києва</t>
  </si>
  <si>
    <t>EMQ24_93</t>
  </si>
  <si>
    <t>Шевченко Людмила Василівна</t>
  </si>
  <si>
    <t>Шполянський ліцей №2 Шполянської міської ради ОТГ Черкаської області</t>
  </si>
  <si>
    <t>EMQ24_94</t>
  </si>
  <si>
    <t>Авдєєва Олена Григорівна</t>
  </si>
  <si>
    <t>Криворізький ліцей №129 Криворізької міської ради</t>
  </si>
  <si>
    <t>EMQ24_95</t>
  </si>
  <si>
    <t>Чобан Ольга Анатоліївна</t>
  </si>
  <si>
    <t>Комунальний заклад "Гімназія № 6" Кам'янської міської ради</t>
  </si>
  <si>
    <t>EMQ24_96</t>
  </si>
  <si>
    <t>Липовенко Юлія Іванівна</t>
  </si>
  <si>
    <t>Рокитнянський ліцей -МАН Рокитнянської селищної ради Білоцерківського району Київської області</t>
  </si>
  <si>
    <t>EMQ24_97</t>
  </si>
  <si>
    <t>Пономаренко Оксана Миколаївна</t>
  </si>
  <si>
    <t>Колонтаївський ліцей Краснокутської селищної ради Богодухівського району Харківської області</t>
  </si>
  <si>
    <t>EMQ24_98</t>
  </si>
  <si>
    <t>Рипич Дмитро Степанович</t>
  </si>
  <si>
    <t>Ліцей ім. Олександра Цинкаловського Володимирської міської ради</t>
  </si>
  <si>
    <t>EMQ24_99</t>
  </si>
  <si>
    <t>Нартова Тетяна Олександрівна</t>
  </si>
  <si>
    <t>Хрестищенська гімназія Красноградської міської ради Харківської області</t>
  </si>
  <si>
    <t>EMQ24_100</t>
  </si>
  <si>
    <t>КУВАНЖИ Валентина Геннадіївна</t>
  </si>
  <si>
    <t>РЕНІЙСЬКИЙ ЛІЦЕЙ №4 РЕНІЙСЬКОЇ МІСЬКОЇ РАДИ ІЗМАЇЛЬСЬКОГО РАЙОНУ ОДЕСЬКОЇ ОБЛАСТІІ</t>
  </si>
  <si>
    <t>EMQ24_101</t>
  </si>
  <si>
    <t>Митлович Ольга Василівна</t>
  </si>
  <si>
    <t>Пустомитівський ліцей 1 Пустомитівської міської ради</t>
  </si>
  <si>
    <t>EMQ24_102</t>
  </si>
  <si>
    <t>Віщур Мар'яна</t>
  </si>
  <si>
    <t>Білицька гімназія</t>
  </si>
  <si>
    <t>EMQ24_103</t>
  </si>
  <si>
    <t>Заріцька Тетяна Олександрівна</t>
  </si>
  <si>
    <t>П'ятигірський ліцей Донецької селищної ради Ізюмського району Харківської області</t>
  </si>
  <si>
    <t>EMQ24_104</t>
  </si>
  <si>
    <t>Бордаєв Владислав Вікторович</t>
  </si>
  <si>
    <t>Комунальний заклад «Харківський науковий ліцей “ОБДАРОВАНІСТЬ”» Харківської обласної ради</t>
  </si>
  <si>
    <t>EMQ24_105</t>
  </si>
  <si>
    <t>Гладкий Андрій Григорович</t>
  </si>
  <si>
    <t>Зеленодольський ліцей Зеленодольської міської ради Дніпропетровської області</t>
  </si>
  <si>
    <t>EMQ24_106</t>
  </si>
  <si>
    <t>Зварич Тетяна Юріївна</t>
  </si>
  <si>
    <t>Яблунський ліцей Солотвинської селищної ради Івано-франківської області</t>
  </si>
  <si>
    <t>EMQ24_107</t>
  </si>
  <si>
    <t>Саклакова Ірина Михайлівна</t>
  </si>
  <si>
    <t>Ліцей №9 Мелітопольської міської ради Запорізької області</t>
  </si>
  <si>
    <t>EMQ24_108</t>
  </si>
  <si>
    <t>Сіромаха Олександр Юрійович</t>
  </si>
  <si>
    <t>Гриньківська ЗОШ І-ІІІ ступенів ім.М.В.Лисенка Кременчуцького району</t>
  </si>
  <si>
    <t>EMQ24_109</t>
  </si>
  <si>
    <t>Сушко Марія Василівна</t>
  </si>
  <si>
    <t>Бориславський ЗЗСО І-ІІІ ст 7, Львівська область</t>
  </si>
  <si>
    <t>EMQ24_110</t>
  </si>
  <si>
    <t>Ковтун Юлія Іванівна</t>
  </si>
  <si>
    <t>Піївський ліцей "Ерудит" Ржищівської міської ради Київської області</t>
  </si>
  <si>
    <t>EMQ24_111</t>
  </si>
  <si>
    <t>Філіпенко Ельвіра Миколаївна</t>
  </si>
  <si>
    <t>Комунальний заклад " Матвіївська загальноосвітня санаторна школа-інтернат І-ІІІ ступенів " Запорізької обласної ради</t>
  </si>
  <si>
    <t>EMQ24_112</t>
  </si>
  <si>
    <t>Горай Людмила Володимирівна</t>
  </si>
  <si>
    <t>школа I-III ступенів N70 м.Києва</t>
  </si>
  <si>
    <t>EMQ24_113</t>
  </si>
  <si>
    <t>Катирєва Олена Никанорівна</t>
  </si>
  <si>
    <t>Одеський ліцей №22 Одеської міської ради</t>
  </si>
  <si>
    <t>EMQ24_114</t>
  </si>
  <si>
    <t>Ковальчук Олег Олексійович</t>
  </si>
  <si>
    <t>Надвірнянський ліцей "Престиж" Надвірнянської міської ради Івано-Франківської області</t>
  </si>
  <si>
    <t>EMQ24_115</t>
  </si>
  <si>
    <t>Хохлова Альона Єгорівна</t>
  </si>
  <si>
    <t>Запорізька гімназія №107 Запорізької міської ради Запорізької області</t>
  </si>
  <si>
    <t>EMQ24_116</t>
  </si>
  <si>
    <t>Алієва Світлана Петрівна</t>
  </si>
  <si>
    <t>Сторожинецька гімназія Сторожинецької міської ради Чернівецького району Чернівецької області</t>
  </si>
  <si>
    <t>EMQ24_117</t>
  </si>
  <si>
    <t>Гунченко Анна Павлівна</t>
  </si>
  <si>
    <t>Комунальний заклад загальної середньої освіти "Щербанський ліцей" Лиманської селищної ради Роздільнянського району Одеської області</t>
  </si>
  <si>
    <t>EMQ24_118</t>
  </si>
  <si>
    <t>Гусар Світлана Миколаївна</t>
  </si>
  <si>
    <t>Вільхуватська загальноосвітня школа І-ІІ ступенів Чутівської селищної ради Полтавського району Полтавської області</t>
  </si>
  <si>
    <t>EMQ24_119</t>
  </si>
  <si>
    <t>Споденко Ксенія Валеріївна</t>
  </si>
  <si>
    <t>Слов'янський заклад загальної середньої освіти I - III ступенів № 6 Слов'янської міської ради Донецької області</t>
  </si>
  <si>
    <t>EMQ24_120</t>
  </si>
  <si>
    <t>Люта Тетяна Миколаївна</t>
  </si>
  <si>
    <t>Опорний заклад освіти "Сартанський ліцей імені Героя України В.С.Бойко Сартанської ВЦА Маріупольського району Донецької області"</t>
  </si>
  <si>
    <t>EMQ24_121</t>
  </si>
  <si>
    <t>Рибка Олена Борисівна</t>
  </si>
  <si>
    <t>КЗЗСО " Луцький ліцей № 9 Луцької міської ради"</t>
  </si>
  <si>
    <t>EMQ24_122</t>
  </si>
  <si>
    <t>Дрюма Зоя Олексіївна</t>
  </si>
  <si>
    <t>Ониськівська гімназія Доброславської селищної ради</t>
  </si>
  <si>
    <t>EMQ24_123</t>
  </si>
  <si>
    <t>Батечко Алла Станіславівна</t>
  </si>
  <si>
    <t>Першотравенський ліцей 3, Першотравенської міської ради, Дніпропетровської області, Синельниківського р-ну.</t>
  </si>
  <si>
    <t>EMQ24_124</t>
  </si>
  <si>
    <t>Гречук Віктор Васильович</t>
  </si>
  <si>
    <t>ТОВ "Новопечерська школа-ліцей І-ІІІ рівнів"</t>
  </si>
  <si>
    <t>EMQ24_125</t>
  </si>
  <si>
    <t>Муляр Людмила Костянтинівна</t>
  </si>
  <si>
    <t>Білоцерківська гімназія-початкова школа #4</t>
  </si>
  <si>
    <t>EMQ24_126</t>
  </si>
  <si>
    <t>Дитина Ольга Сергіївна</t>
  </si>
  <si>
    <t>Шепетівський навчально-виховний комплекс №1 у складі: "Загальноосвітня школа І-ІІ ступенів та ліцей ім. Героя України М. Дзявульського"</t>
  </si>
  <si>
    <t>EMQ24_127</t>
  </si>
  <si>
    <t>Шпанюк Юлія Петрівна</t>
  </si>
  <si>
    <t>Коболчинська гімназія -філія ОЗ Сокирянський ліцей 1</t>
  </si>
  <si>
    <t>EMQ24_128</t>
  </si>
  <si>
    <t>Квадріціус Сергій Якович</t>
  </si>
  <si>
    <t>Станіславський ліцей ім. К.Й. Голобородька Станіславської сільської ради Херсонської області</t>
  </si>
  <si>
    <t>EMQ24_129</t>
  </si>
  <si>
    <t>Співак Тетяна Володимирівна</t>
  </si>
  <si>
    <t>Голубівський ліцей Садівської сільської ради Сумського району Сумської області</t>
  </si>
  <si>
    <t>EMQ24_130</t>
  </si>
  <si>
    <t>Калмикова Юлія Вікторівна</t>
  </si>
  <si>
    <t>Перещепинський професійний ліцей</t>
  </si>
  <si>
    <t>EMQ24_131</t>
  </si>
  <si>
    <t>Даушкіна Анна Василівна</t>
  </si>
  <si>
    <t>Смілянський навчально-виховний комплекс "Дошкільний навчальний заклад - загальноосвітня школа І-ІІІ ступенів №15"</t>
  </si>
  <si>
    <t>EMQ24_132</t>
  </si>
  <si>
    <t>Пархоменко Оксана Олександрівна</t>
  </si>
  <si>
    <t>" Західно-Дніпроський цент професійно - технічної освіти"</t>
  </si>
  <si>
    <t>EMQ24_133</t>
  </si>
  <si>
    <t>Нечипуренко Ніна Володимирівна</t>
  </si>
  <si>
    <t>Криворізька гімназія №66 Криворізької міської ради</t>
  </si>
  <si>
    <t>EMQ24_134</t>
  </si>
  <si>
    <t>Ракосій Оксана Сергіївна</t>
  </si>
  <si>
    <t>Федорівський ліцей</t>
  </si>
  <si>
    <t>EMQ24_135</t>
  </si>
  <si>
    <t>Іванчук Леся Богданівна</t>
  </si>
  <si>
    <t>Пониковицький заклад загальної середньої освіти і-ііі ступенів</t>
  </si>
  <si>
    <t>EMQ24_136</t>
  </si>
  <si>
    <t>Нестерук Марина Володимирівна</t>
  </si>
  <si>
    <t>ГІМНАЗІЯ 4 ПІДГОРОДНЕНСЬКОЇ МІСЬКОЇ РАДИ ДНІПРОПЕТРОВСЬКОЇ ОБЛАСТІ</t>
  </si>
  <si>
    <t>EMQ24_137</t>
  </si>
  <si>
    <t>Чорнуха Олександр Михайлович</t>
  </si>
  <si>
    <t>Лохвицька загальноосвітня школа N2 I-III ступенів</t>
  </si>
  <si>
    <t>EMQ24_138</t>
  </si>
  <si>
    <t>Яковлєва Людмила Петрівна</t>
  </si>
  <si>
    <t>Семененківський ліцей Павлівської сільської ради Запорізького району Запорізької області</t>
  </si>
  <si>
    <t>EMQ24_139</t>
  </si>
  <si>
    <t>Маїла Любов Володимирівна</t>
  </si>
  <si>
    <t>НВК "Школа комп'ютерних технологій - Львівський технологічний ліцей"</t>
  </si>
  <si>
    <t>EMQ24_140</t>
  </si>
  <si>
    <t>Панасенко Вікторія Володимирівна</t>
  </si>
  <si>
    <t>Опішнянський ліцей Опішнянської селищної ради Полтавської області</t>
  </si>
  <si>
    <t>EMQ24_141</t>
  </si>
  <si>
    <t>Ващенко Олег Валентинович</t>
  </si>
  <si>
    <t>EMQ24_142</t>
  </si>
  <si>
    <t>Демидовська Наталія Василівна</t>
  </si>
  <si>
    <t>Буцький ліцей Буцької селищної ради</t>
  </si>
  <si>
    <t>EMQ24_143</t>
  </si>
  <si>
    <t>Пильчук Мирослава Вікторівна</t>
  </si>
  <si>
    <t>Комунальна установа Сумська загальноосвітня школа 27, м.Суми, Сумської області</t>
  </si>
  <si>
    <t>EMQ24_144</t>
  </si>
  <si>
    <t>Шатровка Інна Олександрівна</t>
  </si>
  <si>
    <t>Запорізька гімназія # 97 Запорізької міської ради</t>
  </si>
  <si>
    <t>EMQ24_145</t>
  </si>
  <si>
    <t>Чечоткіна Марина Василівна</t>
  </si>
  <si>
    <t>Заклад загальної середньої освіти І-ІІІст села Комар Волноваського району Донецької області н</t>
  </si>
  <si>
    <t>EMQ24_146</t>
  </si>
  <si>
    <t>Гапон Марина Юріївна</t>
  </si>
  <si>
    <t>Літківський ліцей ім.М.П. Стельмаха</t>
  </si>
  <si>
    <t>EMQ24_147</t>
  </si>
  <si>
    <t>Гончар Вероніка Василівна</t>
  </si>
  <si>
    <t>Розважівський ліцей Іванківської селищної ради</t>
  </si>
  <si>
    <t>EMQ24_148</t>
  </si>
  <si>
    <t>Кукурудзяк Леся Василівна</t>
  </si>
  <si>
    <t>ВСП "Вінницький фаховий коледж Національного університету харчових технологій"</t>
  </si>
  <si>
    <t>EMQ24_149</t>
  </si>
  <si>
    <t>Чирва Валентина Василівна</t>
  </si>
  <si>
    <t>Комунальний заклад "Гімназія №12" Кам'янської міської ради</t>
  </si>
  <si>
    <t>EMQ24_150</t>
  </si>
  <si>
    <t>Степанова Леся Василівна</t>
  </si>
  <si>
    <t>Голодьківська гімназія Хмільницької міської ради</t>
  </si>
  <si>
    <t>EMQ24_151</t>
  </si>
  <si>
    <t>Чернова Людмила Іванівна</t>
  </si>
  <si>
    <t>Криворізький ліцей №127 Криворізької міської ради</t>
  </si>
  <si>
    <t>EMQ24_152</t>
  </si>
  <si>
    <t>Черкашина Віра Василівна</t>
  </si>
  <si>
    <t>Першотравенський ліцей №5 Першотравенської міської ради</t>
  </si>
  <si>
    <t>EMQ24_153</t>
  </si>
  <si>
    <t>Вергун Марія Михайлівна</t>
  </si>
  <si>
    <t>ОЗ " Мостиський ЗЗСО №2 І-ІІІ ст."</t>
  </si>
  <si>
    <t>EMQ24_154</t>
  </si>
  <si>
    <t>Семененко Олена Володимирівна</t>
  </si>
  <si>
    <t>Запорізький ліцей "Альтернатива" Запорізької міської ради</t>
  </si>
  <si>
    <t>EMQ24_155</t>
  </si>
  <si>
    <t>Пашковська Антоніна Павлівна</t>
  </si>
  <si>
    <t>Костянтинівський ЗЗСО І-ІІІ ст.5, Костянтинівської міської ради, Донецької обл.</t>
  </si>
  <si>
    <t>EMQ24_156</t>
  </si>
  <si>
    <t>Давиденко Наталія Сергіївна</t>
  </si>
  <si>
    <t>Опорний заклад "Скороходівський ліцей" Скороходівської селищної ради Полтавського району Полтавської області</t>
  </si>
  <si>
    <t>EMQ24_157</t>
  </si>
  <si>
    <t>Агаєва Оксана Вікторівна</t>
  </si>
  <si>
    <t>Сіверська гімназія № 3 Сіверської міської ради Бахмутського району Донецької області</t>
  </si>
  <si>
    <t>EMQ24_158</t>
  </si>
  <si>
    <t>Затор Ірина Ярославівна</t>
  </si>
  <si>
    <t>Кальнянська гімназія</t>
  </si>
  <si>
    <t>EMQ24_159</t>
  </si>
  <si>
    <t>Лукашенко Людмила Володимирівна</t>
  </si>
  <si>
    <t>Грозинський ліцей, Коростенської міської ради</t>
  </si>
  <si>
    <t>EMQ24_160</t>
  </si>
  <si>
    <t>Волосянко Євгенія Володимирівна</t>
  </si>
  <si>
    <t>Дніпровський ліцей №120 Дніпровської міської ради</t>
  </si>
  <si>
    <t>EMQ24_161</t>
  </si>
  <si>
    <t>Гриліцька Анжела Вікторівна</t>
  </si>
  <si>
    <t>Черкаський державний бізнес-коледж</t>
  </si>
  <si>
    <t>EMQ24_162</t>
  </si>
  <si>
    <t>Бринза Валентина Олександрівна</t>
  </si>
  <si>
    <t>Комунальний заклад Новоархангельський ліцей Меридіан</t>
  </si>
  <si>
    <t>EMQ24_163</t>
  </si>
  <si>
    <t>Шаповалова Наталія Леонідівна</t>
  </si>
  <si>
    <t>КЗ ЗСЗШІ «Джерело» ЗОР</t>
  </si>
  <si>
    <t>EMQ24_164</t>
  </si>
  <si>
    <t>Білаш Вікторія Володимирівна</t>
  </si>
  <si>
    <t>Опорний заклад освіти "Доброславський ліцей" Доброславської селищної ради Одеського району Одеської області</t>
  </si>
  <si>
    <t>EMQ24_165</t>
  </si>
  <si>
    <t>Власюк Марія Іванівна</t>
  </si>
  <si>
    <t>Ліцей 16 імені Юрія Дрогобича</t>
  </si>
  <si>
    <t>EMQ24_166</t>
  </si>
  <si>
    <t>Карева Оксана Петрівна</t>
  </si>
  <si>
    <t>Пилипчанська гімназія - початкова школа Білоцерківської міської ради Київської області</t>
  </si>
  <si>
    <t>EMQ24_167</t>
  </si>
  <si>
    <t>Пилипченко Тетяна Миколаївна</t>
  </si>
  <si>
    <t>Спеціалізована школа І-ІІІ ступенів № 320 з поглибленим вивченням української мови Деснянського району міста Києва</t>
  </si>
  <si>
    <t>EMQ24_168</t>
  </si>
  <si>
    <t>Мигасюк Галина Мирославівна</t>
  </si>
  <si>
    <t>Сокальська загальноосвітня школа І-ІІІ ст.#2</t>
  </si>
  <si>
    <t>EMQ24_169</t>
  </si>
  <si>
    <t>Кучерук Людмила Олександрівна</t>
  </si>
  <si>
    <t>Вугледарський навчально-виховний комплекс «МРІЯ» (загальноосвітня школа І-ІІІ ступенів-дошкільний навчальний заклад)</t>
  </si>
  <si>
    <t>EMQ24_170</t>
  </si>
  <si>
    <t>Красножон Тетяна Вікторівна</t>
  </si>
  <si>
    <t>Ліцей "Ерудит" Монастирищенської міської ради Черкаської області</t>
  </si>
  <si>
    <t>EMQ24_171</t>
  </si>
  <si>
    <t>Бридун Оксана Григорівна</t>
  </si>
  <si>
    <t>Бережанський ліцей ТОР</t>
  </si>
  <si>
    <t>EMQ24_172</t>
  </si>
  <si>
    <t>Посохова Аліна Олегівна</t>
  </si>
  <si>
    <t>Комунальний заклад "Лиманський ліцей" Слобожанської селищної ради Чугуївського району Харківської області</t>
  </si>
  <si>
    <t>EMQ24_173</t>
  </si>
  <si>
    <t>Зима Наталія Володимирівна</t>
  </si>
  <si>
    <t>комунальний заклад загальної середньої освіти "Ліцей №3 імені Артема Мазура Хмельницької міської ради"</t>
  </si>
  <si>
    <t>EMQ24_174</t>
  </si>
  <si>
    <t>Гудима Вікторія Вікторівна</t>
  </si>
  <si>
    <t>Кілійський заклад загальної середньої освіти #1 Кілійської міської ради</t>
  </si>
  <si>
    <t>EMQ24_175</t>
  </si>
  <si>
    <t>Набойченко Олена Євгенівна</t>
  </si>
  <si>
    <t>Комунальний заклад "Харківська гімназія № 92 Харківської міської ради"</t>
  </si>
  <si>
    <t>EMQ24_176</t>
  </si>
  <si>
    <t>Гаркавець Світлана Олександрівна</t>
  </si>
  <si>
    <t>КЗ "Коломацький ліцей Коломацької селищної ради Богодухівського району Харківської області"</t>
  </si>
  <si>
    <t>EMQ24_177</t>
  </si>
  <si>
    <t>Мусієнко Анастасія Миколаївна</t>
  </si>
  <si>
    <t>Ліцей #13 «Успіх» Полтавської міської ради</t>
  </si>
  <si>
    <t>EMQ24_178</t>
  </si>
  <si>
    <t>Палій Лілія Володимирівна</t>
  </si>
  <si>
    <t>Олександрівський ліцей ім Т.Г. Шевченка</t>
  </si>
  <si>
    <t>EMQ24_179</t>
  </si>
  <si>
    <t>Борисенко Діана Іванівна</t>
  </si>
  <si>
    <t>Кремінський ліцей №5 Кремінської районної ради Луганської області</t>
  </si>
  <si>
    <t>EMQ24_180</t>
  </si>
  <si>
    <t>Пісарєва Наталія Петрівна</t>
  </si>
  <si>
    <t>комунальний заклад "Харківський ліцей №105 Харківської міської ради"</t>
  </si>
  <si>
    <t>EMQ24_181</t>
  </si>
  <si>
    <t>Жилка Світлана Сергіївна</t>
  </si>
  <si>
    <t>Комунальний заклад освіти « Навчально- виховний комплекс 99 «багатопрофільна гімназія - школа I ступеня - дошкільний навчальний заклад» Дніпровської міської ради</t>
  </si>
  <si>
    <t>EMQ24_182</t>
  </si>
  <si>
    <t>Кожухар Надія Михайлівна</t>
  </si>
  <si>
    <t>Коцюбинський ліцей №"2 Коцюбинської селещної ради</t>
  </si>
  <si>
    <t>EMQ24_183</t>
  </si>
  <si>
    <t>Якимець Леся Василівна</t>
  </si>
  <si>
    <t>Бережанський ліцей ім Віталія Скакуна</t>
  </si>
  <si>
    <t>EMQ24_184</t>
  </si>
  <si>
    <t>Опаріна Аліна Володимирівна</t>
  </si>
  <si>
    <t>Школа І-ІІІ ступенів № 289 Дарницького району м. Києва</t>
  </si>
  <si>
    <t>EMQ24_185</t>
  </si>
  <si>
    <t>Єжижанська Лариса Вікторівна</t>
  </si>
  <si>
    <t>Соборненська гімназія імені Володимира Гарматіч</t>
  </si>
  <si>
    <t>EMQ24_186</t>
  </si>
  <si>
    <t>Партем Катерина Михайлівна</t>
  </si>
  <si>
    <t>Зубрянський ліцей Солонківської сільської ради</t>
  </si>
  <si>
    <t>EMQ24_187</t>
  </si>
  <si>
    <t>Головатий Андрій Дмитрович</t>
  </si>
  <si>
    <t>Зіньківський опорний ліцей №1 Зіньківської міської ради Полтаської області</t>
  </si>
  <si>
    <t>EMQ24_188</t>
  </si>
  <si>
    <t>Марковська Катерина Анатоліївна</t>
  </si>
  <si>
    <t>ТОВ "Приватний ліцей "Ай Діти" міста Києва"</t>
  </si>
  <si>
    <t>EMQ24_189</t>
  </si>
  <si>
    <t>Дмитрух Олександра Денисдиректор івна</t>
  </si>
  <si>
    <t>Сколівський ЗЗСО І-ІІІ ступенів №2 імені Стефаніі Вітрук</t>
  </si>
  <si>
    <t>EMQ24_190</t>
  </si>
  <si>
    <t>Максимова Рімма Олександрівна</t>
  </si>
  <si>
    <t>Ніжинська гімназія № 1 Ніжинської міської ради Чернігівської області</t>
  </si>
  <si>
    <t>EMQ24_191</t>
  </si>
  <si>
    <t>Павелчак Ярослав Мечиславович</t>
  </si>
  <si>
    <t>Балицький НВК</t>
  </si>
  <si>
    <t>EMQ24_192</t>
  </si>
  <si>
    <t>Колєснік Євгенія Анатоліївна</t>
  </si>
  <si>
    <t>Ліцей №24 Мелітопольської міської ради Запорізької області</t>
  </si>
  <si>
    <t>EMQ24_193</t>
  </si>
  <si>
    <t>Рябушенко Ольга Серніївна</t>
  </si>
  <si>
    <t>Новоолександрівська гімназія Великомихайлівської ОТГ Роздільнянського району Одеської області</t>
  </si>
  <si>
    <t>EMQ24_194</t>
  </si>
  <si>
    <t>Мачушник Олена Леонідівна</t>
  </si>
  <si>
    <t>Ліцей √6 міста Житомира ім. В.Г.Короленка</t>
  </si>
  <si>
    <t>EMQ24_195</t>
  </si>
  <si>
    <t>Добровольська Світлана Вікторівна</t>
  </si>
  <si>
    <t>КЗ" Спеціалізова школа l-lll ступенів 47Маріупольської міської ради Донецької області "</t>
  </si>
  <si>
    <t>EMQ24_196</t>
  </si>
  <si>
    <t>Радько Людмила Віталіївна</t>
  </si>
  <si>
    <t>Стецьківський заклад загальної середньої освіти І-ІІІ ступенів Сумської міської ради</t>
  </si>
  <si>
    <t>EMQ24_197</t>
  </si>
  <si>
    <t>Щербакова Світлана Олександрівна</t>
  </si>
  <si>
    <t>Курахівський ЗЗСО І-ІІІ ступенів √1 Курахівської міської ради Донецької області</t>
  </si>
  <si>
    <t>EMQ24_198</t>
  </si>
  <si>
    <t>Корсун Юлія Ігорівна</t>
  </si>
  <si>
    <t>Опорний заклад Очеретинський ЗЗСО І-ІІІ ступенів, Олександрівської селищної ради, Донецької області</t>
  </si>
  <si>
    <t>EMQ24_199</t>
  </si>
  <si>
    <t>Довженко Ірина Василівна</t>
  </si>
  <si>
    <t>ДНІПРОВОКАМ'ЯНСЬКА ФІЛІЯ ГАННІВСЬКОГО ЛІЦЕЮ ВЕРХНЬОДНІПРОВСЬКОЇ МІСЬКОЇ РАДИ ДНІПРОПЕТРОВСЬКОЇ ОБЛАСТІ</t>
  </si>
  <si>
    <t>EMQ24_200</t>
  </si>
  <si>
    <t>Юрциба Людмила Михайлівна</t>
  </si>
  <si>
    <t>Воловецький ліцей Воловецької селищної ради Мукачівського району Закарпатської області</t>
  </si>
  <si>
    <t>EMQ24_201</t>
  </si>
  <si>
    <t>Тупичак Віра Любомирівна</t>
  </si>
  <si>
    <t>Попелівський заклад загальної середньої освіти І-ІІІ рівнів</t>
  </si>
  <si>
    <t>EMQ24_202</t>
  </si>
  <si>
    <t>Харченко Любов Володимирівна</t>
  </si>
  <si>
    <t>Гощанський ліцей Гощанської селищної ради Рівненської області</t>
  </si>
  <si>
    <t>EMQ24_203</t>
  </si>
  <si>
    <t>Біловус Оксана Миколаївна</t>
  </si>
  <si>
    <t>Великомостівський ліцей</t>
  </si>
  <si>
    <t>EMQ24_204</t>
  </si>
  <si>
    <t>Братко Владіслав Володимирович</t>
  </si>
  <si>
    <t>Комунальний заклад "Вінницький ліцей 20"</t>
  </si>
  <si>
    <t>EMQ24_205</t>
  </si>
  <si>
    <t>СТАСЕНКО Катерина Романівна</t>
  </si>
  <si>
    <t>Комунальний заклад "ЛІЦЕЙ ПРИРОДНИЧИХ НАУК" КРОПИВНИЦЬКОЇ МІСЬКОЇ РАДИ "</t>
  </si>
  <si>
    <t>EMQ24_206</t>
  </si>
  <si>
    <t>Делік Ярослава Ярославівна</t>
  </si>
  <si>
    <t>ОДЕСЬКИЙ ЛІЦЕЙ 80 ОДЕСЬКОЇ МІСЬКОЇ РАДИ</t>
  </si>
  <si>
    <t>EMQ24_207</t>
  </si>
  <si>
    <t>Дригваль Вiкторiя Леонiдiвна</t>
  </si>
  <si>
    <t>Херсонська спеціалізована школа І-ІІІ ступенів номер 57 з поглибленим вивченням іноземних мов Херсонської міської ради</t>
  </si>
  <si>
    <t>EMQ24_208</t>
  </si>
  <si>
    <t>Мацнєва Наталія Леонідівна</t>
  </si>
  <si>
    <t>Уманська гімназія 11 Уманської міської ради Черкаської області</t>
  </si>
  <si>
    <t>EMQ24_209</t>
  </si>
  <si>
    <t>Мартиник Тетяна Вікторівна</t>
  </si>
  <si>
    <t>Ліцей 5 ім. Іванни та Іллі Кокорудзів ЛМР</t>
  </si>
  <si>
    <t>EMQ24_210</t>
  </si>
  <si>
    <t>Григоренко Марина Олександрівна</t>
  </si>
  <si>
    <t>Балясненська ЗОШ І-ІІІ ступенів Диканської селищної ради Полтавського району Полтавської області</t>
  </si>
  <si>
    <t>EMQ24_211</t>
  </si>
  <si>
    <t>Никончук Наталя Дмитрівна</t>
  </si>
  <si>
    <t>Комунальний заклад "Вінницький ліцей №27"</t>
  </si>
  <si>
    <t>EMQ24_212</t>
  </si>
  <si>
    <t>Спринчан Аліна Володимирівна</t>
  </si>
  <si>
    <t>Серебрійський Ліцей Могилів-Подільської міської ради</t>
  </si>
  <si>
    <t>EMQ24_213</t>
  </si>
  <si>
    <t>Сумарокова Ірина Володимирівна</t>
  </si>
  <si>
    <t>Ліцей Новобузької міської ради</t>
  </si>
  <si>
    <t>EMQ24_214</t>
  </si>
  <si>
    <t>Луців Євген Михайлович</t>
  </si>
  <si>
    <t>Пасічнянський ліцей</t>
  </si>
  <si>
    <t>EMQ24_215</t>
  </si>
  <si>
    <t>Серт Юлія Юріївна</t>
  </si>
  <si>
    <t>Новосавицька гімназія з початковою школою</t>
  </si>
  <si>
    <t>EMQ24_216</t>
  </si>
  <si>
    <t>Тихонова Наталія Василівна</t>
  </si>
  <si>
    <t>Миколаївський ЗЗСО І-ІІІ ступенів № 11 Новогродівської територіальної громади</t>
  </si>
  <si>
    <t>EMQ24_217</t>
  </si>
  <si>
    <t>Погоролюк Ольга Миколаївна</t>
  </si>
  <si>
    <t>Комунальний заклад "Гонорівська гімназія Студенянської сільської ради Вінницької області"</t>
  </si>
  <si>
    <t>EMQ24_218</t>
  </si>
  <si>
    <t>Не грій Надія Дмитрівна</t>
  </si>
  <si>
    <t>Світловодський ліцей» Інтелект«</t>
  </si>
  <si>
    <t>EMQ24_219</t>
  </si>
  <si>
    <t>Єлькіна Світлана Володимирівна</t>
  </si>
  <si>
    <t>Путивльський ліцей № Путивльської міської ради</t>
  </si>
  <si>
    <t>EMQ24_220</t>
  </si>
  <si>
    <t>Биваліна Катерина Олексіївна</t>
  </si>
  <si>
    <t>Зінівська гімназія Путивльської міської ради</t>
  </si>
  <si>
    <t>EMQ24_221</t>
  </si>
  <si>
    <t>Погребняк Людмила Павлівна</t>
  </si>
  <si>
    <t>КЗ "Полтавська загальноосвітня школа І-ІІІ ступенів №26 Полтавської міської ради Полтавської області"</t>
  </si>
  <si>
    <t>EMQ24_222</t>
  </si>
  <si>
    <t>Воронецька Ірина Яківна</t>
  </si>
  <si>
    <t>гімназія НПУ ім. М.П.Драгоманова</t>
  </si>
  <si>
    <t>EMQ24_223</t>
  </si>
  <si>
    <t>Будрик Оксана Ігорівна</t>
  </si>
  <si>
    <t>Ліцей "Інітіум" міста Сєвєродонецька Луганської області</t>
  </si>
  <si>
    <t>EMQ24_224</t>
  </si>
  <si>
    <t>Приймачук Оксана Валеріївна</t>
  </si>
  <si>
    <t>Забродівський ліцей Забродівської сільської ради</t>
  </si>
  <si>
    <t>EMQ24_225</t>
  </si>
  <si>
    <t>Шевченко Олена Романівна</t>
  </si>
  <si>
    <t>Роменська загальноосвітня школа І-ІІІ ступенів №11 Роменської міської ради Сумської області</t>
  </si>
  <si>
    <t>EMQ24_226</t>
  </si>
  <si>
    <t>Біловол Світлана Яківна</t>
  </si>
  <si>
    <t>Філія «Водянська гімназія»</t>
  </si>
  <si>
    <t>EMQ24_227</t>
  </si>
  <si>
    <t>Комунальний заклад "Луганська обласна мала академія наук учнівської молоді"</t>
  </si>
  <si>
    <t>EMQ24_228</t>
  </si>
  <si>
    <t>Забайрачна Альона Анатоліївна</t>
  </si>
  <si>
    <t>Загальноосвітня школа І-ІІІ ступенів №11</t>
  </si>
  <si>
    <t>EMQ24_229</t>
  </si>
  <si>
    <t>Золотар Яна Олександрівна</t>
  </si>
  <si>
    <t>Білозерська загальноосвітня школа І-ІІІ ступенів №18 Білозерської міської ради</t>
  </si>
  <si>
    <t>EMQ24_230</t>
  </si>
  <si>
    <t>Чабаненко Максим Олегович</t>
  </si>
  <si>
    <t>Школа І-ІІІ ступенів № 249 Деснянського району міста Києва</t>
  </si>
  <si>
    <t>EMQ24_231</t>
  </si>
  <si>
    <t>Бутко Ольга Володимирівна</t>
  </si>
  <si>
    <t>комунальний заклад "Харківський ліцей № 4 Харківської міської ради"</t>
  </si>
  <si>
    <t>EMQ24_232</t>
  </si>
  <si>
    <t>Козачок Алла Василівна</t>
  </si>
  <si>
    <t>ДПТНЗ "Вінницьке міжрегіональне вище професійне училище"</t>
  </si>
  <si>
    <t>EMQ24_233</t>
  </si>
  <si>
    <t>Троценко Дмитро Іванович</t>
  </si>
  <si>
    <t>Черняхівський ліцей №2 , Черняхівської селищної ради</t>
  </si>
  <si>
    <t>EMQ24_234</t>
  </si>
  <si>
    <t>Климко Ярина Миронівна</t>
  </si>
  <si>
    <t>Середня загальноосвітня школа І-ІІІ ст #29 м. Львова</t>
  </si>
  <si>
    <t>EMQ24_235</t>
  </si>
  <si>
    <t>Подрушняк Любов Іванівна</t>
  </si>
  <si>
    <t>Смілянська загальноосвітня школа І - ІІІ ступенів №1 Смілянської міської ради Черкаської області</t>
  </si>
  <si>
    <t>EMQ24_236</t>
  </si>
  <si>
    <t>Бердіна Інна Олексіївна</t>
  </si>
  <si>
    <t>Ямненський заклад загальної середньої освіти імені І.О.Мусієнка Великописарівської селищної ради Сумської області</t>
  </si>
  <si>
    <t>EMQ24_237</t>
  </si>
  <si>
    <t>Яма Альона Олександрівна</t>
  </si>
  <si>
    <t>Шевченківський ліцей Славгородської селищної ради Синельниківського району Дніпропетровської області</t>
  </si>
  <si>
    <t>EMQ24_238</t>
  </si>
  <si>
    <t>Водоп'янов Роман Вікторович</t>
  </si>
  <si>
    <t>Комунальний заклад Запорізька спеціалізована школа-інтернат ІІ-ІІІ ступенів "Козацький ліцей" Запорізької обласної ради</t>
  </si>
  <si>
    <t>EMQ24_239</t>
  </si>
  <si>
    <t>Ткачук Марія Миколаївна</t>
  </si>
  <si>
    <t>Загальноосвітня школа І-ІІІ ступенів села Тетевчиці</t>
  </si>
  <si>
    <t>EMQ24_240</t>
  </si>
  <si>
    <t>Тимошенко Людмила Григорівна</t>
  </si>
  <si>
    <t>Білоцерківський ліцей Білоцерківської сільської ради Миргородського району Полтавської області</t>
  </si>
  <si>
    <t>EMQ24_241</t>
  </si>
  <si>
    <t>Корилюк Василь Володимирович</t>
  </si>
  <si>
    <t>Сосницька ЗОШ І-ІІ ступенів</t>
  </si>
  <si>
    <t>EMQ24_242</t>
  </si>
  <si>
    <t>Пиженко Тамара Миколаївна</t>
  </si>
  <si>
    <t>Білейківський ліцей Козелецької селищної ради Чернігівської області</t>
  </si>
  <si>
    <t>EMQ24_243</t>
  </si>
  <si>
    <t>Братковська Марина Миколаївна</t>
  </si>
  <si>
    <t>Комунальний заклад Матвіївська загальноосвітня санаторна школа-інтернат І-ІІІ ступенів " ЗОР</t>
  </si>
  <si>
    <t>EMQ24_244</t>
  </si>
  <si>
    <t>Данілєску Олена Василівна</t>
  </si>
  <si>
    <t>Міняйлівська гімназія Петропавлівської сільської ради</t>
  </si>
  <si>
    <t>EMQ24_245</t>
  </si>
  <si>
    <t>Мальованчук Тетяна Олександрівна</t>
  </si>
  <si>
    <t>Комунальний заклад "Полтавська загальноосвітня школа І-ІІІ ступенів №23 Полтавської міської ради Полтавської області"</t>
  </si>
  <si>
    <t>EMQ24_246</t>
  </si>
  <si>
    <t>Плечій-Дронишинець Ірина Михайлівна</t>
  </si>
  <si>
    <t>Верхньорожанківський заклад загальної середньої освіти І-ІІ ступенів Славської селищної ради</t>
  </si>
  <si>
    <t>EMQ24_247</t>
  </si>
  <si>
    <t>Кірієнко Олена Олександрівна</t>
  </si>
  <si>
    <t>Першотравенський ліцей №2 Першотравенської міської ради</t>
  </si>
  <si>
    <t>EMQ24_248</t>
  </si>
  <si>
    <t>Макабула Ірина Володимирівна</t>
  </si>
  <si>
    <t>Першотравенський ліцей 3 Першотравенської міської ради</t>
  </si>
  <si>
    <t>EMQ24_249</t>
  </si>
  <si>
    <t>Тищенко Інна Іванівна</t>
  </si>
  <si>
    <t>Комунальний заклад "Ліцей №5 Покровської міської ради Дніпропетровської області"</t>
  </si>
  <si>
    <t>EMQ24_250</t>
  </si>
  <si>
    <t>Бакун Людмила Михайлівна</t>
  </si>
  <si>
    <t>Білоцерківський приватний ліцей «Міцва-613»</t>
  </si>
  <si>
    <t>EMQ24_251</t>
  </si>
  <si>
    <t>Гаврилюк Інна Валеріївна</t>
  </si>
  <si>
    <t>Опорний заклад освіти "Великодолинський ліцей №1"</t>
  </si>
  <si>
    <t>EMQ24_252</t>
  </si>
  <si>
    <t>Багінська Сніжанна Францівна</t>
  </si>
  <si>
    <t>Биківський ліцей</t>
  </si>
  <si>
    <t>EMQ24_253</t>
  </si>
  <si>
    <t>Григоренко Людмила Василівна</t>
  </si>
  <si>
    <t>Гірський ліцей Гірської сільської ради Бориспільського району Київської області</t>
  </si>
  <si>
    <t>EMQ24_254</t>
  </si>
  <si>
    <t>Галина Гальчишак</t>
  </si>
  <si>
    <t>EMQ24_255</t>
  </si>
  <si>
    <t>Шацило Марія Василівна</t>
  </si>
  <si>
    <t>Коробівський НВК</t>
  </si>
  <si>
    <t>EMQ24_256</t>
  </si>
  <si>
    <t>Грицюк Наталія Йосипівнв</t>
  </si>
  <si>
    <t>Лютинська гімназія Дубровицької міської ради</t>
  </si>
  <si>
    <t>EMQ24_257</t>
  </si>
  <si>
    <t>Бадалян Діана Геворговна</t>
  </si>
  <si>
    <t>Лозуватський ліцей імені Т.Г. Шевченка Лозуватської сільської ради</t>
  </si>
  <si>
    <t>EMQ24_258</t>
  </si>
  <si>
    <t>Полторацька Наталя Іванівна</t>
  </si>
  <si>
    <t>В'язівоцький ліцей Вербківської сільської ради</t>
  </si>
  <si>
    <t>EMQ24_259</t>
  </si>
  <si>
    <t>Ільїна Марина Євгеніївна</t>
  </si>
  <si>
    <t>Запорізький академічний ліцей № 34 Запорізької міської ради</t>
  </si>
  <si>
    <t>EMQ24_260</t>
  </si>
  <si>
    <t>Бондарчук Марина Петрівна</t>
  </si>
  <si>
    <t>Державний професійно -технічний навчальний заклад "Славутський професійний ліцей"ліцей</t>
  </si>
  <si>
    <t>EMQ24_261</t>
  </si>
  <si>
    <t>Шептицька Ірина Миколаївна</t>
  </si>
  <si>
    <t>Шполянський ліцей N3 Шполянської міської ради обʼєднаної територіальної громади Черкаської області</t>
  </si>
  <si>
    <t>EMQ24_262</t>
  </si>
  <si>
    <t>Янковська Тетяна Петрівна</t>
  </si>
  <si>
    <t>Ірпінський гуманітарний ліцей " Лінгвіст "</t>
  </si>
  <si>
    <t>EMQ24_263</t>
  </si>
  <si>
    <t>Шендирук Наталія Мирославівна</t>
  </si>
  <si>
    <t>Відокремлений структурний підрозділ «Гімназія «Гармонія» Галицького коледжу імені Вʼячеслава Чорновола»</t>
  </si>
  <si>
    <t>EMQ24_264</t>
  </si>
  <si>
    <t>Довгополик Таміла Миколаївна</t>
  </si>
  <si>
    <t>Сватківський опорний ліцей Краснолуцької сільської ради Полтавської області</t>
  </si>
  <si>
    <t>EMQ24_265</t>
  </si>
  <si>
    <t>Гавриленко Любов Іванівна</t>
  </si>
  <si>
    <t>Криворізький ліцей №95 Криворізької міської ради</t>
  </si>
  <si>
    <t>EMQ24_266</t>
  </si>
  <si>
    <t>Чернобай Надія Володимирівна</t>
  </si>
  <si>
    <t>Петрівський ліцей</t>
  </si>
  <si>
    <t>EMQ24_267</t>
  </si>
  <si>
    <t>Малачевська Оксана Вікторівна</t>
  </si>
  <si>
    <t>Опорний навчальний заклад "Шевченківський ліцей" Шевченківської сільської ради</t>
  </si>
  <si>
    <t>EMQ24_268</t>
  </si>
  <si>
    <t>Битько Юлія Вікторівна</t>
  </si>
  <si>
    <t>Навчально-виховний комплекс "Ліцей-загальноосвітня школа І-ІІІ ступенів "Лідер" Смілянської міської ради Черкаської області</t>
  </si>
  <si>
    <t>EMQ24_269</t>
  </si>
  <si>
    <t>Сліпко Алла Петрівна</t>
  </si>
  <si>
    <t>Новоюр'ївська гімназія Вільнозапорізької ОТГ Баштанського району Миколаївської області</t>
  </si>
  <si>
    <t>EMQ24_270</t>
  </si>
  <si>
    <t>Лукашева Олена Валеріївна</t>
  </si>
  <si>
    <t>Комунальний заклад "Якушинецький ліцей"" ВІнницької області</t>
  </si>
  <si>
    <t>EMQ24_271</t>
  </si>
  <si>
    <t>Мальон Наталія Євгенівна</t>
  </si>
  <si>
    <t>Тростянецький ліцей</t>
  </si>
  <si>
    <t>EMQ24_272</t>
  </si>
  <si>
    <t>Земляна Людмила Анатоліївна</t>
  </si>
  <si>
    <t>Комунальний заклад "Матвіївська загальноосвітня санаторна школа - інтернат І - ІІІ ступенів" Запорізької обласної ради</t>
  </si>
  <si>
    <t>EMQ24_273</t>
  </si>
  <si>
    <t>Відокремлений структурний підрозділ "Рівненський технічний фаховий коледж Національного університету водного господарства та природокористування"</t>
  </si>
  <si>
    <t>EMQ24_274</t>
  </si>
  <si>
    <t>Кудирко Ольга Василівна</t>
  </si>
  <si>
    <t>Олександрівський ліцей Слобожанської селищної ради Дніпровського району Дніпропетровської області</t>
  </si>
  <si>
    <t>EMQ24_275</t>
  </si>
  <si>
    <t>Чебан Уляна Василівна</t>
  </si>
  <si>
    <t>Ясенівський ліцей Зеленогірської селищної ради</t>
  </si>
  <si>
    <t>EMQ24_276</t>
  </si>
  <si>
    <t>Козак Людмила Миколаївна</t>
  </si>
  <si>
    <t>Опорний заклад Почаївська ЗОШ І-ІІІ ступенів</t>
  </si>
  <si>
    <t>EMQ24_277</t>
  </si>
  <si>
    <t>Лавренко Людмила Григорівна</t>
  </si>
  <si>
    <t>Ліцей №17 "Інтелект" Полтавської міської ради</t>
  </si>
  <si>
    <t>EMQ24_278</t>
  </si>
  <si>
    <t>Заброварна Оксана Віталіївна</t>
  </si>
  <si>
    <t>Товариство з обмеженою відповідальністю "Луцький ліцей "Республіка" Волинської області"</t>
  </si>
  <si>
    <t>EMQ24_279</t>
  </si>
  <si>
    <t>Кобеляцька Настасія Сергіївна</t>
  </si>
  <si>
    <t>Ліцей "Лідер"Пришибсь сільської ради</t>
  </si>
  <si>
    <t>EMQ24_280</t>
  </si>
  <si>
    <t>Смиковська Лариса Володимирівна</t>
  </si>
  <si>
    <t>Міжнародна американська школа і університет AISU</t>
  </si>
  <si>
    <t>EMQ24_281</t>
  </si>
  <si>
    <t>Українець Марина Володимирівна</t>
  </si>
  <si>
    <t>Красноградський ліцей №3 Красноградської міської ради Харківської області</t>
  </si>
  <si>
    <t>EMQ24_282</t>
  </si>
  <si>
    <t>Деміденко Людмила Степанівна</t>
  </si>
  <si>
    <t>Ірпінський фаховий коледж економіки та права</t>
  </si>
  <si>
    <t>EMQ24_283</t>
  </si>
  <si>
    <t>Силютіна Ірина Федорівна</t>
  </si>
  <si>
    <t>Любимівський ЗПЗСО Нововоронцовської селищної ради</t>
  </si>
  <si>
    <t>EMQ24_284</t>
  </si>
  <si>
    <t>Таболіна Людмила Вікторівна</t>
  </si>
  <si>
    <t>Ліцей “Educator” м. Києва</t>
  </si>
  <si>
    <t>EMQ24_285</t>
  </si>
  <si>
    <t>Пошак Людмила Миколаївна</t>
  </si>
  <si>
    <t>ОЗ «Білоусівський ліцей»</t>
  </si>
  <si>
    <t>EMQ24_286</t>
  </si>
  <si>
    <t>Кузій Маркіян Романович</t>
  </si>
  <si>
    <t>Львівська українська гуманітарна гімназія ім. Олени Степанів з поглибленим вивченням українознавства та англійської мови</t>
  </si>
  <si>
    <t>EMQ24_287</t>
  </si>
  <si>
    <t>Сіжук Андрій миколайович</t>
  </si>
  <si>
    <t>Філія Селичівська гімназія ОЗО "Баришівський ліцей"</t>
  </si>
  <si>
    <t>EMQ24_288</t>
  </si>
  <si>
    <t>Грищенко Галина Олександрівна</t>
  </si>
  <si>
    <t>Комунальний заклад "Чернігівський обласний науковий ліцей" Чернігівської обласної ради</t>
  </si>
  <si>
    <t>EMQ24_289</t>
  </si>
  <si>
    <t>Потапенко Олександр Олександрович</t>
  </si>
  <si>
    <t>Комунальний заклад "Високівська загальноосвітня школа І - ІІІ ступенів" Роздольської сільської ради Василівського району Запорізької області</t>
  </si>
  <si>
    <t>EMQ24_290</t>
  </si>
  <si>
    <t>Сидорук Олександра Олександрівна</t>
  </si>
  <si>
    <t>Бердянська гімназія 3 "Сузір'я" Бердянської міської ради Запорізької області</t>
  </si>
  <si>
    <t>EMQ24_291</t>
  </si>
  <si>
    <t>Бережна Наталія Леонідівна</t>
  </si>
  <si>
    <t>Дубенський ліцей 6</t>
  </si>
  <si>
    <t>EMQ24_292</t>
  </si>
  <si>
    <t>Міленіна Людмила Вікторівна</t>
  </si>
  <si>
    <t>Комунальний заклад загальної середньої освіти "Княгининівський ліцей №34 Луцької міської ради"</t>
  </si>
  <si>
    <t>EMQ24_293</t>
  </si>
  <si>
    <t>Рохмаіл</t>
  </si>
  <si>
    <t>Південний ліцей 2 Харківського району Харківської області</t>
  </si>
  <si>
    <t>EMQ24_294</t>
  </si>
  <si>
    <t>Михайленко Олена Вікторівна</t>
  </si>
  <si>
    <t>Димерський ліцей #2 Димерської селищної ради</t>
  </si>
  <si>
    <t>EMQ24_295</t>
  </si>
  <si>
    <t>Тарасова Ірина Петрівна</t>
  </si>
  <si>
    <t>Гімназія міжнародних відносин №323 з поглибленим вивченням англійської мови, м. Київ</t>
  </si>
  <si>
    <t>EMQ24_296</t>
  </si>
  <si>
    <t>Колотило Олеся Вячеславівна</t>
  </si>
  <si>
    <t>КУ Сумська ЗОШ 6</t>
  </si>
  <si>
    <t>EMQ24_297</t>
  </si>
  <si>
    <t>Мациборка Тетяна Вікторівна</t>
  </si>
  <si>
    <t>Дніпровська гімназія 85 Дніпровської міської ради</t>
  </si>
  <si>
    <t>EMQ24_298</t>
  </si>
  <si>
    <t>Лавришин Наталія Петрівна</t>
  </si>
  <si>
    <t>Підгородецький ЗЗСО І - ІІІ ступенів</t>
  </si>
  <si>
    <t>EMQ24_299</t>
  </si>
  <si>
    <t>Черемохова Олена Михайлівна</t>
  </si>
  <si>
    <t>гімназія імені Дмитра Конокеєнка Подільської міської ради Подільського району Одеської області</t>
  </si>
  <si>
    <t>EMQ24_300</t>
  </si>
  <si>
    <t>Дячук Мар'яна Андріївна</t>
  </si>
  <si>
    <t>Ясінянський заклад загальної середньої освіти І-ІІІ ступенів № 1 Ясінянської селищної ради Рахівського району Закарпатської області</t>
  </si>
  <si>
    <t>EMQ24_301</t>
  </si>
  <si>
    <t>Ляпкало Євгенія Геннадіївна</t>
  </si>
  <si>
    <t>Комунальний заклад "Близнюківський ліцей Близнюківської селищної ради Лозівського району Харківської області"</t>
  </si>
  <si>
    <t>EMQ24_302</t>
  </si>
  <si>
    <t>Біловол Оксана Іванівна</t>
  </si>
  <si>
    <t>Харківська гімназія № 42 Харківської міської ради</t>
  </si>
  <si>
    <t>EMQ24_303</t>
  </si>
  <si>
    <t>Скляренко Марина Володимирівна</t>
  </si>
  <si>
    <t>Михайлівський заклад загальної середньої освіти І-ІІІ ступенів Лебединської міської ради Сумської області</t>
  </si>
  <si>
    <t>EMQ24_304</t>
  </si>
  <si>
    <t>Кохно Людмила Сергіївна</t>
  </si>
  <si>
    <t>Лохвицька гімназія №1 Лохвицької міської ради</t>
  </si>
  <si>
    <t>EMQ24_305</t>
  </si>
  <si>
    <t>Соляник Яна Владиславівна</t>
  </si>
  <si>
    <t>Комунальний заклад "Огіївський ліцей"</t>
  </si>
  <si>
    <t>EMQ24_306</t>
  </si>
  <si>
    <t>Лаврентьєва Альона Володимирівна</t>
  </si>
  <si>
    <t>Харківський ліцей №31 Салтівський район</t>
  </si>
  <si>
    <t>EMQ24_307</t>
  </si>
  <si>
    <t>Бізюк Олена Степанівна</t>
  </si>
  <si>
    <t>Корсунська гімназія Красносільської сільської ради</t>
  </si>
  <si>
    <t>EMQ24_308</t>
  </si>
  <si>
    <t>Загоренко Олена Геннадіївна</t>
  </si>
  <si>
    <t>Опорний заклад загальної середньої освіти с. Новоборисівка Новоборисівської сільської ради Роздільнянського району Одеської області</t>
  </si>
  <si>
    <t>EMQ24_309</t>
  </si>
  <si>
    <t>Столяр Марія Юріївна</t>
  </si>
  <si>
    <t>EMQ24_310</t>
  </si>
  <si>
    <t>Кононенко Олена Герасимівна</t>
  </si>
  <si>
    <t>Гадяцький ліцей №3 імені Івана Виговського Гадяцької міської ради</t>
  </si>
  <si>
    <t>EMQ24_311</t>
  </si>
  <si>
    <t>Купріянчук Любов Анатоліївна</t>
  </si>
  <si>
    <t>Комунальний заклад Київської обласної ради "київський обласний ліцей"</t>
  </si>
  <si>
    <t>EMQ24_312</t>
  </si>
  <si>
    <t>Єфремова Світлана Миколаївна</t>
  </si>
  <si>
    <t>Удачненська загальноосвітня школа І-ІІІ ступенів Удачненської селищної ради Покровського району Донецької області</t>
  </si>
  <si>
    <t>EMQ24_313</t>
  </si>
  <si>
    <t>Куріпка Тетяна Іванівна</t>
  </si>
  <si>
    <t>КОМУНАЛЬНИЙ ЗАКЛАД "ДНІПРОРУДНЕНСЬКА ГІМНАЗІЯ "СОФІЯ" - ЗАГАЛЬНООСВІТНЯ ШКОЛА І-ІІІ СТУПЕНІВ № 1" ДНІПРОРУДНЕНСЬКОЇ МІСЬКОЇ РАДИ ВАСИЛІВСЬКОГО РАЙОНУ ЗАПОРІЗЬКОЇ ОБЛАСТІ</t>
  </si>
  <si>
    <t>EMQ24_314</t>
  </si>
  <si>
    <t>Сидоренко Юлія Миколаївна</t>
  </si>
  <si>
    <t>Смілянська загальноосвітня школа І-ІІІ ступенів №7 Смілянської ради Черкаської області</t>
  </si>
  <si>
    <t>EMQ24_315</t>
  </si>
  <si>
    <t>Заборкіна Тетяна Валеріївна</t>
  </si>
  <si>
    <t>Комунальний заклад "Харківський ліцей №154 Харківської міської ради"</t>
  </si>
  <si>
    <t>EMQ24_316</t>
  </si>
  <si>
    <t>Вечеринюк Марина Василівна</t>
  </si>
  <si>
    <t>Костилівський ЗЗСО І-ІІІ ст. Рахівської місської ради.</t>
  </si>
  <si>
    <t>EMQ24_317</t>
  </si>
  <si>
    <t>Гелих Неля Сергіївна</t>
  </si>
  <si>
    <t>Комунальний заклад освіти «Навчально-виховний комплекс № 4 «середня загальноосвітня школа – дошкільний навчальний заклад (дитячий садок)» Дніпровської міської ради</t>
  </si>
  <si>
    <t>EMQ24_318</t>
  </si>
  <si>
    <t>Проценко Олена Вікторівна</t>
  </si>
  <si>
    <t>Комунальний заклад «Матвіївська загальноосвітня санаторна школа-інтернат І-ІІІ ступенів» Запорізької обласної ради</t>
  </si>
  <si>
    <t>EMQ24_319</t>
  </si>
  <si>
    <t>Галюк Наталія Ярославівна</t>
  </si>
  <si>
    <t>EMQ24_320</t>
  </si>
  <si>
    <t>Бакшаєв Володимир Вікторович</t>
  </si>
  <si>
    <t>Сарненський ліцей №5</t>
  </si>
  <si>
    <t>EMQ24_321</t>
  </si>
  <si>
    <t>Масловата Дар'я Романівна</t>
  </si>
  <si>
    <t>Вінницький технічний фаховий коледж</t>
  </si>
  <si>
    <t>EMQ24_322</t>
  </si>
  <si>
    <t>Ткачук Марія Степанівна</t>
  </si>
  <si>
    <t>Опорний заклад загальної середньої освіти "Троянівський ліцей" Маневицької селищної ради</t>
  </si>
  <si>
    <t>EMQ24_323</t>
  </si>
  <si>
    <t>Под'ячева Любов Леонідівна</t>
  </si>
  <si>
    <t>Барабойська гімназія Дальницької сільської ради</t>
  </si>
  <si>
    <t>EMQ24_324</t>
  </si>
  <si>
    <t>Кушніренко Поліна Леонідівна</t>
  </si>
  <si>
    <t>Каховська загальноосвітня школа І-ІІІ ступенів #5</t>
  </si>
  <si>
    <t>EMQ24_325</t>
  </si>
  <si>
    <t>Жуковська Олена Миколаївна</t>
  </si>
  <si>
    <t>ЗЗСО "Авангардівська гімназія"</t>
  </si>
  <si>
    <t>EMQ24_326</t>
  </si>
  <si>
    <t>Леся Станіславівна Гончаренко</t>
  </si>
  <si>
    <t>Запорізька гімназія 89</t>
  </si>
  <si>
    <t>EMQ24_327</t>
  </si>
  <si>
    <t>Лишка Марʼяна Григорівна</t>
  </si>
  <si>
    <t>Заклад загальної середньої освіти І-ІІ ст. с. Банюнин</t>
  </si>
  <si>
    <t>EMQ24_328</t>
  </si>
  <si>
    <t>Бредіхін Юрій Миколайович</t>
  </si>
  <si>
    <t>Харківська гімназія №30 Харківської міської ради</t>
  </si>
  <si>
    <t>EMQ24_329</t>
  </si>
  <si>
    <t>Олех Анатолій Петрович</t>
  </si>
  <si>
    <t>Конотопський ліцей №3 Конотопської міської ради Сумської області</t>
  </si>
  <si>
    <t>EMQ24_330</t>
  </si>
  <si>
    <t>Михайлова Наталія Анатоліївна</t>
  </si>
  <si>
    <t>Броварський ліцей №9 Броварської міської ради Броварського району Київської області</t>
  </si>
  <si>
    <t>EMQ24_331</t>
  </si>
  <si>
    <t>Свиридова Тетяна Юріївна</t>
  </si>
  <si>
    <t>Опорний заклад освіти "Матвіївський загальноосвітній навчально-виховний комплекс "Всесвіт" Матвіївської сільської ради</t>
  </si>
  <si>
    <t>EMQ24_332</t>
  </si>
  <si>
    <t>Гаврилюк Юлія Володимирівна</t>
  </si>
  <si>
    <t>Оженинський ліцей №2 Острозької ТГ Рівненської області</t>
  </si>
  <si>
    <t>EMQ24_333</t>
  </si>
  <si>
    <t>Третяк Світлана Василівна</t>
  </si>
  <si>
    <t>ОЗО Матвіївський ЗНВК Всесвіт Матвіївської сільської ради</t>
  </si>
  <si>
    <t>EMQ24_334</t>
  </si>
  <si>
    <t>Власюк Тетяна Володимирівна</t>
  </si>
  <si>
    <t>Державний професійно-технічний навчальний заклад "Сарненський професійний аграрний ліцей"</t>
  </si>
  <si>
    <t>EMQ24_335</t>
  </si>
  <si>
    <t>Окань Лілія Романівна</t>
  </si>
  <si>
    <t>НВК «Середня ЗОШ- гімназія» імені Маркіяна Шашкевича с. Дуліби</t>
  </si>
  <si>
    <t>EMQ24_336</t>
  </si>
  <si>
    <t>Грищишина Олена Олександрівна</t>
  </si>
  <si>
    <t>гімназія с. Слобідка Іванівської сільської ради Вінницької області</t>
  </si>
  <si>
    <t>EMQ24_337</t>
  </si>
  <si>
    <t>Онбишенко Марина Іванівна</t>
  </si>
  <si>
    <t>Яблунівська гімназія Оржицької селищної ради</t>
  </si>
  <si>
    <t>EMQ24_338</t>
  </si>
  <si>
    <t>Горган Мар'яна Володимирівна</t>
  </si>
  <si>
    <t>Філія Федосіївська гімназія з дошкільним відділенням та початковою школою «ЧОРНЯНСЬКОГО ОПОРНОГО ЛІЦЕЮ З ПОЧАТКОВОЮ ШКОЛОЮ ТА ГІМНАЗІЄЮ ОКНЯНСЬКОЇ СЕЛИЩНОЇ РАДИ ПОДІЛЬСЬКОГО РАЙОНУ ОДЕСЬКОЇ ОБЛАСТІ</t>
  </si>
  <si>
    <t>EMQ24_339</t>
  </si>
  <si>
    <t>Шкарлатюк Олена Сергіївна</t>
  </si>
  <si>
    <t>Ківерцівський ліцей №3</t>
  </si>
  <si>
    <t>EMQ24_340</t>
  </si>
  <si>
    <t>Линенко Андрій Володимирович</t>
  </si>
  <si>
    <t>Запорізька суспільно-гуманітарна гімназія № 27 Запорізької міської ради Запорізької області</t>
  </si>
  <si>
    <t>EMQ24_341</t>
  </si>
  <si>
    <t>Гаврилюк Василь Григорович</t>
  </si>
  <si>
    <t>Львівський фізико-математичний ліцей-інтернат при Львівському національному університеті імені Івана Франка</t>
  </si>
  <si>
    <t>EMQ24_342</t>
  </si>
  <si>
    <t>Жифарська Наталія Євгеніївна</t>
  </si>
  <si>
    <t>EMQ24_343</t>
  </si>
  <si>
    <t>Клименко Олена Вікторівна</t>
  </si>
  <si>
    <t>Слов'янський педагогічний ліцей Слов'янської міської ради Донецьої області</t>
  </si>
  <si>
    <t>EMQ24_344</t>
  </si>
  <si>
    <t>Дараган Катерина Володимирівна</t>
  </si>
  <si>
    <t>КОМУНАЛЬНИЙ ЗАКЛАД "МЕРЕФ'ЯНСЬКИЙ ЛІЦЕЙ "ПЕРСПЕКТИВА"" МЕРЕФ'ЯНСЬКОЇ МІСЬКОЇ РАДИ ХАРКІВСЬКОЇ ОБЛАСТІ</t>
  </si>
  <si>
    <t>EMQ24_345</t>
  </si>
  <si>
    <t>Кириченко Тетяна Миколаївна</t>
  </si>
  <si>
    <t>Ліцей №4 Ладижинської міської ради</t>
  </si>
  <si>
    <t>EMQ24_346</t>
  </si>
  <si>
    <t>Мадей Галина Володимирівна</t>
  </si>
  <si>
    <t>Чернівецький ліцей 15 Освітні ресурси та технологічний тренінг з вивченням єврейського етнокультурного компонента</t>
  </si>
  <si>
    <t>EMQ24_347</t>
  </si>
  <si>
    <t>Литвинюк Дмитро Дмитрович</t>
  </si>
  <si>
    <t>Комунальгий заклад загальної середньої освіти "Луцький ліцей №24 луцької міської ради</t>
  </si>
  <si>
    <t>EMQ24_348</t>
  </si>
  <si>
    <t>Загика Тетяна Григорівна</t>
  </si>
  <si>
    <t>Спеціалізована школа І-ІІІ ступенів № 53 зпоглибленим вивченням німецької мови</t>
  </si>
  <si>
    <t>EMQ24_349</t>
  </si>
  <si>
    <t>Журавльова Дарина Вікторівна</t>
  </si>
  <si>
    <t>EMQ24_350</t>
  </si>
  <si>
    <t>Шатний Микола Андрійович</t>
  </si>
  <si>
    <t>комунальний заклад "Харківська гімназія № 115 Харківської міської ради"</t>
  </si>
  <si>
    <t>EMQ24_351</t>
  </si>
  <si>
    <t>Тактаєва Світлана Віталіївна</t>
  </si>
  <si>
    <t>Іванівська гімназія Южноукраїнської міської ради</t>
  </si>
  <si>
    <t>EMQ24_352</t>
  </si>
  <si>
    <t>Мельник Ірина Василівна</t>
  </si>
  <si>
    <t>Камʼянець-Подільський ліцей N14</t>
  </si>
  <si>
    <t>EMQ24_353</t>
  </si>
  <si>
    <t>Сафронова Карина Дмитрівна</t>
  </si>
  <si>
    <t>Комунальний заклад "Матвіївська загальноосвітня санаторна школа -інтернат I-III ступенів"Запорізької обласної ради</t>
  </si>
  <si>
    <t>EMQ24_354</t>
  </si>
  <si>
    <t>Левицька Олена Миколаївна</t>
  </si>
  <si>
    <t>Комунальний заклад "Ліцей "Вікторія-П" Кропивницької міської ради"</t>
  </si>
  <si>
    <t>EMQ24_355</t>
  </si>
  <si>
    <t>EMQ24_356</t>
  </si>
  <si>
    <t>ПАВЛІК Ірина Анатоліївна</t>
  </si>
  <si>
    <t>Вараський ліцей №6 Вараської міської ради</t>
  </si>
  <si>
    <t>EMQ24_357</t>
  </si>
  <si>
    <t>Куцериб Марія Михайлівна</t>
  </si>
  <si>
    <t>Берегівський заклал загальної середньої освіти І-ІІ ступенів Мостиської міської ради Львівської області</t>
  </si>
  <si>
    <t>EMQ24_358</t>
  </si>
  <si>
    <t>Мотрук Тетяна Олегівна</t>
  </si>
  <si>
    <t>Шепарівцівська філія Коломийського ліцею№5 імні Т.Г.Шевченка Коломийської міської ради</t>
  </si>
  <si>
    <t>EMQ24_359</t>
  </si>
  <si>
    <t>Гайнулліна Олена Миколаївна</t>
  </si>
  <si>
    <t>Ліцей "Лідер" м.Білгорода-Дністровського</t>
  </si>
  <si>
    <t>EMQ24_360</t>
  </si>
  <si>
    <t>Купченко Надія Анатоліївна</t>
  </si>
  <si>
    <t>Ліцей №1 смт Крижопіль</t>
  </si>
  <si>
    <t>EMQ24_361</t>
  </si>
  <si>
    <t>Бик Мирослава Богданівна</t>
  </si>
  <si>
    <t>КЗ ЛОР "Сокальська санаторна школа", КЗ "Сокальська МАНУ імені Ігоря Богачевського"</t>
  </si>
  <si>
    <t>EMQ24_362</t>
  </si>
  <si>
    <t>Чередніченко Оксана Ярославівна</t>
  </si>
  <si>
    <t>Чорноморський ліцей №3 Одеського району Одеської області</t>
  </si>
  <si>
    <t>EMQ24_363</t>
  </si>
  <si>
    <t>Кільчевська Ольга Вікторівна</t>
  </si>
  <si>
    <t>Смілянський навчально-виховний комплекс "Загальноосвітня школа І ступеня - гімназія імені В.Т.Сенатора" (з дошкільним підрозділом) Смілянської міської ради Черкаської області</t>
  </si>
  <si>
    <t>EMQ24_364</t>
  </si>
  <si>
    <t>Чергінський Євген Сергійович</t>
  </si>
  <si>
    <t>Вишнівський академічний ліцей №2 Вишневої міської ради Бучанського району Київської області</t>
  </si>
  <si>
    <t>EMQ24_365</t>
  </si>
  <si>
    <t>EMQ24_366</t>
  </si>
  <si>
    <t>Маркевич Марʼяна Василівна</t>
  </si>
  <si>
    <t>Старокутський ліцей</t>
  </si>
  <si>
    <t>EMQ24_367</t>
  </si>
  <si>
    <t>Матяш Вікторія Олександрівна</t>
  </si>
  <si>
    <t>Криворізька гімназія 85 Криворізької міської ради</t>
  </si>
  <si>
    <t>EMQ24_368</t>
  </si>
  <si>
    <t>Почтар Юлія Миколаївна</t>
  </si>
  <si>
    <t>Комунальний заклад "Степанецький ліцей - опорний заклад загальної середньої освіти" Степанецької сільської ради об'єднаної територіальної громади Черкаської області</t>
  </si>
  <si>
    <t>EMQ24_369</t>
  </si>
  <si>
    <t>Кузнецова Анна Володимирівна</t>
  </si>
  <si>
    <t>школа І-ІІІ ст. № 169, Шевченківського р-ну, м. Києва</t>
  </si>
  <si>
    <t>EMQ24_370</t>
  </si>
  <si>
    <t>Ющенко Ірина Володимирівна</t>
  </si>
  <si>
    <t>Заводський ліцей №1 Заводської міської ради Миргородського району Полтавської області</t>
  </si>
  <si>
    <t>EMQ24_371</t>
  </si>
  <si>
    <t>Горішна Марта Олександрівна</t>
  </si>
  <si>
    <t>СЗШ 77 з поглибленим вивченням економіки та управлінської діяльності</t>
  </si>
  <si>
    <t>EMQ24_372</t>
  </si>
  <si>
    <t>Охременко Ганна Ігорівна</t>
  </si>
  <si>
    <t>Комунальний заклад "Харківський ліцей №113 Харківської міської ради"</t>
  </si>
  <si>
    <t>EMQ24_373</t>
  </si>
  <si>
    <t>Кучер Надія Олексіївна</t>
  </si>
  <si>
    <t>Зеленогірський ліцей Зеленогірської селищної ради</t>
  </si>
  <si>
    <t>EMQ24_374</t>
  </si>
  <si>
    <t>Лисенко Юлія Вікторівна</t>
  </si>
  <si>
    <t>Дніпровська гімназія # 118 Дніпровської міської ради</t>
  </si>
  <si>
    <t>EMQ24_375</t>
  </si>
  <si>
    <t>Антонюк Сергій Миколайович</t>
  </si>
  <si>
    <t>Тернопільська загальноосвітня школа І-ІІІ ступенів №19</t>
  </si>
  <si>
    <t>EMQ24_376</t>
  </si>
  <si>
    <t>Степаненко Ірина Петрівна</t>
  </si>
  <si>
    <t>Кз Слобожанський ліцей №2 Слобожанської селищної ради чугуївського району Харківської області</t>
  </si>
  <si>
    <t>EMQ24_377</t>
  </si>
  <si>
    <t>Дмитренко Олена Василівна</t>
  </si>
  <si>
    <t>Ірпінський академічний ліцей "Мрія '</t>
  </si>
  <si>
    <t>EMQ24_378</t>
  </si>
  <si>
    <t>Здоровко Людмила Олександрівна</t>
  </si>
  <si>
    <t>Шевченківський ліцей №1 Шевченківської селищної ради Куп'янського району Харківської області</t>
  </si>
  <si>
    <t>EMQ24_379</t>
  </si>
  <si>
    <t>Кацюк Раїса Володимирівна</t>
  </si>
  <si>
    <t>ОЗО "ПЕТРОВІРІВСЬКИЙ ЛІЦЕЙ"</t>
  </si>
  <si>
    <t>EMQ24_380</t>
  </si>
  <si>
    <t>Скіра Тетяна Миколаївна</t>
  </si>
  <si>
    <t>Мокротинський ЗЗСО І-ІІІ ступенів</t>
  </si>
  <si>
    <t>EMQ24_381</t>
  </si>
  <si>
    <t>Кривенко Оксана Іванівна</t>
  </si>
  <si>
    <t>Ніжинська гімназія №10</t>
  </si>
  <si>
    <t>EMQ24_382</t>
  </si>
  <si>
    <t>Державний професійно -технічний навчальний заклад "Славутський професійний ліцей"</t>
  </si>
  <si>
    <t>EMQ24_383</t>
  </si>
  <si>
    <t>Гнатів Оксана Євгенівна</t>
  </si>
  <si>
    <t>Судововишнянський ліцей ім.Т.Дмитрасевича</t>
  </si>
  <si>
    <t>EMQ24_384</t>
  </si>
  <si>
    <t>Безпалько Олена Володимирівна</t>
  </si>
  <si>
    <t>Голованівський ліцей ім.Т.Г.Шевченка Голованівської селищної ради</t>
  </si>
  <si>
    <t>EMQ24_385</t>
  </si>
  <si>
    <t>Мусійовська Любов Йосипівна</t>
  </si>
  <si>
    <t>Балицький навчально-виховний комплекс</t>
  </si>
  <si>
    <t>EMQ24_386</t>
  </si>
  <si>
    <t>Герасимчук Валентина Адамівна</t>
  </si>
  <si>
    <t>Заклад загальної середньої освіти "Судченський ліцей"</t>
  </si>
  <si>
    <t>EMQ24_387</t>
  </si>
  <si>
    <t>Колосова Наталія Станіславівна</t>
  </si>
  <si>
    <t>Комунальний заклад "Харківський ліцей № 80 Харківської міської ради"</t>
  </si>
  <si>
    <t>EMQ24_388</t>
  </si>
  <si>
    <t>Зембик Василь Васильович</t>
  </si>
  <si>
    <t>Тернопільська ЗОШ I-III ст. № 24</t>
  </si>
  <si>
    <t>EMQ24_389</t>
  </si>
  <si>
    <t>Роман Ольга Олександр, Пасічник Ольга Вікторівна</t>
  </si>
  <si>
    <t>Навчальний комплекс загальноосвітня школа І-ІІІступенів ліцей м Добропілля Донецької області</t>
  </si>
  <si>
    <t>EMQ24_390</t>
  </si>
  <si>
    <t>Хрідочкіна Марина Олексіївна</t>
  </si>
  <si>
    <t>Кам'янський енергетичний фаховий коледж</t>
  </si>
  <si>
    <t>EMQ24_391</t>
  </si>
  <si>
    <t>Гуменна Зоряна Романівна</t>
  </si>
  <si>
    <t>Байковецька гімназія</t>
  </si>
  <si>
    <t>EMQ24_392</t>
  </si>
  <si>
    <t>Панченко Лілія Олександрівна</t>
  </si>
  <si>
    <t>Рахнівсько-Лісовий ліцей Шпиківської селищної ради Тульчинського району Вінницької області</t>
  </si>
  <si>
    <t>EMQ24_393</t>
  </si>
  <si>
    <t>Крамская Галина Іванівна</t>
  </si>
  <si>
    <t>Чернівецький ліцей №1 математичного та економічного профілів</t>
  </si>
  <si>
    <t>EMQ24_394</t>
  </si>
  <si>
    <t>Сколота Микола Вікторович</t>
  </si>
  <si>
    <t>Лохвицька загальноосвітня школа І-ІІІ ступенів №3</t>
  </si>
  <si>
    <t>EMQ24_395</t>
  </si>
  <si>
    <t>Гринчук Любов Григорівна</t>
  </si>
  <si>
    <t>КУ "Центр професійного розвитку педпрацівників Хмільницької міської ради", Ліцей №2 м. Хмільника</t>
  </si>
  <si>
    <t>EMQ24_396</t>
  </si>
  <si>
    <t>Кондратюк Катерина Валентинівна</t>
  </si>
  <si>
    <t>ЗЗСО "Новодолинський ліцей"</t>
  </si>
  <si>
    <t>EMQ24_397</t>
  </si>
  <si>
    <t>Вєтрова Людмила Вікторівна</t>
  </si>
  <si>
    <t>Рівненський ліцей №9 Рівненської міської ради</t>
  </si>
  <si>
    <t>EMQ24_398</t>
  </si>
  <si>
    <t>Прохоренко Дарина Сергіївна</t>
  </si>
  <si>
    <t>Митницька гімназія</t>
  </si>
  <si>
    <t>EMQ24_399</t>
  </si>
  <si>
    <t>Козак Ганна Одександрівна</t>
  </si>
  <si>
    <t>Міжнародна академічна школа Одеса</t>
  </si>
  <si>
    <t>EMQ24_400</t>
  </si>
  <si>
    <t>Алфелдій Тетяна Михайлівна</t>
  </si>
  <si>
    <t>Комунальний заклад " Берегівський професійний ліцей сфери послуг" Закарпатської обласної ради</t>
  </si>
  <si>
    <t>EMQ24_401</t>
  </si>
  <si>
    <t>Курочка Тетяна Сергіївна</t>
  </si>
  <si>
    <t>EMQ24_402</t>
  </si>
  <si>
    <t>Стрембіцька Адель Асанівна</t>
  </si>
  <si>
    <t>ОЗО Немішаївський ліцей №2</t>
  </si>
  <si>
    <t>EMQ24_403</t>
  </si>
  <si>
    <t>Поліщук Марія Анатоліївна</t>
  </si>
  <si>
    <t>Михайлюцький ліцей</t>
  </si>
  <si>
    <t>EMQ24_404</t>
  </si>
  <si>
    <t>Линник Віталій Сергійович</t>
  </si>
  <si>
    <t>Яхниківська Зош I-III ступенів.</t>
  </si>
  <si>
    <t>EMQ24_405</t>
  </si>
  <si>
    <t>Каніболотцька Віра Василівна</t>
  </si>
  <si>
    <t>Ліцей сучасної освіти. "Інтелект" . Світловодської міської ради</t>
  </si>
  <si>
    <t>EMQ24_406</t>
  </si>
  <si>
    <t>Андрійко Олена Ігорівна</t>
  </si>
  <si>
    <t>Парафіївський ліцей Парафіївської селищної ради</t>
  </si>
  <si>
    <t>EMQ24_407</t>
  </si>
  <si>
    <t>Косачевич Ярослава Іванівна</t>
  </si>
  <si>
    <t>Ужгородський ліцей імені В. С. Гренджі-Донського Ужгородської міської ради Закарпатської області</t>
  </si>
  <si>
    <t>EMQ24_408</t>
  </si>
  <si>
    <t>Сімачова Світлана Володимирівна</t>
  </si>
  <si>
    <t>Комунальний заклад " Гімназія 6 Козятинської міської ради Вінницької області"</t>
  </si>
  <si>
    <t>EMQ24_409</t>
  </si>
  <si>
    <t>Вак Аліна Олександрівна</t>
  </si>
  <si>
    <t>Пришибський ліцей Донецької селищної ради Ізюмського району Харківської області</t>
  </si>
  <si>
    <t>EMQ24_410</t>
  </si>
  <si>
    <t>Нікітіна НінаВікторівна</t>
  </si>
  <si>
    <t>ПОПАСНЯНСЬКИЙ ЛІЦЕЙ № 25 ПОПАСНЯНСЬКОЇ МІСЬКОЇ ТЕРИТОРІАЛЬНОЇ ГРОМАДИ СЄВЄРОДОНЕЦЬКОГО РАЙОНУ ЛУГАНСЬКОЇ ОБЛАСТІ</t>
  </si>
  <si>
    <t>EMQ24_411</t>
  </si>
  <si>
    <t>Калашник Карина Анатоліївна</t>
  </si>
  <si>
    <t>Широківська гімназія Широківської сільської ради</t>
  </si>
  <si>
    <t>EMQ24_412</t>
  </si>
  <si>
    <t>Мадай Лідія Орестівна</t>
  </si>
  <si>
    <t>Львівська гімназія "Євшан"</t>
  </si>
  <si>
    <t>EMQ24_413</t>
  </si>
  <si>
    <t>Тернавська Лариса Олександрівна</t>
  </si>
  <si>
    <t>Комунальний заклад "Харківський ліцей #147 Харківської міської ради "</t>
  </si>
  <si>
    <t>EMQ24_414</t>
  </si>
  <si>
    <t>Гудак Еріка Павлівна</t>
  </si>
  <si>
    <t>Комунальний заклад "Перечинський професійний ліцей" Закарпатської обласної ради</t>
  </si>
  <si>
    <t>EMQ24_415</t>
  </si>
  <si>
    <t>Берегівський заклад загальної середньої освіти І-ІІ ступенів Мостиської міської ради Львівської області</t>
  </si>
  <si>
    <t>EMQ24_416</t>
  </si>
  <si>
    <t>Клепас Юлія Єгорівна</t>
  </si>
  <si>
    <t>Куцурубський ліцей ім.Т.Г.Шевченка</t>
  </si>
  <si>
    <t>EMQ24_417</t>
  </si>
  <si>
    <t>Бурбан Марія Анатоліївна</t>
  </si>
  <si>
    <t>Овруцький ліцей імені Андрія Малишка</t>
  </si>
  <si>
    <t>EMQ24_418</t>
  </si>
  <si>
    <t>Якимчук Володимир Зіновійович</t>
  </si>
  <si>
    <t>Тернопільська загальноосвітня школа І-ІІІ ступенів #24</t>
  </si>
  <si>
    <t>EMQ24_419</t>
  </si>
  <si>
    <t>Авдієнко Наталія Миколаївна</t>
  </si>
  <si>
    <t>Комунальний заклад "Новоазовський ліцей "Лідер"</t>
  </si>
  <si>
    <t>EMQ24_420</t>
  </si>
  <si>
    <t>Гудзь Ірина Миколаївна</t>
  </si>
  <si>
    <t>Вільнотерешківська гімназія ім. І. М. Волочая Піщанської сільської ради Полтавської області</t>
  </si>
  <si>
    <t>EMQ24_421</t>
  </si>
  <si>
    <t>Лятушинська Альона Костянтинівна</t>
  </si>
  <si>
    <t>Івашківська гімназія Стриївської сільської ради</t>
  </si>
  <si>
    <t>EMQ24_422</t>
  </si>
  <si>
    <t>Морган Владислав Костянтинович</t>
  </si>
  <si>
    <t>Дніпровська гімназія № 10 ім. І.І. Манжури" Дніпровської міської ради</t>
  </si>
  <si>
    <t>EMQ24_423</t>
  </si>
  <si>
    <t>Галтман Тетяна Василівна</t>
  </si>
  <si>
    <t>Відокремлений структурний підрозділ "Горохівський фаховий коледж Львівського національного університету природокористування"</t>
  </si>
  <si>
    <t>EMQ24_424</t>
  </si>
  <si>
    <t>Дончура Тарас Ігорович</t>
  </si>
  <si>
    <t>ЛЬВІВСЬКА УКРАЇНСЬКА ГУМАНІТАРНА ГІМНАЗІЯ ІМЕНІ ОЛЕНИ СТЕПАНІВ З ПОГЛИБЛЕНИМ ВИВЧЕННЯМ УКРАЇНОЗНАВСТВА ТА АНГЛІЙСЬКОЇ МОВИ</t>
  </si>
  <si>
    <t>EMQ24_425</t>
  </si>
  <si>
    <t>Нагернюк Любов Сергіївна</t>
  </si>
  <si>
    <t>КЗ "Ліцей сучасної освіти" Інтелект" Світловодської міської ради".</t>
  </si>
  <si>
    <t>EMQ24_426</t>
  </si>
  <si>
    <t>Мєшкова Наталія Володимирівна, Буяк Людмила Іванівна</t>
  </si>
  <si>
    <t>Комунальний заклад Буцнівський ліцей Великоберезовицької селищної ради Тернопільської області.</t>
  </si>
  <si>
    <t>EMQ24_427</t>
  </si>
  <si>
    <t>ДЕКАНЕНКО Олена Ігорівна</t>
  </si>
  <si>
    <t>Зорянський заклад загальної середньої освіти імені Героя Радянського Союзу Петра Савелійовича Дубрівного</t>
  </si>
  <si>
    <t>EMQ24_428</t>
  </si>
  <si>
    <t>Герун Марія Іванівна</t>
  </si>
  <si>
    <t>Криворізький природничо-науковий ліцей</t>
  </si>
  <si>
    <t>EMQ24_429</t>
  </si>
  <si>
    <t>Алєксєєнко Ольга Володимирівна</t>
  </si>
  <si>
    <t>Чорноморський ліцей 4 Чорноморської міської ради Одеської області</t>
  </si>
  <si>
    <t>EMQ24_430</t>
  </si>
  <si>
    <t>Вірченко Ірина Миколаївна</t>
  </si>
  <si>
    <t>Комунальний заклад Харківський ліцей 89</t>
  </si>
  <si>
    <t>EMQ24_431</t>
  </si>
  <si>
    <t>Скиба Ірина Миколаївна</t>
  </si>
  <si>
    <t>Попаснянський ліцей №25 Попаснянської міської територіальної громади Сєвєродонецького району Луганської області</t>
  </si>
  <si>
    <t>EMQ24_432</t>
  </si>
  <si>
    <t>Дроб Лілія Степанівна</t>
  </si>
  <si>
    <t>ТНВК ШЕЛ #9 ім.Іванни Блажкевич</t>
  </si>
  <si>
    <t>EMQ24_433</t>
  </si>
  <si>
    <t>Середня загальноосвітня школа І-ІІІ ступенів №29 м. Львова</t>
  </si>
  <si>
    <t>EMQ24_434</t>
  </si>
  <si>
    <t>Черненко Тетяна Володимирівна</t>
  </si>
  <si>
    <t>КЗ "Яблунівський ліцей"</t>
  </si>
  <si>
    <t>EMQ24_435</t>
  </si>
  <si>
    <t>Романюк-Голінко Світлана</t>
  </si>
  <si>
    <t>Комунальний заклад "Вінницький ліцей №12"</t>
  </si>
  <si>
    <t>EMQ24_436</t>
  </si>
  <si>
    <t>Терещенко Оксана Василівна</t>
  </si>
  <si>
    <t>Пирятинський ліцей Пирятинської міської ради Полтавської області</t>
  </si>
  <si>
    <t>EMQ24_437</t>
  </si>
  <si>
    <t>Куценко Тетяна Миколаївна</t>
  </si>
  <si>
    <t>Лебедівська гімназія</t>
  </si>
  <si>
    <t>EMQ24_438</t>
  </si>
  <si>
    <t>Линець Валентина Петрівна</t>
  </si>
  <si>
    <t>ВСП Машинобудівний фаховий коледж СумДУ</t>
  </si>
  <si>
    <t>EMQ24_439</t>
  </si>
  <si>
    <t>Крамінська Галина Володимирівна</t>
  </si>
  <si>
    <t>EMQ24_440</t>
  </si>
  <si>
    <t>Бондаренко Надія Володимирівна</t>
  </si>
  <si>
    <t>Білецьківський ліцей Кам'янопотоківської сільської ради Кременчуцького району Полтавської області</t>
  </si>
  <si>
    <t>EMQ24_441</t>
  </si>
  <si>
    <t>Гончаров Ігор Анатолійович</t>
  </si>
  <si>
    <t>Академічний ліцей імені братів Шеметів Лубенської міської ради Полтавської області</t>
  </si>
  <si>
    <t>EMQ24_442</t>
  </si>
  <si>
    <t>Фіголь Лариса Анатоліївна</t>
  </si>
  <si>
    <t>Чернівецька гімназія №6 "Берегиня" Чернівецької міської ради</t>
  </si>
  <si>
    <t>EMQ24_443</t>
  </si>
  <si>
    <t>Павлено Каріна Петрівна, Ждан Ірина Андріївна</t>
  </si>
  <si>
    <t>Комунальний заклад освіти "Томаківський професійний аграрний ліцей" Дніпропетровської обласної ради"</t>
  </si>
  <si>
    <t>EMQ24_444</t>
  </si>
  <si>
    <t>Опорний заклад "Карлівський ліцей №4" Карлівської міської ради</t>
  </si>
  <si>
    <t>EMQ24_445</t>
  </si>
  <si>
    <t>Моісеєва Юлія Володимирівна</t>
  </si>
  <si>
    <t>Криворізький Тернівський ліцей Криворізької міської ради</t>
  </si>
  <si>
    <t>EMQ24_446</t>
  </si>
  <si>
    <t>Бузуляк Зоя Борисівна</t>
  </si>
  <si>
    <t>Високобайрацька гімназія Великосеверинівської сільської ради Кропивницького району.</t>
  </si>
  <si>
    <t>EMQ24_447</t>
  </si>
  <si>
    <t>Качор Ірина Володимирівна</t>
  </si>
  <si>
    <t>Зашківський ліцей ім Євгена Коновальця ЛМР</t>
  </si>
  <si>
    <t>EMQ24_448</t>
  </si>
  <si>
    <t>Суптело Ольга Сергіївна</t>
  </si>
  <si>
    <t>ПРИВАТНИЙ ЗАКЛАД ЗАГАЛЬНОЇ СЕРЕДНЬОЇ ОСВІТИ "ХАРКІВСЬКИЙ ЛІЦЕЙ "ІТ СТЕП СКУЛ ХАРКІВ" ХАРКІВСЬКОЇ ОБЛАСТІ</t>
  </si>
  <si>
    <t>EMQ24_449</t>
  </si>
  <si>
    <t>Чорний Віктор Миколайович</t>
  </si>
  <si>
    <t>Марганецький ліцей №10 Марганецької міської ради Дніпропетровської області</t>
  </si>
  <si>
    <t>EMQ24_450</t>
  </si>
  <si>
    <t>Седляр Михайло Олегович</t>
  </si>
  <si>
    <t>Ліцей "Наукова зміна"</t>
  </si>
  <si>
    <t>EMQ24_451</t>
  </si>
  <si>
    <t>Зубков Євгеній Олександрович</t>
  </si>
  <si>
    <t>Новоселівська філія Любашівського ліцею 2 Любашівської селищної ради Одеської області</t>
  </si>
  <si>
    <t>EMQ24_452</t>
  </si>
  <si>
    <t>Козуля Наталія Миколаївна</t>
  </si>
  <si>
    <t>Комунальний заклад Харківський ліцей 152</t>
  </si>
  <si>
    <t>EMQ24_453</t>
  </si>
  <si>
    <t>Редько Ганна Дмитрівна</t>
  </si>
  <si>
    <t>Опорний заклад "Світязький ліцей" Шацької селищної ради Волинської області</t>
  </si>
  <si>
    <t>EMQ24_454</t>
  </si>
  <si>
    <t>Соколова Антоніна Сергіївна</t>
  </si>
  <si>
    <t>Дніпровська гімназія № 10 ім. І. І. Манжури Дніпровської міської ради</t>
  </si>
  <si>
    <t>EMQ24_455</t>
  </si>
  <si>
    <t>Нетикша Кирило Володимирович</t>
  </si>
  <si>
    <t>Дніпровська гімназія N10 ім. І. І. Манжури</t>
  </si>
  <si>
    <t>EMQ24_456</t>
  </si>
  <si>
    <t>Онищук Юлія Анатоліївна</t>
  </si>
  <si>
    <t>Гришовецька гімназія Тиврівської селищної ради Вінницького району Вінницької області</t>
  </si>
  <si>
    <t>EMQ24_457</t>
  </si>
  <si>
    <t>Гобан Галина Іванівна</t>
  </si>
  <si>
    <t>Липецькополянський ліцей</t>
  </si>
  <si>
    <t>EMQ24_458</t>
  </si>
  <si>
    <t>Савран Наталя Павлівна</t>
  </si>
  <si>
    <t>Середня загальноосвітня школа №98 м. Львова</t>
  </si>
  <si>
    <t>EMQ24_459</t>
  </si>
  <si>
    <t>Скіп Василь Григорович</t>
  </si>
  <si>
    <t>Саранчуківський ліцей Саранчуківської сільської ради</t>
  </si>
  <si>
    <t>EMQ24_460</t>
  </si>
  <si>
    <t>Дейкун Інна Олексіївна</t>
  </si>
  <si>
    <t>Ніжинська загальноосвітня школа І-ІІІ ст. №15 Ніжинської міської ради Чернігівської області</t>
  </si>
  <si>
    <t>EMQ24_461</t>
  </si>
  <si>
    <t>Гончаренко Марина Михайлівна</t>
  </si>
  <si>
    <t>КУ Сумська гімназія 1 м. Суми</t>
  </si>
  <si>
    <t>EMQ24_462</t>
  </si>
  <si>
    <t>Кравченко Юлія Михайлівна</t>
  </si>
  <si>
    <t>Яблунівська ЗОШ І-ІІІ ст.</t>
  </si>
  <si>
    <t>EMQ24_463</t>
  </si>
  <si>
    <t>Красновська Лариса Олександрівна</t>
  </si>
  <si>
    <t>Рівненський ліцей 27</t>
  </si>
  <si>
    <t>EMQ24_464</t>
  </si>
  <si>
    <t>Мимрик Галина Іванівна</t>
  </si>
  <si>
    <t>Великочорнокінецька ЗОШ І-ІІІ ступенів</t>
  </si>
  <si>
    <t>EMQ24_465</t>
  </si>
  <si>
    <t>Захаров Олександр Володимирович</t>
  </si>
  <si>
    <t>Ліцей № 2 м. Хмільника Вінницької області</t>
  </si>
  <si>
    <t>EMQ24_466</t>
  </si>
  <si>
    <t>Черня Маріанна Дмитрівна</t>
  </si>
  <si>
    <t>Долинський ліцей Ренійської міської ради Ізмаїльського району Одеської області</t>
  </si>
  <si>
    <t>EMQ24_467</t>
  </si>
  <si>
    <t>ЗОШ І-ІІІ ст. с. Тетевчиці</t>
  </si>
  <si>
    <t>EMQ24_468</t>
  </si>
  <si>
    <t>Бекірова Наджіє Едемівна</t>
  </si>
  <si>
    <t>середня загальноосвітня школа №235 імені В.Чорновола</t>
  </si>
  <si>
    <t>EMQ24_469</t>
  </si>
  <si>
    <t>Паладій Марія Георгіївна</t>
  </si>
  <si>
    <t>Дельжилерський ліцей Татарбунарської міської ради Одеської області</t>
  </si>
  <si>
    <t>EMQ24_470</t>
  </si>
  <si>
    <t>Васильєва Вікторія Володимирівна</t>
  </si>
  <si>
    <t>Комунальний заклад "Харківський ліцей №100 Харківської міської ради"</t>
  </si>
  <si>
    <t>EMQ24_471</t>
  </si>
  <si>
    <t>Сєдова Лідія Павлівна</t>
  </si>
  <si>
    <t>Зорянський ліцей Слов'янської сільської ради</t>
  </si>
  <si>
    <t>EMQ24_472</t>
  </si>
  <si>
    <t>Черба Віта Миколаївна</t>
  </si>
  <si>
    <t>Фінансово-економічний ліцей наукового спрямування при УМСФ, Дніпро</t>
  </si>
  <si>
    <t>EMQ24_473</t>
  </si>
  <si>
    <t>Третяк Альона Олександрівна</t>
  </si>
  <si>
    <t>Кременчуцький ліцей № 4 «Кремінь»</t>
  </si>
  <si>
    <t>EMQ24_474</t>
  </si>
  <si>
    <t>Литовченко Оксана Леонідівна</t>
  </si>
  <si>
    <t>Комунальний заклад "Полтавська загальноосвітня школа І-ІІІ ступенів №24 Полтавської міської ради Полтавської області"</t>
  </si>
  <si>
    <t>EMQ24_475</t>
  </si>
  <si>
    <t>Корнієнко Світлана Іванівна</t>
  </si>
  <si>
    <t>Ціпківська гімназія Краснолуцької сільської ради</t>
  </si>
  <si>
    <t>EMQ24_476</t>
  </si>
  <si>
    <t>Андруховець Петро Михайлович</t>
  </si>
  <si>
    <t>Київський ліцей бізнесу</t>
  </si>
  <si>
    <t>EMQ24_477</t>
  </si>
  <si>
    <t>Першотравенський ліцей №3 Першотравенської міської ради</t>
  </si>
  <si>
    <t>EMQ24_478</t>
  </si>
  <si>
    <t>Сікора Олена Сергіївна</t>
  </si>
  <si>
    <t>Комунальний заклад загальної середньої освіти "Луцький ліцей №26 Луцької міської ради"</t>
  </si>
  <si>
    <t>EMQ24_479</t>
  </si>
  <si>
    <t>Коноваленко Ігор Вікторович</t>
  </si>
  <si>
    <t>Комунальний завклад "Харківський ліцей № 156 Харківської міської ради"</t>
  </si>
  <si>
    <t>EMQ24_480</t>
  </si>
  <si>
    <t>Шатіло Оксана Вадимівна</t>
  </si>
  <si>
    <t>ТОВ "Центр освіти "Оптіма"</t>
  </si>
  <si>
    <t>EMQ24_481</t>
  </si>
  <si>
    <t>Сєдих Світлана Олександрівна</t>
  </si>
  <si>
    <t>Державний навчальний заклад "Сумське міжрегіональне вище професійне училище"</t>
  </si>
  <si>
    <t>EMQ24_482</t>
  </si>
  <si>
    <t>Гірчак Наталія Леонідівна</t>
  </si>
  <si>
    <t>Загальноосвітня спеціалізована школа і-ІІІ ступенів фізико-математичного профілю №12 м. Чернігова</t>
  </si>
  <si>
    <t>EMQ24_483</t>
  </si>
  <si>
    <t>Парфенюк Ірина Григорівна</t>
  </si>
  <si>
    <t>КЗ "Вінницький ліцей №7 ім. Олександра Сухомовського"</t>
  </si>
  <si>
    <t>EMQ24_484</t>
  </si>
  <si>
    <t>Костеріна Анастасія Сергіївна</t>
  </si>
  <si>
    <t>Добропільська загальноосвітня школа І-ІІІ ступенів №19 Добропільської міської ради Донецької області</t>
  </si>
  <si>
    <t>EMQ24_485</t>
  </si>
  <si>
    <t>КЛ"Маріупольський ліцей м.Києва " та КЗ"Маріупольська загальноосвітня школа I-III ступенів 47 Маріупольської міської ради Донецької області"</t>
  </si>
  <si>
    <t>EMQ24_486</t>
  </si>
  <si>
    <t>Ротаєнко Марія Петрівна</t>
  </si>
  <si>
    <t>Кобринівська гімназія Тальнівської міської ради Черкаської області</t>
  </si>
  <si>
    <t>EMQ24_487</t>
  </si>
  <si>
    <t>Вихівська Людмила Станіславівна</t>
  </si>
  <si>
    <t>Шепетівська загальноосвітня школа І-ІІІ ступенів №8 Хмельницької області</t>
  </si>
  <si>
    <t>EMQ24_488</t>
  </si>
  <si>
    <t>Тимофійшина Лілія Григорівна</t>
  </si>
  <si>
    <t>Кожухівська гімназія Коростенської міської ради</t>
  </si>
  <si>
    <t>EMQ24_489</t>
  </si>
  <si>
    <t>Кузнєцова Галина Володимирівна</t>
  </si>
  <si>
    <t>КЗ Новогорівський ЗЗСО І-ІІІ ступенів</t>
  </si>
  <si>
    <t>№ з/п</t>
  </si>
  <si>
    <t>Номер сертифіката</t>
  </si>
  <si>
    <t>Боднарюк Ірина Леонідівна</t>
  </si>
  <si>
    <t>Краснощокова Наталія Миколаївна</t>
  </si>
  <si>
    <t>EMQ24_490</t>
  </si>
  <si>
    <t>Паламарчук Анна Олександрівна</t>
  </si>
  <si>
    <t>Комунальний заклад "Вінницький ліцей №30 ім. Тараса Шевченка"</t>
  </si>
  <si>
    <t>Ліцей № 3 м. Івано - Франківськ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</si>
</sst>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h8leRDy94fN60kTSun9r" TargetMode="External"/><Relationship Id="rId299" Type="http://schemas.openxmlformats.org/officeDocument/2006/relationships/hyperlink" Target="https://talan.bank.gov.ua/get-user-certificate/h8leRRtkFXupzCCbkHlh" TargetMode="External"/><Relationship Id="rId21" Type="http://schemas.openxmlformats.org/officeDocument/2006/relationships/hyperlink" Target="https://talan.bank.gov.ua/get-user-certificate/h8leR1AtAIJqejn4Xhs9" TargetMode="External"/><Relationship Id="rId63" Type="http://schemas.openxmlformats.org/officeDocument/2006/relationships/hyperlink" Target="https://talan.bank.gov.ua/get-user-certificate/h8leRduraq7Brsm9Nr-w" TargetMode="External"/><Relationship Id="rId159" Type="http://schemas.openxmlformats.org/officeDocument/2006/relationships/hyperlink" Target="https://talan.bank.gov.ua/get-user-certificate/h8leRVXwots06KBMGn32" TargetMode="External"/><Relationship Id="rId324" Type="http://schemas.openxmlformats.org/officeDocument/2006/relationships/hyperlink" Target="https://talan.bank.gov.ua/get-user-certificate/h8leRiesV6IQFXrXZXi4" TargetMode="External"/><Relationship Id="rId366" Type="http://schemas.openxmlformats.org/officeDocument/2006/relationships/hyperlink" Target="https://talan.bank.gov.ua/get-user-certificate/h8leRdrodIy0dLENRdkD" TargetMode="External"/><Relationship Id="rId170" Type="http://schemas.openxmlformats.org/officeDocument/2006/relationships/hyperlink" Target="https://talan.bank.gov.ua/get-user-certificate/h8leR5e1vBe_jk7DP5V6" TargetMode="External"/><Relationship Id="rId226" Type="http://schemas.openxmlformats.org/officeDocument/2006/relationships/hyperlink" Target="https://talan.bank.gov.ua/get-user-certificate/h8leRuq_n7e9ZNmvkQt3" TargetMode="External"/><Relationship Id="rId433" Type="http://schemas.openxmlformats.org/officeDocument/2006/relationships/hyperlink" Target="https://talan.bank.gov.ua/get-user-certificate/h8leR047GawGzHuZgEio" TargetMode="External"/><Relationship Id="rId268" Type="http://schemas.openxmlformats.org/officeDocument/2006/relationships/hyperlink" Target="https://talan.bank.gov.ua/get-user-certificate/h8leRh1BY7GNPuYsTW2N" TargetMode="External"/><Relationship Id="rId475" Type="http://schemas.openxmlformats.org/officeDocument/2006/relationships/hyperlink" Target="https://talan.bank.gov.ua/get-user-certificate/h8leR9y3JUmho8Cn0_5k" TargetMode="External"/><Relationship Id="rId32" Type="http://schemas.openxmlformats.org/officeDocument/2006/relationships/hyperlink" Target="https://talan.bank.gov.ua/get-user-certificate/h8leR0vZOIEXCwCMJDII" TargetMode="External"/><Relationship Id="rId74" Type="http://schemas.openxmlformats.org/officeDocument/2006/relationships/hyperlink" Target="https://talan.bank.gov.ua/get-user-certificate/h8leRulILRv4xea7xDn9" TargetMode="External"/><Relationship Id="rId128" Type="http://schemas.openxmlformats.org/officeDocument/2006/relationships/hyperlink" Target="https://talan.bank.gov.ua/get-user-certificate/h8leR63kL1Kjy-Es2IX7" TargetMode="External"/><Relationship Id="rId335" Type="http://schemas.openxmlformats.org/officeDocument/2006/relationships/hyperlink" Target="https://talan.bank.gov.ua/get-user-certificate/h8leR2ZEF0M5NzqcVykH" TargetMode="External"/><Relationship Id="rId377" Type="http://schemas.openxmlformats.org/officeDocument/2006/relationships/hyperlink" Target="https://talan.bank.gov.ua/get-user-certificate/h8leRQVAfq6mrx0flXYV" TargetMode="External"/><Relationship Id="rId5" Type="http://schemas.openxmlformats.org/officeDocument/2006/relationships/hyperlink" Target="https://talan.bank.gov.ua/get-user-certificate/h8leR-5g-_RKJHc5drYf" TargetMode="External"/><Relationship Id="rId181" Type="http://schemas.openxmlformats.org/officeDocument/2006/relationships/hyperlink" Target="https://talan.bank.gov.ua/get-user-certificate/h8leRKShlEr3_nbHNlLP" TargetMode="External"/><Relationship Id="rId237" Type="http://schemas.openxmlformats.org/officeDocument/2006/relationships/hyperlink" Target="https://talan.bank.gov.ua/get-user-certificate/h8leRrHj-gZTrIFxcsy-" TargetMode="External"/><Relationship Id="rId402" Type="http://schemas.openxmlformats.org/officeDocument/2006/relationships/hyperlink" Target="https://talan.bank.gov.ua/get-user-certificate/h8leRBUZxmFMsKYsBmOq" TargetMode="External"/><Relationship Id="rId279" Type="http://schemas.openxmlformats.org/officeDocument/2006/relationships/hyperlink" Target="https://talan.bank.gov.ua/get-user-certificate/h8leROo3mgA2EDt7buLI" TargetMode="External"/><Relationship Id="rId444" Type="http://schemas.openxmlformats.org/officeDocument/2006/relationships/hyperlink" Target="https://talan.bank.gov.ua/get-user-certificate/h8leRIvCt3rSniPNlceY" TargetMode="External"/><Relationship Id="rId486" Type="http://schemas.openxmlformats.org/officeDocument/2006/relationships/hyperlink" Target="https://talan.bank.gov.ua/get-user-certificate/h8leRIqhKbJrapp6NkQi" TargetMode="External"/><Relationship Id="rId43" Type="http://schemas.openxmlformats.org/officeDocument/2006/relationships/hyperlink" Target="https://talan.bank.gov.ua/get-user-certificate/h8leRCWfJLmhgshDsUWQ" TargetMode="External"/><Relationship Id="rId139" Type="http://schemas.openxmlformats.org/officeDocument/2006/relationships/hyperlink" Target="https://talan.bank.gov.ua/get-user-certificate/h8leR1knK5ttmJJdg6ZR" TargetMode="External"/><Relationship Id="rId290" Type="http://schemas.openxmlformats.org/officeDocument/2006/relationships/hyperlink" Target="https://talan.bank.gov.ua/get-user-certificate/h8leRBDNR7Eh4SpZy2DV" TargetMode="External"/><Relationship Id="rId304" Type="http://schemas.openxmlformats.org/officeDocument/2006/relationships/hyperlink" Target="https://talan.bank.gov.ua/get-user-certificate/h8leRy_NchQJ4s67eOgr" TargetMode="External"/><Relationship Id="rId346" Type="http://schemas.openxmlformats.org/officeDocument/2006/relationships/hyperlink" Target="https://talan.bank.gov.ua/get-user-certificate/h8leRUSXuhVRiiearG-4" TargetMode="External"/><Relationship Id="rId388" Type="http://schemas.openxmlformats.org/officeDocument/2006/relationships/hyperlink" Target="https://talan.bank.gov.ua/get-user-certificate/h8leR-4J3STtREZ977yh" TargetMode="External"/><Relationship Id="rId85" Type="http://schemas.openxmlformats.org/officeDocument/2006/relationships/hyperlink" Target="https://talan.bank.gov.ua/get-user-certificate/h8leR48ZF-C8XkgT0UG_" TargetMode="External"/><Relationship Id="rId150" Type="http://schemas.openxmlformats.org/officeDocument/2006/relationships/hyperlink" Target="https://talan.bank.gov.ua/get-user-certificate/h8leRyjmKi0eXbPQwGVR" TargetMode="External"/><Relationship Id="rId192" Type="http://schemas.openxmlformats.org/officeDocument/2006/relationships/hyperlink" Target="https://talan.bank.gov.ua/get-user-certificate/h8leRsTeCIJnepk4bQm-" TargetMode="External"/><Relationship Id="rId206" Type="http://schemas.openxmlformats.org/officeDocument/2006/relationships/hyperlink" Target="https://talan.bank.gov.ua/get-user-certificate/h8leRRm7PxbOUYkM-ugw" TargetMode="External"/><Relationship Id="rId413" Type="http://schemas.openxmlformats.org/officeDocument/2006/relationships/hyperlink" Target="https://talan.bank.gov.ua/get-user-certificate/h8leR83HRX99iYvFQB-e" TargetMode="External"/><Relationship Id="rId248" Type="http://schemas.openxmlformats.org/officeDocument/2006/relationships/hyperlink" Target="https://talan.bank.gov.ua/get-user-certificate/h8leRZQ8SY1hQplC_LUn" TargetMode="External"/><Relationship Id="rId455" Type="http://schemas.openxmlformats.org/officeDocument/2006/relationships/hyperlink" Target="https://talan.bank.gov.ua/get-user-certificate/h8leRhQ9kFsakrfBI226" TargetMode="External"/><Relationship Id="rId12" Type="http://schemas.openxmlformats.org/officeDocument/2006/relationships/hyperlink" Target="https://talan.bank.gov.ua/get-user-certificate/h8leRGfySYZQXLpwXRI6" TargetMode="External"/><Relationship Id="rId108" Type="http://schemas.openxmlformats.org/officeDocument/2006/relationships/hyperlink" Target="https://talan.bank.gov.ua/get-user-certificate/h8leRA1snAMoeux11WtM" TargetMode="External"/><Relationship Id="rId315" Type="http://schemas.openxmlformats.org/officeDocument/2006/relationships/hyperlink" Target="https://talan.bank.gov.ua/get-user-certificate/h8leR6uJczUnzUsonyT9" TargetMode="External"/><Relationship Id="rId357" Type="http://schemas.openxmlformats.org/officeDocument/2006/relationships/hyperlink" Target="https://talan.bank.gov.ua/get-user-certificate/h8leR4yhifQwriPfYeDx" TargetMode="External"/><Relationship Id="rId54" Type="http://schemas.openxmlformats.org/officeDocument/2006/relationships/hyperlink" Target="https://talan.bank.gov.ua/get-user-certificate/h8leRjzQTiH3Q7fslm8I" TargetMode="External"/><Relationship Id="rId96" Type="http://schemas.openxmlformats.org/officeDocument/2006/relationships/hyperlink" Target="https://talan.bank.gov.ua/get-user-certificate/h8leRgJC5oKUnnYUjsNg" TargetMode="External"/><Relationship Id="rId161" Type="http://schemas.openxmlformats.org/officeDocument/2006/relationships/hyperlink" Target="https://talan.bank.gov.ua/get-user-certificate/h8leRUjy2ku7ZrFH3YNY" TargetMode="External"/><Relationship Id="rId217" Type="http://schemas.openxmlformats.org/officeDocument/2006/relationships/hyperlink" Target="https://talan.bank.gov.ua/get-user-certificate/h8leRe3XEjJN5ZfXgKFC" TargetMode="External"/><Relationship Id="rId399" Type="http://schemas.openxmlformats.org/officeDocument/2006/relationships/hyperlink" Target="https://talan.bank.gov.ua/get-user-certificate/h8leRJ3jM98mexKrmpzy" TargetMode="External"/><Relationship Id="rId259" Type="http://schemas.openxmlformats.org/officeDocument/2006/relationships/hyperlink" Target="https://talan.bank.gov.ua/get-user-certificate/h8leRCp7Mr1onDna5PHt" TargetMode="External"/><Relationship Id="rId424" Type="http://schemas.openxmlformats.org/officeDocument/2006/relationships/hyperlink" Target="https://talan.bank.gov.ua/get-user-certificate/h8leR58SbVPxxHrMM8Wt" TargetMode="External"/><Relationship Id="rId466" Type="http://schemas.openxmlformats.org/officeDocument/2006/relationships/hyperlink" Target="https://talan.bank.gov.ua/get-user-certificate/h8leRfK1DHxgKGMHoEOL" TargetMode="External"/><Relationship Id="rId23" Type="http://schemas.openxmlformats.org/officeDocument/2006/relationships/hyperlink" Target="https://talan.bank.gov.ua/get-user-certificate/h8leR-lIa8iJ4UmjTbAG" TargetMode="External"/><Relationship Id="rId119" Type="http://schemas.openxmlformats.org/officeDocument/2006/relationships/hyperlink" Target="https://talan.bank.gov.ua/get-user-certificate/h8leRMdl4l7qx122uxNy" TargetMode="External"/><Relationship Id="rId270" Type="http://schemas.openxmlformats.org/officeDocument/2006/relationships/hyperlink" Target="https://talan.bank.gov.ua/get-user-certificate/h8leRn2BU48hVJiyvsHE" TargetMode="External"/><Relationship Id="rId326" Type="http://schemas.openxmlformats.org/officeDocument/2006/relationships/hyperlink" Target="https://talan.bank.gov.ua/get-user-certificate/h8leRNAqhOVbjbX7a3C1" TargetMode="External"/><Relationship Id="rId65" Type="http://schemas.openxmlformats.org/officeDocument/2006/relationships/hyperlink" Target="https://talan.bank.gov.ua/get-user-certificate/h8leRpp-omIdCyYxQZ0a" TargetMode="External"/><Relationship Id="rId130" Type="http://schemas.openxmlformats.org/officeDocument/2006/relationships/hyperlink" Target="https://talan.bank.gov.ua/get-user-certificate/h8leR4m1mGRpR-lAIDMJ" TargetMode="External"/><Relationship Id="rId368" Type="http://schemas.openxmlformats.org/officeDocument/2006/relationships/hyperlink" Target="https://talan.bank.gov.ua/get-user-certificate/h8leR8pRw9KvjZCxKvNj" TargetMode="External"/><Relationship Id="rId172" Type="http://schemas.openxmlformats.org/officeDocument/2006/relationships/hyperlink" Target="https://talan.bank.gov.ua/get-user-certificate/h8leRAOuw2qZUXr1oFgF" TargetMode="External"/><Relationship Id="rId228" Type="http://schemas.openxmlformats.org/officeDocument/2006/relationships/hyperlink" Target="https://talan.bank.gov.ua/get-user-certificate/h8leRBG274DeejuIoXTu" TargetMode="External"/><Relationship Id="rId435" Type="http://schemas.openxmlformats.org/officeDocument/2006/relationships/hyperlink" Target="https://talan.bank.gov.ua/get-user-certificate/h8leRv-ENTwvk3s080tf" TargetMode="External"/><Relationship Id="rId477" Type="http://schemas.openxmlformats.org/officeDocument/2006/relationships/hyperlink" Target="https://talan.bank.gov.ua/get-user-certificate/h8leR4Q4jhP4MLGzz2Wy" TargetMode="External"/><Relationship Id="rId281" Type="http://schemas.openxmlformats.org/officeDocument/2006/relationships/hyperlink" Target="https://talan.bank.gov.ua/get-user-certificate/h8leR8y9oUo4BGSY1oUA" TargetMode="External"/><Relationship Id="rId337" Type="http://schemas.openxmlformats.org/officeDocument/2006/relationships/hyperlink" Target="https://talan.bank.gov.ua/get-user-certificate/h8leRyjmKEK7NiJ6l9G5" TargetMode="External"/><Relationship Id="rId34" Type="http://schemas.openxmlformats.org/officeDocument/2006/relationships/hyperlink" Target="https://talan.bank.gov.ua/get-user-certificate/h8leRs3oHEyNnvBkjbrO" TargetMode="External"/><Relationship Id="rId76" Type="http://schemas.openxmlformats.org/officeDocument/2006/relationships/hyperlink" Target="https://talan.bank.gov.ua/get-user-certificate/h8leRyLH_fiSvGl3qlbX" TargetMode="External"/><Relationship Id="rId141" Type="http://schemas.openxmlformats.org/officeDocument/2006/relationships/hyperlink" Target="https://talan.bank.gov.ua/get-user-certificate/h8leRJ0nnfTaAM7YrDUo" TargetMode="External"/><Relationship Id="rId379" Type="http://schemas.openxmlformats.org/officeDocument/2006/relationships/hyperlink" Target="https://talan.bank.gov.ua/get-user-certificate/h8leRTfPTSyzSYcvKkoG" TargetMode="External"/><Relationship Id="rId7" Type="http://schemas.openxmlformats.org/officeDocument/2006/relationships/hyperlink" Target="https://talan.bank.gov.ua/get-user-certificate/h8leRqP5yN1fpGqGJRvS" TargetMode="External"/><Relationship Id="rId183" Type="http://schemas.openxmlformats.org/officeDocument/2006/relationships/hyperlink" Target="https://talan.bank.gov.ua/get-user-certificate/h8leRF0bztO2TCMUYL1h" TargetMode="External"/><Relationship Id="rId239" Type="http://schemas.openxmlformats.org/officeDocument/2006/relationships/hyperlink" Target="https://talan.bank.gov.ua/get-user-certificate/h8leR_ZcKMoFW4I87fkY" TargetMode="External"/><Relationship Id="rId390" Type="http://schemas.openxmlformats.org/officeDocument/2006/relationships/hyperlink" Target="https://talan.bank.gov.ua/get-user-certificate/h8leRTDjzID3TP92JP0P" TargetMode="External"/><Relationship Id="rId404" Type="http://schemas.openxmlformats.org/officeDocument/2006/relationships/hyperlink" Target="https://talan.bank.gov.ua/get-user-certificate/h8leREquSfTfpOHgPdjo" TargetMode="External"/><Relationship Id="rId446" Type="http://schemas.openxmlformats.org/officeDocument/2006/relationships/hyperlink" Target="https://talan.bank.gov.ua/get-user-certificate/h8leRjJaZItB6u2r8KfZ" TargetMode="External"/><Relationship Id="rId250" Type="http://schemas.openxmlformats.org/officeDocument/2006/relationships/hyperlink" Target="https://talan.bank.gov.ua/get-user-certificate/h8leRub8ET4LC0WkTYOJ" TargetMode="External"/><Relationship Id="rId292" Type="http://schemas.openxmlformats.org/officeDocument/2006/relationships/hyperlink" Target="https://talan.bank.gov.ua/get-user-certificate/h8leRkGnutIdEvQE4NHf" TargetMode="External"/><Relationship Id="rId306" Type="http://schemas.openxmlformats.org/officeDocument/2006/relationships/hyperlink" Target="https://talan.bank.gov.ua/get-user-certificate/h8leRh7pvPtNuNN8hB-M" TargetMode="External"/><Relationship Id="rId488" Type="http://schemas.openxmlformats.org/officeDocument/2006/relationships/hyperlink" Target="https://talan.bank.gov.ua/get-user-certificate/F8somlTm5Jzu7O8sfxay" TargetMode="External"/><Relationship Id="rId45" Type="http://schemas.openxmlformats.org/officeDocument/2006/relationships/hyperlink" Target="https://talan.bank.gov.ua/get-user-certificate/h8leR-r4vQ-IbWHpLcok" TargetMode="External"/><Relationship Id="rId87" Type="http://schemas.openxmlformats.org/officeDocument/2006/relationships/hyperlink" Target="https://talan.bank.gov.ua/get-user-certificate/h8leR-cqUrRxQItUEnis" TargetMode="External"/><Relationship Id="rId110" Type="http://schemas.openxmlformats.org/officeDocument/2006/relationships/hyperlink" Target="https://talan.bank.gov.ua/get-user-certificate/h8leRXHWXdXmeGXE6jHU" TargetMode="External"/><Relationship Id="rId348" Type="http://schemas.openxmlformats.org/officeDocument/2006/relationships/hyperlink" Target="https://talan.bank.gov.ua/get-user-certificate/h8leRzrt4EE9Lh24l4Ov" TargetMode="External"/><Relationship Id="rId152" Type="http://schemas.openxmlformats.org/officeDocument/2006/relationships/hyperlink" Target="https://talan.bank.gov.ua/get-user-certificate/h8leRxFZhviR1gA0-x6Q" TargetMode="External"/><Relationship Id="rId194" Type="http://schemas.openxmlformats.org/officeDocument/2006/relationships/hyperlink" Target="https://talan.bank.gov.ua/get-user-certificate/h8leR_JXj9xAHskdpiQ-" TargetMode="External"/><Relationship Id="rId208" Type="http://schemas.openxmlformats.org/officeDocument/2006/relationships/hyperlink" Target="https://talan.bank.gov.ua/get-user-certificate/h8leRKYucBM9iDYjhJDZ" TargetMode="External"/><Relationship Id="rId415" Type="http://schemas.openxmlformats.org/officeDocument/2006/relationships/hyperlink" Target="https://talan.bank.gov.ua/get-user-certificate/h8leRKIYSWjxlu-LQGJK" TargetMode="External"/><Relationship Id="rId457" Type="http://schemas.openxmlformats.org/officeDocument/2006/relationships/hyperlink" Target="https://talan.bank.gov.ua/get-user-certificate/h8leRgrvlX_UifGGD0xl" TargetMode="External"/><Relationship Id="rId261" Type="http://schemas.openxmlformats.org/officeDocument/2006/relationships/hyperlink" Target="https://talan.bank.gov.ua/get-user-certificate/h8leR2qLWt0jz5Oo922h" TargetMode="External"/><Relationship Id="rId14" Type="http://schemas.openxmlformats.org/officeDocument/2006/relationships/hyperlink" Target="https://talan.bank.gov.ua/get-user-certificate/h8leR728sSitFR3_G7av" TargetMode="External"/><Relationship Id="rId56" Type="http://schemas.openxmlformats.org/officeDocument/2006/relationships/hyperlink" Target="https://talan.bank.gov.ua/get-user-certificate/h8leRmlGl1O9oCvB9n3n" TargetMode="External"/><Relationship Id="rId317" Type="http://schemas.openxmlformats.org/officeDocument/2006/relationships/hyperlink" Target="https://talan.bank.gov.ua/get-user-certificate/h8leRmn6tGRG7FteYgod" TargetMode="External"/><Relationship Id="rId359" Type="http://schemas.openxmlformats.org/officeDocument/2006/relationships/hyperlink" Target="https://talan.bank.gov.ua/get-user-certificate/h8leR2yPCOMCKNebE5ya" TargetMode="External"/><Relationship Id="rId98" Type="http://schemas.openxmlformats.org/officeDocument/2006/relationships/hyperlink" Target="https://talan.bank.gov.ua/get-user-certificate/h8leRAwwX-0puJ9kMjMf" TargetMode="External"/><Relationship Id="rId121" Type="http://schemas.openxmlformats.org/officeDocument/2006/relationships/hyperlink" Target="https://talan.bank.gov.ua/get-user-certificate/h8leRkAHkXqAFMXmSnx8" TargetMode="External"/><Relationship Id="rId163" Type="http://schemas.openxmlformats.org/officeDocument/2006/relationships/hyperlink" Target="https://talan.bank.gov.ua/get-user-certificate/h8leRMK9TNPy2sVHZJB5" TargetMode="External"/><Relationship Id="rId219" Type="http://schemas.openxmlformats.org/officeDocument/2006/relationships/hyperlink" Target="https://talan.bank.gov.ua/get-user-certificate/h8leR4RrHDbknhaonRaN" TargetMode="External"/><Relationship Id="rId370" Type="http://schemas.openxmlformats.org/officeDocument/2006/relationships/hyperlink" Target="https://talan.bank.gov.ua/get-user-certificate/h8leRRxzws_YAc6omJXc" TargetMode="External"/><Relationship Id="rId426" Type="http://schemas.openxmlformats.org/officeDocument/2006/relationships/hyperlink" Target="https://talan.bank.gov.ua/get-user-certificate/h8leRqq3j2-kLKtVUk2E" TargetMode="External"/><Relationship Id="rId230" Type="http://schemas.openxmlformats.org/officeDocument/2006/relationships/hyperlink" Target="https://talan.bank.gov.ua/get-user-certificate/h8leRlTKh4Ywuto-UfoP" TargetMode="External"/><Relationship Id="rId468" Type="http://schemas.openxmlformats.org/officeDocument/2006/relationships/hyperlink" Target="https://talan.bank.gov.ua/get-user-certificate/h8leRbBDhJxjjs9KDFAM" TargetMode="External"/><Relationship Id="rId25" Type="http://schemas.openxmlformats.org/officeDocument/2006/relationships/hyperlink" Target="https://talan.bank.gov.ua/get-user-certificate/h8leRBKAcZ0UFLqIJLu5" TargetMode="External"/><Relationship Id="rId67" Type="http://schemas.openxmlformats.org/officeDocument/2006/relationships/hyperlink" Target="https://talan.bank.gov.ua/get-user-certificate/h8leRV7E5VmlEH-p6KUw" TargetMode="External"/><Relationship Id="rId272" Type="http://schemas.openxmlformats.org/officeDocument/2006/relationships/hyperlink" Target="https://talan.bank.gov.ua/get-user-certificate/h8leRT7IP9i9Y3f9iZvt" TargetMode="External"/><Relationship Id="rId328" Type="http://schemas.openxmlformats.org/officeDocument/2006/relationships/hyperlink" Target="https://talan.bank.gov.ua/get-user-certificate/h8leRU3zzS4GobACm9z8" TargetMode="External"/><Relationship Id="rId132" Type="http://schemas.openxmlformats.org/officeDocument/2006/relationships/hyperlink" Target="https://talan.bank.gov.ua/get-user-certificate/h8leRz_GcOYPUa87nfbX" TargetMode="External"/><Relationship Id="rId174" Type="http://schemas.openxmlformats.org/officeDocument/2006/relationships/hyperlink" Target="https://talan.bank.gov.ua/get-user-certificate/h8leRq3hV-OpnmMIuT_R" TargetMode="External"/><Relationship Id="rId381" Type="http://schemas.openxmlformats.org/officeDocument/2006/relationships/hyperlink" Target="https://talan.bank.gov.ua/get-user-certificate/h8leRys459U06AQijd6l" TargetMode="External"/><Relationship Id="rId241" Type="http://schemas.openxmlformats.org/officeDocument/2006/relationships/hyperlink" Target="https://talan.bank.gov.ua/get-user-certificate/h8leRghxTscbyddkDRr7" TargetMode="External"/><Relationship Id="rId437" Type="http://schemas.openxmlformats.org/officeDocument/2006/relationships/hyperlink" Target="https://talan.bank.gov.ua/get-user-certificate/h8leRcmm36IZqkaSi5Ux" TargetMode="External"/><Relationship Id="rId479" Type="http://schemas.openxmlformats.org/officeDocument/2006/relationships/hyperlink" Target="https://talan.bank.gov.ua/get-user-certificate/h8leRyd4BxdOEzxQnsX-" TargetMode="External"/><Relationship Id="rId36" Type="http://schemas.openxmlformats.org/officeDocument/2006/relationships/hyperlink" Target="https://talan.bank.gov.ua/get-user-certificate/h8leRaE-c1RVdLszgc0u" TargetMode="External"/><Relationship Id="rId283" Type="http://schemas.openxmlformats.org/officeDocument/2006/relationships/hyperlink" Target="https://talan.bank.gov.ua/get-user-certificate/h8leRO9nEVkDKFwvoIQ1" TargetMode="External"/><Relationship Id="rId339" Type="http://schemas.openxmlformats.org/officeDocument/2006/relationships/hyperlink" Target="https://talan.bank.gov.ua/get-user-certificate/h8leRIuOqHVYdOBVX9mK" TargetMode="External"/><Relationship Id="rId490" Type="http://schemas.openxmlformats.org/officeDocument/2006/relationships/hyperlink" Target="https://talan.bank.gov.ua/get-user-certificate/DBIEY67Gx217-co1W4MO" TargetMode="External"/><Relationship Id="rId78" Type="http://schemas.openxmlformats.org/officeDocument/2006/relationships/hyperlink" Target="https://talan.bank.gov.ua/get-user-certificate/h8leRvoVG2YrnNnJ7_58" TargetMode="External"/><Relationship Id="rId101" Type="http://schemas.openxmlformats.org/officeDocument/2006/relationships/hyperlink" Target="https://talan.bank.gov.ua/get-user-certificate/h8leRJ83uXvzI4YXfuZ6" TargetMode="External"/><Relationship Id="rId143" Type="http://schemas.openxmlformats.org/officeDocument/2006/relationships/hyperlink" Target="https://talan.bank.gov.ua/get-user-certificate/h8leRngSq3wRNoSSUQ1K" TargetMode="External"/><Relationship Id="rId185" Type="http://schemas.openxmlformats.org/officeDocument/2006/relationships/hyperlink" Target="https://talan.bank.gov.ua/get-user-certificate/h8leR2dMPblG3h1BEWf2" TargetMode="External"/><Relationship Id="rId350" Type="http://schemas.openxmlformats.org/officeDocument/2006/relationships/hyperlink" Target="https://talan.bank.gov.ua/get-user-certificate/h8leRjacPtFA_Q4HVjV8" TargetMode="External"/><Relationship Id="rId406" Type="http://schemas.openxmlformats.org/officeDocument/2006/relationships/hyperlink" Target="https://talan.bank.gov.ua/get-user-certificate/h8leRUGzuXU9b7Apa1Wm" TargetMode="External"/><Relationship Id="rId9" Type="http://schemas.openxmlformats.org/officeDocument/2006/relationships/hyperlink" Target="https://talan.bank.gov.ua/get-user-certificate/h8leR-hi4uOHsRiaXFNw" TargetMode="External"/><Relationship Id="rId210" Type="http://schemas.openxmlformats.org/officeDocument/2006/relationships/hyperlink" Target="https://talan.bank.gov.ua/get-user-certificate/h8leRgNRtAKx8zyxoNRC" TargetMode="External"/><Relationship Id="rId392" Type="http://schemas.openxmlformats.org/officeDocument/2006/relationships/hyperlink" Target="https://talan.bank.gov.ua/get-user-certificate/h8leRHqH-Oyf8443HDMd" TargetMode="External"/><Relationship Id="rId448" Type="http://schemas.openxmlformats.org/officeDocument/2006/relationships/hyperlink" Target="https://talan.bank.gov.ua/get-user-certificate/h8leRSln41yd75yoTvel" TargetMode="External"/><Relationship Id="rId252" Type="http://schemas.openxmlformats.org/officeDocument/2006/relationships/hyperlink" Target="https://talan.bank.gov.ua/get-user-certificate/h8leRD_SjFaMdMQ8WtxE" TargetMode="External"/><Relationship Id="rId294" Type="http://schemas.openxmlformats.org/officeDocument/2006/relationships/hyperlink" Target="https://talan.bank.gov.ua/get-user-certificate/h8leRcdfgoY0-CdbRA2X" TargetMode="External"/><Relationship Id="rId308" Type="http://schemas.openxmlformats.org/officeDocument/2006/relationships/hyperlink" Target="https://talan.bank.gov.ua/get-user-certificate/h8leRHVyOulh_1fKFKHY" TargetMode="External"/><Relationship Id="rId47" Type="http://schemas.openxmlformats.org/officeDocument/2006/relationships/hyperlink" Target="https://talan.bank.gov.ua/get-user-certificate/h8leRABiIMDLxwBtZVCR" TargetMode="External"/><Relationship Id="rId89" Type="http://schemas.openxmlformats.org/officeDocument/2006/relationships/hyperlink" Target="https://talan.bank.gov.ua/get-user-certificate/h8leRcmjOCbLqCdFzb4M" TargetMode="External"/><Relationship Id="rId112" Type="http://schemas.openxmlformats.org/officeDocument/2006/relationships/hyperlink" Target="https://talan.bank.gov.ua/get-user-certificate/h8leRxcyy8ukkd3-kmLS" TargetMode="External"/><Relationship Id="rId154" Type="http://schemas.openxmlformats.org/officeDocument/2006/relationships/hyperlink" Target="https://talan.bank.gov.ua/get-user-certificate/h8leRR-eV5q9rYfwKqBB" TargetMode="External"/><Relationship Id="rId361" Type="http://schemas.openxmlformats.org/officeDocument/2006/relationships/hyperlink" Target="https://talan.bank.gov.ua/get-user-certificate/h8leRNkU-X0wEVj2KTc6" TargetMode="External"/><Relationship Id="rId196" Type="http://schemas.openxmlformats.org/officeDocument/2006/relationships/hyperlink" Target="https://talan.bank.gov.ua/get-user-certificate/h8leRZsJRx6VXCCOnTth" TargetMode="External"/><Relationship Id="rId417" Type="http://schemas.openxmlformats.org/officeDocument/2006/relationships/hyperlink" Target="https://talan.bank.gov.ua/get-user-certificate/h8leRBCuTSWw--smrzPA" TargetMode="External"/><Relationship Id="rId459" Type="http://schemas.openxmlformats.org/officeDocument/2006/relationships/hyperlink" Target="https://talan.bank.gov.ua/get-user-certificate/h8leRKFDbmGygl3Pnwxm" TargetMode="External"/><Relationship Id="rId16" Type="http://schemas.openxmlformats.org/officeDocument/2006/relationships/hyperlink" Target="https://talan.bank.gov.ua/get-user-certificate/h8leR3LZ6RXKiU1LZDVd" TargetMode="External"/><Relationship Id="rId221" Type="http://schemas.openxmlformats.org/officeDocument/2006/relationships/hyperlink" Target="https://talan.bank.gov.ua/get-user-certificate/h8leRmHkiYto0lOzJ6xJ" TargetMode="External"/><Relationship Id="rId263" Type="http://schemas.openxmlformats.org/officeDocument/2006/relationships/hyperlink" Target="https://talan.bank.gov.ua/get-user-certificate/h8leROPPq6b1OaZN0zVZ" TargetMode="External"/><Relationship Id="rId319" Type="http://schemas.openxmlformats.org/officeDocument/2006/relationships/hyperlink" Target="https://talan.bank.gov.ua/get-user-certificate/h8leRMm-efXtLScHEW5_" TargetMode="External"/><Relationship Id="rId470" Type="http://schemas.openxmlformats.org/officeDocument/2006/relationships/hyperlink" Target="https://talan.bank.gov.ua/get-user-certificate/h8leReTR-FWe93C15xzP" TargetMode="External"/><Relationship Id="rId58" Type="http://schemas.openxmlformats.org/officeDocument/2006/relationships/hyperlink" Target="https://talan.bank.gov.ua/get-user-certificate/h8leRT6e8q2m_M_1xzXD" TargetMode="External"/><Relationship Id="rId123" Type="http://schemas.openxmlformats.org/officeDocument/2006/relationships/hyperlink" Target="https://talan.bank.gov.ua/get-user-certificate/h8leRl0_VTc0m0ziNDzb" TargetMode="External"/><Relationship Id="rId330" Type="http://schemas.openxmlformats.org/officeDocument/2006/relationships/hyperlink" Target="https://talan.bank.gov.ua/get-user-certificate/h8leRD1TfLg9YipXr4Oz" TargetMode="External"/><Relationship Id="rId165" Type="http://schemas.openxmlformats.org/officeDocument/2006/relationships/hyperlink" Target="https://talan.bank.gov.ua/get-user-certificate/h8leRRGg8s8thhYK8xfI" TargetMode="External"/><Relationship Id="rId372" Type="http://schemas.openxmlformats.org/officeDocument/2006/relationships/hyperlink" Target="https://talan.bank.gov.ua/get-user-certificate/h8leRCnUo9mjYX8b0y_H" TargetMode="External"/><Relationship Id="rId428" Type="http://schemas.openxmlformats.org/officeDocument/2006/relationships/hyperlink" Target="https://talan.bank.gov.ua/get-user-certificate/h8leRlLVZK7CNjPO72P0" TargetMode="External"/><Relationship Id="rId232" Type="http://schemas.openxmlformats.org/officeDocument/2006/relationships/hyperlink" Target="https://talan.bank.gov.ua/get-user-certificate/h8leRBYrK_kNTki3ilJ4" TargetMode="External"/><Relationship Id="rId274" Type="http://schemas.openxmlformats.org/officeDocument/2006/relationships/hyperlink" Target="https://talan.bank.gov.ua/get-user-certificate/h8leROuBhD5olKQx8j2z" TargetMode="External"/><Relationship Id="rId481" Type="http://schemas.openxmlformats.org/officeDocument/2006/relationships/hyperlink" Target="https://talan.bank.gov.ua/get-user-certificate/h8leRJROjB_KiN5sRt22" TargetMode="External"/><Relationship Id="rId27" Type="http://schemas.openxmlformats.org/officeDocument/2006/relationships/hyperlink" Target="https://talan.bank.gov.ua/get-user-certificate/h8leRihWmpt3qViMAw8_" TargetMode="External"/><Relationship Id="rId69" Type="http://schemas.openxmlformats.org/officeDocument/2006/relationships/hyperlink" Target="https://talan.bank.gov.ua/get-user-certificate/h8leRBr3h3rwt8Q8tNKg" TargetMode="External"/><Relationship Id="rId134" Type="http://schemas.openxmlformats.org/officeDocument/2006/relationships/hyperlink" Target="https://talan.bank.gov.ua/get-user-certificate/h8leRUoOpTK835zbZ7K0" TargetMode="External"/><Relationship Id="rId80" Type="http://schemas.openxmlformats.org/officeDocument/2006/relationships/hyperlink" Target="https://talan.bank.gov.ua/get-user-certificate/h8leRSVcdZok7aJ0nmZY" TargetMode="External"/><Relationship Id="rId176" Type="http://schemas.openxmlformats.org/officeDocument/2006/relationships/hyperlink" Target="https://talan.bank.gov.ua/get-user-certificate/h8leRRChoHjdmymSPsr6" TargetMode="External"/><Relationship Id="rId341" Type="http://schemas.openxmlformats.org/officeDocument/2006/relationships/hyperlink" Target="https://talan.bank.gov.ua/get-user-certificate/h8leRhV7lkW63_erVHAJ" TargetMode="External"/><Relationship Id="rId383" Type="http://schemas.openxmlformats.org/officeDocument/2006/relationships/hyperlink" Target="https://talan.bank.gov.ua/get-user-certificate/h8leRhqCXYzpNZjEUXqC" TargetMode="External"/><Relationship Id="rId439" Type="http://schemas.openxmlformats.org/officeDocument/2006/relationships/hyperlink" Target="https://talan.bank.gov.ua/get-user-certificate/h8leRXcnKREN-1pKtXHc" TargetMode="External"/><Relationship Id="rId201" Type="http://schemas.openxmlformats.org/officeDocument/2006/relationships/hyperlink" Target="https://talan.bank.gov.ua/get-user-certificate/h8leRABxqIGBHH7AvhwR" TargetMode="External"/><Relationship Id="rId243" Type="http://schemas.openxmlformats.org/officeDocument/2006/relationships/hyperlink" Target="https://talan.bank.gov.ua/get-user-certificate/h8leR6OzLk1n-5jUktZA" TargetMode="External"/><Relationship Id="rId285" Type="http://schemas.openxmlformats.org/officeDocument/2006/relationships/hyperlink" Target="https://talan.bank.gov.ua/get-user-certificate/h8leRcUYq94k2Y7RQSQn" TargetMode="External"/><Relationship Id="rId450" Type="http://schemas.openxmlformats.org/officeDocument/2006/relationships/hyperlink" Target="https://talan.bank.gov.ua/get-user-certificate/h8leRFTkX-GovvJj2tGz" TargetMode="External"/><Relationship Id="rId38" Type="http://schemas.openxmlformats.org/officeDocument/2006/relationships/hyperlink" Target="https://talan.bank.gov.ua/get-user-certificate/h8leRk1cQ1N6-FASGeTh" TargetMode="External"/><Relationship Id="rId103" Type="http://schemas.openxmlformats.org/officeDocument/2006/relationships/hyperlink" Target="https://talan.bank.gov.ua/get-user-certificate/h8leRz3Vd6J7gpYueavQ" TargetMode="External"/><Relationship Id="rId310" Type="http://schemas.openxmlformats.org/officeDocument/2006/relationships/hyperlink" Target="https://talan.bank.gov.ua/get-user-certificate/h8leRJEJdvixkhquYDmE" TargetMode="External"/><Relationship Id="rId91" Type="http://schemas.openxmlformats.org/officeDocument/2006/relationships/hyperlink" Target="https://talan.bank.gov.ua/get-user-certificate/h8leR1e86E20_MWk02Y2" TargetMode="External"/><Relationship Id="rId145" Type="http://schemas.openxmlformats.org/officeDocument/2006/relationships/hyperlink" Target="https://talan.bank.gov.ua/get-user-certificate/h8leRupWNJF2MhmGOJHK" TargetMode="External"/><Relationship Id="rId187" Type="http://schemas.openxmlformats.org/officeDocument/2006/relationships/hyperlink" Target="https://talan.bank.gov.ua/get-user-certificate/h8leRKkztk9nptnmvfIa" TargetMode="External"/><Relationship Id="rId352" Type="http://schemas.openxmlformats.org/officeDocument/2006/relationships/hyperlink" Target="https://talan.bank.gov.ua/get-user-certificate/h8leRWJnPz8kCyicUOWo" TargetMode="External"/><Relationship Id="rId394" Type="http://schemas.openxmlformats.org/officeDocument/2006/relationships/hyperlink" Target="https://talan.bank.gov.ua/get-user-certificate/h8leRrpTExLhN07zbGiO" TargetMode="External"/><Relationship Id="rId408" Type="http://schemas.openxmlformats.org/officeDocument/2006/relationships/hyperlink" Target="https://talan.bank.gov.ua/get-user-certificate/h8leRM6f0Xf4EUk-7PHG" TargetMode="External"/><Relationship Id="rId212" Type="http://schemas.openxmlformats.org/officeDocument/2006/relationships/hyperlink" Target="https://talan.bank.gov.ua/get-user-certificate/h8leRwlE9g8D8YvQPDnl" TargetMode="External"/><Relationship Id="rId254" Type="http://schemas.openxmlformats.org/officeDocument/2006/relationships/hyperlink" Target="https://talan.bank.gov.ua/get-user-certificate/h8leREpB2mDLAxlnEA_D" TargetMode="External"/><Relationship Id="rId49" Type="http://schemas.openxmlformats.org/officeDocument/2006/relationships/hyperlink" Target="https://talan.bank.gov.ua/get-user-certificate/h8leR8QHWaDoIp8dRyQp" TargetMode="External"/><Relationship Id="rId114" Type="http://schemas.openxmlformats.org/officeDocument/2006/relationships/hyperlink" Target="https://talan.bank.gov.ua/get-user-certificate/h8leR_SDW2hv6fzNps2O" TargetMode="External"/><Relationship Id="rId296" Type="http://schemas.openxmlformats.org/officeDocument/2006/relationships/hyperlink" Target="https://talan.bank.gov.ua/get-user-certificate/h8leRQnwPVk8DZjsqlOJ" TargetMode="External"/><Relationship Id="rId461" Type="http://schemas.openxmlformats.org/officeDocument/2006/relationships/hyperlink" Target="https://talan.bank.gov.ua/get-user-certificate/h8leRB0DhqIY8YLerEb7" TargetMode="External"/><Relationship Id="rId60" Type="http://schemas.openxmlformats.org/officeDocument/2006/relationships/hyperlink" Target="https://talan.bank.gov.ua/get-user-certificate/h8leR7Z0TX1011K95tLb" TargetMode="External"/><Relationship Id="rId156" Type="http://schemas.openxmlformats.org/officeDocument/2006/relationships/hyperlink" Target="https://talan.bank.gov.ua/get-user-certificate/h8leRVlXjyZT1vHCF6bu" TargetMode="External"/><Relationship Id="rId198" Type="http://schemas.openxmlformats.org/officeDocument/2006/relationships/hyperlink" Target="https://talan.bank.gov.ua/get-user-certificate/h8leRfkm3j2HN7UsA_Gg" TargetMode="External"/><Relationship Id="rId321" Type="http://schemas.openxmlformats.org/officeDocument/2006/relationships/hyperlink" Target="https://talan.bank.gov.ua/get-user-certificate/h8leRXSlSJFCXFLyVQAH" TargetMode="External"/><Relationship Id="rId363" Type="http://schemas.openxmlformats.org/officeDocument/2006/relationships/hyperlink" Target="https://talan.bank.gov.ua/get-user-certificate/h8leRBp28IkhibBjEV3h" TargetMode="External"/><Relationship Id="rId419" Type="http://schemas.openxmlformats.org/officeDocument/2006/relationships/hyperlink" Target="https://talan.bank.gov.ua/get-user-certificate/h8leREImSm-sdqWNArR7" TargetMode="External"/><Relationship Id="rId223" Type="http://schemas.openxmlformats.org/officeDocument/2006/relationships/hyperlink" Target="https://talan.bank.gov.ua/get-user-certificate/h8leRWiTS-TjEaOynGvi" TargetMode="External"/><Relationship Id="rId430" Type="http://schemas.openxmlformats.org/officeDocument/2006/relationships/hyperlink" Target="https://talan.bank.gov.ua/get-user-certificate/h8leRTGjMfAy_k4SLaMY" TargetMode="External"/><Relationship Id="rId18" Type="http://schemas.openxmlformats.org/officeDocument/2006/relationships/hyperlink" Target="https://talan.bank.gov.ua/get-user-certificate/h8leR0lm2pzyGmZxbpsc" TargetMode="External"/><Relationship Id="rId265" Type="http://schemas.openxmlformats.org/officeDocument/2006/relationships/hyperlink" Target="https://talan.bank.gov.ua/get-user-certificate/h8leRsdJTBlylrLI4KvK" TargetMode="External"/><Relationship Id="rId472" Type="http://schemas.openxmlformats.org/officeDocument/2006/relationships/hyperlink" Target="https://talan.bank.gov.ua/get-user-certificate/h8leRUXAXqnxuIOIAH_-" TargetMode="External"/><Relationship Id="rId125" Type="http://schemas.openxmlformats.org/officeDocument/2006/relationships/hyperlink" Target="https://talan.bank.gov.ua/get-user-certificate/h8leRHQDJPjMBlv61RA7" TargetMode="External"/><Relationship Id="rId167" Type="http://schemas.openxmlformats.org/officeDocument/2006/relationships/hyperlink" Target="https://talan.bank.gov.ua/get-user-certificate/h8leRvoN-gLwxif1dj5U" TargetMode="External"/><Relationship Id="rId332" Type="http://schemas.openxmlformats.org/officeDocument/2006/relationships/hyperlink" Target="https://talan.bank.gov.ua/get-user-certificate/h8leRS94W1Ctr3hqiZ-H" TargetMode="External"/><Relationship Id="rId374" Type="http://schemas.openxmlformats.org/officeDocument/2006/relationships/hyperlink" Target="https://talan.bank.gov.ua/get-user-certificate/h8leRRIWto4h_uKvl9D8" TargetMode="External"/><Relationship Id="rId71" Type="http://schemas.openxmlformats.org/officeDocument/2006/relationships/hyperlink" Target="https://talan.bank.gov.ua/get-user-certificate/h8leRv1p1Qctd5GK9Iyh" TargetMode="External"/><Relationship Id="rId234" Type="http://schemas.openxmlformats.org/officeDocument/2006/relationships/hyperlink" Target="https://talan.bank.gov.ua/get-user-certificate/h8leRgjZfvFEZXM9xZ8O" TargetMode="External"/><Relationship Id="rId2" Type="http://schemas.openxmlformats.org/officeDocument/2006/relationships/hyperlink" Target="https://talan.bank.gov.ua/get-user-certificate/h8leRWwSn3qFffLG25iv" TargetMode="External"/><Relationship Id="rId29" Type="http://schemas.openxmlformats.org/officeDocument/2006/relationships/hyperlink" Target="https://talan.bank.gov.ua/get-user-certificate/h8leRTJLrGKqyrsLpJ6f" TargetMode="External"/><Relationship Id="rId276" Type="http://schemas.openxmlformats.org/officeDocument/2006/relationships/hyperlink" Target="https://talan.bank.gov.ua/get-user-certificate/h8leR34VREOEENZsGkkF" TargetMode="External"/><Relationship Id="rId441" Type="http://schemas.openxmlformats.org/officeDocument/2006/relationships/hyperlink" Target="https://talan.bank.gov.ua/get-user-certificate/h8leRM_xm_065dn4PGc1" TargetMode="External"/><Relationship Id="rId483" Type="http://schemas.openxmlformats.org/officeDocument/2006/relationships/hyperlink" Target="https://talan.bank.gov.ua/get-user-certificate/h8leRT3iOeChwrPBEc2I" TargetMode="External"/><Relationship Id="rId40" Type="http://schemas.openxmlformats.org/officeDocument/2006/relationships/hyperlink" Target="https://talan.bank.gov.ua/get-user-certificate/h8leRwhlTLBcANPq-TOa" TargetMode="External"/><Relationship Id="rId136" Type="http://schemas.openxmlformats.org/officeDocument/2006/relationships/hyperlink" Target="https://talan.bank.gov.ua/get-user-certificate/h8leRqcejEvJvXAMBhRI" TargetMode="External"/><Relationship Id="rId178" Type="http://schemas.openxmlformats.org/officeDocument/2006/relationships/hyperlink" Target="https://talan.bank.gov.ua/get-user-certificate/h8leR64vNM-OjXWmlM-i" TargetMode="External"/><Relationship Id="rId301" Type="http://schemas.openxmlformats.org/officeDocument/2006/relationships/hyperlink" Target="https://talan.bank.gov.ua/get-user-certificate/h8leRLnMx86N1dqtqTmq" TargetMode="External"/><Relationship Id="rId343" Type="http://schemas.openxmlformats.org/officeDocument/2006/relationships/hyperlink" Target="https://talan.bank.gov.ua/get-user-certificate/h8leR12e17n2YEqjEf7n" TargetMode="External"/><Relationship Id="rId82" Type="http://schemas.openxmlformats.org/officeDocument/2006/relationships/hyperlink" Target="https://talan.bank.gov.ua/get-user-certificate/h8leRjnuwceSVQwu6qgJ" TargetMode="External"/><Relationship Id="rId203" Type="http://schemas.openxmlformats.org/officeDocument/2006/relationships/hyperlink" Target="https://talan.bank.gov.ua/get-user-certificate/h8leRuIKTleSBsBKtDTF" TargetMode="External"/><Relationship Id="rId385" Type="http://schemas.openxmlformats.org/officeDocument/2006/relationships/hyperlink" Target="https://talan.bank.gov.ua/get-user-certificate/h8leRKF6J0XBrxS386j4" TargetMode="External"/><Relationship Id="rId245" Type="http://schemas.openxmlformats.org/officeDocument/2006/relationships/hyperlink" Target="https://talan.bank.gov.ua/get-user-certificate/h8leRAMc8piXvj2Ha48E" TargetMode="External"/><Relationship Id="rId287" Type="http://schemas.openxmlformats.org/officeDocument/2006/relationships/hyperlink" Target="https://talan.bank.gov.ua/get-user-certificate/h8leR38mULlLhuPJANEa" TargetMode="External"/><Relationship Id="rId410" Type="http://schemas.openxmlformats.org/officeDocument/2006/relationships/hyperlink" Target="https://talan.bank.gov.ua/get-user-certificate/h8leRkCpdbYp6xOMrEVd" TargetMode="External"/><Relationship Id="rId452" Type="http://schemas.openxmlformats.org/officeDocument/2006/relationships/hyperlink" Target="https://talan.bank.gov.ua/get-user-certificate/h8leR2-zRYtx1RXFL6nD" TargetMode="External"/><Relationship Id="rId105" Type="http://schemas.openxmlformats.org/officeDocument/2006/relationships/hyperlink" Target="https://talan.bank.gov.ua/get-user-certificate/h8leRUWi2NR0QlsS2aCe" TargetMode="External"/><Relationship Id="rId147" Type="http://schemas.openxmlformats.org/officeDocument/2006/relationships/hyperlink" Target="https://talan.bank.gov.ua/get-user-certificate/h8leReFtb184l5mp0Reh" TargetMode="External"/><Relationship Id="rId312" Type="http://schemas.openxmlformats.org/officeDocument/2006/relationships/hyperlink" Target="https://talan.bank.gov.ua/get-user-certificate/h8leR3jLyN0GAD6c_ZSL" TargetMode="External"/><Relationship Id="rId354" Type="http://schemas.openxmlformats.org/officeDocument/2006/relationships/hyperlink" Target="https://talan.bank.gov.ua/get-user-certificate/h8leRNfwkCIZmwmcr1Ye" TargetMode="External"/><Relationship Id="rId51" Type="http://schemas.openxmlformats.org/officeDocument/2006/relationships/hyperlink" Target="https://talan.bank.gov.ua/get-user-certificate/h8leR9mzMZtrnzjvSijM" TargetMode="External"/><Relationship Id="rId93" Type="http://schemas.openxmlformats.org/officeDocument/2006/relationships/hyperlink" Target="https://talan.bank.gov.ua/get-user-certificate/h8leRRorIXJfTg2npVcJ" TargetMode="External"/><Relationship Id="rId189" Type="http://schemas.openxmlformats.org/officeDocument/2006/relationships/hyperlink" Target="https://talan.bank.gov.ua/get-user-certificate/h8leRoM2dywzraRVCDMU" TargetMode="External"/><Relationship Id="rId396" Type="http://schemas.openxmlformats.org/officeDocument/2006/relationships/hyperlink" Target="https://talan.bank.gov.ua/get-user-certificate/h8leRnwedLACfCDsvchm" TargetMode="External"/><Relationship Id="rId214" Type="http://schemas.openxmlformats.org/officeDocument/2006/relationships/hyperlink" Target="https://talan.bank.gov.ua/get-user-certificate/h8leR9u04dNp_GGNfHtm" TargetMode="External"/><Relationship Id="rId256" Type="http://schemas.openxmlformats.org/officeDocument/2006/relationships/hyperlink" Target="https://talan.bank.gov.ua/get-user-certificate/h8leRA2882X3YfSYlSgC" TargetMode="External"/><Relationship Id="rId298" Type="http://schemas.openxmlformats.org/officeDocument/2006/relationships/hyperlink" Target="https://talan.bank.gov.ua/get-user-certificate/h8leRwOrkDCYEFGQmyMB" TargetMode="External"/><Relationship Id="rId421" Type="http://schemas.openxmlformats.org/officeDocument/2006/relationships/hyperlink" Target="https://talan.bank.gov.ua/get-user-certificate/h8leRskT9y5ATET_8l_t" TargetMode="External"/><Relationship Id="rId463" Type="http://schemas.openxmlformats.org/officeDocument/2006/relationships/hyperlink" Target="https://talan.bank.gov.ua/get-user-certificate/h8leR0hSSMjDKVLXTW3s" TargetMode="External"/><Relationship Id="rId116" Type="http://schemas.openxmlformats.org/officeDocument/2006/relationships/hyperlink" Target="https://talan.bank.gov.ua/get-user-certificate/h8leRn3s73EM5pmPfhIS" TargetMode="External"/><Relationship Id="rId158" Type="http://schemas.openxmlformats.org/officeDocument/2006/relationships/hyperlink" Target="https://talan.bank.gov.ua/get-user-certificate/h8leRWb3DO-s42jIipUX" TargetMode="External"/><Relationship Id="rId323" Type="http://schemas.openxmlformats.org/officeDocument/2006/relationships/hyperlink" Target="https://talan.bank.gov.ua/get-user-certificate/h8leRTd_bWFTFbo8l_su" TargetMode="External"/><Relationship Id="rId20" Type="http://schemas.openxmlformats.org/officeDocument/2006/relationships/hyperlink" Target="https://talan.bank.gov.ua/get-user-certificate/h8leRl_gUien5_3DHLqW" TargetMode="External"/><Relationship Id="rId41" Type="http://schemas.openxmlformats.org/officeDocument/2006/relationships/hyperlink" Target="https://talan.bank.gov.ua/get-user-certificate/h8leR_CxjhcNdKwHHedN" TargetMode="External"/><Relationship Id="rId62" Type="http://schemas.openxmlformats.org/officeDocument/2006/relationships/hyperlink" Target="https://talan.bank.gov.ua/get-user-certificate/h8leR-Rqslprkayz92WD" TargetMode="External"/><Relationship Id="rId83" Type="http://schemas.openxmlformats.org/officeDocument/2006/relationships/hyperlink" Target="https://talan.bank.gov.ua/get-user-certificate/h8leRiw2SKlvnycLwR0J" TargetMode="External"/><Relationship Id="rId179" Type="http://schemas.openxmlformats.org/officeDocument/2006/relationships/hyperlink" Target="https://talan.bank.gov.ua/get-user-certificate/h8leR6rS3_W3UU4fYIbA" TargetMode="External"/><Relationship Id="rId365" Type="http://schemas.openxmlformats.org/officeDocument/2006/relationships/hyperlink" Target="https://talan.bank.gov.ua/get-user-certificate/h8leRTFWZ6sVDMRM2e5e" TargetMode="External"/><Relationship Id="rId386" Type="http://schemas.openxmlformats.org/officeDocument/2006/relationships/hyperlink" Target="https://talan.bank.gov.ua/get-user-certificate/h8leRP1dsbBdVovpRqRF" TargetMode="External"/><Relationship Id="rId190" Type="http://schemas.openxmlformats.org/officeDocument/2006/relationships/hyperlink" Target="https://talan.bank.gov.ua/get-user-certificate/h8leRzmOHOp8qzhAnIa5" TargetMode="External"/><Relationship Id="rId204" Type="http://schemas.openxmlformats.org/officeDocument/2006/relationships/hyperlink" Target="https://talan.bank.gov.ua/get-user-certificate/h8leRxLhtfAPbsTqbCcc" TargetMode="External"/><Relationship Id="rId225" Type="http://schemas.openxmlformats.org/officeDocument/2006/relationships/hyperlink" Target="https://talan.bank.gov.ua/get-user-certificate/h8leRL2lyEBiKz7t8OxT" TargetMode="External"/><Relationship Id="rId246" Type="http://schemas.openxmlformats.org/officeDocument/2006/relationships/hyperlink" Target="https://talan.bank.gov.ua/get-user-certificate/h8leRJrj4HiUJLViw8th" TargetMode="External"/><Relationship Id="rId267" Type="http://schemas.openxmlformats.org/officeDocument/2006/relationships/hyperlink" Target="https://talan.bank.gov.ua/get-user-certificate/h8leRLNsSXshMwOHKdiU" TargetMode="External"/><Relationship Id="rId288" Type="http://schemas.openxmlformats.org/officeDocument/2006/relationships/hyperlink" Target="https://talan.bank.gov.ua/get-user-certificate/h8leRFrH_1pH1jgPPRcZ" TargetMode="External"/><Relationship Id="rId411" Type="http://schemas.openxmlformats.org/officeDocument/2006/relationships/hyperlink" Target="https://talan.bank.gov.ua/get-user-certificate/h8leRYFQhpw5nipk8Cvk" TargetMode="External"/><Relationship Id="rId432" Type="http://schemas.openxmlformats.org/officeDocument/2006/relationships/hyperlink" Target="https://talan.bank.gov.ua/get-user-certificate/h8leRi1u9JLou1eIti2i" TargetMode="External"/><Relationship Id="rId453" Type="http://schemas.openxmlformats.org/officeDocument/2006/relationships/hyperlink" Target="https://talan.bank.gov.ua/get-user-certificate/h8leR3PoFNKJuNYbnx23" TargetMode="External"/><Relationship Id="rId474" Type="http://schemas.openxmlformats.org/officeDocument/2006/relationships/hyperlink" Target="https://talan.bank.gov.ua/get-user-certificate/h8leRzTRWc6K9_7piNNE" TargetMode="External"/><Relationship Id="rId106" Type="http://schemas.openxmlformats.org/officeDocument/2006/relationships/hyperlink" Target="https://talan.bank.gov.ua/get-user-certificate/h8leRJpp-pFGHTelpx-k" TargetMode="External"/><Relationship Id="rId127" Type="http://schemas.openxmlformats.org/officeDocument/2006/relationships/hyperlink" Target="https://talan.bank.gov.ua/get-user-certificate/h8leRZod5TZpNNmWtrsq" TargetMode="External"/><Relationship Id="rId313" Type="http://schemas.openxmlformats.org/officeDocument/2006/relationships/hyperlink" Target="https://talan.bank.gov.ua/get-user-certificate/h8leRwQMv5bwSrsyeWl-" TargetMode="External"/><Relationship Id="rId10" Type="http://schemas.openxmlformats.org/officeDocument/2006/relationships/hyperlink" Target="https://talan.bank.gov.ua/get-user-certificate/h8leROLt6M3swCjAhuMv" TargetMode="External"/><Relationship Id="rId31" Type="http://schemas.openxmlformats.org/officeDocument/2006/relationships/hyperlink" Target="https://talan.bank.gov.ua/get-user-certificate/h8leRg7eMZ92yEil7gvV" TargetMode="External"/><Relationship Id="rId52" Type="http://schemas.openxmlformats.org/officeDocument/2006/relationships/hyperlink" Target="https://talan.bank.gov.ua/get-user-certificate/h8leRhongGo2IPf5-JCG" TargetMode="External"/><Relationship Id="rId73" Type="http://schemas.openxmlformats.org/officeDocument/2006/relationships/hyperlink" Target="https://talan.bank.gov.ua/get-user-certificate/h8leRhf9eNfrf6Lh2SGs" TargetMode="External"/><Relationship Id="rId94" Type="http://schemas.openxmlformats.org/officeDocument/2006/relationships/hyperlink" Target="https://talan.bank.gov.ua/get-user-certificate/h8leRvsB8Qe75o3nx3uj" TargetMode="External"/><Relationship Id="rId148" Type="http://schemas.openxmlformats.org/officeDocument/2006/relationships/hyperlink" Target="https://talan.bank.gov.ua/get-user-certificate/h8leRkySvTg1nYx0V1fs" TargetMode="External"/><Relationship Id="rId169" Type="http://schemas.openxmlformats.org/officeDocument/2006/relationships/hyperlink" Target="https://talan.bank.gov.ua/get-user-certificate/h8leRpM-Z_NSCnFbPCbm" TargetMode="External"/><Relationship Id="rId334" Type="http://schemas.openxmlformats.org/officeDocument/2006/relationships/hyperlink" Target="https://talan.bank.gov.ua/get-user-certificate/h8leR5hQoRhBySB7E4CQ" TargetMode="External"/><Relationship Id="rId355" Type="http://schemas.openxmlformats.org/officeDocument/2006/relationships/hyperlink" Target="https://talan.bank.gov.ua/get-user-certificate/h8leRbhUEHYUzW_8SVUl" TargetMode="External"/><Relationship Id="rId376" Type="http://schemas.openxmlformats.org/officeDocument/2006/relationships/hyperlink" Target="https://talan.bank.gov.ua/get-user-certificate/h8leRmbomm4kWDIbxzir" TargetMode="External"/><Relationship Id="rId397" Type="http://schemas.openxmlformats.org/officeDocument/2006/relationships/hyperlink" Target="https://talan.bank.gov.ua/get-user-certificate/h8leRd2kPGoapMa9__zd" TargetMode="External"/><Relationship Id="rId4" Type="http://schemas.openxmlformats.org/officeDocument/2006/relationships/hyperlink" Target="https://talan.bank.gov.ua/get-user-certificate/h8leR0IAZSGYRkT67Z4-" TargetMode="External"/><Relationship Id="rId180" Type="http://schemas.openxmlformats.org/officeDocument/2006/relationships/hyperlink" Target="https://talan.bank.gov.ua/get-user-certificate/h8leRurkd40tePB9jxZ4" TargetMode="External"/><Relationship Id="rId215" Type="http://schemas.openxmlformats.org/officeDocument/2006/relationships/hyperlink" Target="https://talan.bank.gov.ua/get-user-certificate/h8leRAj-XN6tjQZCJJfL" TargetMode="External"/><Relationship Id="rId236" Type="http://schemas.openxmlformats.org/officeDocument/2006/relationships/hyperlink" Target="https://talan.bank.gov.ua/get-user-certificate/h8leRSW17ObDz9n5bWwV" TargetMode="External"/><Relationship Id="rId257" Type="http://schemas.openxmlformats.org/officeDocument/2006/relationships/hyperlink" Target="https://talan.bank.gov.ua/get-user-certificate/h8leRsJ3IesXue5GQfnq" TargetMode="External"/><Relationship Id="rId278" Type="http://schemas.openxmlformats.org/officeDocument/2006/relationships/hyperlink" Target="https://talan.bank.gov.ua/get-user-certificate/h8leRG99y21nKzdLitge" TargetMode="External"/><Relationship Id="rId401" Type="http://schemas.openxmlformats.org/officeDocument/2006/relationships/hyperlink" Target="https://talan.bank.gov.ua/get-user-certificate/h8leRPl8ke0wOfhNf1Xg" TargetMode="External"/><Relationship Id="rId422" Type="http://schemas.openxmlformats.org/officeDocument/2006/relationships/hyperlink" Target="https://talan.bank.gov.ua/get-user-certificate/h8leRLh9YAimqAa9otYH" TargetMode="External"/><Relationship Id="rId443" Type="http://schemas.openxmlformats.org/officeDocument/2006/relationships/hyperlink" Target="https://talan.bank.gov.ua/get-user-certificate/h8leRVIQOaM9uMvtDZ5v" TargetMode="External"/><Relationship Id="rId464" Type="http://schemas.openxmlformats.org/officeDocument/2006/relationships/hyperlink" Target="https://talan.bank.gov.ua/get-user-certificate/h8leRteD_Q_CgFoM86oH" TargetMode="External"/><Relationship Id="rId303" Type="http://schemas.openxmlformats.org/officeDocument/2006/relationships/hyperlink" Target="https://talan.bank.gov.ua/get-user-certificate/h8leR5Z3Qqgn-8f5jFk8" TargetMode="External"/><Relationship Id="rId485" Type="http://schemas.openxmlformats.org/officeDocument/2006/relationships/hyperlink" Target="https://talan.bank.gov.ua/get-user-certificate/h8leRsXOYVoSRd6V0E6C" TargetMode="External"/><Relationship Id="rId42" Type="http://schemas.openxmlformats.org/officeDocument/2006/relationships/hyperlink" Target="https://talan.bank.gov.ua/get-user-certificate/h8leRqoyWKjBXp-6x8QK" TargetMode="External"/><Relationship Id="rId84" Type="http://schemas.openxmlformats.org/officeDocument/2006/relationships/hyperlink" Target="https://talan.bank.gov.ua/get-user-certificate/h8leRv5kNijleC7TjxN7" TargetMode="External"/><Relationship Id="rId138" Type="http://schemas.openxmlformats.org/officeDocument/2006/relationships/hyperlink" Target="https://talan.bank.gov.ua/get-user-certificate/h8leRyrLFe7t_7Kmjsj4" TargetMode="External"/><Relationship Id="rId345" Type="http://schemas.openxmlformats.org/officeDocument/2006/relationships/hyperlink" Target="https://talan.bank.gov.ua/get-user-certificate/h8leRyqChST0-WVesLrk" TargetMode="External"/><Relationship Id="rId387" Type="http://schemas.openxmlformats.org/officeDocument/2006/relationships/hyperlink" Target="https://talan.bank.gov.ua/get-user-certificate/h8leRGpl5M-3T6NU_8vK" TargetMode="External"/><Relationship Id="rId191" Type="http://schemas.openxmlformats.org/officeDocument/2006/relationships/hyperlink" Target="https://talan.bank.gov.ua/get-user-certificate/h8leRtKMqv5fc_2FuLrT" TargetMode="External"/><Relationship Id="rId205" Type="http://schemas.openxmlformats.org/officeDocument/2006/relationships/hyperlink" Target="https://talan.bank.gov.ua/get-user-certificate/h8leRpo8tWlA8OWYCDdk" TargetMode="External"/><Relationship Id="rId247" Type="http://schemas.openxmlformats.org/officeDocument/2006/relationships/hyperlink" Target="https://talan.bank.gov.ua/get-user-certificate/h8leRJImGdJm6iHJHd9Y" TargetMode="External"/><Relationship Id="rId412" Type="http://schemas.openxmlformats.org/officeDocument/2006/relationships/hyperlink" Target="https://talan.bank.gov.ua/get-user-certificate/h8leR7qqcQELklAi47R-" TargetMode="External"/><Relationship Id="rId107" Type="http://schemas.openxmlformats.org/officeDocument/2006/relationships/hyperlink" Target="https://talan.bank.gov.ua/get-user-certificate/h8leRV9B7UQaKWhl8ctE" TargetMode="External"/><Relationship Id="rId289" Type="http://schemas.openxmlformats.org/officeDocument/2006/relationships/hyperlink" Target="https://talan.bank.gov.ua/get-user-certificate/h8leRydGYEGF23V3xtJY" TargetMode="External"/><Relationship Id="rId454" Type="http://schemas.openxmlformats.org/officeDocument/2006/relationships/hyperlink" Target="https://talan.bank.gov.ua/get-user-certificate/h8leRTRk3JfbKQih_igU" TargetMode="External"/><Relationship Id="rId11" Type="http://schemas.openxmlformats.org/officeDocument/2006/relationships/hyperlink" Target="https://talan.bank.gov.ua/get-user-certificate/h8leRItP7uaVdCsASR5a" TargetMode="External"/><Relationship Id="rId53" Type="http://schemas.openxmlformats.org/officeDocument/2006/relationships/hyperlink" Target="https://talan.bank.gov.ua/get-user-certificate/h8leRePEDAn_ZZJwxEsP" TargetMode="External"/><Relationship Id="rId149" Type="http://schemas.openxmlformats.org/officeDocument/2006/relationships/hyperlink" Target="https://talan.bank.gov.ua/get-user-certificate/h8leR7UGWoaoYod78YoA" TargetMode="External"/><Relationship Id="rId314" Type="http://schemas.openxmlformats.org/officeDocument/2006/relationships/hyperlink" Target="https://talan.bank.gov.ua/get-user-certificate/h8leR6fai9xHau8Twtgb" TargetMode="External"/><Relationship Id="rId356" Type="http://schemas.openxmlformats.org/officeDocument/2006/relationships/hyperlink" Target="https://talan.bank.gov.ua/get-user-certificate/h8leRjW4ICRVxSctZuTE" TargetMode="External"/><Relationship Id="rId398" Type="http://schemas.openxmlformats.org/officeDocument/2006/relationships/hyperlink" Target="https://talan.bank.gov.ua/get-user-certificate/h8leR-6G8VvGUO0jh6hV" TargetMode="External"/><Relationship Id="rId95" Type="http://schemas.openxmlformats.org/officeDocument/2006/relationships/hyperlink" Target="https://talan.bank.gov.ua/get-user-certificate/h8leRvcMD10ZHiJg9HpO" TargetMode="External"/><Relationship Id="rId160" Type="http://schemas.openxmlformats.org/officeDocument/2006/relationships/hyperlink" Target="https://talan.bank.gov.ua/get-user-certificate/h8leR8CYE_EpIwdqqjPN" TargetMode="External"/><Relationship Id="rId216" Type="http://schemas.openxmlformats.org/officeDocument/2006/relationships/hyperlink" Target="https://talan.bank.gov.ua/get-user-certificate/h8leRnQIRUpNLQYCNcEH" TargetMode="External"/><Relationship Id="rId423" Type="http://schemas.openxmlformats.org/officeDocument/2006/relationships/hyperlink" Target="https://talan.bank.gov.ua/get-user-certificate/h8leRzZRf-T9OR6ZrovW" TargetMode="External"/><Relationship Id="rId258" Type="http://schemas.openxmlformats.org/officeDocument/2006/relationships/hyperlink" Target="https://talan.bank.gov.ua/get-user-certificate/h8leRVcvtNYQnEqfHPMi" TargetMode="External"/><Relationship Id="rId465" Type="http://schemas.openxmlformats.org/officeDocument/2006/relationships/hyperlink" Target="https://talan.bank.gov.ua/get-user-certificate/h8leRdB-AizXIS_1w4sh" TargetMode="External"/><Relationship Id="rId22" Type="http://schemas.openxmlformats.org/officeDocument/2006/relationships/hyperlink" Target="https://talan.bank.gov.ua/get-user-certificate/h8leRJMyE7Jh2fx3RSVi" TargetMode="External"/><Relationship Id="rId64" Type="http://schemas.openxmlformats.org/officeDocument/2006/relationships/hyperlink" Target="https://talan.bank.gov.ua/get-user-certificate/h8leR_4soDeTNjW_txJF" TargetMode="External"/><Relationship Id="rId118" Type="http://schemas.openxmlformats.org/officeDocument/2006/relationships/hyperlink" Target="https://talan.bank.gov.ua/get-user-certificate/h8leR_poW1l-yKhNWWF-" TargetMode="External"/><Relationship Id="rId325" Type="http://schemas.openxmlformats.org/officeDocument/2006/relationships/hyperlink" Target="https://talan.bank.gov.ua/get-user-certificate/h8leROk5ljMyuaOcbZVa" TargetMode="External"/><Relationship Id="rId367" Type="http://schemas.openxmlformats.org/officeDocument/2006/relationships/hyperlink" Target="https://talan.bank.gov.ua/get-user-certificate/h8leRHFC4cb5CFjO10cy" TargetMode="External"/><Relationship Id="rId171" Type="http://schemas.openxmlformats.org/officeDocument/2006/relationships/hyperlink" Target="https://talan.bank.gov.ua/get-user-certificate/h8leRrASy-8aYC2qRtaG" TargetMode="External"/><Relationship Id="rId227" Type="http://schemas.openxmlformats.org/officeDocument/2006/relationships/hyperlink" Target="https://talan.bank.gov.ua/get-user-certificate/h8leRb-1jE3In8YYCHK6" TargetMode="External"/><Relationship Id="rId269" Type="http://schemas.openxmlformats.org/officeDocument/2006/relationships/hyperlink" Target="https://talan.bank.gov.ua/get-user-certificate/h8leRYiyoSjLrylLNXEN" TargetMode="External"/><Relationship Id="rId434" Type="http://schemas.openxmlformats.org/officeDocument/2006/relationships/hyperlink" Target="https://talan.bank.gov.ua/get-user-certificate/h8leRQqzm098y0Th4pJZ" TargetMode="External"/><Relationship Id="rId476" Type="http://schemas.openxmlformats.org/officeDocument/2006/relationships/hyperlink" Target="https://talan.bank.gov.ua/get-user-certificate/h8leRvZRHeUQHp0hqarD" TargetMode="External"/><Relationship Id="rId33" Type="http://schemas.openxmlformats.org/officeDocument/2006/relationships/hyperlink" Target="https://talan.bank.gov.ua/get-user-certificate/h8leRDFbHnG2NWaAoUrl" TargetMode="External"/><Relationship Id="rId129" Type="http://schemas.openxmlformats.org/officeDocument/2006/relationships/hyperlink" Target="https://talan.bank.gov.ua/get-user-certificate/h8leRx5Bhg9FweT6xLxC" TargetMode="External"/><Relationship Id="rId280" Type="http://schemas.openxmlformats.org/officeDocument/2006/relationships/hyperlink" Target="https://talan.bank.gov.ua/get-user-certificate/h8leRx2hTQmz7dkLnJfW" TargetMode="External"/><Relationship Id="rId336" Type="http://schemas.openxmlformats.org/officeDocument/2006/relationships/hyperlink" Target="https://talan.bank.gov.ua/get-user-certificate/h8leRAqi_rDU3x2SBbai" TargetMode="External"/><Relationship Id="rId75" Type="http://schemas.openxmlformats.org/officeDocument/2006/relationships/hyperlink" Target="https://talan.bank.gov.ua/get-user-certificate/h8leRLc7syXVFghAFuhX" TargetMode="External"/><Relationship Id="rId140" Type="http://schemas.openxmlformats.org/officeDocument/2006/relationships/hyperlink" Target="https://talan.bank.gov.ua/get-user-certificate/h8leRwoG--PG8pt1qaNl" TargetMode="External"/><Relationship Id="rId182" Type="http://schemas.openxmlformats.org/officeDocument/2006/relationships/hyperlink" Target="https://talan.bank.gov.ua/get-user-certificate/h8leRR_PluS7sAPylvkQ" TargetMode="External"/><Relationship Id="rId378" Type="http://schemas.openxmlformats.org/officeDocument/2006/relationships/hyperlink" Target="https://talan.bank.gov.ua/get-user-certificate/h8leRurpthvvMfo8ZLeb" TargetMode="External"/><Relationship Id="rId403" Type="http://schemas.openxmlformats.org/officeDocument/2006/relationships/hyperlink" Target="https://talan.bank.gov.ua/get-user-certificate/h8leROMPaD6V4lwwdfTi" TargetMode="External"/><Relationship Id="rId6" Type="http://schemas.openxmlformats.org/officeDocument/2006/relationships/hyperlink" Target="https://talan.bank.gov.ua/get-user-certificate/h8leRrsrYFACVAEB-x8w" TargetMode="External"/><Relationship Id="rId238" Type="http://schemas.openxmlformats.org/officeDocument/2006/relationships/hyperlink" Target="https://talan.bank.gov.ua/get-user-certificate/h8leR7IC2AOmHZmEf11q" TargetMode="External"/><Relationship Id="rId445" Type="http://schemas.openxmlformats.org/officeDocument/2006/relationships/hyperlink" Target="https://talan.bank.gov.ua/get-user-certificate/h8leR_xvIW0NnoVONjEr" TargetMode="External"/><Relationship Id="rId487" Type="http://schemas.openxmlformats.org/officeDocument/2006/relationships/hyperlink" Target="https://talan.bank.gov.ua/get-user-certificate/X4KxuoDPVJKuhITP7-9j" TargetMode="External"/><Relationship Id="rId291" Type="http://schemas.openxmlformats.org/officeDocument/2006/relationships/hyperlink" Target="https://talan.bank.gov.ua/get-user-certificate/h8leRohISdzPp9hJBmKC" TargetMode="External"/><Relationship Id="rId305" Type="http://schemas.openxmlformats.org/officeDocument/2006/relationships/hyperlink" Target="https://talan.bank.gov.ua/get-user-certificate/h8leRdtEo22mOpZPD9RE" TargetMode="External"/><Relationship Id="rId347" Type="http://schemas.openxmlformats.org/officeDocument/2006/relationships/hyperlink" Target="https://talan.bank.gov.ua/get-user-certificate/h8leRdJLDk9vpGwZAU20" TargetMode="External"/><Relationship Id="rId44" Type="http://schemas.openxmlformats.org/officeDocument/2006/relationships/hyperlink" Target="https://talan.bank.gov.ua/get-user-certificate/h8leR-Tv1IbbaR3xQvD7" TargetMode="External"/><Relationship Id="rId86" Type="http://schemas.openxmlformats.org/officeDocument/2006/relationships/hyperlink" Target="https://talan.bank.gov.ua/get-user-certificate/h8leRq8EAaJZmjIxyYYu" TargetMode="External"/><Relationship Id="rId151" Type="http://schemas.openxmlformats.org/officeDocument/2006/relationships/hyperlink" Target="https://talan.bank.gov.ua/get-user-certificate/h8leRgAcXTVpL35kiOfG" TargetMode="External"/><Relationship Id="rId389" Type="http://schemas.openxmlformats.org/officeDocument/2006/relationships/hyperlink" Target="https://talan.bank.gov.ua/get-user-certificate/h8leR5za-xXDavNdGKDr" TargetMode="External"/><Relationship Id="rId193" Type="http://schemas.openxmlformats.org/officeDocument/2006/relationships/hyperlink" Target="https://talan.bank.gov.ua/get-user-certificate/h8leRamDU5mfBBHQHL42" TargetMode="External"/><Relationship Id="rId207" Type="http://schemas.openxmlformats.org/officeDocument/2006/relationships/hyperlink" Target="https://talan.bank.gov.ua/get-user-certificate/h8leRKLrr7f4VFmA7ddo" TargetMode="External"/><Relationship Id="rId249" Type="http://schemas.openxmlformats.org/officeDocument/2006/relationships/hyperlink" Target="https://talan.bank.gov.ua/get-user-certificate/h8leR5Z8ggvr0o3qH7cm" TargetMode="External"/><Relationship Id="rId414" Type="http://schemas.openxmlformats.org/officeDocument/2006/relationships/hyperlink" Target="https://talan.bank.gov.ua/get-user-certificate/h8leRcd6nAeOFW-5WnBP" TargetMode="External"/><Relationship Id="rId456" Type="http://schemas.openxmlformats.org/officeDocument/2006/relationships/hyperlink" Target="https://talan.bank.gov.ua/get-user-certificate/h8leRcFCnzzSrl_kXzFL" TargetMode="External"/><Relationship Id="rId13" Type="http://schemas.openxmlformats.org/officeDocument/2006/relationships/hyperlink" Target="https://talan.bank.gov.ua/get-user-certificate/h8leR40qTn8gqYRPNrPW" TargetMode="External"/><Relationship Id="rId109" Type="http://schemas.openxmlformats.org/officeDocument/2006/relationships/hyperlink" Target="https://talan.bank.gov.ua/get-user-certificate/h8leRxXEa6Qhvxarxl7m" TargetMode="External"/><Relationship Id="rId260" Type="http://schemas.openxmlformats.org/officeDocument/2006/relationships/hyperlink" Target="https://talan.bank.gov.ua/get-user-certificate/h8leRscwyV_1jB07wAdh" TargetMode="External"/><Relationship Id="rId316" Type="http://schemas.openxmlformats.org/officeDocument/2006/relationships/hyperlink" Target="https://talan.bank.gov.ua/get-user-certificate/h8leRpNaPH5-WxG8hUmc" TargetMode="External"/><Relationship Id="rId55" Type="http://schemas.openxmlformats.org/officeDocument/2006/relationships/hyperlink" Target="https://talan.bank.gov.ua/get-user-certificate/h8leROw5aF1usDEzB9iS" TargetMode="External"/><Relationship Id="rId97" Type="http://schemas.openxmlformats.org/officeDocument/2006/relationships/hyperlink" Target="https://talan.bank.gov.ua/get-user-certificate/h8leR3rCSiFLALdRdWlr" TargetMode="External"/><Relationship Id="rId120" Type="http://schemas.openxmlformats.org/officeDocument/2006/relationships/hyperlink" Target="https://talan.bank.gov.ua/get-user-certificate/h8leR7fI4o9TsDdjb8DY" TargetMode="External"/><Relationship Id="rId358" Type="http://schemas.openxmlformats.org/officeDocument/2006/relationships/hyperlink" Target="https://talan.bank.gov.ua/get-user-certificate/h8leRFCBGB7L4wi3veYb" TargetMode="External"/><Relationship Id="rId162" Type="http://schemas.openxmlformats.org/officeDocument/2006/relationships/hyperlink" Target="https://talan.bank.gov.ua/get-user-certificate/h8leRtEvcYmAw2CajYD5" TargetMode="External"/><Relationship Id="rId218" Type="http://schemas.openxmlformats.org/officeDocument/2006/relationships/hyperlink" Target="https://talan.bank.gov.ua/get-user-certificate/h8leRifQiY9fyJ1O0HkU" TargetMode="External"/><Relationship Id="rId425" Type="http://schemas.openxmlformats.org/officeDocument/2006/relationships/hyperlink" Target="https://talan.bank.gov.ua/get-user-certificate/h8leR2Fhl5gxpKXmwOA_" TargetMode="External"/><Relationship Id="rId467" Type="http://schemas.openxmlformats.org/officeDocument/2006/relationships/hyperlink" Target="https://talan.bank.gov.ua/get-user-certificate/h8leRPCarqvKxnWnQeUL" TargetMode="External"/><Relationship Id="rId271" Type="http://schemas.openxmlformats.org/officeDocument/2006/relationships/hyperlink" Target="https://talan.bank.gov.ua/get-user-certificate/h8leRd-C5eZiIl0H0XFe" TargetMode="External"/><Relationship Id="rId24" Type="http://schemas.openxmlformats.org/officeDocument/2006/relationships/hyperlink" Target="https://talan.bank.gov.ua/get-user-certificate/h8leR3oRQH3Qkp_JIHjx" TargetMode="External"/><Relationship Id="rId66" Type="http://schemas.openxmlformats.org/officeDocument/2006/relationships/hyperlink" Target="https://talan.bank.gov.ua/get-user-certificate/h8leRUpsytOLAuiohtPf" TargetMode="External"/><Relationship Id="rId131" Type="http://schemas.openxmlformats.org/officeDocument/2006/relationships/hyperlink" Target="https://talan.bank.gov.ua/get-user-certificate/h8leRucx8Oq_SelhDmW5" TargetMode="External"/><Relationship Id="rId327" Type="http://schemas.openxmlformats.org/officeDocument/2006/relationships/hyperlink" Target="https://talan.bank.gov.ua/get-user-certificate/h8leRHUYuI2xx-x8dLd5" TargetMode="External"/><Relationship Id="rId369" Type="http://schemas.openxmlformats.org/officeDocument/2006/relationships/hyperlink" Target="https://talan.bank.gov.ua/get-user-certificate/h8leRKSBFQQ4s7KlPtau" TargetMode="External"/><Relationship Id="rId173" Type="http://schemas.openxmlformats.org/officeDocument/2006/relationships/hyperlink" Target="https://talan.bank.gov.ua/get-user-certificate/h8leRBgF3ltNlLTwLY82" TargetMode="External"/><Relationship Id="rId229" Type="http://schemas.openxmlformats.org/officeDocument/2006/relationships/hyperlink" Target="https://talan.bank.gov.ua/get-user-certificate/h8leRzBAhqhkVUXYCvrE" TargetMode="External"/><Relationship Id="rId380" Type="http://schemas.openxmlformats.org/officeDocument/2006/relationships/hyperlink" Target="https://talan.bank.gov.ua/get-user-certificate/h8leRK5vir4PefvpbUUY" TargetMode="External"/><Relationship Id="rId436" Type="http://schemas.openxmlformats.org/officeDocument/2006/relationships/hyperlink" Target="https://talan.bank.gov.ua/get-user-certificate/h8leR2WkUrTV4OzZG3H_" TargetMode="External"/><Relationship Id="rId240" Type="http://schemas.openxmlformats.org/officeDocument/2006/relationships/hyperlink" Target="https://talan.bank.gov.ua/get-user-certificate/h8leREZySmI5uRf_RT1C" TargetMode="External"/><Relationship Id="rId478" Type="http://schemas.openxmlformats.org/officeDocument/2006/relationships/hyperlink" Target="https://talan.bank.gov.ua/get-user-certificate/h8leRz337B-3e4N5VPij" TargetMode="External"/><Relationship Id="rId35" Type="http://schemas.openxmlformats.org/officeDocument/2006/relationships/hyperlink" Target="https://talan.bank.gov.ua/get-user-certificate/h8leRtCnaXqRKng6NYHv" TargetMode="External"/><Relationship Id="rId77" Type="http://schemas.openxmlformats.org/officeDocument/2006/relationships/hyperlink" Target="https://talan.bank.gov.ua/get-user-certificate/h8leR524VI42SJ9z3ZGX" TargetMode="External"/><Relationship Id="rId100" Type="http://schemas.openxmlformats.org/officeDocument/2006/relationships/hyperlink" Target="https://talan.bank.gov.ua/get-user-certificate/h8leRxMiasJXud-PITm0" TargetMode="External"/><Relationship Id="rId282" Type="http://schemas.openxmlformats.org/officeDocument/2006/relationships/hyperlink" Target="https://talan.bank.gov.ua/get-user-certificate/h8leRRl6WvYv2wYtQaQo" TargetMode="External"/><Relationship Id="rId338" Type="http://schemas.openxmlformats.org/officeDocument/2006/relationships/hyperlink" Target="https://talan.bank.gov.ua/get-user-certificate/h8leRmDPEMHW5sUXBKU3" TargetMode="External"/><Relationship Id="rId8" Type="http://schemas.openxmlformats.org/officeDocument/2006/relationships/hyperlink" Target="https://talan.bank.gov.ua/get-user-certificate/h8leR09D5q-9_DqCo8E7" TargetMode="External"/><Relationship Id="rId142" Type="http://schemas.openxmlformats.org/officeDocument/2006/relationships/hyperlink" Target="https://talan.bank.gov.ua/get-user-certificate/h8leRF4dSpPSkfyWnKxm" TargetMode="External"/><Relationship Id="rId184" Type="http://schemas.openxmlformats.org/officeDocument/2006/relationships/hyperlink" Target="https://talan.bank.gov.ua/get-user-certificate/h8leR8jIXZtJQKKlFf7g" TargetMode="External"/><Relationship Id="rId391" Type="http://schemas.openxmlformats.org/officeDocument/2006/relationships/hyperlink" Target="https://talan.bank.gov.ua/get-user-certificate/h8leRSrwcOYLZRoT7cuJ" TargetMode="External"/><Relationship Id="rId405" Type="http://schemas.openxmlformats.org/officeDocument/2006/relationships/hyperlink" Target="https://talan.bank.gov.ua/get-user-certificate/h8leRSs82oLDiH10jDEn" TargetMode="External"/><Relationship Id="rId447" Type="http://schemas.openxmlformats.org/officeDocument/2006/relationships/hyperlink" Target="https://talan.bank.gov.ua/get-user-certificate/h8leRAHFotBj2JhrBwMd" TargetMode="External"/><Relationship Id="rId251" Type="http://schemas.openxmlformats.org/officeDocument/2006/relationships/hyperlink" Target="https://talan.bank.gov.ua/get-user-certificate/h8leRu9Je3et_d68ono4" TargetMode="External"/><Relationship Id="rId489" Type="http://schemas.openxmlformats.org/officeDocument/2006/relationships/hyperlink" Target="https://talan.bank.gov.ua/get-user-certificate/F8som-C2BMuycFahIA3v" TargetMode="External"/><Relationship Id="rId46" Type="http://schemas.openxmlformats.org/officeDocument/2006/relationships/hyperlink" Target="https://talan.bank.gov.ua/get-user-certificate/h8leRfUYhj15kphQ03ud" TargetMode="External"/><Relationship Id="rId293" Type="http://schemas.openxmlformats.org/officeDocument/2006/relationships/hyperlink" Target="https://talan.bank.gov.ua/get-user-certificate/h8leRgxapAeYF32swo9O" TargetMode="External"/><Relationship Id="rId307" Type="http://schemas.openxmlformats.org/officeDocument/2006/relationships/hyperlink" Target="https://talan.bank.gov.ua/get-user-certificate/h8leRRxnoP7-R-IL0PbC" TargetMode="External"/><Relationship Id="rId349" Type="http://schemas.openxmlformats.org/officeDocument/2006/relationships/hyperlink" Target="https://talan.bank.gov.ua/get-user-certificate/h8leRT5_4lou984Otqss" TargetMode="External"/><Relationship Id="rId88" Type="http://schemas.openxmlformats.org/officeDocument/2006/relationships/hyperlink" Target="https://talan.bank.gov.ua/get-user-certificate/h8leR35pQr8iiAvvHAiV" TargetMode="External"/><Relationship Id="rId111" Type="http://schemas.openxmlformats.org/officeDocument/2006/relationships/hyperlink" Target="https://talan.bank.gov.ua/get-user-certificate/h8leROQgZbdC5DFrDTZt" TargetMode="External"/><Relationship Id="rId153" Type="http://schemas.openxmlformats.org/officeDocument/2006/relationships/hyperlink" Target="https://talan.bank.gov.ua/get-user-certificate/h8leRQhOcfxPQElG8lLc" TargetMode="External"/><Relationship Id="rId195" Type="http://schemas.openxmlformats.org/officeDocument/2006/relationships/hyperlink" Target="https://talan.bank.gov.ua/get-user-certificate/h8leRcQCEenuWtxm-hq4" TargetMode="External"/><Relationship Id="rId209" Type="http://schemas.openxmlformats.org/officeDocument/2006/relationships/hyperlink" Target="https://talan.bank.gov.ua/get-user-certificate/h8leRxS7K5TgcIdK_oxL" TargetMode="External"/><Relationship Id="rId360" Type="http://schemas.openxmlformats.org/officeDocument/2006/relationships/hyperlink" Target="https://talan.bank.gov.ua/get-user-certificate/h8leR7Y1u6u3yBI4514B" TargetMode="External"/><Relationship Id="rId416" Type="http://schemas.openxmlformats.org/officeDocument/2006/relationships/hyperlink" Target="https://talan.bank.gov.ua/get-user-certificate/h8leRi_t9cQ3jeY2Tes6" TargetMode="External"/><Relationship Id="rId220" Type="http://schemas.openxmlformats.org/officeDocument/2006/relationships/hyperlink" Target="https://talan.bank.gov.ua/get-user-certificate/h8leR7DAHc2XSv0waJxc" TargetMode="External"/><Relationship Id="rId458" Type="http://schemas.openxmlformats.org/officeDocument/2006/relationships/hyperlink" Target="https://talan.bank.gov.ua/get-user-certificate/h8leRCJSXB4lWecjlBbu" TargetMode="External"/><Relationship Id="rId15" Type="http://schemas.openxmlformats.org/officeDocument/2006/relationships/hyperlink" Target="https://talan.bank.gov.ua/get-user-certificate/h8leR_Z7dC91iAUYJ7i0" TargetMode="External"/><Relationship Id="rId57" Type="http://schemas.openxmlformats.org/officeDocument/2006/relationships/hyperlink" Target="https://talan.bank.gov.ua/get-user-certificate/h8leRvyIVEDe2G7Rh9pm" TargetMode="External"/><Relationship Id="rId262" Type="http://schemas.openxmlformats.org/officeDocument/2006/relationships/hyperlink" Target="https://talan.bank.gov.ua/get-user-certificate/h8leR-V8dDY2EVKNPu1L" TargetMode="External"/><Relationship Id="rId318" Type="http://schemas.openxmlformats.org/officeDocument/2006/relationships/hyperlink" Target="https://talan.bank.gov.ua/get-user-certificate/h8leRedsJH9D1Uw5Fwe2" TargetMode="External"/><Relationship Id="rId99" Type="http://schemas.openxmlformats.org/officeDocument/2006/relationships/hyperlink" Target="https://talan.bank.gov.ua/get-user-certificate/h8leRgDSdD1jv53IYdPi" TargetMode="External"/><Relationship Id="rId122" Type="http://schemas.openxmlformats.org/officeDocument/2006/relationships/hyperlink" Target="https://talan.bank.gov.ua/get-user-certificate/h8leRq-s9wbLPTr67ci4" TargetMode="External"/><Relationship Id="rId164" Type="http://schemas.openxmlformats.org/officeDocument/2006/relationships/hyperlink" Target="https://talan.bank.gov.ua/get-user-certificate/h8leRjhU-U0fjFoBXVzK" TargetMode="External"/><Relationship Id="rId371" Type="http://schemas.openxmlformats.org/officeDocument/2006/relationships/hyperlink" Target="https://talan.bank.gov.ua/get-user-certificate/h8leRJk7fPdfubJf0DHX" TargetMode="External"/><Relationship Id="rId427" Type="http://schemas.openxmlformats.org/officeDocument/2006/relationships/hyperlink" Target="https://talan.bank.gov.ua/get-user-certificate/h8leRhIlA_BFZsnbaLYx" TargetMode="External"/><Relationship Id="rId469" Type="http://schemas.openxmlformats.org/officeDocument/2006/relationships/hyperlink" Target="https://talan.bank.gov.ua/get-user-certificate/h8leRxLfSW4sAShhSUrL" TargetMode="External"/><Relationship Id="rId26" Type="http://schemas.openxmlformats.org/officeDocument/2006/relationships/hyperlink" Target="https://talan.bank.gov.ua/get-user-certificate/h8leRhB2HT0YGd-xmxOd" TargetMode="External"/><Relationship Id="rId231" Type="http://schemas.openxmlformats.org/officeDocument/2006/relationships/hyperlink" Target="https://talan.bank.gov.ua/get-user-certificate/h8leRxrOuLLZz3Z1B2sv" TargetMode="External"/><Relationship Id="rId273" Type="http://schemas.openxmlformats.org/officeDocument/2006/relationships/hyperlink" Target="https://talan.bank.gov.ua/get-user-certificate/h8leRX4H9152xgoDUOLT" TargetMode="External"/><Relationship Id="rId329" Type="http://schemas.openxmlformats.org/officeDocument/2006/relationships/hyperlink" Target="https://talan.bank.gov.ua/get-user-certificate/h8leRIU04gZyZFJcVclG" TargetMode="External"/><Relationship Id="rId480" Type="http://schemas.openxmlformats.org/officeDocument/2006/relationships/hyperlink" Target="https://talan.bank.gov.ua/get-user-certificate/h8leRWHNVNHCX5A9iKyc" TargetMode="External"/><Relationship Id="rId68" Type="http://schemas.openxmlformats.org/officeDocument/2006/relationships/hyperlink" Target="https://talan.bank.gov.ua/get-user-certificate/h8leRFBNOSm5TGYlq5iI" TargetMode="External"/><Relationship Id="rId133" Type="http://schemas.openxmlformats.org/officeDocument/2006/relationships/hyperlink" Target="https://talan.bank.gov.ua/get-user-certificate/h8leRUYV_zAPSagQXVO3" TargetMode="External"/><Relationship Id="rId175" Type="http://schemas.openxmlformats.org/officeDocument/2006/relationships/hyperlink" Target="https://talan.bank.gov.ua/get-user-certificate/h8leRaApkmqLEu6yghzw" TargetMode="External"/><Relationship Id="rId340" Type="http://schemas.openxmlformats.org/officeDocument/2006/relationships/hyperlink" Target="https://talan.bank.gov.ua/get-user-certificate/h8leRiq7bnlGNm1q3oxK" TargetMode="External"/><Relationship Id="rId200" Type="http://schemas.openxmlformats.org/officeDocument/2006/relationships/hyperlink" Target="https://talan.bank.gov.ua/get-user-certificate/h8leRK8uberwe5aeBw_s" TargetMode="External"/><Relationship Id="rId382" Type="http://schemas.openxmlformats.org/officeDocument/2006/relationships/hyperlink" Target="https://talan.bank.gov.ua/get-user-certificate/h8leRSYTcgykyP1KS8d8" TargetMode="External"/><Relationship Id="rId438" Type="http://schemas.openxmlformats.org/officeDocument/2006/relationships/hyperlink" Target="https://talan.bank.gov.ua/get-user-certificate/h8leR2uYznGQou2yfISg" TargetMode="External"/><Relationship Id="rId242" Type="http://schemas.openxmlformats.org/officeDocument/2006/relationships/hyperlink" Target="https://talan.bank.gov.ua/get-user-certificate/h8leRxUjYChDB-dvVwRo" TargetMode="External"/><Relationship Id="rId284" Type="http://schemas.openxmlformats.org/officeDocument/2006/relationships/hyperlink" Target="https://talan.bank.gov.ua/get-user-certificate/h8leROENnAhg1ao5MBEL" TargetMode="External"/><Relationship Id="rId491" Type="http://schemas.openxmlformats.org/officeDocument/2006/relationships/printerSettings" Target="../printerSettings/printerSettings1.bin"/><Relationship Id="rId37" Type="http://schemas.openxmlformats.org/officeDocument/2006/relationships/hyperlink" Target="https://talan.bank.gov.ua/get-user-certificate/h8leRN2F1vQtVFydt5-z" TargetMode="External"/><Relationship Id="rId79" Type="http://schemas.openxmlformats.org/officeDocument/2006/relationships/hyperlink" Target="https://talan.bank.gov.ua/get-user-certificate/h8leRScfu6K3vm5_u7tX" TargetMode="External"/><Relationship Id="rId102" Type="http://schemas.openxmlformats.org/officeDocument/2006/relationships/hyperlink" Target="https://talan.bank.gov.ua/get-user-certificate/h8leREc9MwDz6jM9u3pb" TargetMode="External"/><Relationship Id="rId144" Type="http://schemas.openxmlformats.org/officeDocument/2006/relationships/hyperlink" Target="https://talan.bank.gov.ua/get-user-certificate/h8leRGUMlri-D-mx-Nfh" TargetMode="External"/><Relationship Id="rId90" Type="http://schemas.openxmlformats.org/officeDocument/2006/relationships/hyperlink" Target="https://talan.bank.gov.ua/get-user-certificate/h8leR5tSLUCiFgpnXy2A" TargetMode="External"/><Relationship Id="rId186" Type="http://schemas.openxmlformats.org/officeDocument/2006/relationships/hyperlink" Target="https://talan.bank.gov.ua/get-user-certificate/h8leR_0QFl19-x93_79v" TargetMode="External"/><Relationship Id="rId351" Type="http://schemas.openxmlformats.org/officeDocument/2006/relationships/hyperlink" Target="https://talan.bank.gov.ua/get-user-certificate/h8leRSd5hIlilqj-u_TJ" TargetMode="External"/><Relationship Id="rId393" Type="http://schemas.openxmlformats.org/officeDocument/2006/relationships/hyperlink" Target="https://talan.bank.gov.ua/get-user-certificate/h8leRfCMuE2Tc8x82ETk" TargetMode="External"/><Relationship Id="rId407" Type="http://schemas.openxmlformats.org/officeDocument/2006/relationships/hyperlink" Target="https://talan.bank.gov.ua/get-user-certificate/h8leRB8dBiwGW_r4i-iS" TargetMode="External"/><Relationship Id="rId449" Type="http://schemas.openxmlformats.org/officeDocument/2006/relationships/hyperlink" Target="https://talan.bank.gov.ua/get-user-certificate/h8leR7tlJZoAEF4_nBJf" TargetMode="External"/><Relationship Id="rId211" Type="http://schemas.openxmlformats.org/officeDocument/2006/relationships/hyperlink" Target="https://talan.bank.gov.ua/get-user-certificate/h8leRqxmYCR3uZms8Jhn" TargetMode="External"/><Relationship Id="rId253" Type="http://schemas.openxmlformats.org/officeDocument/2006/relationships/hyperlink" Target="https://talan.bank.gov.ua/get-user-certificate/h8leRgbhrIUAHsMz-SJi" TargetMode="External"/><Relationship Id="rId295" Type="http://schemas.openxmlformats.org/officeDocument/2006/relationships/hyperlink" Target="https://talan.bank.gov.ua/get-user-certificate/h8leRPyyuYTeIHScH-zX" TargetMode="External"/><Relationship Id="rId309" Type="http://schemas.openxmlformats.org/officeDocument/2006/relationships/hyperlink" Target="https://talan.bank.gov.ua/get-user-certificate/h8leRQ0zak9b4JUjHbY9" TargetMode="External"/><Relationship Id="rId460" Type="http://schemas.openxmlformats.org/officeDocument/2006/relationships/hyperlink" Target="https://talan.bank.gov.ua/get-user-certificate/h8leRWjbqdr73DRcVlOu" TargetMode="External"/><Relationship Id="rId48" Type="http://schemas.openxmlformats.org/officeDocument/2006/relationships/hyperlink" Target="https://talan.bank.gov.ua/get-user-certificate/h8leREMO8jEYwgZZTfr4" TargetMode="External"/><Relationship Id="rId113" Type="http://schemas.openxmlformats.org/officeDocument/2006/relationships/hyperlink" Target="https://talan.bank.gov.ua/get-user-certificate/h8leR_PgkBjmxYfGM5J-" TargetMode="External"/><Relationship Id="rId320" Type="http://schemas.openxmlformats.org/officeDocument/2006/relationships/hyperlink" Target="https://talan.bank.gov.ua/get-user-certificate/h8leRPIPkf2TlL1cghHv" TargetMode="External"/><Relationship Id="rId155" Type="http://schemas.openxmlformats.org/officeDocument/2006/relationships/hyperlink" Target="https://talan.bank.gov.ua/get-user-certificate/h8leRS0OCQDpvHEXXmkm" TargetMode="External"/><Relationship Id="rId197" Type="http://schemas.openxmlformats.org/officeDocument/2006/relationships/hyperlink" Target="https://talan.bank.gov.ua/get-user-certificate/h8leRy-1KNzrbwgIsyi6" TargetMode="External"/><Relationship Id="rId362" Type="http://schemas.openxmlformats.org/officeDocument/2006/relationships/hyperlink" Target="https://talan.bank.gov.ua/get-user-certificate/h8leRK945XixGD51fqqB" TargetMode="External"/><Relationship Id="rId418" Type="http://schemas.openxmlformats.org/officeDocument/2006/relationships/hyperlink" Target="https://talan.bank.gov.ua/get-user-certificate/h8leRE8W26pl2vbCU6ZM" TargetMode="External"/><Relationship Id="rId222" Type="http://schemas.openxmlformats.org/officeDocument/2006/relationships/hyperlink" Target="https://talan.bank.gov.ua/get-user-certificate/h8leRmqKJt1xeuvZtcn_" TargetMode="External"/><Relationship Id="rId264" Type="http://schemas.openxmlformats.org/officeDocument/2006/relationships/hyperlink" Target="https://talan.bank.gov.ua/get-user-certificate/h8leR5jQtWyeF55DmzGu" TargetMode="External"/><Relationship Id="rId471" Type="http://schemas.openxmlformats.org/officeDocument/2006/relationships/hyperlink" Target="https://talan.bank.gov.ua/get-user-certificate/h8leRbk6oyaVqxKpbO26" TargetMode="External"/><Relationship Id="rId17" Type="http://schemas.openxmlformats.org/officeDocument/2006/relationships/hyperlink" Target="https://talan.bank.gov.ua/get-user-certificate/h8leRHrZkeM999B5Uv0E" TargetMode="External"/><Relationship Id="rId59" Type="http://schemas.openxmlformats.org/officeDocument/2006/relationships/hyperlink" Target="https://talan.bank.gov.ua/get-user-certificate/h8leRaK7ajVd_WnTjeZ0" TargetMode="External"/><Relationship Id="rId124" Type="http://schemas.openxmlformats.org/officeDocument/2006/relationships/hyperlink" Target="https://talan.bank.gov.ua/get-user-certificate/h8leRRb6xNTRm3tu17sw" TargetMode="External"/><Relationship Id="rId70" Type="http://schemas.openxmlformats.org/officeDocument/2006/relationships/hyperlink" Target="https://talan.bank.gov.ua/get-user-certificate/h8leR0BvZZKQH-piZHQj" TargetMode="External"/><Relationship Id="rId166" Type="http://schemas.openxmlformats.org/officeDocument/2006/relationships/hyperlink" Target="https://talan.bank.gov.ua/get-user-certificate/h8leROmKKdx_sqhb8YLl" TargetMode="External"/><Relationship Id="rId331" Type="http://schemas.openxmlformats.org/officeDocument/2006/relationships/hyperlink" Target="https://talan.bank.gov.ua/get-user-certificate/h8leRIYv6eO-CNN-dlJt" TargetMode="External"/><Relationship Id="rId373" Type="http://schemas.openxmlformats.org/officeDocument/2006/relationships/hyperlink" Target="https://talan.bank.gov.ua/get-user-certificate/h8leRvVRjq4nTh9nKN7d" TargetMode="External"/><Relationship Id="rId429" Type="http://schemas.openxmlformats.org/officeDocument/2006/relationships/hyperlink" Target="https://talan.bank.gov.ua/get-user-certificate/h8leRP1MwNwI9QF6b--i" TargetMode="External"/><Relationship Id="rId1" Type="http://schemas.openxmlformats.org/officeDocument/2006/relationships/hyperlink" Target="https://talan.bank.gov.ua/get-user-certificate/h8leRd6dWao2e83e71Nz" TargetMode="External"/><Relationship Id="rId233" Type="http://schemas.openxmlformats.org/officeDocument/2006/relationships/hyperlink" Target="https://talan.bank.gov.ua/get-user-certificate/h8leRmBMg4Lqw1uu5Vmh" TargetMode="External"/><Relationship Id="rId440" Type="http://schemas.openxmlformats.org/officeDocument/2006/relationships/hyperlink" Target="https://talan.bank.gov.ua/get-user-certificate/h8leRfLGVYs-jclXjZXv" TargetMode="External"/><Relationship Id="rId28" Type="http://schemas.openxmlformats.org/officeDocument/2006/relationships/hyperlink" Target="https://talan.bank.gov.ua/get-user-certificate/h8leRxQT8-g1oTm0t3gN" TargetMode="External"/><Relationship Id="rId275" Type="http://schemas.openxmlformats.org/officeDocument/2006/relationships/hyperlink" Target="https://talan.bank.gov.ua/get-user-certificate/h8leRRlkCEnDRHk5RSWF" TargetMode="External"/><Relationship Id="rId300" Type="http://schemas.openxmlformats.org/officeDocument/2006/relationships/hyperlink" Target="https://talan.bank.gov.ua/get-user-certificate/h8leR9Xg9LJVVKPsKSK7" TargetMode="External"/><Relationship Id="rId482" Type="http://schemas.openxmlformats.org/officeDocument/2006/relationships/hyperlink" Target="https://talan.bank.gov.ua/get-user-certificate/h8leRFPoSttbaWfRqXj7" TargetMode="External"/><Relationship Id="rId81" Type="http://schemas.openxmlformats.org/officeDocument/2006/relationships/hyperlink" Target="https://talan.bank.gov.ua/get-user-certificate/h8leR1k1kPJUrCiMj4Cx" TargetMode="External"/><Relationship Id="rId135" Type="http://schemas.openxmlformats.org/officeDocument/2006/relationships/hyperlink" Target="https://talan.bank.gov.ua/get-user-certificate/h8leRRTqYkAdt-KXRg_B" TargetMode="External"/><Relationship Id="rId177" Type="http://schemas.openxmlformats.org/officeDocument/2006/relationships/hyperlink" Target="https://talan.bank.gov.ua/get-user-certificate/h8leROkvGobPJYf-4YQm" TargetMode="External"/><Relationship Id="rId342" Type="http://schemas.openxmlformats.org/officeDocument/2006/relationships/hyperlink" Target="https://talan.bank.gov.ua/get-user-certificate/h8leRqLcf6s-AYy8397u" TargetMode="External"/><Relationship Id="rId384" Type="http://schemas.openxmlformats.org/officeDocument/2006/relationships/hyperlink" Target="https://talan.bank.gov.ua/get-user-certificate/h8leRg0YC68Lyi2Sg0y0" TargetMode="External"/><Relationship Id="rId202" Type="http://schemas.openxmlformats.org/officeDocument/2006/relationships/hyperlink" Target="https://talan.bank.gov.ua/get-user-certificate/h8leRQhBGuap9f3E9qam" TargetMode="External"/><Relationship Id="rId244" Type="http://schemas.openxmlformats.org/officeDocument/2006/relationships/hyperlink" Target="https://talan.bank.gov.ua/get-user-certificate/h8leRYy82V9yARNoXos0" TargetMode="External"/><Relationship Id="rId39" Type="http://schemas.openxmlformats.org/officeDocument/2006/relationships/hyperlink" Target="https://talan.bank.gov.ua/get-user-certificate/h8leRcNgF7ou0TDRkX8O" TargetMode="External"/><Relationship Id="rId286" Type="http://schemas.openxmlformats.org/officeDocument/2006/relationships/hyperlink" Target="https://talan.bank.gov.ua/get-user-certificate/h8leRyYV5LaTvuz58RBc" TargetMode="External"/><Relationship Id="rId451" Type="http://schemas.openxmlformats.org/officeDocument/2006/relationships/hyperlink" Target="https://talan.bank.gov.ua/get-user-certificate/h8leRCnY4jh-5lLfdMEj" TargetMode="External"/><Relationship Id="rId50" Type="http://schemas.openxmlformats.org/officeDocument/2006/relationships/hyperlink" Target="https://talan.bank.gov.ua/get-user-certificate/h8leRm4cYlUZdeMxQugg" TargetMode="External"/><Relationship Id="rId104" Type="http://schemas.openxmlformats.org/officeDocument/2006/relationships/hyperlink" Target="https://talan.bank.gov.ua/get-user-certificate/h8leRmZ_9UQMX_FxW3Zl" TargetMode="External"/><Relationship Id="rId146" Type="http://schemas.openxmlformats.org/officeDocument/2006/relationships/hyperlink" Target="https://talan.bank.gov.ua/get-user-certificate/h8leRKdXuX6NJqBXhOYZ" TargetMode="External"/><Relationship Id="rId188" Type="http://schemas.openxmlformats.org/officeDocument/2006/relationships/hyperlink" Target="https://talan.bank.gov.ua/get-user-certificate/h8leRb-2zGOod8chCEwI" TargetMode="External"/><Relationship Id="rId311" Type="http://schemas.openxmlformats.org/officeDocument/2006/relationships/hyperlink" Target="https://talan.bank.gov.ua/get-user-certificate/h8leRJ7JeMpdMv7rgI5Z" TargetMode="External"/><Relationship Id="rId353" Type="http://schemas.openxmlformats.org/officeDocument/2006/relationships/hyperlink" Target="https://talan.bank.gov.ua/get-user-certificate/h8leRvyaKFk3puEoSEA_" TargetMode="External"/><Relationship Id="rId395" Type="http://schemas.openxmlformats.org/officeDocument/2006/relationships/hyperlink" Target="https://talan.bank.gov.ua/get-user-certificate/h8leR05BQuDL8YcYX8bp" TargetMode="External"/><Relationship Id="rId409" Type="http://schemas.openxmlformats.org/officeDocument/2006/relationships/hyperlink" Target="https://talan.bank.gov.ua/get-user-certificate/h8leRyCghYZUXzf-XfYr" TargetMode="External"/><Relationship Id="rId92" Type="http://schemas.openxmlformats.org/officeDocument/2006/relationships/hyperlink" Target="https://talan.bank.gov.ua/get-user-certificate/h8leRFli_HHXA5zDkLqt" TargetMode="External"/><Relationship Id="rId213" Type="http://schemas.openxmlformats.org/officeDocument/2006/relationships/hyperlink" Target="https://talan.bank.gov.ua/get-user-certificate/h8leRiIrm4LhCmA2xcXd" TargetMode="External"/><Relationship Id="rId420" Type="http://schemas.openxmlformats.org/officeDocument/2006/relationships/hyperlink" Target="https://talan.bank.gov.ua/get-user-certificate/h8leRhJWrlz3oS79PP0r" TargetMode="External"/><Relationship Id="rId255" Type="http://schemas.openxmlformats.org/officeDocument/2006/relationships/hyperlink" Target="https://talan.bank.gov.ua/get-user-certificate/h8leRSQ5kHrcDOr_WG4l" TargetMode="External"/><Relationship Id="rId297" Type="http://schemas.openxmlformats.org/officeDocument/2006/relationships/hyperlink" Target="https://talan.bank.gov.ua/get-user-certificate/h8leRDLlz0uytslWiHSK" TargetMode="External"/><Relationship Id="rId462" Type="http://schemas.openxmlformats.org/officeDocument/2006/relationships/hyperlink" Target="https://talan.bank.gov.ua/get-user-certificate/h8leR66_u-a3_iUVME6z" TargetMode="External"/><Relationship Id="rId115" Type="http://schemas.openxmlformats.org/officeDocument/2006/relationships/hyperlink" Target="https://talan.bank.gov.ua/get-user-certificate/h8leR7XSzDgQkUcX0TRC" TargetMode="External"/><Relationship Id="rId157" Type="http://schemas.openxmlformats.org/officeDocument/2006/relationships/hyperlink" Target="https://talan.bank.gov.ua/get-user-certificate/h8leRjUtbZBwqojDHYwF" TargetMode="External"/><Relationship Id="rId322" Type="http://schemas.openxmlformats.org/officeDocument/2006/relationships/hyperlink" Target="https://talan.bank.gov.ua/get-user-certificate/h8leR6rEjClPY2AqfWkV" TargetMode="External"/><Relationship Id="rId364" Type="http://schemas.openxmlformats.org/officeDocument/2006/relationships/hyperlink" Target="https://talan.bank.gov.ua/get-user-certificate/h8leR5SutTugLmc_nuHb" TargetMode="External"/><Relationship Id="rId61" Type="http://schemas.openxmlformats.org/officeDocument/2006/relationships/hyperlink" Target="https://talan.bank.gov.ua/get-user-certificate/h8leR4lCiPULR43mBrxv" TargetMode="External"/><Relationship Id="rId199" Type="http://schemas.openxmlformats.org/officeDocument/2006/relationships/hyperlink" Target="https://talan.bank.gov.ua/get-user-certificate/h8leRzzWkORTcODV4C7I" TargetMode="External"/><Relationship Id="rId19" Type="http://schemas.openxmlformats.org/officeDocument/2006/relationships/hyperlink" Target="https://talan.bank.gov.ua/get-user-certificate/h8leR0YGbip8MTspujlD" TargetMode="External"/><Relationship Id="rId224" Type="http://schemas.openxmlformats.org/officeDocument/2006/relationships/hyperlink" Target="https://talan.bank.gov.ua/get-user-certificate/h8leR-h2mMh0OUeNnQsk" TargetMode="External"/><Relationship Id="rId266" Type="http://schemas.openxmlformats.org/officeDocument/2006/relationships/hyperlink" Target="https://talan.bank.gov.ua/get-user-certificate/h8leRNXYYsdMtywgBl6V" TargetMode="External"/><Relationship Id="rId431" Type="http://schemas.openxmlformats.org/officeDocument/2006/relationships/hyperlink" Target="https://talan.bank.gov.ua/get-user-certificate/h8leR8ix5XM58lcWYJ4V" TargetMode="External"/><Relationship Id="rId473" Type="http://schemas.openxmlformats.org/officeDocument/2006/relationships/hyperlink" Target="https://talan.bank.gov.ua/get-user-certificate/h8leRd4U_hZ7Os16GX2t" TargetMode="External"/><Relationship Id="rId30" Type="http://schemas.openxmlformats.org/officeDocument/2006/relationships/hyperlink" Target="https://talan.bank.gov.ua/get-user-certificate/h8leRs0b-q__0PHTTS_l" TargetMode="External"/><Relationship Id="rId126" Type="http://schemas.openxmlformats.org/officeDocument/2006/relationships/hyperlink" Target="https://talan.bank.gov.ua/get-user-certificate/h8leRtEOFZQpmyoGDD-1" TargetMode="External"/><Relationship Id="rId168" Type="http://schemas.openxmlformats.org/officeDocument/2006/relationships/hyperlink" Target="https://talan.bank.gov.ua/get-user-certificate/h8leRHKCPzOLUUXyyhhW" TargetMode="External"/><Relationship Id="rId333" Type="http://schemas.openxmlformats.org/officeDocument/2006/relationships/hyperlink" Target="https://talan.bank.gov.ua/get-user-certificate/h8leRMfvqtLi3J3ADM23" TargetMode="External"/><Relationship Id="rId72" Type="http://schemas.openxmlformats.org/officeDocument/2006/relationships/hyperlink" Target="https://talan.bank.gov.ua/get-user-certificate/h8leRWBNOdDWfaMknWWx" TargetMode="External"/><Relationship Id="rId375" Type="http://schemas.openxmlformats.org/officeDocument/2006/relationships/hyperlink" Target="https://talan.bank.gov.ua/get-user-certificate/h8leRkLk9edbr7NBCNMT" TargetMode="External"/><Relationship Id="rId3" Type="http://schemas.openxmlformats.org/officeDocument/2006/relationships/hyperlink" Target="https://talan.bank.gov.ua/get-user-certificate/h8leRJWFqAOUlnnhEbZo" TargetMode="External"/><Relationship Id="rId235" Type="http://schemas.openxmlformats.org/officeDocument/2006/relationships/hyperlink" Target="https://talan.bank.gov.ua/get-user-certificate/h8leRglNe6-MWQ7Pvqgf" TargetMode="External"/><Relationship Id="rId277" Type="http://schemas.openxmlformats.org/officeDocument/2006/relationships/hyperlink" Target="https://talan.bank.gov.ua/get-user-certificate/h8leRX9uddHet3b3Tm4j" TargetMode="External"/><Relationship Id="rId400" Type="http://schemas.openxmlformats.org/officeDocument/2006/relationships/hyperlink" Target="https://talan.bank.gov.ua/get-user-certificate/h8leRxZoJJWgY3XVrBTz" TargetMode="External"/><Relationship Id="rId442" Type="http://schemas.openxmlformats.org/officeDocument/2006/relationships/hyperlink" Target="https://talan.bank.gov.ua/get-user-certificate/h8leRAdm6ZvtzyN4sW9S" TargetMode="External"/><Relationship Id="rId484" Type="http://schemas.openxmlformats.org/officeDocument/2006/relationships/hyperlink" Target="https://talan.bank.gov.ua/get-user-certificate/h8leRz3XBZafl44Xk5AY" TargetMode="External"/><Relationship Id="rId137" Type="http://schemas.openxmlformats.org/officeDocument/2006/relationships/hyperlink" Target="https://talan.bank.gov.ua/get-user-certificate/h8leR5kZVpCCpM7W1B2l" TargetMode="External"/><Relationship Id="rId302" Type="http://schemas.openxmlformats.org/officeDocument/2006/relationships/hyperlink" Target="https://talan.bank.gov.ua/get-user-certificate/h8leR0MdIfgLudrImrw1" TargetMode="External"/><Relationship Id="rId344" Type="http://schemas.openxmlformats.org/officeDocument/2006/relationships/hyperlink" Target="https://talan.bank.gov.ua/get-user-certificate/h8leROnS0aAg9cSAmo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"/>
  <sheetViews>
    <sheetView tabSelected="1" topLeftCell="A306" workbookViewId="0">
      <selection activeCell="C318" sqref="C318"/>
    </sheetView>
  </sheetViews>
  <sheetFormatPr defaultRowHeight="14.4" x14ac:dyDescent="0.3"/>
  <cols>
    <col min="1" max="1" width="8.88671875" style="1"/>
    <col min="2" max="2" width="15.33203125" customWidth="1"/>
    <col min="3" max="3" width="34.44140625" customWidth="1"/>
    <col min="4" max="4" width="67" customWidth="1"/>
    <col min="5" max="5" width="26.5546875" customWidth="1"/>
  </cols>
  <sheetData>
    <row r="1" spans="1:5" ht="28.8" x14ac:dyDescent="0.3">
      <c r="A1" s="2" t="s">
        <v>1445</v>
      </c>
      <c r="B1" s="3" t="s">
        <v>1446</v>
      </c>
      <c r="C1" s="2" t="s">
        <v>0</v>
      </c>
      <c r="D1" s="2" t="s">
        <v>1</v>
      </c>
      <c r="E1" s="2" t="s">
        <v>2</v>
      </c>
    </row>
    <row r="2" spans="1:5" x14ac:dyDescent="0.3">
      <c r="A2" s="1">
        <v>1</v>
      </c>
      <c r="B2" t="s">
        <v>3</v>
      </c>
      <c r="C2" t="s">
        <v>4</v>
      </c>
      <c r="D2" t="s">
        <v>5</v>
      </c>
      <c r="E2" t="str">
        <f>HYPERLINK("https://talan.bank.gov.ua/get-user-certificate/h8leRd6dWao2e83e71Nz","Завантажити сертифікат")</f>
        <v>Завантажити сертифікат</v>
      </c>
    </row>
    <row r="3" spans="1:5" x14ac:dyDescent="0.3">
      <c r="A3" s="1">
        <v>2</v>
      </c>
      <c r="B3" t="s">
        <v>6</v>
      </c>
      <c r="C3" t="s">
        <v>7</v>
      </c>
      <c r="D3" t="s">
        <v>8</v>
      </c>
      <c r="E3" t="str">
        <f>HYPERLINK("https://talan.bank.gov.ua/get-user-certificate/h8leRWwSn3qFffLG25iv","Завантажити сертифікат")</f>
        <v>Завантажити сертифікат</v>
      </c>
    </row>
    <row r="4" spans="1:5" x14ac:dyDescent="0.3">
      <c r="A4" s="1">
        <v>3</v>
      </c>
      <c r="B4" t="s">
        <v>9</v>
      </c>
      <c r="C4" t="s">
        <v>10</v>
      </c>
      <c r="D4" t="s">
        <v>11</v>
      </c>
      <c r="E4" t="str">
        <f>HYPERLINK("https://talan.bank.gov.ua/get-user-certificate/h8leRJWFqAOUlnnhEbZo","Завантажити сертифікат")</f>
        <v>Завантажити сертифікат</v>
      </c>
    </row>
    <row r="5" spans="1:5" x14ac:dyDescent="0.3">
      <c r="A5" s="1">
        <v>4</v>
      </c>
      <c r="B5" t="s">
        <v>12</v>
      </c>
      <c r="C5" t="s">
        <v>13</v>
      </c>
      <c r="D5" t="s">
        <v>14</v>
      </c>
      <c r="E5" t="str">
        <f>HYPERLINK("https://talan.bank.gov.ua/get-user-certificate/h8leR0IAZSGYRkT67Z4-","Завантажити сертифікат")</f>
        <v>Завантажити сертифікат</v>
      </c>
    </row>
    <row r="6" spans="1:5" x14ac:dyDescent="0.3">
      <c r="A6" s="1">
        <v>5</v>
      </c>
      <c r="B6" t="s">
        <v>15</v>
      </c>
      <c r="C6" t="s">
        <v>16</v>
      </c>
      <c r="D6" t="s">
        <v>17</v>
      </c>
      <c r="E6" t="str">
        <f>HYPERLINK("https://talan.bank.gov.ua/get-user-certificate/h8leR-5g-_RKJHc5drYf","Завантажити сертифікат")</f>
        <v>Завантажити сертифікат</v>
      </c>
    </row>
    <row r="7" spans="1:5" x14ac:dyDescent="0.3">
      <c r="A7" s="1">
        <v>6</v>
      </c>
      <c r="B7" t="s">
        <v>18</v>
      </c>
      <c r="C7" t="s">
        <v>19</v>
      </c>
      <c r="D7" t="s">
        <v>20</v>
      </c>
      <c r="E7" t="str">
        <f>HYPERLINK("https://talan.bank.gov.ua/get-user-certificate/h8leRrsrYFACVAEB-x8w","Завантажити сертифікат")</f>
        <v>Завантажити сертифікат</v>
      </c>
    </row>
    <row r="8" spans="1:5" x14ac:dyDescent="0.3">
      <c r="A8" s="1">
        <v>7</v>
      </c>
      <c r="B8" t="s">
        <v>21</v>
      </c>
      <c r="C8" t="s">
        <v>22</v>
      </c>
      <c r="D8" t="s">
        <v>23</v>
      </c>
      <c r="E8" t="str">
        <f>HYPERLINK("https://talan.bank.gov.ua/get-user-certificate/h8leRqP5yN1fpGqGJRvS","Завантажити сертифікат")</f>
        <v>Завантажити сертифікат</v>
      </c>
    </row>
    <row r="9" spans="1:5" x14ac:dyDescent="0.3">
      <c r="A9" s="1">
        <v>8</v>
      </c>
      <c r="B9" t="s">
        <v>24</v>
      </c>
      <c r="C9" t="s">
        <v>25</v>
      </c>
      <c r="D9" t="s">
        <v>26</v>
      </c>
      <c r="E9" t="str">
        <f>HYPERLINK("https://talan.bank.gov.ua/get-user-certificate/h8leR09D5q-9_DqCo8E7","Завантажити сертифікат")</f>
        <v>Завантажити сертифікат</v>
      </c>
    </row>
    <row r="10" spans="1:5" x14ac:dyDescent="0.3">
      <c r="A10" s="1">
        <v>9</v>
      </c>
      <c r="B10" t="s">
        <v>27</v>
      </c>
      <c r="C10" t="s">
        <v>28</v>
      </c>
      <c r="D10" t="s">
        <v>29</v>
      </c>
      <c r="E10" t="str">
        <f>HYPERLINK("https://talan.bank.gov.ua/get-user-certificate/h8leR-hi4uOHsRiaXFNw","Завантажити сертифікат")</f>
        <v>Завантажити сертифікат</v>
      </c>
    </row>
    <row r="11" spans="1:5" x14ac:dyDescent="0.3">
      <c r="A11" s="1">
        <v>10</v>
      </c>
      <c r="B11" t="s">
        <v>30</v>
      </c>
      <c r="C11" t="s">
        <v>31</v>
      </c>
      <c r="D11" t="s">
        <v>32</v>
      </c>
      <c r="E11" t="str">
        <f>HYPERLINK("https://talan.bank.gov.ua/get-user-certificate/h8leROLt6M3swCjAhuMv","Завантажити сертифікат")</f>
        <v>Завантажити сертифікат</v>
      </c>
    </row>
    <row r="12" spans="1:5" x14ac:dyDescent="0.3">
      <c r="A12" s="1">
        <v>11</v>
      </c>
      <c r="B12" t="s">
        <v>33</v>
      </c>
      <c r="C12" t="s">
        <v>34</v>
      </c>
      <c r="D12" t="s">
        <v>35</v>
      </c>
      <c r="E12" t="str">
        <f>HYPERLINK("https://talan.bank.gov.ua/get-user-certificate/h8leRItP7uaVdCsASR5a","Завантажити сертифікат")</f>
        <v>Завантажити сертифікат</v>
      </c>
    </row>
    <row r="13" spans="1:5" x14ac:dyDescent="0.3">
      <c r="A13" s="1">
        <v>12</v>
      </c>
      <c r="B13" t="s">
        <v>36</v>
      </c>
      <c r="C13" t="s">
        <v>37</v>
      </c>
      <c r="D13" t="s">
        <v>38</v>
      </c>
      <c r="E13" t="str">
        <f>HYPERLINK("https://talan.bank.gov.ua/get-user-certificate/h8leRGfySYZQXLpwXRI6","Завантажити сертифікат")</f>
        <v>Завантажити сертифікат</v>
      </c>
    </row>
    <row r="14" spans="1:5" x14ac:dyDescent="0.3">
      <c r="A14" s="1">
        <v>13</v>
      </c>
      <c r="B14" t="s">
        <v>39</v>
      </c>
      <c r="C14" t="s">
        <v>40</v>
      </c>
      <c r="D14" t="s">
        <v>41</v>
      </c>
      <c r="E14" t="str">
        <f>HYPERLINK("https://talan.bank.gov.ua/get-user-certificate/h8leR40qTn8gqYRPNrPW","Завантажити сертифікат")</f>
        <v>Завантажити сертифікат</v>
      </c>
    </row>
    <row r="15" spans="1:5" x14ac:dyDescent="0.3">
      <c r="A15" s="1">
        <v>14</v>
      </c>
      <c r="B15" t="s">
        <v>42</v>
      </c>
      <c r="C15" t="s">
        <v>43</v>
      </c>
      <c r="D15" t="s">
        <v>44</v>
      </c>
      <c r="E15" t="str">
        <f>HYPERLINK("https://talan.bank.gov.ua/get-user-certificate/h8leR728sSitFR3_G7av","Завантажити сертифікат")</f>
        <v>Завантажити сертифікат</v>
      </c>
    </row>
    <row r="16" spans="1:5" x14ac:dyDescent="0.3">
      <c r="A16" s="1">
        <v>15</v>
      </c>
      <c r="B16" t="s">
        <v>45</v>
      </c>
      <c r="C16" t="s">
        <v>46</v>
      </c>
      <c r="D16" t="s">
        <v>47</v>
      </c>
      <c r="E16" t="str">
        <f>HYPERLINK("https://talan.bank.gov.ua/get-user-certificate/h8leR_Z7dC91iAUYJ7i0","Завантажити сертифікат")</f>
        <v>Завантажити сертифікат</v>
      </c>
    </row>
    <row r="17" spans="1:5" x14ac:dyDescent="0.3">
      <c r="A17" s="1">
        <v>16</v>
      </c>
      <c r="B17" t="s">
        <v>48</v>
      </c>
      <c r="C17" t="s">
        <v>49</v>
      </c>
      <c r="D17" t="s">
        <v>50</v>
      </c>
      <c r="E17" t="str">
        <f>HYPERLINK("https://talan.bank.gov.ua/get-user-certificate/h8leR3LZ6RXKiU1LZDVd","Завантажити сертифікат")</f>
        <v>Завантажити сертифікат</v>
      </c>
    </row>
    <row r="18" spans="1:5" x14ac:dyDescent="0.3">
      <c r="A18" s="1">
        <v>17</v>
      </c>
      <c r="B18" t="s">
        <v>51</v>
      </c>
      <c r="C18" t="s">
        <v>52</v>
      </c>
      <c r="D18" t="s">
        <v>53</v>
      </c>
      <c r="E18" t="str">
        <f>HYPERLINK("https://talan.bank.gov.ua/get-user-certificate/h8leRHrZkeM999B5Uv0E","Завантажити сертифікат")</f>
        <v>Завантажити сертифікат</v>
      </c>
    </row>
    <row r="19" spans="1:5" x14ac:dyDescent="0.3">
      <c r="A19" s="1">
        <v>18</v>
      </c>
      <c r="B19" t="s">
        <v>54</v>
      </c>
      <c r="C19" t="s">
        <v>55</v>
      </c>
      <c r="D19" t="s">
        <v>56</v>
      </c>
      <c r="E19" t="str">
        <f>HYPERLINK("https://talan.bank.gov.ua/get-user-certificate/h8leR0lm2pzyGmZxbpsc","Завантажити сертифікат")</f>
        <v>Завантажити сертифікат</v>
      </c>
    </row>
    <row r="20" spans="1:5" x14ac:dyDescent="0.3">
      <c r="A20" s="1">
        <v>19</v>
      </c>
      <c r="B20" t="s">
        <v>57</v>
      </c>
      <c r="C20" t="s">
        <v>58</v>
      </c>
      <c r="D20" t="s">
        <v>59</v>
      </c>
      <c r="E20" t="str">
        <f>HYPERLINK("https://talan.bank.gov.ua/get-user-certificate/h8leR0YGbip8MTspujlD","Завантажити сертифікат")</f>
        <v>Завантажити сертифікат</v>
      </c>
    </row>
    <row r="21" spans="1:5" x14ac:dyDescent="0.3">
      <c r="A21" s="1">
        <v>20</v>
      </c>
      <c r="B21" t="s">
        <v>60</v>
      </c>
      <c r="C21" t="s">
        <v>61</v>
      </c>
      <c r="D21" t="s">
        <v>62</v>
      </c>
      <c r="E21" t="str">
        <f>HYPERLINK("https://talan.bank.gov.ua/get-user-certificate/h8leRl_gUien5_3DHLqW","Завантажити сертифікат")</f>
        <v>Завантажити сертифікат</v>
      </c>
    </row>
    <row r="22" spans="1:5" x14ac:dyDescent="0.3">
      <c r="A22" s="1">
        <v>21</v>
      </c>
      <c r="B22" t="s">
        <v>63</v>
      </c>
      <c r="C22" t="s">
        <v>64</v>
      </c>
      <c r="D22" t="s">
        <v>65</v>
      </c>
      <c r="E22" t="str">
        <f>HYPERLINK("https://talan.bank.gov.ua/get-user-certificate/h8leR1AtAIJqejn4Xhs9","Завантажити сертифікат")</f>
        <v>Завантажити сертифікат</v>
      </c>
    </row>
    <row r="23" spans="1:5" x14ac:dyDescent="0.3">
      <c r="A23" s="1">
        <v>22</v>
      </c>
      <c r="B23" t="s">
        <v>66</v>
      </c>
      <c r="C23" t="s">
        <v>67</v>
      </c>
      <c r="D23" t="s">
        <v>68</v>
      </c>
      <c r="E23" t="str">
        <f>HYPERLINK("https://talan.bank.gov.ua/get-user-certificate/h8leRJMyE7Jh2fx3RSVi","Завантажити сертифікат")</f>
        <v>Завантажити сертифікат</v>
      </c>
    </row>
    <row r="24" spans="1:5" x14ac:dyDescent="0.3">
      <c r="A24" s="1">
        <v>23</v>
      </c>
      <c r="B24" t="s">
        <v>69</v>
      </c>
      <c r="C24" t="s">
        <v>70</v>
      </c>
      <c r="D24" t="s">
        <v>71</v>
      </c>
      <c r="E24" t="str">
        <f>HYPERLINK("https://talan.bank.gov.ua/get-user-certificate/h8leR-lIa8iJ4UmjTbAG","Завантажити сертифікат")</f>
        <v>Завантажити сертифікат</v>
      </c>
    </row>
    <row r="25" spans="1:5" x14ac:dyDescent="0.3">
      <c r="A25" s="1">
        <v>24</v>
      </c>
      <c r="B25" t="s">
        <v>72</v>
      </c>
      <c r="C25" t="s">
        <v>73</v>
      </c>
      <c r="D25" t="s">
        <v>74</v>
      </c>
      <c r="E25" t="str">
        <f>HYPERLINK("https://talan.bank.gov.ua/get-user-certificate/h8leR3oRQH3Qkp_JIHjx","Завантажити сертифікат")</f>
        <v>Завантажити сертифікат</v>
      </c>
    </row>
    <row r="26" spans="1:5" x14ac:dyDescent="0.3">
      <c r="A26" s="1">
        <v>25</v>
      </c>
      <c r="B26" t="s">
        <v>75</v>
      </c>
      <c r="C26" t="s">
        <v>76</v>
      </c>
      <c r="D26" t="s">
        <v>77</v>
      </c>
      <c r="E26" t="str">
        <f>HYPERLINK("https://talan.bank.gov.ua/get-user-certificate/h8leRBKAcZ0UFLqIJLu5","Завантажити сертифікат")</f>
        <v>Завантажити сертифікат</v>
      </c>
    </row>
    <row r="27" spans="1:5" x14ac:dyDescent="0.3">
      <c r="A27" s="1">
        <v>26</v>
      </c>
      <c r="B27" t="s">
        <v>78</v>
      </c>
      <c r="C27" t="s">
        <v>79</v>
      </c>
      <c r="D27" t="s">
        <v>80</v>
      </c>
      <c r="E27" t="str">
        <f>HYPERLINK("https://talan.bank.gov.ua/get-user-certificate/h8leRhB2HT0YGd-xmxOd","Завантажити сертифікат")</f>
        <v>Завантажити сертифікат</v>
      </c>
    </row>
    <row r="28" spans="1:5" x14ac:dyDescent="0.3">
      <c r="A28" s="1">
        <v>27</v>
      </c>
      <c r="B28" t="s">
        <v>81</v>
      </c>
      <c r="C28" t="s">
        <v>82</v>
      </c>
      <c r="D28" t="s">
        <v>83</v>
      </c>
      <c r="E28" t="str">
        <f>HYPERLINK("https://talan.bank.gov.ua/get-user-certificate/h8leRihWmpt3qViMAw8_","Завантажити сертифікат")</f>
        <v>Завантажити сертифікат</v>
      </c>
    </row>
    <row r="29" spans="1:5" x14ac:dyDescent="0.3">
      <c r="A29" s="1">
        <v>28</v>
      </c>
      <c r="B29" t="s">
        <v>84</v>
      </c>
      <c r="C29" t="s">
        <v>85</v>
      </c>
      <c r="D29" t="s">
        <v>86</v>
      </c>
      <c r="E29" t="str">
        <f>HYPERLINK("https://talan.bank.gov.ua/get-user-certificate/h8leRxQT8-g1oTm0t3gN","Завантажити сертифікат")</f>
        <v>Завантажити сертифікат</v>
      </c>
    </row>
    <row r="30" spans="1:5" x14ac:dyDescent="0.3">
      <c r="A30" s="1">
        <v>29</v>
      </c>
      <c r="B30" t="s">
        <v>87</v>
      </c>
      <c r="C30" t="s">
        <v>88</v>
      </c>
      <c r="D30" t="s">
        <v>89</v>
      </c>
      <c r="E30" t="str">
        <f>HYPERLINK("https://talan.bank.gov.ua/get-user-certificate/h8leRTJLrGKqyrsLpJ6f","Завантажити сертифікат")</f>
        <v>Завантажити сертифікат</v>
      </c>
    </row>
    <row r="31" spans="1:5" x14ac:dyDescent="0.3">
      <c r="A31" s="1">
        <v>30</v>
      </c>
      <c r="B31" t="s">
        <v>90</v>
      </c>
      <c r="C31" t="s">
        <v>91</v>
      </c>
      <c r="D31" t="s">
        <v>92</v>
      </c>
      <c r="E31" t="str">
        <f>HYPERLINK("https://talan.bank.gov.ua/get-user-certificate/h8leRs0b-q__0PHTTS_l","Завантажити сертифікат")</f>
        <v>Завантажити сертифікат</v>
      </c>
    </row>
    <row r="32" spans="1:5" x14ac:dyDescent="0.3">
      <c r="A32" s="1">
        <v>31</v>
      </c>
      <c r="B32" t="s">
        <v>93</v>
      </c>
      <c r="C32" t="s">
        <v>1448</v>
      </c>
      <c r="D32" t="s">
        <v>94</v>
      </c>
      <c r="E32" t="str">
        <f>HYPERLINK("https://talan.bank.gov.ua/get-user-certificate/F8somlTm5Jzu7O8sfxay","Завантажити сертифікат")</f>
        <v>Завантажити сертифікат</v>
      </c>
    </row>
    <row r="33" spans="1:5" x14ac:dyDescent="0.3">
      <c r="A33" s="1">
        <v>32</v>
      </c>
      <c r="B33" t="s">
        <v>95</v>
      </c>
      <c r="C33" t="s">
        <v>96</v>
      </c>
      <c r="D33" t="s">
        <v>97</v>
      </c>
      <c r="E33" t="str">
        <f>HYPERLINK("https://talan.bank.gov.ua/get-user-certificate/h8leRg7eMZ92yEil7gvV","Завантажити сертифікат")</f>
        <v>Завантажити сертифікат</v>
      </c>
    </row>
    <row r="34" spans="1:5" x14ac:dyDescent="0.3">
      <c r="A34" s="1">
        <v>33</v>
      </c>
      <c r="B34" t="s">
        <v>98</v>
      </c>
      <c r="C34" t="s">
        <v>99</v>
      </c>
      <c r="D34" t="s">
        <v>100</v>
      </c>
      <c r="E34" t="str">
        <f>HYPERLINK("https://talan.bank.gov.ua/get-user-certificate/h8leR0vZOIEXCwCMJDII","Завантажити сертифікат")</f>
        <v>Завантажити сертифікат</v>
      </c>
    </row>
    <row r="35" spans="1:5" x14ac:dyDescent="0.3">
      <c r="A35" s="1">
        <v>34</v>
      </c>
      <c r="B35" t="s">
        <v>101</v>
      </c>
      <c r="C35" t="s">
        <v>102</v>
      </c>
      <c r="D35" t="s">
        <v>103</v>
      </c>
      <c r="E35" t="str">
        <f>HYPERLINK("https://talan.bank.gov.ua/get-user-certificate/h8leRDFbHnG2NWaAoUrl","Завантажити сертифікат")</f>
        <v>Завантажити сертифікат</v>
      </c>
    </row>
    <row r="36" spans="1:5" x14ac:dyDescent="0.3">
      <c r="A36" s="1">
        <v>35</v>
      </c>
      <c r="B36" t="s">
        <v>104</v>
      </c>
      <c r="C36" t="s">
        <v>105</v>
      </c>
      <c r="D36" t="s">
        <v>106</v>
      </c>
      <c r="E36" t="str">
        <f>HYPERLINK("https://talan.bank.gov.ua/get-user-certificate/h8leRs3oHEyNnvBkjbrO","Завантажити сертифікат")</f>
        <v>Завантажити сертифікат</v>
      </c>
    </row>
    <row r="37" spans="1:5" x14ac:dyDescent="0.3">
      <c r="A37" s="1">
        <v>36</v>
      </c>
      <c r="B37" t="s">
        <v>107</v>
      </c>
      <c r="C37" t="s">
        <v>108</v>
      </c>
      <c r="D37" t="s">
        <v>109</v>
      </c>
      <c r="E37" t="str">
        <f>HYPERLINK("https://talan.bank.gov.ua/get-user-certificate/h8leRtCnaXqRKng6NYHv","Завантажити сертифікат")</f>
        <v>Завантажити сертифікат</v>
      </c>
    </row>
    <row r="38" spans="1:5" x14ac:dyDescent="0.3">
      <c r="A38" s="1">
        <v>37</v>
      </c>
      <c r="B38" t="s">
        <v>110</v>
      </c>
      <c r="C38" t="s">
        <v>111</v>
      </c>
      <c r="D38" t="s">
        <v>112</v>
      </c>
      <c r="E38" t="str">
        <f>HYPERLINK("https://talan.bank.gov.ua/get-user-certificate/h8leRaE-c1RVdLszgc0u","Завантажити сертифікат")</f>
        <v>Завантажити сертифікат</v>
      </c>
    </row>
    <row r="39" spans="1:5" x14ac:dyDescent="0.3">
      <c r="A39" s="1">
        <v>38</v>
      </c>
      <c r="B39" t="s">
        <v>113</v>
      </c>
      <c r="C39" t="s">
        <v>114</v>
      </c>
      <c r="D39" t="s">
        <v>115</v>
      </c>
      <c r="E39" t="str">
        <f>HYPERLINK("https://talan.bank.gov.ua/get-user-certificate/h8leRN2F1vQtVFydt5-z","Завантажити сертифікат")</f>
        <v>Завантажити сертифікат</v>
      </c>
    </row>
    <row r="40" spans="1:5" x14ac:dyDescent="0.3">
      <c r="A40" s="1">
        <v>39</v>
      </c>
      <c r="B40" t="s">
        <v>116</v>
      </c>
      <c r="C40" t="s">
        <v>117</v>
      </c>
      <c r="D40" t="s">
        <v>118</v>
      </c>
      <c r="E40" t="str">
        <f>HYPERLINK("https://talan.bank.gov.ua/get-user-certificate/h8leRk1cQ1N6-FASGeTh","Завантажити сертифікат")</f>
        <v>Завантажити сертифікат</v>
      </c>
    </row>
    <row r="41" spans="1:5" x14ac:dyDescent="0.3">
      <c r="A41" s="1">
        <v>40</v>
      </c>
      <c r="B41" t="s">
        <v>119</v>
      </c>
      <c r="C41" t="s">
        <v>120</v>
      </c>
      <c r="D41" t="s">
        <v>121</v>
      </c>
      <c r="E41" t="str">
        <f>HYPERLINK("https://talan.bank.gov.ua/get-user-certificate/h8leRcNgF7ou0TDRkX8O","Завантажити сертифікат")</f>
        <v>Завантажити сертифікат</v>
      </c>
    </row>
    <row r="42" spans="1:5" x14ac:dyDescent="0.3">
      <c r="A42" s="1">
        <v>41</v>
      </c>
      <c r="B42" t="s">
        <v>122</v>
      </c>
      <c r="C42" t="s">
        <v>123</v>
      </c>
      <c r="D42" t="s">
        <v>124</v>
      </c>
      <c r="E42" t="str">
        <f>HYPERLINK("https://talan.bank.gov.ua/get-user-certificate/h8leRwhlTLBcANPq-TOa","Завантажити сертифікат")</f>
        <v>Завантажити сертифікат</v>
      </c>
    </row>
    <row r="43" spans="1:5" x14ac:dyDescent="0.3">
      <c r="A43" s="1">
        <v>42</v>
      </c>
      <c r="B43" t="s">
        <v>125</v>
      </c>
      <c r="C43" t="s">
        <v>126</v>
      </c>
      <c r="D43" t="s">
        <v>127</v>
      </c>
      <c r="E43" t="str">
        <f>HYPERLINK("https://talan.bank.gov.ua/get-user-certificate/h8leR_CxjhcNdKwHHedN","Завантажити сертифікат")</f>
        <v>Завантажити сертифікат</v>
      </c>
    </row>
    <row r="44" spans="1:5" x14ac:dyDescent="0.3">
      <c r="A44" s="1">
        <v>43</v>
      </c>
      <c r="B44" t="s">
        <v>128</v>
      </c>
      <c r="C44" t="s">
        <v>129</v>
      </c>
      <c r="D44" t="s">
        <v>130</v>
      </c>
      <c r="E44" t="str">
        <f>HYPERLINK("https://talan.bank.gov.ua/get-user-certificate/h8leRqoyWKjBXp-6x8QK","Завантажити сертифікат")</f>
        <v>Завантажити сертифікат</v>
      </c>
    </row>
    <row r="45" spans="1:5" x14ac:dyDescent="0.3">
      <c r="A45" s="1">
        <v>44</v>
      </c>
      <c r="B45" t="s">
        <v>131</v>
      </c>
      <c r="C45" t="s">
        <v>132</v>
      </c>
      <c r="D45" t="s">
        <v>133</v>
      </c>
      <c r="E45" t="str">
        <f>HYPERLINK("https://talan.bank.gov.ua/get-user-certificate/h8leRCWfJLmhgshDsUWQ","Завантажити сертифікат")</f>
        <v>Завантажити сертифікат</v>
      </c>
    </row>
    <row r="46" spans="1:5" x14ac:dyDescent="0.3">
      <c r="A46" s="1">
        <v>45</v>
      </c>
      <c r="B46" t="s">
        <v>134</v>
      </c>
      <c r="C46" t="s">
        <v>135</v>
      </c>
      <c r="D46" t="s">
        <v>136</v>
      </c>
      <c r="E46" t="str">
        <f>HYPERLINK("https://talan.bank.gov.ua/get-user-certificate/h8leR-Tv1IbbaR3xQvD7","Завантажити сертифікат")</f>
        <v>Завантажити сертифікат</v>
      </c>
    </row>
    <row r="47" spans="1:5" x14ac:dyDescent="0.3">
      <c r="A47" s="1">
        <v>46</v>
      </c>
      <c r="B47" t="s">
        <v>137</v>
      </c>
      <c r="C47" t="s">
        <v>138</v>
      </c>
      <c r="D47" t="s">
        <v>127</v>
      </c>
      <c r="E47" t="str">
        <f>HYPERLINK("https://talan.bank.gov.ua/get-user-certificate/h8leR-r4vQ-IbWHpLcok","Завантажити сертифікат")</f>
        <v>Завантажити сертифікат</v>
      </c>
    </row>
    <row r="48" spans="1:5" x14ac:dyDescent="0.3">
      <c r="A48" s="1">
        <v>47</v>
      </c>
      <c r="B48" t="s">
        <v>139</v>
      </c>
      <c r="C48" t="s">
        <v>140</v>
      </c>
      <c r="D48" t="s">
        <v>127</v>
      </c>
      <c r="E48" t="str">
        <f>HYPERLINK("https://talan.bank.gov.ua/get-user-certificate/h8leRfUYhj15kphQ03ud","Завантажити сертифікат")</f>
        <v>Завантажити сертифікат</v>
      </c>
    </row>
    <row r="49" spans="1:5" x14ac:dyDescent="0.3">
      <c r="A49" s="1">
        <v>48</v>
      </c>
      <c r="B49" t="s">
        <v>141</v>
      </c>
      <c r="C49" t="s">
        <v>142</v>
      </c>
      <c r="D49" t="s">
        <v>143</v>
      </c>
      <c r="E49" t="str">
        <f>HYPERLINK("https://talan.bank.gov.ua/get-user-certificate/h8leRABiIMDLxwBtZVCR","Завантажити сертифікат")</f>
        <v>Завантажити сертифікат</v>
      </c>
    </row>
    <row r="50" spans="1:5" x14ac:dyDescent="0.3">
      <c r="A50" s="1">
        <v>49</v>
      </c>
      <c r="B50" t="s">
        <v>144</v>
      </c>
      <c r="C50" t="s">
        <v>145</v>
      </c>
      <c r="D50" t="s">
        <v>146</v>
      </c>
      <c r="E50" t="str">
        <f>HYPERLINK("https://talan.bank.gov.ua/get-user-certificate/h8leREMO8jEYwgZZTfr4","Завантажити сертифікат")</f>
        <v>Завантажити сертифікат</v>
      </c>
    </row>
    <row r="51" spans="1:5" x14ac:dyDescent="0.3">
      <c r="A51" s="1">
        <v>50</v>
      </c>
      <c r="B51" t="s">
        <v>147</v>
      </c>
      <c r="C51" t="s">
        <v>148</v>
      </c>
      <c r="D51" t="s">
        <v>149</v>
      </c>
      <c r="E51" t="str">
        <f>HYPERLINK("https://talan.bank.gov.ua/get-user-certificate/h8leR8QHWaDoIp8dRyQp","Завантажити сертифікат")</f>
        <v>Завантажити сертифікат</v>
      </c>
    </row>
    <row r="52" spans="1:5" x14ac:dyDescent="0.3">
      <c r="A52" s="1">
        <v>51</v>
      </c>
      <c r="B52" t="s">
        <v>150</v>
      </c>
      <c r="C52" t="s">
        <v>151</v>
      </c>
      <c r="D52" t="s">
        <v>152</v>
      </c>
      <c r="E52" t="str">
        <f>HYPERLINK("https://talan.bank.gov.ua/get-user-certificate/h8leRm4cYlUZdeMxQugg","Завантажити сертифікат")</f>
        <v>Завантажити сертифікат</v>
      </c>
    </row>
    <row r="53" spans="1:5" x14ac:dyDescent="0.3">
      <c r="A53" s="1">
        <v>52</v>
      </c>
      <c r="B53" t="s">
        <v>153</v>
      </c>
      <c r="C53" t="s">
        <v>154</v>
      </c>
      <c r="D53" t="s">
        <v>155</v>
      </c>
      <c r="E53" t="str">
        <f>HYPERLINK("https://talan.bank.gov.ua/get-user-certificate/h8leR9mzMZtrnzjvSijM","Завантажити сертифікат")</f>
        <v>Завантажити сертифікат</v>
      </c>
    </row>
    <row r="54" spans="1:5" x14ac:dyDescent="0.3">
      <c r="A54" s="1">
        <v>53</v>
      </c>
      <c r="B54" t="s">
        <v>156</v>
      </c>
      <c r="C54" t="s">
        <v>157</v>
      </c>
      <c r="D54" t="s">
        <v>158</v>
      </c>
      <c r="E54" t="str">
        <f>HYPERLINK("https://talan.bank.gov.ua/get-user-certificate/h8leRhongGo2IPf5-JCG","Завантажити сертифікат")</f>
        <v>Завантажити сертифікат</v>
      </c>
    </row>
    <row r="55" spans="1:5" x14ac:dyDescent="0.3">
      <c r="A55" s="1">
        <v>54</v>
      </c>
      <c r="B55" t="s">
        <v>159</v>
      </c>
      <c r="C55" t="s">
        <v>160</v>
      </c>
      <c r="D55" t="s">
        <v>161</v>
      </c>
      <c r="E55" t="str">
        <f>HYPERLINK("https://talan.bank.gov.ua/get-user-certificate/h8leRePEDAn_ZZJwxEsP","Завантажити сертифікат")</f>
        <v>Завантажити сертифікат</v>
      </c>
    </row>
    <row r="56" spans="1:5" x14ac:dyDescent="0.3">
      <c r="A56" s="1">
        <v>55</v>
      </c>
      <c r="B56" t="s">
        <v>162</v>
      </c>
      <c r="C56" t="s">
        <v>163</v>
      </c>
      <c r="D56" t="s">
        <v>164</v>
      </c>
      <c r="E56" t="str">
        <f>HYPERLINK("https://talan.bank.gov.ua/get-user-certificate/h8leRjzQTiH3Q7fslm8I","Завантажити сертифікат")</f>
        <v>Завантажити сертифікат</v>
      </c>
    </row>
    <row r="57" spans="1:5" x14ac:dyDescent="0.3">
      <c r="A57" s="1">
        <v>56</v>
      </c>
      <c r="B57" t="s">
        <v>165</v>
      </c>
      <c r="C57" t="s">
        <v>166</v>
      </c>
      <c r="D57" t="s">
        <v>167</v>
      </c>
      <c r="E57" t="str">
        <f>HYPERLINK("https://talan.bank.gov.ua/get-user-certificate/h8leROw5aF1usDEzB9iS","Завантажити сертифікат")</f>
        <v>Завантажити сертифікат</v>
      </c>
    </row>
    <row r="58" spans="1:5" x14ac:dyDescent="0.3">
      <c r="A58" s="1">
        <v>57</v>
      </c>
      <c r="B58" t="s">
        <v>168</v>
      </c>
      <c r="C58" t="s">
        <v>169</v>
      </c>
      <c r="D58" t="s">
        <v>170</v>
      </c>
      <c r="E58" t="str">
        <f>HYPERLINK("https://talan.bank.gov.ua/get-user-certificate/h8leRmlGl1O9oCvB9n3n","Завантажити сертифікат")</f>
        <v>Завантажити сертифікат</v>
      </c>
    </row>
    <row r="59" spans="1:5" x14ac:dyDescent="0.3">
      <c r="A59" s="1">
        <v>58</v>
      </c>
      <c r="B59" t="s">
        <v>171</v>
      </c>
      <c r="C59" t="s">
        <v>172</v>
      </c>
      <c r="D59" t="s">
        <v>173</v>
      </c>
      <c r="E59" t="str">
        <f>HYPERLINK("https://talan.bank.gov.ua/get-user-certificate/h8leRvyIVEDe2G7Rh9pm","Завантажити сертифікат")</f>
        <v>Завантажити сертифікат</v>
      </c>
    </row>
    <row r="60" spans="1:5" x14ac:dyDescent="0.3">
      <c r="A60" s="1">
        <v>59</v>
      </c>
      <c r="B60" t="s">
        <v>174</v>
      </c>
      <c r="C60" t="s">
        <v>175</v>
      </c>
      <c r="D60" t="s">
        <v>176</v>
      </c>
      <c r="E60" t="str">
        <f>HYPERLINK("https://talan.bank.gov.ua/get-user-certificate/h8leRT6e8q2m_M_1xzXD","Завантажити сертифікат")</f>
        <v>Завантажити сертифікат</v>
      </c>
    </row>
    <row r="61" spans="1:5" x14ac:dyDescent="0.3">
      <c r="A61" s="1">
        <v>60</v>
      </c>
      <c r="B61" t="s">
        <v>177</v>
      </c>
      <c r="C61" t="s">
        <v>178</v>
      </c>
      <c r="D61" t="s">
        <v>179</v>
      </c>
      <c r="E61" t="str">
        <f>HYPERLINK("https://talan.bank.gov.ua/get-user-certificate/h8leRaK7ajVd_WnTjeZ0","Завантажити сертифікат")</f>
        <v>Завантажити сертифікат</v>
      </c>
    </row>
    <row r="62" spans="1:5" x14ac:dyDescent="0.3">
      <c r="A62" s="1">
        <v>61</v>
      </c>
      <c r="B62" t="s">
        <v>180</v>
      </c>
      <c r="C62" t="s">
        <v>181</v>
      </c>
      <c r="D62" t="s">
        <v>182</v>
      </c>
      <c r="E62" t="str">
        <f>HYPERLINK("https://talan.bank.gov.ua/get-user-certificate/h8leR7Z0TX1011K95tLb","Завантажити сертифікат")</f>
        <v>Завантажити сертифікат</v>
      </c>
    </row>
    <row r="63" spans="1:5" x14ac:dyDescent="0.3">
      <c r="A63" s="1">
        <v>62</v>
      </c>
      <c r="B63" t="s">
        <v>183</v>
      </c>
      <c r="C63" t="s">
        <v>184</v>
      </c>
      <c r="D63" t="s">
        <v>185</v>
      </c>
      <c r="E63" t="str">
        <f>HYPERLINK("https://talan.bank.gov.ua/get-user-certificate/h8leR4lCiPULR43mBrxv","Завантажити сертифікат")</f>
        <v>Завантажити сертифікат</v>
      </c>
    </row>
    <row r="64" spans="1:5" x14ac:dyDescent="0.3">
      <c r="A64" s="1">
        <v>63</v>
      </c>
      <c r="B64" t="s">
        <v>186</v>
      </c>
      <c r="C64" t="s">
        <v>187</v>
      </c>
      <c r="D64" t="s">
        <v>188</v>
      </c>
      <c r="E64" t="str">
        <f>HYPERLINK("https://talan.bank.gov.ua/get-user-certificate/h8leR-Rqslprkayz92WD","Завантажити сертифікат")</f>
        <v>Завантажити сертифікат</v>
      </c>
    </row>
    <row r="65" spans="1:5" x14ac:dyDescent="0.3">
      <c r="A65" s="1">
        <v>64</v>
      </c>
      <c r="B65" t="s">
        <v>189</v>
      </c>
      <c r="C65" t="s">
        <v>190</v>
      </c>
      <c r="D65" t="s">
        <v>191</v>
      </c>
      <c r="E65" t="str">
        <f>HYPERLINK("https://talan.bank.gov.ua/get-user-certificate/h8leRduraq7Brsm9Nr-w","Завантажити сертифікат")</f>
        <v>Завантажити сертифікат</v>
      </c>
    </row>
    <row r="66" spans="1:5" x14ac:dyDescent="0.3">
      <c r="A66" s="1">
        <v>65</v>
      </c>
      <c r="B66" t="s">
        <v>192</v>
      </c>
      <c r="C66" t="s">
        <v>193</v>
      </c>
      <c r="D66" t="s">
        <v>194</v>
      </c>
      <c r="E66" t="str">
        <f>HYPERLINK("https://talan.bank.gov.ua/get-user-certificate/h8leR_4soDeTNjW_txJF","Завантажити сертифікат")</f>
        <v>Завантажити сертифікат</v>
      </c>
    </row>
    <row r="67" spans="1:5" x14ac:dyDescent="0.3">
      <c r="A67" s="1">
        <v>66</v>
      </c>
      <c r="B67" t="s">
        <v>195</v>
      </c>
      <c r="C67" t="s">
        <v>196</v>
      </c>
      <c r="D67" t="s">
        <v>197</v>
      </c>
      <c r="E67" t="str">
        <f>HYPERLINK("https://talan.bank.gov.ua/get-user-certificate/h8leRpp-omIdCyYxQZ0a","Завантажити сертифікат")</f>
        <v>Завантажити сертифікат</v>
      </c>
    </row>
    <row r="68" spans="1:5" x14ac:dyDescent="0.3">
      <c r="A68" s="1">
        <v>67</v>
      </c>
      <c r="B68" t="s">
        <v>198</v>
      </c>
      <c r="C68" t="s">
        <v>199</v>
      </c>
      <c r="D68" t="s">
        <v>11</v>
      </c>
      <c r="E68" t="str">
        <f>HYPERLINK("https://talan.bank.gov.ua/get-user-certificate/h8leRUpsytOLAuiohtPf","Завантажити сертифікат")</f>
        <v>Завантажити сертифікат</v>
      </c>
    </row>
    <row r="69" spans="1:5" x14ac:dyDescent="0.3">
      <c r="A69" s="1">
        <v>68</v>
      </c>
      <c r="B69" t="s">
        <v>200</v>
      </c>
      <c r="C69" t="s">
        <v>201</v>
      </c>
      <c r="D69" t="s">
        <v>202</v>
      </c>
      <c r="E69" t="str">
        <f>HYPERLINK("https://talan.bank.gov.ua/get-user-certificate/h8leRV7E5VmlEH-p6KUw","Завантажити сертифікат")</f>
        <v>Завантажити сертифікат</v>
      </c>
    </row>
    <row r="70" spans="1:5" x14ac:dyDescent="0.3">
      <c r="A70" s="1">
        <v>69</v>
      </c>
      <c r="B70" t="s">
        <v>203</v>
      </c>
      <c r="C70" t="s">
        <v>204</v>
      </c>
      <c r="D70" t="s">
        <v>205</v>
      </c>
      <c r="E70" t="str">
        <f>HYPERLINK("https://talan.bank.gov.ua/get-user-certificate/h8leRFBNOSm5TGYlq5iI","Завантажити сертифікат")</f>
        <v>Завантажити сертифікат</v>
      </c>
    </row>
    <row r="71" spans="1:5" x14ac:dyDescent="0.3">
      <c r="A71" s="1">
        <v>70</v>
      </c>
      <c r="B71" t="s">
        <v>206</v>
      </c>
      <c r="C71" t="s">
        <v>207</v>
      </c>
      <c r="D71" t="s">
        <v>208</v>
      </c>
      <c r="E71" t="str">
        <f>HYPERLINK("https://talan.bank.gov.ua/get-user-certificate/h8leRBr3h3rwt8Q8tNKg","Завантажити сертифікат")</f>
        <v>Завантажити сертифікат</v>
      </c>
    </row>
    <row r="72" spans="1:5" x14ac:dyDescent="0.3">
      <c r="A72" s="1">
        <v>71</v>
      </c>
      <c r="B72" t="s">
        <v>209</v>
      </c>
      <c r="C72" t="s">
        <v>210</v>
      </c>
      <c r="D72" t="s">
        <v>211</v>
      </c>
      <c r="E72" t="str">
        <f>HYPERLINK("https://talan.bank.gov.ua/get-user-certificate/h8leR0BvZZKQH-piZHQj","Завантажити сертифікат")</f>
        <v>Завантажити сертифікат</v>
      </c>
    </row>
    <row r="73" spans="1:5" x14ac:dyDescent="0.3">
      <c r="A73" s="1">
        <v>72</v>
      </c>
      <c r="B73" t="s">
        <v>212</v>
      </c>
      <c r="C73" t="s">
        <v>213</v>
      </c>
      <c r="D73" t="s">
        <v>214</v>
      </c>
      <c r="E73" t="str">
        <f>HYPERLINK("https://talan.bank.gov.ua/get-user-certificate/h8leRv1p1Qctd5GK9Iyh","Завантажити сертифікат")</f>
        <v>Завантажити сертифікат</v>
      </c>
    </row>
    <row r="74" spans="1:5" x14ac:dyDescent="0.3">
      <c r="A74" s="1">
        <v>73</v>
      </c>
      <c r="B74" t="s">
        <v>215</v>
      </c>
      <c r="C74" t="s">
        <v>216</v>
      </c>
      <c r="D74" t="s">
        <v>217</v>
      </c>
      <c r="E74" t="str">
        <f>HYPERLINK("https://talan.bank.gov.ua/get-user-certificate/h8leRWBNOdDWfaMknWWx","Завантажити сертифікат")</f>
        <v>Завантажити сертифікат</v>
      </c>
    </row>
    <row r="75" spans="1:5" x14ac:dyDescent="0.3">
      <c r="A75" s="1">
        <v>74</v>
      </c>
      <c r="B75" t="s">
        <v>218</v>
      </c>
      <c r="C75" t="s">
        <v>219</v>
      </c>
      <c r="D75" t="s">
        <v>220</v>
      </c>
      <c r="E75" t="str">
        <f>HYPERLINK("https://talan.bank.gov.ua/get-user-certificate/h8leRhf9eNfrf6Lh2SGs","Завантажити сертифікат")</f>
        <v>Завантажити сертифікат</v>
      </c>
    </row>
    <row r="76" spans="1:5" x14ac:dyDescent="0.3">
      <c r="A76" s="1">
        <v>75</v>
      </c>
      <c r="B76" t="s">
        <v>221</v>
      </c>
      <c r="C76" t="s">
        <v>222</v>
      </c>
      <c r="D76" t="s">
        <v>223</v>
      </c>
      <c r="E76" t="str">
        <f>HYPERLINK("https://talan.bank.gov.ua/get-user-certificate/h8leRulILRv4xea7xDn9","Завантажити сертифікат")</f>
        <v>Завантажити сертифікат</v>
      </c>
    </row>
    <row r="77" spans="1:5" x14ac:dyDescent="0.3">
      <c r="A77" s="1">
        <v>76</v>
      </c>
      <c r="B77" t="s">
        <v>224</v>
      </c>
      <c r="C77" t="s">
        <v>225</v>
      </c>
      <c r="D77" t="s">
        <v>226</v>
      </c>
      <c r="E77" t="str">
        <f>HYPERLINK("https://talan.bank.gov.ua/get-user-certificate/h8leRLc7syXVFghAFuhX","Завантажити сертифікат")</f>
        <v>Завантажити сертифікат</v>
      </c>
    </row>
    <row r="78" spans="1:5" x14ac:dyDescent="0.3">
      <c r="A78" s="1">
        <v>77</v>
      </c>
      <c r="B78" t="s">
        <v>227</v>
      </c>
      <c r="C78" t="s">
        <v>228</v>
      </c>
      <c r="D78" t="s">
        <v>229</v>
      </c>
      <c r="E78" t="str">
        <f>HYPERLINK("https://talan.bank.gov.ua/get-user-certificate/h8leRyLH_fiSvGl3qlbX","Завантажити сертифікат")</f>
        <v>Завантажити сертифікат</v>
      </c>
    </row>
    <row r="79" spans="1:5" x14ac:dyDescent="0.3">
      <c r="A79" s="1">
        <v>78</v>
      </c>
      <c r="B79" t="s">
        <v>230</v>
      </c>
      <c r="C79" t="s">
        <v>231</v>
      </c>
      <c r="D79" t="s">
        <v>232</v>
      </c>
      <c r="E79" t="str">
        <f>HYPERLINK("https://talan.bank.gov.ua/get-user-certificate/h8leR524VI42SJ9z3ZGX","Завантажити сертифікат")</f>
        <v>Завантажити сертифікат</v>
      </c>
    </row>
    <row r="80" spans="1:5" x14ac:dyDescent="0.3">
      <c r="A80" s="1">
        <v>79</v>
      </c>
      <c r="B80" t="s">
        <v>233</v>
      </c>
      <c r="C80" t="s">
        <v>234</v>
      </c>
      <c r="D80" t="s">
        <v>235</v>
      </c>
      <c r="E80" t="str">
        <f>HYPERLINK("https://talan.bank.gov.ua/get-user-certificate/h8leRvoVG2YrnNnJ7_58","Завантажити сертифікат")</f>
        <v>Завантажити сертифікат</v>
      </c>
    </row>
    <row r="81" spans="1:5" x14ac:dyDescent="0.3">
      <c r="A81" s="1">
        <v>80</v>
      </c>
      <c r="B81" t="s">
        <v>236</v>
      </c>
      <c r="C81" t="s">
        <v>237</v>
      </c>
      <c r="D81" t="s">
        <v>238</v>
      </c>
      <c r="E81" t="str">
        <f>HYPERLINK("https://talan.bank.gov.ua/get-user-certificate/h8leRScfu6K3vm5_u7tX","Завантажити сертифікат")</f>
        <v>Завантажити сертифікат</v>
      </c>
    </row>
    <row r="82" spans="1:5" x14ac:dyDescent="0.3">
      <c r="A82" s="1">
        <v>81</v>
      </c>
      <c r="B82" t="s">
        <v>239</v>
      </c>
      <c r="C82" t="s">
        <v>240</v>
      </c>
      <c r="D82" t="s">
        <v>241</v>
      </c>
      <c r="E82" t="str">
        <f>HYPERLINK("https://talan.bank.gov.ua/get-user-certificate/h8leRSVcdZok7aJ0nmZY","Завантажити сертифікат")</f>
        <v>Завантажити сертифікат</v>
      </c>
    </row>
    <row r="83" spans="1:5" x14ac:dyDescent="0.3">
      <c r="A83" s="1">
        <v>82</v>
      </c>
      <c r="B83" t="s">
        <v>242</v>
      </c>
      <c r="C83" t="s">
        <v>243</v>
      </c>
      <c r="D83" t="s">
        <v>244</v>
      </c>
      <c r="E83" t="str">
        <f>HYPERLINK("https://talan.bank.gov.ua/get-user-certificate/h8leR1k1kPJUrCiMj4Cx","Завантажити сертифікат")</f>
        <v>Завантажити сертифікат</v>
      </c>
    </row>
    <row r="84" spans="1:5" x14ac:dyDescent="0.3">
      <c r="A84" s="1">
        <v>83</v>
      </c>
      <c r="B84" t="s">
        <v>245</v>
      </c>
      <c r="C84" t="s">
        <v>246</v>
      </c>
      <c r="D84" t="s">
        <v>247</v>
      </c>
      <c r="E84" t="str">
        <f>HYPERLINK("https://talan.bank.gov.ua/get-user-certificate/h8leRjnuwceSVQwu6qgJ","Завантажити сертифікат")</f>
        <v>Завантажити сертифікат</v>
      </c>
    </row>
    <row r="85" spans="1:5" x14ac:dyDescent="0.3">
      <c r="A85" s="1">
        <v>84</v>
      </c>
      <c r="B85" t="s">
        <v>248</v>
      </c>
      <c r="C85" t="s">
        <v>249</v>
      </c>
      <c r="D85" t="s">
        <v>250</v>
      </c>
      <c r="E85" t="str">
        <f>HYPERLINK("https://talan.bank.gov.ua/get-user-certificate/h8leRiw2SKlvnycLwR0J","Завантажити сертифікат")</f>
        <v>Завантажити сертифікат</v>
      </c>
    </row>
    <row r="86" spans="1:5" x14ac:dyDescent="0.3">
      <c r="A86" s="1">
        <v>85</v>
      </c>
      <c r="B86" t="s">
        <v>251</v>
      </c>
      <c r="C86" t="s">
        <v>252</v>
      </c>
      <c r="D86" t="s">
        <v>253</v>
      </c>
      <c r="E86" t="str">
        <f>HYPERLINK("https://talan.bank.gov.ua/get-user-certificate/h8leRv5kNijleC7TjxN7","Завантажити сертифікат")</f>
        <v>Завантажити сертифікат</v>
      </c>
    </row>
    <row r="87" spans="1:5" x14ac:dyDescent="0.3">
      <c r="A87" s="1">
        <v>86</v>
      </c>
      <c r="B87" t="s">
        <v>254</v>
      </c>
      <c r="C87" t="s">
        <v>255</v>
      </c>
      <c r="D87" t="s">
        <v>256</v>
      </c>
      <c r="E87" t="str">
        <f>HYPERLINK("https://talan.bank.gov.ua/get-user-certificate/h8leR48ZF-C8XkgT0UG_","Завантажити сертифікат")</f>
        <v>Завантажити сертифікат</v>
      </c>
    </row>
    <row r="88" spans="1:5" x14ac:dyDescent="0.3">
      <c r="A88" s="1">
        <v>87</v>
      </c>
      <c r="B88" t="s">
        <v>257</v>
      </c>
      <c r="C88" t="s">
        <v>258</v>
      </c>
      <c r="D88" t="s">
        <v>259</v>
      </c>
      <c r="E88" t="str">
        <f>HYPERLINK("https://talan.bank.gov.ua/get-user-certificate/h8leRq8EAaJZmjIxyYYu","Завантажити сертифікат")</f>
        <v>Завантажити сертифікат</v>
      </c>
    </row>
    <row r="89" spans="1:5" x14ac:dyDescent="0.3">
      <c r="A89" s="1">
        <v>88</v>
      </c>
      <c r="B89" t="s">
        <v>260</v>
      </c>
      <c r="C89" t="s">
        <v>261</v>
      </c>
      <c r="D89" t="s">
        <v>262</v>
      </c>
      <c r="E89" t="str">
        <f>HYPERLINK("https://talan.bank.gov.ua/get-user-certificate/h8leR-cqUrRxQItUEnis","Завантажити сертифікат")</f>
        <v>Завантажити сертифікат</v>
      </c>
    </row>
    <row r="90" spans="1:5" x14ac:dyDescent="0.3">
      <c r="A90" s="1">
        <v>89</v>
      </c>
      <c r="B90" t="s">
        <v>263</v>
      </c>
      <c r="C90" t="s">
        <v>264</v>
      </c>
      <c r="D90" t="s">
        <v>265</v>
      </c>
      <c r="E90" t="str">
        <f>HYPERLINK("https://talan.bank.gov.ua/get-user-certificate/h8leR35pQr8iiAvvHAiV","Завантажити сертифікат")</f>
        <v>Завантажити сертифікат</v>
      </c>
    </row>
    <row r="91" spans="1:5" x14ac:dyDescent="0.3">
      <c r="A91" s="1">
        <v>90</v>
      </c>
      <c r="B91" t="s">
        <v>266</v>
      </c>
      <c r="C91" t="s">
        <v>267</v>
      </c>
      <c r="D91" t="s">
        <v>268</v>
      </c>
      <c r="E91" t="str">
        <f>HYPERLINK("https://talan.bank.gov.ua/get-user-certificate/h8leRcmjOCbLqCdFzb4M","Завантажити сертифікат")</f>
        <v>Завантажити сертифікат</v>
      </c>
    </row>
    <row r="92" spans="1:5" x14ac:dyDescent="0.3">
      <c r="A92" s="1">
        <v>91</v>
      </c>
      <c r="B92" t="s">
        <v>269</v>
      </c>
      <c r="C92" t="s">
        <v>270</v>
      </c>
      <c r="D92" t="s">
        <v>271</v>
      </c>
      <c r="E92" t="str">
        <f>HYPERLINK("https://talan.bank.gov.ua/get-user-certificate/h8leR5tSLUCiFgpnXy2A","Завантажити сертифікат")</f>
        <v>Завантажити сертифікат</v>
      </c>
    </row>
    <row r="93" spans="1:5" x14ac:dyDescent="0.3">
      <c r="A93" s="1">
        <v>92</v>
      </c>
      <c r="B93" t="s">
        <v>272</v>
      </c>
      <c r="C93" t="s">
        <v>273</v>
      </c>
      <c r="D93" t="s">
        <v>274</v>
      </c>
      <c r="E93" t="str">
        <f>HYPERLINK("https://talan.bank.gov.ua/get-user-certificate/h8leR1e86E20_MWk02Y2","Завантажити сертифікат")</f>
        <v>Завантажити сертифікат</v>
      </c>
    </row>
    <row r="94" spans="1:5" x14ac:dyDescent="0.3">
      <c r="A94" s="1">
        <v>93</v>
      </c>
      <c r="B94" t="s">
        <v>275</v>
      </c>
      <c r="C94" t="s">
        <v>276</v>
      </c>
      <c r="D94" t="s">
        <v>277</v>
      </c>
      <c r="E94" t="str">
        <f>HYPERLINK("https://talan.bank.gov.ua/get-user-certificate/h8leRFli_HHXA5zDkLqt","Завантажити сертифікат")</f>
        <v>Завантажити сертифікат</v>
      </c>
    </row>
    <row r="95" spans="1:5" x14ac:dyDescent="0.3">
      <c r="A95" s="1">
        <v>94</v>
      </c>
      <c r="B95" t="s">
        <v>278</v>
      </c>
      <c r="C95" t="s">
        <v>279</v>
      </c>
      <c r="D95" t="s">
        <v>280</v>
      </c>
      <c r="E95" t="str">
        <f>HYPERLINK("https://talan.bank.gov.ua/get-user-certificate/h8leRRorIXJfTg2npVcJ","Завантажити сертифікат")</f>
        <v>Завантажити сертифікат</v>
      </c>
    </row>
    <row r="96" spans="1:5" x14ac:dyDescent="0.3">
      <c r="A96" s="1">
        <v>95</v>
      </c>
      <c r="B96" t="s">
        <v>281</v>
      </c>
      <c r="C96" t="s">
        <v>282</v>
      </c>
      <c r="D96" t="s">
        <v>283</v>
      </c>
      <c r="E96" t="str">
        <f>HYPERLINK("https://talan.bank.gov.ua/get-user-certificate/h8leRvsB8Qe75o3nx3uj","Завантажити сертифікат")</f>
        <v>Завантажити сертифікат</v>
      </c>
    </row>
    <row r="97" spans="1:5" x14ac:dyDescent="0.3">
      <c r="A97" s="1">
        <v>96</v>
      </c>
      <c r="B97" t="s">
        <v>284</v>
      </c>
      <c r="C97" t="s">
        <v>285</v>
      </c>
      <c r="D97" t="s">
        <v>286</v>
      </c>
      <c r="E97" t="str">
        <f>HYPERLINK("https://talan.bank.gov.ua/get-user-certificate/h8leRvcMD10ZHiJg9HpO","Завантажити сертифікат")</f>
        <v>Завантажити сертифікат</v>
      </c>
    </row>
    <row r="98" spans="1:5" x14ac:dyDescent="0.3">
      <c r="A98" s="1">
        <v>97</v>
      </c>
      <c r="B98" t="s">
        <v>287</v>
      </c>
      <c r="C98" t="s">
        <v>288</v>
      </c>
      <c r="D98" t="s">
        <v>289</v>
      </c>
      <c r="E98" t="str">
        <f>HYPERLINK("https://talan.bank.gov.ua/get-user-certificate/h8leRgJC5oKUnnYUjsNg","Завантажити сертифікат")</f>
        <v>Завантажити сертифікат</v>
      </c>
    </row>
    <row r="99" spans="1:5" x14ac:dyDescent="0.3">
      <c r="A99" s="1">
        <v>98</v>
      </c>
      <c r="B99" t="s">
        <v>290</v>
      </c>
      <c r="C99" t="s">
        <v>291</v>
      </c>
      <c r="D99" t="s">
        <v>292</v>
      </c>
      <c r="E99" t="str">
        <f>HYPERLINK("https://talan.bank.gov.ua/get-user-certificate/h8leR3rCSiFLALdRdWlr","Завантажити сертифікат")</f>
        <v>Завантажити сертифікат</v>
      </c>
    </row>
    <row r="100" spans="1:5" x14ac:dyDescent="0.3">
      <c r="A100" s="1">
        <v>99</v>
      </c>
      <c r="B100" t="s">
        <v>293</v>
      </c>
      <c r="C100" t="s">
        <v>294</v>
      </c>
      <c r="D100" t="s">
        <v>295</v>
      </c>
      <c r="E100" t="str">
        <f>HYPERLINK("https://talan.bank.gov.ua/get-user-certificate/h8leRAwwX-0puJ9kMjMf","Завантажити сертифікат")</f>
        <v>Завантажити сертифікат</v>
      </c>
    </row>
    <row r="101" spans="1:5" x14ac:dyDescent="0.3">
      <c r="A101" s="1">
        <v>100</v>
      </c>
      <c r="B101" t="s">
        <v>296</v>
      </c>
      <c r="C101" t="s">
        <v>297</v>
      </c>
      <c r="D101" t="s">
        <v>298</v>
      </c>
      <c r="E101" t="str">
        <f>HYPERLINK("https://talan.bank.gov.ua/get-user-certificate/h8leRgDSdD1jv53IYdPi","Завантажити сертифікат")</f>
        <v>Завантажити сертифікат</v>
      </c>
    </row>
    <row r="102" spans="1:5" x14ac:dyDescent="0.3">
      <c r="A102" s="1">
        <v>101</v>
      </c>
      <c r="B102" t="s">
        <v>299</v>
      </c>
      <c r="C102" t="s">
        <v>300</v>
      </c>
      <c r="D102" t="s">
        <v>301</v>
      </c>
      <c r="E102" t="str">
        <f>HYPERLINK("https://talan.bank.gov.ua/get-user-certificate/h8leRxMiasJXud-PITm0","Завантажити сертифікат")</f>
        <v>Завантажити сертифікат</v>
      </c>
    </row>
    <row r="103" spans="1:5" x14ac:dyDescent="0.3">
      <c r="A103" s="1">
        <v>102</v>
      </c>
      <c r="B103" t="s">
        <v>302</v>
      </c>
      <c r="C103" t="s">
        <v>303</v>
      </c>
      <c r="D103" t="s">
        <v>304</v>
      </c>
      <c r="E103" t="str">
        <f>HYPERLINK("https://talan.bank.gov.ua/get-user-certificate/h8leRJ83uXvzI4YXfuZ6","Завантажити сертифікат")</f>
        <v>Завантажити сертифікат</v>
      </c>
    </row>
    <row r="104" spans="1:5" x14ac:dyDescent="0.3">
      <c r="A104" s="1">
        <v>103</v>
      </c>
      <c r="B104" t="s">
        <v>305</v>
      </c>
      <c r="C104" t="s">
        <v>306</v>
      </c>
      <c r="D104" t="s">
        <v>307</v>
      </c>
      <c r="E104" t="str">
        <f>HYPERLINK("https://talan.bank.gov.ua/get-user-certificate/h8leREc9MwDz6jM9u3pb","Завантажити сертифікат")</f>
        <v>Завантажити сертифікат</v>
      </c>
    </row>
    <row r="105" spans="1:5" x14ac:dyDescent="0.3">
      <c r="A105" s="1">
        <v>104</v>
      </c>
      <c r="B105" t="s">
        <v>308</v>
      </c>
      <c r="C105" t="s">
        <v>309</v>
      </c>
      <c r="D105" t="s">
        <v>310</v>
      </c>
      <c r="E105" t="str">
        <f>HYPERLINK("https://talan.bank.gov.ua/get-user-certificate/h8leRz3Vd6J7gpYueavQ","Завантажити сертифікат")</f>
        <v>Завантажити сертифікат</v>
      </c>
    </row>
    <row r="106" spans="1:5" x14ac:dyDescent="0.3">
      <c r="A106" s="1">
        <v>105</v>
      </c>
      <c r="B106" t="s">
        <v>311</v>
      </c>
      <c r="C106" t="s">
        <v>312</v>
      </c>
      <c r="D106" t="s">
        <v>313</v>
      </c>
      <c r="E106" t="str">
        <f>HYPERLINK("https://talan.bank.gov.ua/get-user-certificate/h8leRmZ_9UQMX_FxW3Zl","Завантажити сертифікат")</f>
        <v>Завантажити сертифікат</v>
      </c>
    </row>
    <row r="107" spans="1:5" x14ac:dyDescent="0.3">
      <c r="A107" s="1">
        <v>106</v>
      </c>
      <c r="B107" t="s">
        <v>314</v>
      </c>
      <c r="C107" t="s">
        <v>315</v>
      </c>
      <c r="D107" t="s">
        <v>316</v>
      </c>
      <c r="E107" t="str">
        <f>HYPERLINK("https://talan.bank.gov.ua/get-user-certificate/h8leRUWi2NR0QlsS2aCe","Завантажити сертифікат")</f>
        <v>Завантажити сертифікат</v>
      </c>
    </row>
    <row r="108" spans="1:5" x14ac:dyDescent="0.3">
      <c r="A108" s="1">
        <v>107</v>
      </c>
      <c r="B108" t="s">
        <v>317</v>
      </c>
      <c r="C108" t="s">
        <v>318</v>
      </c>
      <c r="D108" t="s">
        <v>319</v>
      </c>
      <c r="E108" t="str">
        <f>HYPERLINK("https://talan.bank.gov.ua/get-user-certificate/h8leRJpp-pFGHTelpx-k","Завантажити сертифікат")</f>
        <v>Завантажити сертифікат</v>
      </c>
    </row>
    <row r="109" spans="1:5" x14ac:dyDescent="0.3">
      <c r="A109" s="1">
        <v>108</v>
      </c>
      <c r="B109" t="s">
        <v>320</v>
      </c>
      <c r="C109" t="s">
        <v>321</v>
      </c>
      <c r="D109" t="s">
        <v>322</v>
      </c>
      <c r="E109" t="str">
        <f>HYPERLINK("https://talan.bank.gov.ua/get-user-certificate/h8leRV9B7UQaKWhl8ctE","Завантажити сертифікат")</f>
        <v>Завантажити сертифікат</v>
      </c>
    </row>
    <row r="110" spans="1:5" x14ac:dyDescent="0.3">
      <c r="A110" s="1">
        <v>109</v>
      </c>
      <c r="B110" t="s">
        <v>323</v>
      </c>
      <c r="C110" t="s">
        <v>324</v>
      </c>
      <c r="D110" t="s">
        <v>325</v>
      </c>
      <c r="E110" t="str">
        <f>HYPERLINK("https://talan.bank.gov.ua/get-user-certificate/h8leRA1snAMoeux11WtM","Завантажити сертифікат")</f>
        <v>Завантажити сертифікат</v>
      </c>
    </row>
    <row r="111" spans="1:5" x14ac:dyDescent="0.3">
      <c r="A111" s="1">
        <v>110</v>
      </c>
      <c r="B111" t="s">
        <v>326</v>
      </c>
      <c r="C111" t="s">
        <v>327</v>
      </c>
      <c r="D111" t="s">
        <v>328</v>
      </c>
      <c r="E111" t="str">
        <f>HYPERLINK("https://talan.bank.gov.ua/get-user-certificate/h8leRxXEa6Qhvxarxl7m","Завантажити сертифікат")</f>
        <v>Завантажити сертифікат</v>
      </c>
    </row>
    <row r="112" spans="1:5" x14ac:dyDescent="0.3">
      <c r="A112" s="1">
        <v>111</v>
      </c>
      <c r="B112" t="s">
        <v>329</v>
      </c>
      <c r="C112" t="s">
        <v>330</v>
      </c>
      <c r="D112" t="s">
        <v>331</v>
      </c>
      <c r="E112" t="str">
        <f>HYPERLINK("https://talan.bank.gov.ua/get-user-certificate/h8leRXHWXdXmeGXE6jHU","Завантажити сертифікат")</f>
        <v>Завантажити сертифікат</v>
      </c>
    </row>
    <row r="113" spans="1:5" x14ac:dyDescent="0.3">
      <c r="A113" s="1">
        <v>112</v>
      </c>
      <c r="B113" t="s">
        <v>332</v>
      </c>
      <c r="C113" t="s">
        <v>333</v>
      </c>
      <c r="D113" t="s">
        <v>334</v>
      </c>
      <c r="E113" t="str">
        <f>HYPERLINK("https://talan.bank.gov.ua/get-user-certificate/h8leROQgZbdC5DFrDTZt","Завантажити сертифікат")</f>
        <v>Завантажити сертифікат</v>
      </c>
    </row>
    <row r="114" spans="1:5" x14ac:dyDescent="0.3">
      <c r="A114" s="1">
        <v>113</v>
      </c>
      <c r="B114" t="s">
        <v>335</v>
      </c>
      <c r="C114" t="s">
        <v>336</v>
      </c>
      <c r="D114" t="s">
        <v>337</v>
      </c>
      <c r="E114" t="str">
        <f>HYPERLINK("https://talan.bank.gov.ua/get-user-certificate/h8leRxcyy8ukkd3-kmLS","Завантажити сертифікат")</f>
        <v>Завантажити сертифікат</v>
      </c>
    </row>
    <row r="115" spans="1:5" x14ac:dyDescent="0.3">
      <c r="A115" s="1">
        <v>114</v>
      </c>
      <c r="B115" t="s">
        <v>338</v>
      </c>
      <c r="C115" t="s">
        <v>339</v>
      </c>
      <c r="D115" t="s">
        <v>340</v>
      </c>
      <c r="E115" t="str">
        <f>HYPERLINK("https://talan.bank.gov.ua/get-user-certificate/h8leR_PgkBjmxYfGM5J-","Завантажити сертифікат")</f>
        <v>Завантажити сертифікат</v>
      </c>
    </row>
    <row r="116" spans="1:5" x14ac:dyDescent="0.3">
      <c r="A116" s="1">
        <v>115</v>
      </c>
      <c r="B116" t="s">
        <v>341</v>
      </c>
      <c r="C116" t="s">
        <v>342</v>
      </c>
      <c r="D116" t="s">
        <v>343</v>
      </c>
      <c r="E116" t="str">
        <f>HYPERLINK("https://talan.bank.gov.ua/get-user-certificate/h8leR_SDW2hv6fzNps2O","Завантажити сертифікат")</f>
        <v>Завантажити сертифікат</v>
      </c>
    </row>
    <row r="117" spans="1:5" x14ac:dyDescent="0.3">
      <c r="A117" s="1">
        <v>116</v>
      </c>
      <c r="B117" t="s">
        <v>344</v>
      </c>
      <c r="C117" t="s">
        <v>345</v>
      </c>
      <c r="D117" t="s">
        <v>346</v>
      </c>
      <c r="E117" t="str">
        <f>HYPERLINK("https://talan.bank.gov.ua/get-user-certificate/h8leR7XSzDgQkUcX0TRC","Завантажити сертифікат")</f>
        <v>Завантажити сертифікат</v>
      </c>
    </row>
    <row r="118" spans="1:5" x14ac:dyDescent="0.3">
      <c r="A118" s="1">
        <v>117</v>
      </c>
      <c r="B118" t="s">
        <v>347</v>
      </c>
      <c r="C118" t="s">
        <v>348</v>
      </c>
      <c r="D118" t="s">
        <v>349</v>
      </c>
      <c r="E118" t="str">
        <f>HYPERLINK("https://talan.bank.gov.ua/get-user-certificate/h8leRn3s73EM5pmPfhIS","Завантажити сертифікат")</f>
        <v>Завантажити сертифікат</v>
      </c>
    </row>
    <row r="119" spans="1:5" x14ac:dyDescent="0.3">
      <c r="A119" s="1">
        <v>118</v>
      </c>
      <c r="B119" t="s">
        <v>350</v>
      </c>
      <c r="C119" t="s">
        <v>351</v>
      </c>
      <c r="D119" t="s">
        <v>352</v>
      </c>
      <c r="E119" t="str">
        <f>HYPERLINK("https://talan.bank.gov.ua/get-user-certificate/h8leRDy94fN60kTSun9r","Завантажити сертифікат")</f>
        <v>Завантажити сертифікат</v>
      </c>
    </row>
    <row r="120" spans="1:5" x14ac:dyDescent="0.3">
      <c r="A120" s="1">
        <v>119</v>
      </c>
      <c r="B120" t="s">
        <v>353</v>
      </c>
      <c r="C120" t="s">
        <v>354</v>
      </c>
      <c r="D120" t="s">
        <v>355</v>
      </c>
      <c r="E120" t="str">
        <f>HYPERLINK("https://talan.bank.gov.ua/get-user-certificate/h8leR_poW1l-yKhNWWF-","Завантажити сертифікат")</f>
        <v>Завантажити сертифікат</v>
      </c>
    </row>
    <row r="121" spans="1:5" x14ac:dyDescent="0.3">
      <c r="A121" s="1">
        <v>120</v>
      </c>
      <c r="B121" t="s">
        <v>356</v>
      </c>
      <c r="C121" t="s">
        <v>357</v>
      </c>
      <c r="D121" t="s">
        <v>358</v>
      </c>
      <c r="E121" t="str">
        <f>HYPERLINK("https://talan.bank.gov.ua/get-user-certificate/h8leRMdl4l7qx122uxNy","Завантажити сертифікат")</f>
        <v>Завантажити сертифікат</v>
      </c>
    </row>
    <row r="122" spans="1:5" x14ac:dyDescent="0.3">
      <c r="A122" s="1">
        <v>121</v>
      </c>
      <c r="B122" t="s">
        <v>359</v>
      </c>
      <c r="C122" t="s">
        <v>360</v>
      </c>
      <c r="D122" t="s">
        <v>361</v>
      </c>
      <c r="E122" t="str">
        <f>HYPERLINK("https://talan.bank.gov.ua/get-user-certificate/h8leR7fI4o9TsDdjb8DY","Завантажити сертифікат")</f>
        <v>Завантажити сертифікат</v>
      </c>
    </row>
    <row r="123" spans="1:5" x14ac:dyDescent="0.3">
      <c r="A123" s="1">
        <v>122</v>
      </c>
      <c r="B123" t="s">
        <v>362</v>
      </c>
      <c r="C123" t="s">
        <v>363</v>
      </c>
      <c r="D123" t="s">
        <v>364</v>
      </c>
      <c r="E123" t="str">
        <f>HYPERLINK("https://talan.bank.gov.ua/get-user-certificate/h8leRkAHkXqAFMXmSnx8","Завантажити сертифікат")</f>
        <v>Завантажити сертифікат</v>
      </c>
    </row>
    <row r="124" spans="1:5" x14ac:dyDescent="0.3">
      <c r="A124" s="1">
        <v>123</v>
      </c>
      <c r="B124" t="s">
        <v>365</v>
      </c>
      <c r="C124" t="s">
        <v>366</v>
      </c>
      <c r="D124" t="s">
        <v>367</v>
      </c>
      <c r="E124" t="str">
        <f>HYPERLINK("https://talan.bank.gov.ua/get-user-certificate/h8leRq-s9wbLPTr67ci4","Завантажити сертифікат")</f>
        <v>Завантажити сертифікат</v>
      </c>
    </row>
    <row r="125" spans="1:5" x14ac:dyDescent="0.3">
      <c r="A125" s="1">
        <v>124</v>
      </c>
      <c r="B125" t="s">
        <v>368</v>
      </c>
      <c r="C125" t="s">
        <v>369</v>
      </c>
      <c r="D125" t="s">
        <v>370</v>
      </c>
      <c r="E125" t="str">
        <f>HYPERLINK("https://talan.bank.gov.ua/get-user-certificate/h8leRl0_VTc0m0ziNDzb","Завантажити сертифікат")</f>
        <v>Завантажити сертифікат</v>
      </c>
    </row>
    <row r="126" spans="1:5" x14ac:dyDescent="0.3">
      <c r="A126" s="1">
        <v>125</v>
      </c>
      <c r="B126" t="s">
        <v>371</v>
      </c>
      <c r="C126" t="s">
        <v>372</v>
      </c>
      <c r="D126" t="s">
        <v>373</v>
      </c>
      <c r="E126" t="str">
        <f>HYPERLINK("https://talan.bank.gov.ua/get-user-certificate/h8leRRb6xNTRm3tu17sw","Завантажити сертифікат")</f>
        <v>Завантажити сертифікат</v>
      </c>
    </row>
    <row r="127" spans="1:5" x14ac:dyDescent="0.3">
      <c r="A127" s="1">
        <v>126</v>
      </c>
      <c r="B127" t="s">
        <v>374</v>
      </c>
      <c r="C127" t="s">
        <v>375</v>
      </c>
      <c r="D127" t="s">
        <v>376</v>
      </c>
      <c r="E127" t="str">
        <f>HYPERLINK("https://talan.bank.gov.ua/get-user-certificate/h8leRHQDJPjMBlv61RA7","Завантажити сертифікат")</f>
        <v>Завантажити сертифікат</v>
      </c>
    </row>
    <row r="128" spans="1:5" x14ac:dyDescent="0.3">
      <c r="A128" s="1">
        <v>127</v>
      </c>
      <c r="B128" t="s">
        <v>377</v>
      </c>
      <c r="C128" t="s">
        <v>378</v>
      </c>
      <c r="D128" t="s">
        <v>379</v>
      </c>
      <c r="E128" t="str">
        <f>HYPERLINK("https://talan.bank.gov.ua/get-user-certificate/h8leRtEOFZQpmyoGDD-1","Завантажити сертифікат")</f>
        <v>Завантажити сертифікат</v>
      </c>
    </row>
    <row r="129" spans="1:5" x14ac:dyDescent="0.3">
      <c r="A129" s="1">
        <v>128</v>
      </c>
      <c r="B129" t="s">
        <v>380</v>
      </c>
      <c r="C129" t="s">
        <v>381</v>
      </c>
      <c r="D129" t="s">
        <v>382</v>
      </c>
      <c r="E129" t="str">
        <f>HYPERLINK("https://talan.bank.gov.ua/get-user-certificate/h8leRZod5TZpNNmWtrsq","Завантажити сертифікат")</f>
        <v>Завантажити сертифікат</v>
      </c>
    </row>
    <row r="130" spans="1:5" x14ac:dyDescent="0.3">
      <c r="A130" s="1">
        <v>129</v>
      </c>
      <c r="B130" t="s">
        <v>383</v>
      </c>
      <c r="C130" t="s">
        <v>384</v>
      </c>
      <c r="D130" t="s">
        <v>385</v>
      </c>
      <c r="E130" t="str">
        <f>HYPERLINK("https://talan.bank.gov.ua/get-user-certificate/h8leR63kL1Kjy-Es2IX7","Завантажити сертифікат")</f>
        <v>Завантажити сертифікат</v>
      </c>
    </row>
    <row r="131" spans="1:5" x14ac:dyDescent="0.3">
      <c r="A131" s="1">
        <v>130</v>
      </c>
      <c r="B131" t="s">
        <v>386</v>
      </c>
      <c r="C131" t="s">
        <v>387</v>
      </c>
      <c r="D131" t="s">
        <v>388</v>
      </c>
      <c r="E131" t="str">
        <f>HYPERLINK("https://talan.bank.gov.ua/get-user-certificate/h8leRx5Bhg9FweT6xLxC","Завантажити сертифікат")</f>
        <v>Завантажити сертифікат</v>
      </c>
    </row>
    <row r="132" spans="1:5" x14ac:dyDescent="0.3">
      <c r="A132" s="1">
        <v>131</v>
      </c>
      <c r="B132" t="s">
        <v>389</v>
      </c>
      <c r="C132" t="s">
        <v>390</v>
      </c>
      <c r="D132" t="s">
        <v>391</v>
      </c>
      <c r="E132" t="str">
        <f>HYPERLINK("https://talan.bank.gov.ua/get-user-certificate/h8leR4m1mGRpR-lAIDMJ","Завантажити сертифікат")</f>
        <v>Завантажити сертифікат</v>
      </c>
    </row>
    <row r="133" spans="1:5" x14ac:dyDescent="0.3">
      <c r="A133" s="1">
        <v>132</v>
      </c>
      <c r="B133" t="s">
        <v>392</v>
      </c>
      <c r="C133" t="s">
        <v>393</v>
      </c>
      <c r="D133" t="s">
        <v>394</v>
      </c>
      <c r="E133" t="str">
        <f>HYPERLINK("https://talan.bank.gov.ua/get-user-certificate/h8leRucx8Oq_SelhDmW5","Завантажити сертифікат")</f>
        <v>Завантажити сертифікат</v>
      </c>
    </row>
    <row r="134" spans="1:5" x14ac:dyDescent="0.3">
      <c r="A134" s="1">
        <v>133</v>
      </c>
      <c r="B134" t="s">
        <v>395</v>
      </c>
      <c r="C134" t="s">
        <v>396</v>
      </c>
      <c r="D134" t="s">
        <v>397</v>
      </c>
      <c r="E134" t="str">
        <f>HYPERLINK("https://talan.bank.gov.ua/get-user-certificate/h8leRz_GcOYPUa87nfbX","Завантажити сертифікат")</f>
        <v>Завантажити сертифікат</v>
      </c>
    </row>
    <row r="135" spans="1:5" x14ac:dyDescent="0.3">
      <c r="A135" s="1">
        <v>134</v>
      </c>
      <c r="B135" t="s">
        <v>398</v>
      </c>
      <c r="C135" t="s">
        <v>399</v>
      </c>
      <c r="D135" t="s">
        <v>400</v>
      </c>
      <c r="E135" t="str">
        <f>HYPERLINK("https://talan.bank.gov.ua/get-user-certificate/h8leRUYV_zAPSagQXVO3","Завантажити сертифікат")</f>
        <v>Завантажити сертифікат</v>
      </c>
    </row>
    <row r="136" spans="1:5" x14ac:dyDescent="0.3">
      <c r="A136" s="1">
        <v>135</v>
      </c>
      <c r="B136" t="s">
        <v>401</v>
      </c>
      <c r="C136" t="s">
        <v>402</v>
      </c>
      <c r="D136" t="s">
        <v>403</v>
      </c>
      <c r="E136" t="str">
        <f>HYPERLINK("https://talan.bank.gov.ua/get-user-certificate/h8leRUoOpTK835zbZ7K0","Завантажити сертифікат")</f>
        <v>Завантажити сертифікат</v>
      </c>
    </row>
    <row r="137" spans="1:5" x14ac:dyDescent="0.3">
      <c r="A137" s="1">
        <v>136</v>
      </c>
      <c r="B137" t="s">
        <v>404</v>
      </c>
      <c r="C137" t="s">
        <v>405</v>
      </c>
      <c r="D137" t="s">
        <v>406</v>
      </c>
      <c r="E137" t="str">
        <f>HYPERLINK("https://talan.bank.gov.ua/get-user-certificate/h8leRRTqYkAdt-KXRg_B","Завантажити сертифікат")</f>
        <v>Завантажити сертифікат</v>
      </c>
    </row>
    <row r="138" spans="1:5" x14ac:dyDescent="0.3">
      <c r="A138" s="1">
        <v>137</v>
      </c>
      <c r="B138" t="s">
        <v>407</v>
      </c>
      <c r="C138" t="s">
        <v>408</v>
      </c>
      <c r="D138" t="s">
        <v>409</v>
      </c>
      <c r="E138" t="str">
        <f>HYPERLINK("https://talan.bank.gov.ua/get-user-certificate/h8leRqcejEvJvXAMBhRI","Завантажити сертифікат")</f>
        <v>Завантажити сертифікат</v>
      </c>
    </row>
    <row r="139" spans="1:5" x14ac:dyDescent="0.3">
      <c r="A139" s="1">
        <v>138</v>
      </c>
      <c r="B139" t="s">
        <v>410</v>
      </c>
      <c r="C139" t="s">
        <v>411</v>
      </c>
      <c r="D139" t="s">
        <v>412</v>
      </c>
      <c r="E139" t="str">
        <f>HYPERLINK("https://talan.bank.gov.ua/get-user-certificate/h8leR5kZVpCCpM7W1B2l","Завантажити сертифікат")</f>
        <v>Завантажити сертифікат</v>
      </c>
    </row>
    <row r="140" spans="1:5" x14ac:dyDescent="0.3">
      <c r="A140" s="1">
        <v>139</v>
      </c>
      <c r="B140" t="s">
        <v>413</v>
      </c>
      <c r="C140" t="s">
        <v>414</v>
      </c>
      <c r="D140" t="s">
        <v>415</v>
      </c>
      <c r="E140" t="str">
        <f>HYPERLINK("https://talan.bank.gov.ua/get-user-certificate/h8leRyrLFe7t_7Kmjsj4","Завантажити сертифікат")</f>
        <v>Завантажити сертифікат</v>
      </c>
    </row>
    <row r="141" spans="1:5" x14ac:dyDescent="0.3">
      <c r="A141" s="1">
        <v>140</v>
      </c>
      <c r="B141" t="s">
        <v>416</v>
      </c>
      <c r="C141" t="s">
        <v>417</v>
      </c>
      <c r="D141" t="s">
        <v>418</v>
      </c>
      <c r="E141" t="str">
        <f>HYPERLINK("https://talan.bank.gov.ua/get-user-certificate/h8leR1knK5ttmJJdg6ZR","Завантажити сертифікат")</f>
        <v>Завантажити сертифікат</v>
      </c>
    </row>
    <row r="142" spans="1:5" x14ac:dyDescent="0.3">
      <c r="A142" s="1">
        <v>141</v>
      </c>
      <c r="B142" t="s">
        <v>419</v>
      </c>
      <c r="C142" t="s">
        <v>420</v>
      </c>
      <c r="D142" t="s">
        <v>420</v>
      </c>
      <c r="E142" t="str">
        <f>HYPERLINK("https://talan.bank.gov.ua/get-user-certificate/h8leRwoG--PG8pt1qaNl","Завантажити сертифікат")</f>
        <v>Завантажити сертифікат</v>
      </c>
    </row>
    <row r="143" spans="1:5" x14ac:dyDescent="0.3">
      <c r="A143" s="1">
        <v>142</v>
      </c>
      <c r="B143" t="s">
        <v>421</v>
      </c>
      <c r="C143" t="s">
        <v>422</v>
      </c>
      <c r="D143" t="s">
        <v>423</v>
      </c>
      <c r="E143" t="str">
        <f>HYPERLINK("https://talan.bank.gov.ua/get-user-certificate/h8leRJ0nnfTaAM7YrDUo","Завантажити сертифікат")</f>
        <v>Завантажити сертифікат</v>
      </c>
    </row>
    <row r="144" spans="1:5" x14ac:dyDescent="0.3">
      <c r="A144" s="1">
        <v>143</v>
      </c>
      <c r="B144" t="s">
        <v>424</v>
      </c>
      <c r="C144" t="s">
        <v>425</v>
      </c>
      <c r="D144" t="s">
        <v>426</v>
      </c>
      <c r="E144" t="str">
        <f>HYPERLINK("https://talan.bank.gov.ua/get-user-certificate/h8leRF4dSpPSkfyWnKxm","Завантажити сертифікат")</f>
        <v>Завантажити сертифікат</v>
      </c>
    </row>
    <row r="145" spans="1:5" x14ac:dyDescent="0.3">
      <c r="A145" s="1">
        <v>144</v>
      </c>
      <c r="B145" t="s">
        <v>427</v>
      </c>
      <c r="C145" t="s">
        <v>428</v>
      </c>
      <c r="D145" t="s">
        <v>429</v>
      </c>
      <c r="E145" t="str">
        <f>HYPERLINK("https://talan.bank.gov.ua/get-user-certificate/h8leRngSq3wRNoSSUQ1K","Завантажити сертифікат")</f>
        <v>Завантажити сертифікат</v>
      </c>
    </row>
    <row r="146" spans="1:5" x14ac:dyDescent="0.3">
      <c r="A146" s="1">
        <v>145</v>
      </c>
      <c r="B146" t="s">
        <v>430</v>
      </c>
      <c r="C146" t="s">
        <v>431</v>
      </c>
      <c r="D146" t="s">
        <v>432</v>
      </c>
      <c r="E146" t="str">
        <f>HYPERLINK("https://talan.bank.gov.ua/get-user-certificate/h8leRGUMlri-D-mx-Nfh","Завантажити сертифікат")</f>
        <v>Завантажити сертифікат</v>
      </c>
    </row>
    <row r="147" spans="1:5" x14ac:dyDescent="0.3">
      <c r="A147" s="1">
        <v>146</v>
      </c>
      <c r="B147" t="s">
        <v>433</v>
      </c>
      <c r="C147" t="s">
        <v>434</v>
      </c>
      <c r="D147" t="s">
        <v>435</v>
      </c>
      <c r="E147" t="str">
        <f>HYPERLINK("https://talan.bank.gov.ua/get-user-certificate/h8leRupWNJF2MhmGOJHK","Завантажити сертифікат")</f>
        <v>Завантажити сертифікат</v>
      </c>
    </row>
    <row r="148" spans="1:5" x14ac:dyDescent="0.3">
      <c r="A148" s="1">
        <v>147</v>
      </c>
      <c r="B148" t="s">
        <v>436</v>
      </c>
      <c r="C148" t="s">
        <v>437</v>
      </c>
      <c r="D148" t="s">
        <v>438</v>
      </c>
      <c r="E148" t="str">
        <f>HYPERLINK("https://talan.bank.gov.ua/get-user-certificate/h8leRKdXuX6NJqBXhOYZ","Завантажити сертифікат")</f>
        <v>Завантажити сертифікат</v>
      </c>
    </row>
    <row r="149" spans="1:5" x14ac:dyDescent="0.3">
      <c r="A149" s="1">
        <v>148</v>
      </c>
      <c r="B149" t="s">
        <v>439</v>
      </c>
      <c r="C149" t="s">
        <v>440</v>
      </c>
      <c r="D149" t="s">
        <v>441</v>
      </c>
      <c r="E149" t="str">
        <f>HYPERLINK("https://talan.bank.gov.ua/get-user-certificate/h8leReFtb184l5mp0Reh","Завантажити сертифікат")</f>
        <v>Завантажити сертифікат</v>
      </c>
    </row>
    <row r="150" spans="1:5" x14ac:dyDescent="0.3">
      <c r="A150" s="1">
        <v>149</v>
      </c>
      <c r="B150" t="s">
        <v>442</v>
      </c>
      <c r="C150" t="s">
        <v>443</v>
      </c>
      <c r="D150" t="s">
        <v>444</v>
      </c>
      <c r="E150" t="str">
        <f>HYPERLINK("https://talan.bank.gov.ua/get-user-certificate/h8leRkySvTg1nYx0V1fs","Завантажити сертифікат")</f>
        <v>Завантажити сертифікат</v>
      </c>
    </row>
    <row r="151" spans="1:5" x14ac:dyDescent="0.3">
      <c r="A151" s="1">
        <v>150</v>
      </c>
      <c r="B151" t="s">
        <v>445</v>
      </c>
      <c r="C151" t="s">
        <v>446</v>
      </c>
      <c r="D151" t="s">
        <v>447</v>
      </c>
      <c r="E151" t="str">
        <f>HYPERLINK("https://talan.bank.gov.ua/get-user-certificate/h8leR7UGWoaoYod78YoA","Завантажити сертифікат")</f>
        <v>Завантажити сертифікат</v>
      </c>
    </row>
    <row r="152" spans="1:5" x14ac:dyDescent="0.3">
      <c r="A152" s="1">
        <v>151</v>
      </c>
      <c r="B152" t="s">
        <v>448</v>
      </c>
      <c r="C152" t="s">
        <v>449</v>
      </c>
      <c r="D152" t="s">
        <v>450</v>
      </c>
      <c r="E152" t="str">
        <f>HYPERLINK("https://talan.bank.gov.ua/get-user-certificate/h8leRyjmKi0eXbPQwGVR","Завантажити сертифікат")</f>
        <v>Завантажити сертифікат</v>
      </c>
    </row>
    <row r="153" spans="1:5" x14ac:dyDescent="0.3">
      <c r="A153" s="1">
        <v>152</v>
      </c>
      <c r="B153" t="s">
        <v>451</v>
      </c>
      <c r="C153" t="s">
        <v>452</v>
      </c>
      <c r="D153" t="s">
        <v>453</v>
      </c>
      <c r="E153" t="str">
        <f>HYPERLINK("https://talan.bank.gov.ua/get-user-certificate/h8leRgAcXTVpL35kiOfG","Завантажити сертифікат")</f>
        <v>Завантажити сертифікат</v>
      </c>
    </row>
    <row r="154" spans="1:5" x14ac:dyDescent="0.3">
      <c r="A154" s="1">
        <v>153</v>
      </c>
      <c r="B154" t="s">
        <v>454</v>
      </c>
      <c r="C154" t="s">
        <v>455</v>
      </c>
      <c r="D154" t="s">
        <v>456</v>
      </c>
      <c r="E154" t="str">
        <f>HYPERLINK("https://talan.bank.gov.ua/get-user-certificate/h8leRxFZhviR1gA0-x6Q","Завантажити сертифікат")</f>
        <v>Завантажити сертифікат</v>
      </c>
    </row>
    <row r="155" spans="1:5" x14ac:dyDescent="0.3">
      <c r="A155" s="1">
        <v>154</v>
      </c>
      <c r="B155" t="s">
        <v>457</v>
      </c>
      <c r="C155" t="s">
        <v>458</v>
      </c>
      <c r="D155" t="s">
        <v>459</v>
      </c>
      <c r="E155" t="str">
        <f>HYPERLINK("https://talan.bank.gov.ua/get-user-certificate/h8leRQhOcfxPQElG8lLc","Завантажити сертифікат")</f>
        <v>Завантажити сертифікат</v>
      </c>
    </row>
    <row r="156" spans="1:5" x14ac:dyDescent="0.3">
      <c r="A156" s="1">
        <v>155</v>
      </c>
      <c r="B156" t="s">
        <v>460</v>
      </c>
      <c r="C156" t="s">
        <v>461</v>
      </c>
      <c r="D156" t="s">
        <v>462</v>
      </c>
      <c r="E156" t="str">
        <f>HYPERLINK("https://talan.bank.gov.ua/get-user-certificate/h8leRR-eV5q9rYfwKqBB","Завантажити сертифікат")</f>
        <v>Завантажити сертифікат</v>
      </c>
    </row>
    <row r="157" spans="1:5" x14ac:dyDescent="0.3">
      <c r="A157" s="1">
        <v>156</v>
      </c>
      <c r="B157" t="s">
        <v>463</v>
      </c>
      <c r="C157" t="s">
        <v>464</v>
      </c>
      <c r="D157" t="s">
        <v>465</v>
      </c>
      <c r="E157" t="str">
        <f>HYPERLINK("https://talan.bank.gov.ua/get-user-certificate/h8leRS0OCQDpvHEXXmkm","Завантажити сертифікат")</f>
        <v>Завантажити сертифікат</v>
      </c>
    </row>
    <row r="158" spans="1:5" x14ac:dyDescent="0.3">
      <c r="A158" s="1">
        <v>157</v>
      </c>
      <c r="B158" t="s">
        <v>466</v>
      </c>
      <c r="C158" t="s">
        <v>467</v>
      </c>
      <c r="D158" t="s">
        <v>468</v>
      </c>
      <c r="E158" t="str">
        <f>HYPERLINK("https://talan.bank.gov.ua/get-user-certificate/h8leRVlXjyZT1vHCF6bu","Завантажити сертифікат")</f>
        <v>Завантажити сертифікат</v>
      </c>
    </row>
    <row r="159" spans="1:5" x14ac:dyDescent="0.3">
      <c r="A159" s="1">
        <v>158</v>
      </c>
      <c r="B159" t="s">
        <v>469</v>
      </c>
      <c r="C159" t="s">
        <v>470</v>
      </c>
      <c r="D159" t="s">
        <v>471</v>
      </c>
      <c r="E159" t="str">
        <f>HYPERLINK("https://talan.bank.gov.ua/get-user-certificate/h8leRjUtbZBwqojDHYwF","Завантажити сертифікат")</f>
        <v>Завантажити сертифікат</v>
      </c>
    </row>
    <row r="160" spans="1:5" x14ac:dyDescent="0.3">
      <c r="A160" s="1">
        <v>159</v>
      </c>
      <c r="B160" t="s">
        <v>472</v>
      </c>
      <c r="C160" t="s">
        <v>473</v>
      </c>
      <c r="D160" t="s">
        <v>474</v>
      </c>
      <c r="E160" t="str">
        <f>HYPERLINK("https://talan.bank.gov.ua/get-user-certificate/h8leRWb3DO-s42jIipUX","Завантажити сертифікат")</f>
        <v>Завантажити сертифікат</v>
      </c>
    </row>
    <row r="161" spans="1:5" x14ac:dyDescent="0.3">
      <c r="A161" s="1">
        <v>160</v>
      </c>
      <c r="B161" t="s">
        <v>475</v>
      </c>
      <c r="C161" t="s">
        <v>476</v>
      </c>
      <c r="D161" t="s">
        <v>477</v>
      </c>
      <c r="E161" t="str">
        <f>HYPERLINK("https://talan.bank.gov.ua/get-user-certificate/h8leRVXwots06KBMGn32","Завантажити сертифікат")</f>
        <v>Завантажити сертифікат</v>
      </c>
    </row>
    <row r="162" spans="1:5" x14ac:dyDescent="0.3">
      <c r="A162" s="1">
        <v>161</v>
      </c>
      <c r="B162" t="s">
        <v>478</v>
      </c>
      <c r="C162" t="s">
        <v>479</v>
      </c>
      <c r="D162" t="s">
        <v>480</v>
      </c>
      <c r="E162" t="str">
        <f>HYPERLINK("https://talan.bank.gov.ua/get-user-certificate/h8leR8CYE_EpIwdqqjPN","Завантажити сертифікат")</f>
        <v>Завантажити сертифікат</v>
      </c>
    </row>
    <row r="163" spans="1:5" x14ac:dyDescent="0.3">
      <c r="A163" s="1">
        <v>162</v>
      </c>
      <c r="B163" t="s">
        <v>481</v>
      </c>
      <c r="C163" t="s">
        <v>482</v>
      </c>
      <c r="D163" t="s">
        <v>483</v>
      </c>
      <c r="E163" t="str">
        <f>HYPERLINK("https://talan.bank.gov.ua/get-user-certificate/h8leRUjy2ku7ZrFH3YNY","Завантажити сертифікат")</f>
        <v>Завантажити сертифікат</v>
      </c>
    </row>
    <row r="164" spans="1:5" x14ac:dyDescent="0.3">
      <c r="A164" s="1">
        <v>163</v>
      </c>
      <c r="B164" t="s">
        <v>484</v>
      </c>
      <c r="C164" t="s">
        <v>485</v>
      </c>
      <c r="D164" t="s">
        <v>486</v>
      </c>
      <c r="E164" t="str">
        <f>HYPERLINK("https://talan.bank.gov.ua/get-user-certificate/h8leRtEvcYmAw2CajYD5","Завантажити сертифікат")</f>
        <v>Завантажити сертифікат</v>
      </c>
    </row>
    <row r="165" spans="1:5" x14ac:dyDescent="0.3">
      <c r="A165" s="1">
        <v>164</v>
      </c>
      <c r="B165" t="s">
        <v>487</v>
      </c>
      <c r="C165" t="s">
        <v>488</v>
      </c>
      <c r="D165" t="s">
        <v>489</v>
      </c>
      <c r="E165" t="str">
        <f>HYPERLINK("https://talan.bank.gov.ua/get-user-certificate/h8leRMK9TNPy2sVHZJB5","Завантажити сертифікат")</f>
        <v>Завантажити сертифікат</v>
      </c>
    </row>
    <row r="166" spans="1:5" x14ac:dyDescent="0.3">
      <c r="A166" s="1">
        <v>165</v>
      </c>
      <c r="B166" t="s">
        <v>490</v>
      </c>
      <c r="C166" t="s">
        <v>491</v>
      </c>
      <c r="D166" t="s">
        <v>492</v>
      </c>
      <c r="E166" t="str">
        <f>HYPERLINK("https://talan.bank.gov.ua/get-user-certificate/h8leRjhU-U0fjFoBXVzK","Завантажити сертифікат")</f>
        <v>Завантажити сертифікат</v>
      </c>
    </row>
    <row r="167" spans="1:5" x14ac:dyDescent="0.3">
      <c r="A167" s="1">
        <v>166</v>
      </c>
      <c r="B167" t="s">
        <v>493</v>
      </c>
      <c r="C167" t="s">
        <v>494</v>
      </c>
      <c r="D167" t="s">
        <v>495</v>
      </c>
      <c r="E167" t="str">
        <f>HYPERLINK("https://talan.bank.gov.ua/get-user-certificate/h8leRRGg8s8thhYK8xfI","Завантажити сертифікат")</f>
        <v>Завантажити сертифікат</v>
      </c>
    </row>
    <row r="168" spans="1:5" x14ac:dyDescent="0.3">
      <c r="A168" s="1">
        <v>167</v>
      </c>
      <c r="B168" t="s">
        <v>496</v>
      </c>
      <c r="C168" t="s">
        <v>497</v>
      </c>
      <c r="D168" t="s">
        <v>498</v>
      </c>
      <c r="E168" t="str">
        <f>HYPERLINK("https://talan.bank.gov.ua/get-user-certificate/h8leROmKKdx_sqhb8YLl","Завантажити сертифікат")</f>
        <v>Завантажити сертифікат</v>
      </c>
    </row>
    <row r="169" spans="1:5" x14ac:dyDescent="0.3">
      <c r="A169" s="1">
        <v>168</v>
      </c>
      <c r="B169" t="s">
        <v>499</v>
      </c>
      <c r="C169" t="s">
        <v>500</v>
      </c>
      <c r="D169" t="s">
        <v>501</v>
      </c>
      <c r="E169" t="str">
        <f>HYPERLINK("https://talan.bank.gov.ua/get-user-certificate/h8leRvoN-gLwxif1dj5U","Завантажити сертифікат")</f>
        <v>Завантажити сертифікат</v>
      </c>
    </row>
    <row r="170" spans="1:5" x14ac:dyDescent="0.3">
      <c r="A170" s="1">
        <v>169</v>
      </c>
      <c r="B170" t="s">
        <v>502</v>
      </c>
      <c r="C170" t="s">
        <v>503</v>
      </c>
      <c r="D170" t="s">
        <v>504</v>
      </c>
      <c r="E170" t="str">
        <f>HYPERLINK("https://talan.bank.gov.ua/get-user-certificate/h8leRHKCPzOLUUXyyhhW","Завантажити сертифікат")</f>
        <v>Завантажити сертифікат</v>
      </c>
    </row>
    <row r="171" spans="1:5" x14ac:dyDescent="0.3">
      <c r="A171" s="1">
        <v>170</v>
      </c>
      <c r="B171" t="s">
        <v>505</v>
      </c>
      <c r="C171" t="s">
        <v>506</v>
      </c>
      <c r="D171" t="s">
        <v>507</v>
      </c>
      <c r="E171" t="str">
        <f>HYPERLINK("https://talan.bank.gov.ua/get-user-certificate/h8leRpM-Z_NSCnFbPCbm","Завантажити сертифікат")</f>
        <v>Завантажити сертифікат</v>
      </c>
    </row>
    <row r="172" spans="1:5" x14ac:dyDescent="0.3">
      <c r="A172" s="1">
        <v>171</v>
      </c>
      <c r="B172" t="s">
        <v>508</v>
      </c>
      <c r="C172" t="s">
        <v>509</v>
      </c>
      <c r="D172" t="s">
        <v>510</v>
      </c>
      <c r="E172" t="str">
        <f>HYPERLINK("https://talan.bank.gov.ua/get-user-certificate/h8leR5e1vBe_jk7DP5V6","Завантажити сертифікат")</f>
        <v>Завантажити сертифікат</v>
      </c>
    </row>
    <row r="173" spans="1:5" x14ac:dyDescent="0.3">
      <c r="A173" s="1">
        <v>172</v>
      </c>
      <c r="B173" t="s">
        <v>511</v>
      </c>
      <c r="C173" t="s">
        <v>512</v>
      </c>
      <c r="D173" t="s">
        <v>513</v>
      </c>
      <c r="E173" t="str">
        <f>HYPERLINK("https://talan.bank.gov.ua/get-user-certificate/h8leRrASy-8aYC2qRtaG","Завантажити сертифікат")</f>
        <v>Завантажити сертифікат</v>
      </c>
    </row>
    <row r="174" spans="1:5" x14ac:dyDescent="0.3">
      <c r="A174" s="1">
        <v>173</v>
      </c>
      <c r="B174" t="s">
        <v>514</v>
      </c>
      <c r="C174" t="s">
        <v>515</v>
      </c>
      <c r="D174" t="s">
        <v>516</v>
      </c>
      <c r="E174" t="str">
        <f>HYPERLINK("https://talan.bank.gov.ua/get-user-certificate/h8leRAOuw2qZUXr1oFgF","Завантажити сертифікат")</f>
        <v>Завантажити сертифікат</v>
      </c>
    </row>
    <row r="175" spans="1:5" x14ac:dyDescent="0.3">
      <c r="A175" s="1">
        <v>174</v>
      </c>
      <c r="B175" t="s">
        <v>517</v>
      </c>
      <c r="C175" t="s">
        <v>518</v>
      </c>
      <c r="D175" t="s">
        <v>519</v>
      </c>
      <c r="E175" t="str">
        <f>HYPERLINK("https://talan.bank.gov.ua/get-user-certificate/h8leRBgF3ltNlLTwLY82","Завантажити сертифікат")</f>
        <v>Завантажити сертифікат</v>
      </c>
    </row>
    <row r="176" spans="1:5" x14ac:dyDescent="0.3">
      <c r="A176" s="1">
        <v>175</v>
      </c>
      <c r="B176" t="s">
        <v>520</v>
      </c>
      <c r="C176" t="s">
        <v>521</v>
      </c>
      <c r="D176" t="s">
        <v>522</v>
      </c>
      <c r="E176" t="str">
        <f>HYPERLINK("https://talan.bank.gov.ua/get-user-certificate/h8leRq3hV-OpnmMIuT_R","Завантажити сертифікат")</f>
        <v>Завантажити сертифікат</v>
      </c>
    </row>
    <row r="177" spans="1:5" x14ac:dyDescent="0.3">
      <c r="A177" s="1">
        <v>176</v>
      </c>
      <c r="B177" t="s">
        <v>523</v>
      </c>
      <c r="C177" t="s">
        <v>524</v>
      </c>
      <c r="D177" t="s">
        <v>525</v>
      </c>
      <c r="E177" t="str">
        <f>HYPERLINK("https://talan.bank.gov.ua/get-user-certificate/h8leRaApkmqLEu6yghzw","Завантажити сертифікат")</f>
        <v>Завантажити сертифікат</v>
      </c>
    </row>
    <row r="178" spans="1:5" x14ac:dyDescent="0.3">
      <c r="A178" s="1">
        <v>177</v>
      </c>
      <c r="B178" t="s">
        <v>526</v>
      </c>
      <c r="C178" t="s">
        <v>527</v>
      </c>
      <c r="D178" t="s">
        <v>528</v>
      </c>
      <c r="E178" t="str">
        <f>HYPERLINK("https://talan.bank.gov.ua/get-user-certificate/h8leRRChoHjdmymSPsr6","Завантажити сертифікат")</f>
        <v>Завантажити сертифікат</v>
      </c>
    </row>
    <row r="179" spans="1:5" x14ac:dyDescent="0.3">
      <c r="A179" s="1">
        <v>178</v>
      </c>
      <c r="B179" t="s">
        <v>529</v>
      </c>
      <c r="C179" t="s">
        <v>530</v>
      </c>
      <c r="D179" t="s">
        <v>531</v>
      </c>
      <c r="E179" t="str">
        <f>HYPERLINK("https://talan.bank.gov.ua/get-user-certificate/h8leROkvGobPJYf-4YQm","Завантажити сертифікат")</f>
        <v>Завантажити сертифікат</v>
      </c>
    </row>
    <row r="180" spans="1:5" x14ac:dyDescent="0.3">
      <c r="A180" s="1">
        <v>179</v>
      </c>
      <c r="B180" t="s">
        <v>532</v>
      </c>
      <c r="C180" t="s">
        <v>533</v>
      </c>
      <c r="D180" t="s">
        <v>534</v>
      </c>
      <c r="E180" t="str">
        <f>HYPERLINK("https://talan.bank.gov.ua/get-user-certificate/h8leR64vNM-OjXWmlM-i","Завантажити сертифікат")</f>
        <v>Завантажити сертифікат</v>
      </c>
    </row>
    <row r="181" spans="1:5" x14ac:dyDescent="0.3">
      <c r="A181" s="1">
        <v>180</v>
      </c>
      <c r="B181" t="s">
        <v>535</v>
      </c>
      <c r="C181" t="s">
        <v>536</v>
      </c>
      <c r="D181" t="s">
        <v>537</v>
      </c>
      <c r="E181" t="str">
        <f>HYPERLINK("https://talan.bank.gov.ua/get-user-certificate/h8leR6rS3_W3UU4fYIbA","Завантажити сертифікат")</f>
        <v>Завантажити сертифікат</v>
      </c>
    </row>
    <row r="182" spans="1:5" x14ac:dyDescent="0.3">
      <c r="A182" s="1">
        <v>181</v>
      </c>
      <c r="B182" t="s">
        <v>538</v>
      </c>
      <c r="C182" t="s">
        <v>539</v>
      </c>
      <c r="D182" t="s">
        <v>540</v>
      </c>
      <c r="E182" t="str">
        <f>HYPERLINK("https://talan.bank.gov.ua/get-user-certificate/h8leRurkd40tePB9jxZ4","Завантажити сертифікат")</f>
        <v>Завантажити сертифікат</v>
      </c>
    </row>
    <row r="183" spans="1:5" x14ac:dyDescent="0.3">
      <c r="A183" s="1">
        <v>182</v>
      </c>
      <c r="B183" t="s">
        <v>541</v>
      </c>
      <c r="C183" t="s">
        <v>542</v>
      </c>
      <c r="D183" t="s">
        <v>543</v>
      </c>
      <c r="E183" t="str">
        <f>HYPERLINK("https://talan.bank.gov.ua/get-user-certificate/h8leRKShlEr3_nbHNlLP","Завантажити сертифікат")</f>
        <v>Завантажити сертифікат</v>
      </c>
    </row>
    <row r="184" spans="1:5" x14ac:dyDescent="0.3">
      <c r="A184" s="1">
        <v>183</v>
      </c>
      <c r="B184" t="s">
        <v>544</v>
      </c>
      <c r="C184" t="s">
        <v>545</v>
      </c>
      <c r="D184" t="s">
        <v>546</v>
      </c>
      <c r="E184" t="str">
        <f>HYPERLINK("https://talan.bank.gov.ua/get-user-certificate/h8leRR_PluS7sAPylvkQ","Завантажити сертифікат")</f>
        <v>Завантажити сертифікат</v>
      </c>
    </row>
    <row r="185" spans="1:5" x14ac:dyDescent="0.3">
      <c r="A185" s="1">
        <v>184</v>
      </c>
      <c r="B185" t="s">
        <v>547</v>
      </c>
      <c r="C185" t="s">
        <v>548</v>
      </c>
      <c r="D185" t="s">
        <v>549</v>
      </c>
      <c r="E185" t="str">
        <f>HYPERLINK("https://talan.bank.gov.ua/get-user-certificate/h8leRF0bztO2TCMUYL1h","Завантажити сертифікат")</f>
        <v>Завантажити сертифікат</v>
      </c>
    </row>
    <row r="186" spans="1:5" x14ac:dyDescent="0.3">
      <c r="A186" s="1">
        <v>185</v>
      </c>
      <c r="B186" t="s">
        <v>550</v>
      </c>
      <c r="C186" t="s">
        <v>551</v>
      </c>
      <c r="D186" t="s">
        <v>552</v>
      </c>
      <c r="E186" t="str">
        <f>HYPERLINK("https://talan.bank.gov.ua/get-user-certificate/h8leR8jIXZtJQKKlFf7g","Завантажити сертифікат")</f>
        <v>Завантажити сертифікат</v>
      </c>
    </row>
    <row r="187" spans="1:5" x14ac:dyDescent="0.3">
      <c r="A187" s="1">
        <v>186</v>
      </c>
      <c r="B187" t="s">
        <v>553</v>
      </c>
      <c r="C187" t="s">
        <v>554</v>
      </c>
      <c r="D187" t="s">
        <v>555</v>
      </c>
      <c r="E187" t="str">
        <f>HYPERLINK("https://talan.bank.gov.ua/get-user-certificate/h8leR2dMPblG3h1BEWf2","Завантажити сертифікат")</f>
        <v>Завантажити сертифікат</v>
      </c>
    </row>
    <row r="188" spans="1:5" x14ac:dyDescent="0.3">
      <c r="A188" s="1">
        <v>187</v>
      </c>
      <c r="B188" t="s">
        <v>556</v>
      </c>
      <c r="C188" t="s">
        <v>557</v>
      </c>
      <c r="D188" t="s">
        <v>558</v>
      </c>
      <c r="E188" t="str">
        <f>HYPERLINK("https://talan.bank.gov.ua/get-user-certificate/h8leR_0QFl19-x93_79v","Завантажити сертифікат")</f>
        <v>Завантажити сертифікат</v>
      </c>
    </row>
    <row r="189" spans="1:5" x14ac:dyDescent="0.3">
      <c r="A189" s="1">
        <v>188</v>
      </c>
      <c r="B189" t="s">
        <v>559</v>
      </c>
      <c r="C189" t="s">
        <v>560</v>
      </c>
      <c r="D189" t="s">
        <v>561</v>
      </c>
      <c r="E189" t="str">
        <f>HYPERLINK("https://talan.bank.gov.ua/get-user-certificate/h8leRKkztk9nptnmvfIa","Завантажити сертифікат")</f>
        <v>Завантажити сертифікат</v>
      </c>
    </row>
    <row r="190" spans="1:5" x14ac:dyDescent="0.3">
      <c r="A190" s="1">
        <v>189</v>
      </c>
      <c r="B190" t="s">
        <v>562</v>
      </c>
      <c r="C190" t="s">
        <v>563</v>
      </c>
      <c r="D190" t="s">
        <v>564</v>
      </c>
      <c r="E190" t="str">
        <f>HYPERLINK("https://talan.bank.gov.ua/get-user-certificate/h8leRb-2zGOod8chCEwI","Завантажити сертифікат")</f>
        <v>Завантажити сертифікат</v>
      </c>
    </row>
    <row r="191" spans="1:5" x14ac:dyDescent="0.3">
      <c r="A191" s="1">
        <v>190</v>
      </c>
      <c r="B191" t="s">
        <v>565</v>
      </c>
      <c r="C191" t="s">
        <v>566</v>
      </c>
      <c r="D191" t="s">
        <v>567</v>
      </c>
      <c r="E191" t="str">
        <f>HYPERLINK("https://talan.bank.gov.ua/get-user-certificate/h8leRoM2dywzraRVCDMU","Завантажити сертифікат")</f>
        <v>Завантажити сертифікат</v>
      </c>
    </row>
    <row r="192" spans="1:5" x14ac:dyDescent="0.3">
      <c r="A192" s="1">
        <v>191</v>
      </c>
      <c r="B192" t="s">
        <v>568</v>
      </c>
      <c r="C192" t="s">
        <v>569</v>
      </c>
      <c r="D192" t="s">
        <v>570</v>
      </c>
      <c r="E192" t="str">
        <f>HYPERLINK("https://talan.bank.gov.ua/get-user-certificate/h8leRzmOHOp8qzhAnIa5","Завантажити сертифікат")</f>
        <v>Завантажити сертифікат</v>
      </c>
    </row>
    <row r="193" spans="1:5" x14ac:dyDescent="0.3">
      <c r="A193" s="1">
        <v>192</v>
      </c>
      <c r="B193" t="s">
        <v>571</v>
      </c>
      <c r="C193" t="s">
        <v>572</v>
      </c>
      <c r="D193" t="s">
        <v>573</v>
      </c>
      <c r="E193" t="str">
        <f>HYPERLINK("https://talan.bank.gov.ua/get-user-certificate/h8leRtKMqv5fc_2FuLrT","Завантажити сертифікат")</f>
        <v>Завантажити сертифікат</v>
      </c>
    </row>
    <row r="194" spans="1:5" x14ac:dyDescent="0.3">
      <c r="A194" s="1">
        <v>193</v>
      </c>
      <c r="B194" t="s">
        <v>574</v>
      </c>
      <c r="C194" t="s">
        <v>575</v>
      </c>
      <c r="D194" t="s">
        <v>576</v>
      </c>
      <c r="E194" t="str">
        <f>HYPERLINK("https://talan.bank.gov.ua/get-user-certificate/h8leRsTeCIJnepk4bQm-","Завантажити сертифікат")</f>
        <v>Завантажити сертифікат</v>
      </c>
    </row>
    <row r="195" spans="1:5" x14ac:dyDescent="0.3">
      <c r="A195" s="1">
        <v>194</v>
      </c>
      <c r="B195" t="s">
        <v>577</v>
      </c>
      <c r="C195" t="s">
        <v>578</v>
      </c>
      <c r="D195" t="s">
        <v>579</v>
      </c>
      <c r="E195" t="str">
        <f>HYPERLINK("https://talan.bank.gov.ua/get-user-certificate/h8leRamDU5mfBBHQHL42","Завантажити сертифікат")</f>
        <v>Завантажити сертифікат</v>
      </c>
    </row>
    <row r="196" spans="1:5" x14ac:dyDescent="0.3">
      <c r="A196" s="1">
        <v>195</v>
      </c>
      <c r="B196" t="s">
        <v>580</v>
      </c>
      <c r="C196" t="s">
        <v>581</v>
      </c>
      <c r="D196" t="s">
        <v>582</v>
      </c>
      <c r="E196" t="str">
        <f>HYPERLINK("https://talan.bank.gov.ua/get-user-certificate/h8leR_JXj9xAHskdpiQ-","Завантажити сертифікат")</f>
        <v>Завантажити сертифікат</v>
      </c>
    </row>
    <row r="197" spans="1:5" x14ac:dyDescent="0.3">
      <c r="A197" s="1">
        <v>196</v>
      </c>
      <c r="B197" t="s">
        <v>583</v>
      </c>
      <c r="C197" t="s">
        <v>584</v>
      </c>
      <c r="D197" t="s">
        <v>585</v>
      </c>
      <c r="E197" t="str">
        <f>HYPERLINK("https://talan.bank.gov.ua/get-user-certificate/h8leRcQCEenuWtxm-hq4","Завантажити сертифікат")</f>
        <v>Завантажити сертифікат</v>
      </c>
    </row>
    <row r="198" spans="1:5" x14ac:dyDescent="0.3">
      <c r="A198" s="1">
        <v>197</v>
      </c>
      <c r="B198" t="s">
        <v>586</v>
      </c>
      <c r="C198" t="s">
        <v>587</v>
      </c>
      <c r="D198" t="s">
        <v>588</v>
      </c>
      <c r="E198" t="str">
        <f>HYPERLINK("https://talan.bank.gov.ua/get-user-certificate/h8leRZsJRx6VXCCOnTth","Завантажити сертифікат")</f>
        <v>Завантажити сертифікат</v>
      </c>
    </row>
    <row r="199" spans="1:5" x14ac:dyDescent="0.3">
      <c r="A199" s="1">
        <v>198</v>
      </c>
      <c r="B199" t="s">
        <v>589</v>
      </c>
      <c r="C199" t="s">
        <v>590</v>
      </c>
      <c r="D199" t="s">
        <v>591</v>
      </c>
      <c r="E199" t="str">
        <f>HYPERLINK("https://talan.bank.gov.ua/get-user-certificate/h8leRy-1KNzrbwgIsyi6","Завантажити сертифікат")</f>
        <v>Завантажити сертифікат</v>
      </c>
    </row>
    <row r="200" spans="1:5" x14ac:dyDescent="0.3">
      <c r="A200" s="1">
        <v>199</v>
      </c>
      <c r="B200" t="s">
        <v>592</v>
      </c>
      <c r="C200" t="s">
        <v>593</v>
      </c>
      <c r="D200" t="s">
        <v>594</v>
      </c>
      <c r="E200" t="str">
        <f>HYPERLINK("https://talan.bank.gov.ua/get-user-certificate/h8leRfkm3j2HN7UsA_Gg","Завантажити сертифікат")</f>
        <v>Завантажити сертифікат</v>
      </c>
    </row>
    <row r="201" spans="1:5" x14ac:dyDescent="0.3">
      <c r="A201" s="1">
        <v>200</v>
      </c>
      <c r="B201" t="s">
        <v>595</v>
      </c>
      <c r="C201" t="s">
        <v>596</v>
      </c>
      <c r="D201" t="s">
        <v>597</v>
      </c>
      <c r="E201" t="str">
        <f>HYPERLINK("https://talan.bank.gov.ua/get-user-certificate/h8leRzzWkORTcODV4C7I","Завантажити сертифікат")</f>
        <v>Завантажити сертифікат</v>
      </c>
    </row>
    <row r="202" spans="1:5" x14ac:dyDescent="0.3">
      <c r="A202" s="1">
        <v>201</v>
      </c>
      <c r="B202" t="s">
        <v>598</v>
      </c>
      <c r="C202" t="s">
        <v>599</v>
      </c>
      <c r="D202" t="s">
        <v>600</v>
      </c>
      <c r="E202" t="str">
        <f>HYPERLINK("https://talan.bank.gov.ua/get-user-certificate/h8leRK8uberwe5aeBw_s","Завантажити сертифікат")</f>
        <v>Завантажити сертифікат</v>
      </c>
    </row>
    <row r="203" spans="1:5" x14ac:dyDescent="0.3">
      <c r="A203" s="1">
        <v>202</v>
      </c>
      <c r="B203" t="s">
        <v>601</v>
      </c>
      <c r="C203" t="s">
        <v>602</v>
      </c>
      <c r="D203" t="s">
        <v>603</v>
      </c>
      <c r="E203" t="str">
        <f>HYPERLINK("https://talan.bank.gov.ua/get-user-certificate/h8leRABxqIGBHH7AvhwR","Завантажити сертифікат")</f>
        <v>Завантажити сертифікат</v>
      </c>
    </row>
    <row r="204" spans="1:5" x14ac:dyDescent="0.3">
      <c r="A204" s="1">
        <v>203</v>
      </c>
      <c r="B204" t="s">
        <v>604</v>
      </c>
      <c r="C204" t="s">
        <v>605</v>
      </c>
      <c r="D204" t="s">
        <v>606</v>
      </c>
      <c r="E204" t="str">
        <f>HYPERLINK("https://talan.bank.gov.ua/get-user-certificate/h8leRQhBGuap9f3E9qam","Завантажити сертифікат")</f>
        <v>Завантажити сертифікат</v>
      </c>
    </row>
    <row r="205" spans="1:5" x14ac:dyDescent="0.3">
      <c r="A205" s="1">
        <v>204</v>
      </c>
      <c r="B205" t="s">
        <v>607</v>
      </c>
      <c r="C205" t="s">
        <v>608</v>
      </c>
      <c r="D205" t="s">
        <v>609</v>
      </c>
      <c r="E205" t="str">
        <f>HYPERLINK("https://talan.bank.gov.ua/get-user-certificate/h8leRuIKTleSBsBKtDTF","Завантажити сертифікат")</f>
        <v>Завантажити сертифікат</v>
      </c>
    </row>
    <row r="206" spans="1:5" x14ac:dyDescent="0.3">
      <c r="A206" s="1">
        <v>205</v>
      </c>
      <c r="B206" t="s">
        <v>610</v>
      </c>
      <c r="C206" t="s">
        <v>611</v>
      </c>
      <c r="D206" t="s">
        <v>612</v>
      </c>
      <c r="E206" t="str">
        <f>HYPERLINK("https://talan.bank.gov.ua/get-user-certificate/h8leRxLhtfAPbsTqbCcc","Завантажити сертифікат")</f>
        <v>Завантажити сертифікат</v>
      </c>
    </row>
    <row r="207" spans="1:5" x14ac:dyDescent="0.3">
      <c r="A207" s="1">
        <v>206</v>
      </c>
      <c r="B207" t="s">
        <v>613</v>
      </c>
      <c r="C207" t="s">
        <v>614</v>
      </c>
      <c r="D207" t="s">
        <v>615</v>
      </c>
      <c r="E207" t="str">
        <f>HYPERLINK("https://talan.bank.gov.ua/get-user-certificate/h8leRpo8tWlA8OWYCDdk","Завантажити сертифікат")</f>
        <v>Завантажити сертифікат</v>
      </c>
    </row>
    <row r="208" spans="1:5" x14ac:dyDescent="0.3">
      <c r="A208" s="1">
        <v>207</v>
      </c>
      <c r="B208" t="s">
        <v>616</v>
      </c>
      <c r="C208" t="s">
        <v>617</v>
      </c>
      <c r="D208" t="s">
        <v>618</v>
      </c>
      <c r="E208" t="str">
        <f>HYPERLINK("https://talan.bank.gov.ua/get-user-certificate/h8leRRm7PxbOUYkM-ugw","Завантажити сертифікат")</f>
        <v>Завантажити сертифікат</v>
      </c>
    </row>
    <row r="209" spans="1:5" x14ac:dyDescent="0.3">
      <c r="A209" s="1">
        <v>208</v>
      </c>
      <c r="B209" t="s">
        <v>619</v>
      </c>
      <c r="C209" t="s">
        <v>620</v>
      </c>
      <c r="D209" t="s">
        <v>621</v>
      </c>
      <c r="E209" t="str">
        <f>HYPERLINK("https://talan.bank.gov.ua/get-user-certificate/h8leRKLrr7f4VFmA7ddo","Завантажити сертифікат")</f>
        <v>Завантажити сертифікат</v>
      </c>
    </row>
    <row r="210" spans="1:5" x14ac:dyDescent="0.3">
      <c r="A210" s="1">
        <v>209</v>
      </c>
      <c r="B210" t="s">
        <v>622</v>
      </c>
      <c r="C210" t="s">
        <v>623</v>
      </c>
      <c r="D210" t="s">
        <v>624</v>
      </c>
      <c r="E210" t="str">
        <f>HYPERLINK("https://talan.bank.gov.ua/get-user-certificate/h8leRKYucBM9iDYjhJDZ","Завантажити сертифікат")</f>
        <v>Завантажити сертифікат</v>
      </c>
    </row>
    <row r="211" spans="1:5" x14ac:dyDescent="0.3">
      <c r="A211" s="1">
        <v>210</v>
      </c>
      <c r="B211" t="s">
        <v>625</v>
      </c>
      <c r="C211" t="s">
        <v>626</v>
      </c>
      <c r="D211" t="s">
        <v>627</v>
      </c>
      <c r="E211" t="str">
        <f>HYPERLINK("https://talan.bank.gov.ua/get-user-certificate/h8leRxS7K5TgcIdK_oxL","Завантажити сертифікат")</f>
        <v>Завантажити сертифікат</v>
      </c>
    </row>
    <row r="212" spans="1:5" x14ac:dyDescent="0.3">
      <c r="A212" s="1">
        <v>211</v>
      </c>
      <c r="B212" t="s">
        <v>628</v>
      </c>
      <c r="C212" t="s">
        <v>629</v>
      </c>
      <c r="D212" t="s">
        <v>630</v>
      </c>
      <c r="E212" t="str">
        <f>HYPERLINK("https://talan.bank.gov.ua/get-user-certificate/h8leRgNRtAKx8zyxoNRC","Завантажити сертифікат")</f>
        <v>Завантажити сертифікат</v>
      </c>
    </row>
    <row r="213" spans="1:5" x14ac:dyDescent="0.3">
      <c r="A213" s="1">
        <v>212</v>
      </c>
      <c r="B213" t="s">
        <v>631</v>
      </c>
      <c r="C213" t="s">
        <v>632</v>
      </c>
      <c r="D213" t="s">
        <v>633</v>
      </c>
      <c r="E213" t="str">
        <f>HYPERLINK("https://talan.bank.gov.ua/get-user-certificate/h8leRqxmYCR3uZms8Jhn","Завантажити сертифікат")</f>
        <v>Завантажити сертифікат</v>
      </c>
    </row>
    <row r="214" spans="1:5" x14ac:dyDescent="0.3">
      <c r="A214" s="1">
        <v>213</v>
      </c>
      <c r="B214" t="s">
        <v>634</v>
      </c>
      <c r="C214" t="s">
        <v>635</v>
      </c>
      <c r="D214" t="s">
        <v>636</v>
      </c>
      <c r="E214" t="str">
        <f>HYPERLINK("https://talan.bank.gov.ua/get-user-certificate/h8leRwlE9g8D8YvQPDnl","Завантажити сертифікат")</f>
        <v>Завантажити сертифікат</v>
      </c>
    </row>
    <row r="215" spans="1:5" x14ac:dyDescent="0.3">
      <c r="A215" s="1">
        <v>214</v>
      </c>
      <c r="B215" t="s">
        <v>637</v>
      </c>
      <c r="C215" t="s">
        <v>638</v>
      </c>
      <c r="D215" t="s">
        <v>639</v>
      </c>
      <c r="E215" t="str">
        <f>HYPERLINK("https://talan.bank.gov.ua/get-user-certificate/h8leRiIrm4LhCmA2xcXd","Завантажити сертифікат")</f>
        <v>Завантажити сертифікат</v>
      </c>
    </row>
    <row r="216" spans="1:5" x14ac:dyDescent="0.3">
      <c r="A216" s="1">
        <v>215</v>
      </c>
      <c r="B216" t="s">
        <v>640</v>
      </c>
      <c r="C216" t="s">
        <v>641</v>
      </c>
      <c r="D216" t="s">
        <v>642</v>
      </c>
      <c r="E216" t="str">
        <f>HYPERLINK("https://talan.bank.gov.ua/get-user-certificate/h8leR9u04dNp_GGNfHtm","Завантажити сертифікат")</f>
        <v>Завантажити сертифікат</v>
      </c>
    </row>
    <row r="217" spans="1:5" x14ac:dyDescent="0.3">
      <c r="A217" s="1">
        <v>216</v>
      </c>
      <c r="B217" t="s">
        <v>643</v>
      </c>
      <c r="C217" t="s">
        <v>644</v>
      </c>
      <c r="D217" t="s">
        <v>645</v>
      </c>
      <c r="E217" t="str">
        <f>HYPERLINK("https://talan.bank.gov.ua/get-user-certificate/h8leRAj-XN6tjQZCJJfL","Завантажити сертифікат")</f>
        <v>Завантажити сертифікат</v>
      </c>
    </row>
    <row r="218" spans="1:5" x14ac:dyDescent="0.3">
      <c r="A218" s="1">
        <v>217</v>
      </c>
      <c r="B218" t="s">
        <v>646</v>
      </c>
      <c r="C218" t="s">
        <v>647</v>
      </c>
      <c r="D218" t="s">
        <v>648</v>
      </c>
      <c r="E218" t="str">
        <f>HYPERLINK("https://talan.bank.gov.ua/get-user-certificate/h8leRnQIRUpNLQYCNcEH","Завантажити сертифікат")</f>
        <v>Завантажити сертифікат</v>
      </c>
    </row>
    <row r="219" spans="1:5" x14ac:dyDescent="0.3">
      <c r="A219" s="1">
        <v>218</v>
      </c>
      <c r="B219" t="s">
        <v>649</v>
      </c>
      <c r="C219" t="s">
        <v>650</v>
      </c>
      <c r="D219" t="s">
        <v>651</v>
      </c>
      <c r="E219" t="str">
        <f>HYPERLINK("https://talan.bank.gov.ua/get-user-certificate/h8leRe3XEjJN5ZfXgKFC","Завантажити сертифікат")</f>
        <v>Завантажити сертифікат</v>
      </c>
    </row>
    <row r="220" spans="1:5" x14ac:dyDescent="0.3">
      <c r="A220" s="1">
        <v>219</v>
      </c>
      <c r="B220" t="s">
        <v>652</v>
      </c>
      <c r="C220" t="s">
        <v>653</v>
      </c>
      <c r="D220" t="s">
        <v>654</v>
      </c>
      <c r="E220" t="str">
        <f>HYPERLINK("https://talan.bank.gov.ua/get-user-certificate/h8leRifQiY9fyJ1O0HkU","Завантажити сертифікат")</f>
        <v>Завантажити сертифікат</v>
      </c>
    </row>
    <row r="221" spans="1:5" x14ac:dyDescent="0.3">
      <c r="A221" s="1">
        <v>220</v>
      </c>
      <c r="B221" t="s">
        <v>655</v>
      </c>
      <c r="C221" t="s">
        <v>656</v>
      </c>
      <c r="D221" t="s">
        <v>657</v>
      </c>
      <c r="E221" t="str">
        <f>HYPERLINK("https://talan.bank.gov.ua/get-user-certificate/h8leR4RrHDbknhaonRaN","Завантажити сертифікат")</f>
        <v>Завантажити сертифікат</v>
      </c>
    </row>
    <row r="222" spans="1:5" x14ac:dyDescent="0.3">
      <c r="A222" s="1">
        <v>221</v>
      </c>
      <c r="B222" t="s">
        <v>658</v>
      </c>
      <c r="C222" t="s">
        <v>659</v>
      </c>
      <c r="D222" t="s">
        <v>660</v>
      </c>
      <c r="E222" t="str">
        <f>HYPERLINK("https://talan.bank.gov.ua/get-user-certificate/h8leR7DAHc2XSv0waJxc","Завантажити сертифікат")</f>
        <v>Завантажити сертифікат</v>
      </c>
    </row>
    <row r="223" spans="1:5" x14ac:dyDescent="0.3">
      <c r="A223" s="1">
        <v>222</v>
      </c>
      <c r="B223" t="s">
        <v>661</v>
      </c>
      <c r="C223" t="s">
        <v>662</v>
      </c>
      <c r="D223" t="s">
        <v>663</v>
      </c>
      <c r="E223" t="str">
        <f>HYPERLINK("https://talan.bank.gov.ua/get-user-certificate/h8leRmHkiYto0lOzJ6xJ","Завантажити сертифікат")</f>
        <v>Завантажити сертифікат</v>
      </c>
    </row>
    <row r="224" spans="1:5" x14ac:dyDescent="0.3">
      <c r="A224" s="1">
        <v>223</v>
      </c>
      <c r="B224" t="s">
        <v>664</v>
      </c>
      <c r="C224" t="s">
        <v>665</v>
      </c>
      <c r="D224" t="s">
        <v>666</v>
      </c>
      <c r="E224" t="str">
        <f>HYPERLINK("https://talan.bank.gov.ua/get-user-certificate/h8leRmqKJt1xeuvZtcn_","Завантажити сертифікат")</f>
        <v>Завантажити сертифікат</v>
      </c>
    </row>
    <row r="225" spans="1:5" x14ac:dyDescent="0.3">
      <c r="A225" s="1">
        <v>224</v>
      </c>
      <c r="B225" t="s">
        <v>667</v>
      </c>
      <c r="C225" t="s">
        <v>668</v>
      </c>
      <c r="D225" t="s">
        <v>669</v>
      </c>
      <c r="E225" t="str">
        <f>HYPERLINK("https://talan.bank.gov.ua/get-user-certificate/h8leRWiTS-TjEaOynGvi","Завантажити сертифікат")</f>
        <v>Завантажити сертифікат</v>
      </c>
    </row>
    <row r="226" spans="1:5" x14ac:dyDescent="0.3">
      <c r="A226" s="1">
        <v>225</v>
      </c>
      <c r="B226" t="s">
        <v>670</v>
      </c>
      <c r="C226" t="s">
        <v>671</v>
      </c>
      <c r="D226" t="s">
        <v>672</v>
      </c>
      <c r="E226" t="str">
        <f>HYPERLINK("https://talan.bank.gov.ua/get-user-certificate/h8leR-h2mMh0OUeNnQsk","Завантажити сертифікат")</f>
        <v>Завантажити сертифікат</v>
      </c>
    </row>
    <row r="227" spans="1:5" x14ac:dyDescent="0.3">
      <c r="A227" s="1">
        <v>226</v>
      </c>
      <c r="B227" t="s">
        <v>673</v>
      </c>
      <c r="C227" t="s">
        <v>674</v>
      </c>
      <c r="D227" t="s">
        <v>675</v>
      </c>
      <c r="E227" t="str">
        <f>HYPERLINK("https://talan.bank.gov.ua/get-user-certificate/h8leRL2lyEBiKz7t8OxT","Завантажити сертифікат")</f>
        <v>Завантажити сертифікат</v>
      </c>
    </row>
    <row r="228" spans="1:5" x14ac:dyDescent="0.3">
      <c r="A228" s="1">
        <v>227</v>
      </c>
      <c r="B228" t="s">
        <v>676</v>
      </c>
      <c r="C228" t="s">
        <v>665</v>
      </c>
      <c r="D228" t="s">
        <v>677</v>
      </c>
      <c r="E228" t="str">
        <f>HYPERLINK("https://talan.bank.gov.ua/get-user-certificate/h8leRuq_n7e9ZNmvkQt3","Завантажити сертифікат")</f>
        <v>Завантажити сертифікат</v>
      </c>
    </row>
    <row r="229" spans="1:5" x14ac:dyDescent="0.3">
      <c r="A229" s="1">
        <v>228</v>
      </c>
      <c r="B229" t="s">
        <v>678</v>
      </c>
      <c r="C229" t="s">
        <v>679</v>
      </c>
      <c r="D229" t="s">
        <v>680</v>
      </c>
      <c r="E229" t="str">
        <f>HYPERLINK("https://talan.bank.gov.ua/get-user-certificate/h8leRb-1jE3In8YYCHK6","Завантажити сертифікат")</f>
        <v>Завантажити сертифікат</v>
      </c>
    </row>
    <row r="230" spans="1:5" x14ac:dyDescent="0.3">
      <c r="A230" s="1">
        <v>229</v>
      </c>
      <c r="B230" t="s">
        <v>681</v>
      </c>
      <c r="C230" t="s">
        <v>682</v>
      </c>
      <c r="D230" t="s">
        <v>683</v>
      </c>
      <c r="E230" t="str">
        <f>HYPERLINK("https://talan.bank.gov.ua/get-user-certificate/h8leRBG274DeejuIoXTu","Завантажити сертифікат")</f>
        <v>Завантажити сертифікат</v>
      </c>
    </row>
    <row r="231" spans="1:5" x14ac:dyDescent="0.3">
      <c r="A231" s="1">
        <v>230</v>
      </c>
      <c r="B231" t="s">
        <v>684</v>
      </c>
      <c r="C231" t="s">
        <v>685</v>
      </c>
      <c r="D231" t="s">
        <v>686</v>
      </c>
      <c r="E231" t="str">
        <f>HYPERLINK("https://talan.bank.gov.ua/get-user-certificate/h8leRzBAhqhkVUXYCvrE","Завантажити сертифікат")</f>
        <v>Завантажити сертифікат</v>
      </c>
    </row>
    <row r="232" spans="1:5" x14ac:dyDescent="0.3">
      <c r="A232" s="1">
        <v>231</v>
      </c>
      <c r="B232" t="s">
        <v>687</v>
      </c>
      <c r="C232" t="s">
        <v>688</v>
      </c>
      <c r="D232" t="s">
        <v>689</v>
      </c>
      <c r="E232" t="str">
        <f>HYPERLINK("https://talan.bank.gov.ua/get-user-certificate/h8leRlTKh4Ywuto-UfoP","Завантажити сертифікат")</f>
        <v>Завантажити сертифікат</v>
      </c>
    </row>
    <row r="233" spans="1:5" x14ac:dyDescent="0.3">
      <c r="A233" s="1">
        <v>232</v>
      </c>
      <c r="B233" t="s">
        <v>690</v>
      </c>
      <c r="C233" t="s">
        <v>691</v>
      </c>
      <c r="D233" t="s">
        <v>692</v>
      </c>
      <c r="E233" t="str">
        <f>HYPERLINK("https://talan.bank.gov.ua/get-user-certificate/h8leRxrOuLLZz3Z1B2sv","Завантажити сертифікат")</f>
        <v>Завантажити сертифікат</v>
      </c>
    </row>
    <row r="234" spans="1:5" x14ac:dyDescent="0.3">
      <c r="A234" s="1">
        <v>233</v>
      </c>
      <c r="B234" t="s">
        <v>693</v>
      </c>
      <c r="C234" t="s">
        <v>694</v>
      </c>
      <c r="D234" t="s">
        <v>695</v>
      </c>
      <c r="E234" t="str">
        <f>HYPERLINK("https://talan.bank.gov.ua/get-user-certificate/h8leRBYrK_kNTki3ilJ4","Завантажити сертифікат")</f>
        <v>Завантажити сертифікат</v>
      </c>
    </row>
    <row r="235" spans="1:5" x14ac:dyDescent="0.3">
      <c r="A235" s="1">
        <v>234</v>
      </c>
      <c r="B235" t="s">
        <v>696</v>
      </c>
      <c r="C235" t="s">
        <v>697</v>
      </c>
      <c r="D235" t="s">
        <v>698</v>
      </c>
      <c r="E235" t="str">
        <f>HYPERLINK("https://talan.bank.gov.ua/get-user-certificate/h8leRmBMg4Lqw1uu5Vmh","Завантажити сертифікат")</f>
        <v>Завантажити сертифікат</v>
      </c>
    </row>
    <row r="236" spans="1:5" x14ac:dyDescent="0.3">
      <c r="A236" s="1">
        <v>235</v>
      </c>
      <c r="B236" t="s">
        <v>699</v>
      </c>
      <c r="C236" t="s">
        <v>700</v>
      </c>
      <c r="D236" t="s">
        <v>701</v>
      </c>
      <c r="E236" t="str">
        <f>HYPERLINK("https://talan.bank.gov.ua/get-user-certificate/h8leRgjZfvFEZXM9xZ8O","Завантажити сертифікат")</f>
        <v>Завантажити сертифікат</v>
      </c>
    </row>
    <row r="237" spans="1:5" x14ac:dyDescent="0.3">
      <c r="A237" s="1">
        <v>236</v>
      </c>
      <c r="B237" t="s">
        <v>702</v>
      </c>
      <c r="C237" t="s">
        <v>703</v>
      </c>
      <c r="D237" t="s">
        <v>704</v>
      </c>
      <c r="E237" t="str">
        <f>HYPERLINK("https://talan.bank.gov.ua/get-user-certificate/h8leRglNe6-MWQ7Pvqgf","Завантажити сертифікат")</f>
        <v>Завантажити сертифікат</v>
      </c>
    </row>
    <row r="238" spans="1:5" x14ac:dyDescent="0.3">
      <c r="A238" s="1">
        <v>237</v>
      </c>
      <c r="B238" t="s">
        <v>705</v>
      </c>
      <c r="C238" t="s">
        <v>706</v>
      </c>
      <c r="D238" t="s">
        <v>707</v>
      </c>
      <c r="E238" t="str">
        <f>HYPERLINK("https://talan.bank.gov.ua/get-user-certificate/h8leRSW17ObDz9n5bWwV","Завантажити сертифікат")</f>
        <v>Завантажити сертифікат</v>
      </c>
    </row>
    <row r="239" spans="1:5" x14ac:dyDescent="0.3">
      <c r="A239" s="1">
        <v>238</v>
      </c>
      <c r="B239" t="s">
        <v>708</v>
      </c>
      <c r="C239" t="s">
        <v>709</v>
      </c>
      <c r="D239" t="s">
        <v>710</v>
      </c>
      <c r="E239" t="str">
        <f>HYPERLINK("https://talan.bank.gov.ua/get-user-certificate/h8leRrHj-gZTrIFxcsy-","Завантажити сертифікат")</f>
        <v>Завантажити сертифікат</v>
      </c>
    </row>
    <row r="240" spans="1:5" x14ac:dyDescent="0.3">
      <c r="A240" s="1">
        <v>239</v>
      </c>
      <c r="B240" t="s">
        <v>711</v>
      </c>
      <c r="C240" t="s">
        <v>712</v>
      </c>
      <c r="D240" t="s">
        <v>713</v>
      </c>
      <c r="E240" t="str">
        <f>HYPERLINK("https://talan.bank.gov.ua/get-user-certificate/h8leR7IC2AOmHZmEf11q","Завантажити сертифікат")</f>
        <v>Завантажити сертифікат</v>
      </c>
    </row>
    <row r="241" spans="1:5" x14ac:dyDescent="0.3">
      <c r="A241" s="1">
        <v>240</v>
      </c>
      <c r="B241" t="s">
        <v>714</v>
      </c>
      <c r="C241" t="s">
        <v>715</v>
      </c>
      <c r="D241" t="s">
        <v>716</v>
      </c>
      <c r="E241" t="str">
        <f>HYPERLINK("https://talan.bank.gov.ua/get-user-certificate/h8leR_ZcKMoFW4I87fkY","Завантажити сертифікат")</f>
        <v>Завантажити сертифікат</v>
      </c>
    </row>
    <row r="242" spans="1:5" x14ac:dyDescent="0.3">
      <c r="A242" s="1">
        <v>241</v>
      </c>
      <c r="B242" t="s">
        <v>717</v>
      </c>
      <c r="C242" t="s">
        <v>718</v>
      </c>
      <c r="D242" t="s">
        <v>719</v>
      </c>
      <c r="E242" t="str">
        <f>HYPERLINK("https://talan.bank.gov.ua/get-user-certificate/h8leREZySmI5uRf_RT1C","Завантажити сертифікат")</f>
        <v>Завантажити сертифікат</v>
      </c>
    </row>
    <row r="243" spans="1:5" x14ac:dyDescent="0.3">
      <c r="A243" s="1">
        <v>242</v>
      </c>
      <c r="B243" t="s">
        <v>720</v>
      </c>
      <c r="C243" t="s">
        <v>721</v>
      </c>
      <c r="D243" t="s">
        <v>722</v>
      </c>
      <c r="E243" t="str">
        <f>HYPERLINK("https://talan.bank.gov.ua/get-user-certificate/h8leRghxTscbyddkDRr7","Завантажити сертифікат")</f>
        <v>Завантажити сертифікат</v>
      </c>
    </row>
    <row r="244" spans="1:5" x14ac:dyDescent="0.3">
      <c r="A244" s="1">
        <v>243</v>
      </c>
      <c r="B244" t="s">
        <v>723</v>
      </c>
      <c r="C244" t="s">
        <v>724</v>
      </c>
      <c r="D244" t="s">
        <v>725</v>
      </c>
      <c r="E244" t="str">
        <f>HYPERLINK("https://talan.bank.gov.ua/get-user-certificate/h8leRxUjYChDB-dvVwRo","Завантажити сертифікат")</f>
        <v>Завантажити сертифікат</v>
      </c>
    </row>
    <row r="245" spans="1:5" x14ac:dyDescent="0.3">
      <c r="A245" s="1">
        <v>244</v>
      </c>
      <c r="B245" t="s">
        <v>726</v>
      </c>
      <c r="C245" t="s">
        <v>727</v>
      </c>
      <c r="D245" t="s">
        <v>728</v>
      </c>
      <c r="E245" t="str">
        <f>HYPERLINK("https://talan.bank.gov.ua/get-user-certificate/h8leR6OzLk1n-5jUktZA","Завантажити сертифікат")</f>
        <v>Завантажити сертифікат</v>
      </c>
    </row>
    <row r="246" spans="1:5" x14ac:dyDescent="0.3">
      <c r="A246" s="1">
        <v>245</v>
      </c>
      <c r="B246" t="s">
        <v>729</v>
      </c>
      <c r="C246" t="s">
        <v>730</v>
      </c>
      <c r="D246" t="s">
        <v>731</v>
      </c>
      <c r="E246" t="str">
        <f>HYPERLINK("https://talan.bank.gov.ua/get-user-certificate/h8leRYy82V9yARNoXos0","Завантажити сертифікат")</f>
        <v>Завантажити сертифікат</v>
      </c>
    </row>
    <row r="247" spans="1:5" x14ac:dyDescent="0.3">
      <c r="A247" s="1">
        <v>246</v>
      </c>
      <c r="B247" t="s">
        <v>732</v>
      </c>
      <c r="C247" t="s">
        <v>733</v>
      </c>
      <c r="D247" t="s">
        <v>734</v>
      </c>
      <c r="E247" t="str">
        <f>HYPERLINK("https://talan.bank.gov.ua/get-user-certificate/h8leRAMc8piXvj2Ha48E","Завантажити сертифікат")</f>
        <v>Завантажити сертифікат</v>
      </c>
    </row>
    <row r="248" spans="1:5" x14ac:dyDescent="0.3">
      <c r="A248" s="1">
        <v>247</v>
      </c>
      <c r="B248" t="s">
        <v>735</v>
      </c>
      <c r="C248" t="s">
        <v>736</v>
      </c>
      <c r="D248" t="s">
        <v>737</v>
      </c>
      <c r="E248" t="str">
        <f>HYPERLINK("https://talan.bank.gov.ua/get-user-certificate/h8leRJrj4HiUJLViw8th","Завантажити сертифікат")</f>
        <v>Завантажити сертифікат</v>
      </c>
    </row>
    <row r="249" spans="1:5" x14ac:dyDescent="0.3">
      <c r="A249" s="1">
        <v>248</v>
      </c>
      <c r="B249" t="s">
        <v>738</v>
      </c>
      <c r="C249" t="s">
        <v>739</v>
      </c>
      <c r="D249" t="s">
        <v>740</v>
      </c>
      <c r="E249" t="str">
        <f>HYPERLINK("https://talan.bank.gov.ua/get-user-certificate/h8leRJImGdJm6iHJHd9Y","Завантажити сертифікат")</f>
        <v>Завантажити сертифікат</v>
      </c>
    </row>
    <row r="250" spans="1:5" x14ac:dyDescent="0.3">
      <c r="A250" s="1">
        <v>249</v>
      </c>
      <c r="B250" t="s">
        <v>741</v>
      </c>
      <c r="C250" t="s">
        <v>742</v>
      </c>
      <c r="D250" t="s">
        <v>743</v>
      </c>
      <c r="E250" t="str">
        <f>HYPERLINK("https://talan.bank.gov.ua/get-user-certificate/h8leRZQ8SY1hQplC_LUn","Завантажити сертифікат")</f>
        <v>Завантажити сертифікат</v>
      </c>
    </row>
    <row r="251" spans="1:5" x14ac:dyDescent="0.3">
      <c r="A251" s="1">
        <v>250</v>
      </c>
      <c r="B251" t="s">
        <v>744</v>
      </c>
      <c r="C251" t="s">
        <v>745</v>
      </c>
      <c r="D251" t="s">
        <v>746</v>
      </c>
      <c r="E251" t="str">
        <f>HYPERLINK("https://talan.bank.gov.ua/get-user-certificate/h8leR5Z8ggvr0o3qH7cm","Завантажити сертифікат")</f>
        <v>Завантажити сертифікат</v>
      </c>
    </row>
    <row r="252" spans="1:5" x14ac:dyDescent="0.3">
      <c r="A252" s="1">
        <v>251</v>
      </c>
      <c r="B252" t="s">
        <v>747</v>
      </c>
      <c r="C252" t="s">
        <v>748</v>
      </c>
      <c r="D252" t="s">
        <v>749</v>
      </c>
      <c r="E252" t="str">
        <f>HYPERLINK("https://talan.bank.gov.ua/get-user-certificate/h8leRub8ET4LC0WkTYOJ","Завантажити сертифікат")</f>
        <v>Завантажити сертифікат</v>
      </c>
    </row>
    <row r="253" spans="1:5" x14ac:dyDescent="0.3">
      <c r="A253" s="1">
        <v>252</v>
      </c>
      <c r="B253" t="s">
        <v>750</v>
      </c>
      <c r="C253" t="s">
        <v>751</v>
      </c>
      <c r="D253" t="s">
        <v>752</v>
      </c>
      <c r="E253" t="str">
        <f>HYPERLINK("https://talan.bank.gov.ua/get-user-certificate/h8leRu9Je3et_d68ono4","Завантажити сертифікат")</f>
        <v>Завантажити сертифікат</v>
      </c>
    </row>
    <row r="254" spans="1:5" x14ac:dyDescent="0.3">
      <c r="A254" s="1">
        <v>253</v>
      </c>
      <c r="B254" t="s">
        <v>753</v>
      </c>
      <c r="C254" t="s">
        <v>754</v>
      </c>
      <c r="D254" t="s">
        <v>755</v>
      </c>
      <c r="E254" t="str">
        <f>HYPERLINK("https://talan.bank.gov.ua/get-user-certificate/h8leRD_SjFaMdMQ8WtxE","Завантажити сертифікат")</f>
        <v>Завантажити сертифікат</v>
      </c>
    </row>
    <row r="255" spans="1:5" x14ac:dyDescent="0.3">
      <c r="A255" s="1">
        <v>254</v>
      </c>
      <c r="B255" t="s">
        <v>756</v>
      </c>
      <c r="C255" t="s">
        <v>757</v>
      </c>
      <c r="D255" t="s">
        <v>304</v>
      </c>
      <c r="E255" t="str">
        <f>HYPERLINK("https://talan.bank.gov.ua/get-user-certificate/h8leRgbhrIUAHsMz-SJi","Завантажити сертифікат")</f>
        <v>Завантажити сертифікат</v>
      </c>
    </row>
    <row r="256" spans="1:5" x14ac:dyDescent="0.3">
      <c r="A256" s="1">
        <v>255</v>
      </c>
      <c r="B256" t="s">
        <v>758</v>
      </c>
      <c r="C256" t="s">
        <v>759</v>
      </c>
      <c r="D256" t="s">
        <v>760</v>
      </c>
      <c r="E256" t="str">
        <f>HYPERLINK("https://talan.bank.gov.ua/get-user-certificate/h8leREpB2mDLAxlnEA_D","Завантажити сертифікат")</f>
        <v>Завантажити сертифікат</v>
      </c>
    </row>
    <row r="257" spans="1:5" x14ac:dyDescent="0.3">
      <c r="A257" s="1">
        <v>256</v>
      </c>
      <c r="B257" t="s">
        <v>761</v>
      </c>
      <c r="C257" t="s">
        <v>762</v>
      </c>
      <c r="D257" t="s">
        <v>763</v>
      </c>
      <c r="E257" t="str">
        <f>HYPERLINK("https://talan.bank.gov.ua/get-user-certificate/h8leRSQ5kHrcDOr_WG4l","Завантажити сертифікат")</f>
        <v>Завантажити сертифікат</v>
      </c>
    </row>
    <row r="258" spans="1:5" x14ac:dyDescent="0.3">
      <c r="A258" s="1">
        <v>257</v>
      </c>
      <c r="B258" t="s">
        <v>764</v>
      </c>
      <c r="C258" t="s">
        <v>765</v>
      </c>
      <c r="D258" t="s">
        <v>766</v>
      </c>
      <c r="E258" t="str">
        <f>HYPERLINK("https://talan.bank.gov.ua/get-user-certificate/h8leRA2882X3YfSYlSgC","Завантажити сертифікат")</f>
        <v>Завантажити сертифікат</v>
      </c>
    </row>
    <row r="259" spans="1:5" x14ac:dyDescent="0.3">
      <c r="A259" s="1">
        <v>258</v>
      </c>
      <c r="B259" t="s">
        <v>767</v>
      </c>
      <c r="C259" t="s">
        <v>768</v>
      </c>
      <c r="D259" t="s">
        <v>769</v>
      </c>
      <c r="E259" t="str">
        <f>HYPERLINK("https://talan.bank.gov.ua/get-user-certificate/h8leRsJ3IesXue5GQfnq","Завантажити сертифікат")</f>
        <v>Завантажити сертифікат</v>
      </c>
    </row>
    <row r="260" spans="1:5" x14ac:dyDescent="0.3">
      <c r="A260" s="1">
        <v>259</v>
      </c>
      <c r="B260" t="s">
        <v>770</v>
      </c>
      <c r="C260" t="s">
        <v>771</v>
      </c>
      <c r="D260" t="s">
        <v>772</v>
      </c>
      <c r="E260" t="str">
        <f>HYPERLINK("https://talan.bank.gov.ua/get-user-certificate/h8leRVcvtNYQnEqfHPMi","Завантажити сертифікат")</f>
        <v>Завантажити сертифікат</v>
      </c>
    </row>
    <row r="261" spans="1:5" x14ac:dyDescent="0.3">
      <c r="A261" s="1">
        <v>260</v>
      </c>
      <c r="B261" t="s">
        <v>773</v>
      </c>
      <c r="C261" t="s">
        <v>774</v>
      </c>
      <c r="D261" t="s">
        <v>775</v>
      </c>
      <c r="E261" t="str">
        <f>HYPERLINK("https://talan.bank.gov.ua/get-user-certificate/h8leRCp7Mr1onDna5PHt","Завантажити сертифікат")</f>
        <v>Завантажити сертифікат</v>
      </c>
    </row>
    <row r="262" spans="1:5" x14ac:dyDescent="0.3">
      <c r="A262" s="1">
        <v>261</v>
      </c>
      <c r="B262" t="s">
        <v>776</v>
      </c>
      <c r="C262" t="s">
        <v>777</v>
      </c>
      <c r="D262" t="s">
        <v>778</v>
      </c>
      <c r="E262" t="str">
        <f>HYPERLINK("https://talan.bank.gov.ua/get-user-certificate/h8leRscwyV_1jB07wAdh","Завантажити сертифікат")</f>
        <v>Завантажити сертифікат</v>
      </c>
    </row>
    <row r="263" spans="1:5" x14ac:dyDescent="0.3">
      <c r="A263" s="1">
        <v>262</v>
      </c>
      <c r="B263" t="s">
        <v>779</v>
      </c>
      <c r="C263" t="s">
        <v>780</v>
      </c>
      <c r="D263" t="s">
        <v>781</v>
      </c>
      <c r="E263" t="str">
        <f>HYPERLINK("https://talan.bank.gov.ua/get-user-certificate/h8leR2qLWt0jz5Oo922h","Завантажити сертифікат")</f>
        <v>Завантажити сертифікат</v>
      </c>
    </row>
    <row r="264" spans="1:5" x14ac:dyDescent="0.3">
      <c r="A264" s="1">
        <v>263</v>
      </c>
      <c r="B264" t="s">
        <v>782</v>
      </c>
      <c r="C264" t="s">
        <v>783</v>
      </c>
      <c r="D264" t="s">
        <v>784</v>
      </c>
      <c r="E264" t="str">
        <f>HYPERLINK("https://talan.bank.gov.ua/get-user-certificate/h8leR-V8dDY2EVKNPu1L","Завантажити сертифікат")</f>
        <v>Завантажити сертифікат</v>
      </c>
    </row>
    <row r="265" spans="1:5" x14ac:dyDescent="0.3">
      <c r="A265" s="1">
        <v>264</v>
      </c>
      <c r="B265" t="s">
        <v>785</v>
      </c>
      <c r="C265" t="s">
        <v>786</v>
      </c>
      <c r="D265" t="s">
        <v>787</v>
      </c>
      <c r="E265" t="str">
        <f>HYPERLINK("https://talan.bank.gov.ua/get-user-certificate/h8leROPPq6b1OaZN0zVZ","Завантажити сертифікат")</f>
        <v>Завантажити сертифікат</v>
      </c>
    </row>
    <row r="266" spans="1:5" x14ac:dyDescent="0.3">
      <c r="A266" s="1">
        <v>265</v>
      </c>
      <c r="B266" t="s">
        <v>788</v>
      </c>
      <c r="C266" t="s">
        <v>789</v>
      </c>
      <c r="D266" t="s">
        <v>790</v>
      </c>
      <c r="E266" t="str">
        <f>HYPERLINK("https://talan.bank.gov.ua/get-user-certificate/h8leR5jQtWyeF55DmzGu","Завантажити сертифікат")</f>
        <v>Завантажити сертифікат</v>
      </c>
    </row>
    <row r="267" spans="1:5" x14ac:dyDescent="0.3">
      <c r="A267" s="1">
        <v>266</v>
      </c>
      <c r="B267" t="s">
        <v>791</v>
      </c>
      <c r="C267" t="s">
        <v>792</v>
      </c>
      <c r="D267" t="s">
        <v>793</v>
      </c>
      <c r="E267" t="str">
        <f>HYPERLINK("https://talan.bank.gov.ua/get-user-certificate/h8leRsdJTBlylrLI4KvK","Завантажити сертифікат")</f>
        <v>Завантажити сертифікат</v>
      </c>
    </row>
    <row r="268" spans="1:5" x14ac:dyDescent="0.3">
      <c r="A268" s="1">
        <v>267</v>
      </c>
      <c r="B268" t="s">
        <v>794</v>
      </c>
      <c r="C268" t="s">
        <v>795</v>
      </c>
      <c r="D268" t="s">
        <v>796</v>
      </c>
      <c r="E268" t="str">
        <f>HYPERLINK("https://talan.bank.gov.ua/get-user-certificate/h8leRNXYYsdMtywgBl6V","Завантажити сертифікат")</f>
        <v>Завантажити сертифікат</v>
      </c>
    </row>
    <row r="269" spans="1:5" x14ac:dyDescent="0.3">
      <c r="A269" s="1">
        <v>268</v>
      </c>
      <c r="B269" t="s">
        <v>797</v>
      </c>
      <c r="C269" t="s">
        <v>798</v>
      </c>
      <c r="D269" t="s">
        <v>799</v>
      </c>
      <c r="E269" t="str">
        <f>HYPERLINK("https://talan.bank.gov.ua/get-user-certificate/h8leRLNsSXshMwOHKdiU","Завантажити сертифікат")</f>
        <v>Завантажити сертифікат</v>
      </c>
    </row>
    <row r="270" spans="1:5" x14ac:dyDescent="0.3">
      <c r="A270" s="1">
        <v>269</v>
      </c>
      <c r="B270" t="s">
        <v>800</v>
      </c>
      <c r="C270" t="s">
        <v>801</v>
      </c>
      <c r="D270" t="s">
        <v>802</v>
      </c>
      <c r="E270" t="str">
        <f>HYPERLINK("https://talan.bank.gov.ua/get-user-certificate/h8leRh1BY7GNPuYsTW2N","Завантажити сертифікат")</f>
        <v>Завантажити сертифікат</v>
      </c>
    </row>
    <row r="271" spans="1:5" x14ac:dyDescent="0.3">
      <c r="A271" s="1">
        <v>270</v>
      </c>
      <c r="B271" t="s">
        <v>803</v>
      </c>
      <c r="C271" t="s">
        <v>804</v>
      </c>
      <c r="D271" t="s">
        <v>805</v>
      </c>
      <c r="E271" t="str">
        <f>HYPERLINK("https://talan.bank.gov.ua/get-user-certificate/h8leRYiyoSjLrylLNXEN","Завантажити сертифікат")</f>
        <v>Завантажити сертифікат</v>
      </c>
    </row>
    <row r="272" spans="1:5" x14ac:dyDescent="0.3">
      <c r="A272" s="1">
        <v>271</v>
      </c>
      <c r="B272" t="s">
        <v>806</v>
      </c>
      <c r="C272" t="s">
        <v>807</v>
      </c>
      <c r="D272" t="s">
        <v>808</v>
      </c>
      <c r="E272" t="str">
        <f>HYPERLINK("https://talan.bank.gov.ua/get-user-certificate/h8leRn2BU48hVJiyvsHE","Завантажити сертифікат")</f>
        <v>Завантажити сертифікат</v>
      </c>
    </row>
    <row r="273" spans="1:5" x14ac:dyDescent="0.3">
      <c r="A273" s="1">
        <v>272</v>
      </c>
      <c r="B273" t="s">
        <v>809</v>
      </c>
      <c r="C273" t="s">
        <v>810</v>
      </c>
      <c r="D273" t="s">
        <v>811</v>
      </c>
      <c r="E273" t="str">
        <f>HYPERLINK("https://talan.bank.gov.ua/get-user-certificate/h8leRd-C5eZiIl0H0XFe","Завантажити сертифікат")</f>
        <v>Завантажити сертифікат</v>
      </c>
    </row>
    <row r="274" spans="1:5" x14ac:dyDescent="0.3">
      <c r="A274" s="1">
        <v>273</v>
      </c>
      <c r="B274" t="s">
        <v>812</v>
      </c>
      <c r="C274" t="s">
        <v>1447</v>
      </c>
      <c r="D274" t="s">
        <v>813</v>
      </c>
      <c r="E274" t="str">
        <f>HYPERLINK("https://talan.bank.gov.ua/get-user-certificate/X4KxuoDPVJKuhITP7-9j","Завантажити сертифікат")</f>
        <v>Завантажити сертифікат</v>
      </c>
    </row>
    <row r="275" spans="1:5" x14ac:dyDescent="0.3">
      <c r="A275" s="1">
        <v>274</v>
      </c>
      <c r="B275" t="s">
        <v>814</v>
      </c>
      <c r="C275" t="s">
        <v>815</v>
      </c>
      <c r="D275" t="s">
        <v>816</v>
      </c>
      <c r="E275" t="str">
        <f>HYPERLINK("https://talan.bank.gov.ua/get-user-certificate/h8leRT7IP9i9Y3f9iZvt","Завантажити сертифікат")</f>
        <v>Завантажити сертифікат</v>
      </c>
    </row>
    <row r="276" spans="1:5" x14ac:dyDescent="0.3">
      <c r="A276" s="1">
        <v>275</v>
      </c>
      <c r="B276" t="s">
        <v>817</v>
      </c>
      <c r="C276" t="s">
        <v>818</v>
      </c>
      <c r="D276" t="s">
        <v>819</v>
      </c>
      <c r="E276" t="str">
        <f>HYPERLINK("https://talan.bank.gov.ua/get-user-certificate/h8leRX4H9152xgoDUOLT","Завантажити сертифікат")</f>
        <v>Завантажити сертифікат</v>
      </c>
    </row>
    <row r="277" spans="1:5" x14ac:dyDescent="0.3">
      <c r="A277" s="1">
        <v>276</v>
      </c>
      <c r="B277" t="s">
        <v>820</v>
      </c>
      <c r="C277" t="s">
        <v>821</v>
      </c>
      <c r="D277" t="s">
        <v>822</v>
      </c>
      <c r="E277" t="str">
        <f>HYPERLINK("https://talan.bank.gov.ua/get-user-certificate/h8leROuBhD5olKQx8j2z","Завантажити сертифікат")</f>
        <v>Завантажити сертифікат</v>
      </c>
    </row>
    <row r="278" spans="1:5" x14ac:dyDescent="0.3">
      <c r="A278" s="1">
        <v>277</v>
      </c>
      <c r="B278" t="s">
        <v>823</v>
      </c>
      <c r="C278" t="s">
        <v>824</v>
      </c>
      <c r="D278" t="s">
        <v>825</v>
      </c>
      <c r="E278" t="str">
        <f>HYPERLINK("https://talan.bank.gov.ua/get-user-certificate/h8leRRlkCEnDRHk5RSWF","Завантажити сертифікат")</f>
        <v>Завантажити сертифікат</v>
      </c>
    </row>
    <row r="279" spans="1:5" x14ac:dyDescent="0.3">
      <c r="A279" s="1">
        <v>278</v>
      </c>
      <c r="B279" t="s">
        <v>826</v>
      </c>
      <c r="C279" t="s">
        <v>827</v>
      </c>
      <c r="D279" t="s">
        <v>828</v>
      </c>
      <c r="E279" t="str">
        <f>HYPERLINK("https://talan.bank.gov.ua/get-user-certificate/h8leR34VREOEENZsGkkF","Завантажити сертифікат")</f>
        <v>Завантажити сертифікат</v>
      </c>
    </row>
    <row r="280" spans="1:5" x14ac:dyDescent="0.3">
      <c r="A280" s="1">
        <v>279</v>
      </c>
      <c r="B280" t="s">
        <v>829</v>
      </c>
      <c r="C280" t="s">
        <v>830</v>
      </c>
      <c r="D280" t="s">
        <v>831</v>
      </c>
      <c r="E280" t="str">
        <f>HYPERLINK("https://talan.bank.gov.ua/get-user-certificate/h8leRX9uddHet3b3Tm4j","Завантажити сертифікат")</f>
        <v>Завантажити сертифікат</v>
      </c>
    </row>
    <row r="281" spans="1:5" x14ac:dyDescent="0.3">
      <c r="A281" s="1">
        <v>280</v>
      </c>
      <c r="B281" t="s">
        <v>832</v>
      </c>
      <c r="C281" t="s">
        <v>833</v>
      </c>
      <c r="D281" t="s">
        <v>834</v>
      </c>
      <c r="E281" t="str">
        <f>HYPERLINK("https://talan.bank.gov.ua/get-user-certificate/h8leRG99y21nKzdLitge","Завантажити сертифікат")</f>
        <v>Завантажити сертифікат</v>
      </c>
    </row>
    <row r="282" spans="1:5" x14ac:dyDescent="0.3">
      <c r="A282" s="1">
        <v>281</v>
      </c>
      <c r="B282" t="s">
        <v>835</v>
      </c>
      <c r="C282" t="s">
        <v>836</v>
      </c>
      <c r="D282" t="s">
        <v>837</v>
      </c>
      <c r="E282" t="str">
        <f>HYPERLINK("https://talan.bank.gov.ua/get-user-certificate/h8leROo3mgA2EDt7buLI","Завантажити сертифікат")</f>
        <v>Завантажити сертифікат</v>
      </c>
    </row>
    <row r="283" spans="1:5" x14ac:dyDescent="0.3">
      <c r="A283" s="1">
        <v>282</v>
      </c>
      <c r="B283" t="s">
        <v>838</v>
      </c>
      <c r="C283" t="s">
        <v>839</v>
      </c>
      <c r="D283" t="s">
        <v>840</v>
      </c>
      <c r="E283" t="str">
        <f>HYPERLINK("https://talan.bank.gov.ua/get-user-certificate/h8leRx2hTQmz7dkLnJfW","Завантажити сертифікат")</f>
        <v>Завантажити сертифікат</v>
      </c>
    </row>
    <row r="284" spans="1:5" x14ac:dyDescent="0.3">
      <c r="A284" s="1">
        <v>283</v>
      </c>
      <c r="B284" t="s">
        <v>841</v>
      </c>
      <c r="C284" t="s">
        <v>842</v>
      </c>
      <c r="D284" t="s">
        <v>843</v>
      </c>
      <c r="E284" t="str">
        <f>HYPERLINK("https://talan.bank.gov.ua/get-user-certificate/h8leR8y9oUo4BGSY1oUA","Завантажити сертифікат")</f>
        <v>Завантажити сертифікат</v>
      </c>
    </row>
    <row r="285" spans="1:5" x14ac:dyDescent="0.3">
      <c r="A285" s="1">
        <v>284</v>
      </c>
      <c r="B285" t="s">
        <v>844</v>
      </c>
      <c r="C285" t="s">
        <v>845</v>
      </c>
      <c r="D285" t="s">
        <v>846</v>
      </c>
      <c r="E285" t="str">
        <f>HYPERLINK("https://talan.bank.gov.ua/get-user-certificate/h8leRRl6WvYv2wYtQaQo","Завантажити сертифікат")</f>
        <v>Завантажити сертифікат</v>
      </c>
    </row>
    <row r="286" spans="1:5" x14ac:dyDescent="0.3">
      <c r="A286" s="1">
        <v>285</v>
      </c>
      <c r="B286" t="s">
        <v>847</v>
      </c>
      <c r="C286" t="s">
        <v>848</v>
      </c>
      <c r="D286" t="s">
        <v>849</v>
      </c>
      <c r="E286" t="str">
        <f>HYPERLINK("https://talan.bank.gov.ua/get-user-certificate/h8leRO9nEVkDKFwvoIQ1","Завантажити сертифікат")</f>
        <v>Завантажити сертифікат</v>
      </c>
    </row>
    <row r="287" spans="1:5" x14ac:dyDescent="0.3">
      <c r="A287" s="1">
        <v>286</v>
      </c>
      <c r="B287" t="s">
        <v>850</v>
      </c>
      <c r="C287" t="s">
        <v>851</v>
      </c>
      <c r="D287" t="s">
        <v>852</v>
      </c>
      <c r="E287" t="str">
        <f>HYPERLINK("https://talan.bank.gov.ua/get-user-certificate/h8leROENnAhg1ao5MBEL","Завантажити сертифікат")</f>
        <v>Завантажити сертифікат</v>
      </c>
    </row>
    <row r="288" spans="1:5" x14ac:dyDescent="0.3">
      <c r="A288" s="1">
        <v>287</v>
      </c>
      <c r="B288" t="s">
        <v>853</v>
      </c>
      <c r="C288" t="s">
        <v>854</v>
      </c>
      <c r="D288" t="s">
        <v>855</v>
      </c>
      <c r="E288" t="str">
        <f>HYPERLINK("https://talan.bank.gov.ua/get-user-certificate/h8leRcUYq94k2Y7RQSQn","Завантажити сертифікат")</f>
        <v>Завантажити сертифікат</v>
      </c>
    </row>
    <row r="289" spans="1:5" x14ac:dyDescent="0.3">
      <c r="A289" s="1">
        <v>288</v>
      </c>
      <c r="B289" t="s">
        <v>856</v>
      </c>
      <c r="C289" t="s">
        <v>857</v>
      </c>
      <c r="D289" t="s">
        <v>858</v>
      </c>
      <c r="E289" t="str">
        <f>HYPERLINK("https://talan.bank.gov.ua/get-user-certificate/h8leRyYV5LaTvuz58RBc","Завантажити сертифікат")</f>
        <v>Завантажити сертифікат</v>
      </c>
    </row>
    <row r="290" spans="1:5" x14ac:dyDescent="0.3">
      <c r="A290" s="1">
        <v>289</v>
      </c>
      <c r="B290" t="s">
        <v>859</v>
      </c>
      <c r="C290" t="s">
        <v>860</v>
      </c>
      <c r="D290" t="s">
        <v>861</v>
      </c>
      <c r="E290" t="str">
        <f>HYPERLINK("https://talan.bank.gov.ua/get-user-certificate/h8leR38mULlLhuPJANEa","Завантажити сертифікат")</f>
        <v>Завантажити сертифікат</v>
      </c>
    </row>
    <row r="291" spans="1:5" x14ac:dyDescent="0.3">
      <c r="A291" s="1">
        <v>290</v>
      </c>
      <c r="B291" t="s">
        <v>862</v>
      </c>
      <c r="C291" t="s">
        <v>863</v>
      </c>
      <c r="D291" t="s">
        <v>864</v>
      </c>
      <c r="E291" t="str">
        <f>HYPERLINK("https://talan.bank.gov.ua/get-user-certificate/h8leRFrH_1pH1jgPPRcZ","Завантажити сертифікат")</f>
        <v>Завантажити сертифікат</v>
      </c>
    </row>
    <row r="292" spans="1:5" x14ac:dyDescent="0.3">
      <c r="A292" s="1">
        <v>291</v>
      </c>
      <c r="B292" t="s">
        <v>865</v>
      </c>
      <c r="C292" t="s">
        <v>866</v>
      </c>
      <c r="D292" t="s">
        <v>867</v>
      </c>
      <c r="E292" t="str">
        <f>HYPERLINK("https://talan.bank.gov.ua/get-user-certificate/h8leRydGYEGF23V3xtJY","Завантажити сертифікат")</f>
        <v>Завантажити сертифікат</v>
      </c>
    </row>
    <row r="293" spans="1:5" x14ac:dyDescent="0.3">
      <c r="A293" s="1">
        <v>292</v>
      </c>
      <c r="B293" t="s">
        <v>868</v>
      </c>
      <c r="C293" t="s">
        <v>869</v>
      </c>
      <c r="D293" t="s">
        <v>870</v>
      </c>
      <c r="E293" t="str">
        <f>HYPERLINK("https://talan.bank.gov.ua/get-user-certificate/h8leRBDNR7Eh4SpZy2DV","Завантажити сертифікат")</f>
        <v>Завантажити сертифікат</v>
      </c>
    </row>
    <row r="294" spans="1:5" x14ac:dyDescent="0.3">
      <c r="A294" s="1">
        <v>293</v>
      </c>
      <c r="B294" t="s">
        <v>871</v>
      </c>
      <c r="C294" t="s">
        <v>872</v>
      </c>
      <c r="D294" t="s">
        <v>873</v>
      </c>
      <c r="E294" t="str">
        <f>HYPERLINK("https://talan.bank.gov.ua/get-user-certificate/h8leRohISdzPp9hJBmKC","Завантажити сертифікат")</f>
        <v>Завантажити сертифікат</v>
      </c>
    </row>
    <row r="295" spans="1:5" x14ac:dyDescent="0.3">
      <c r="A295" s="1">
        <v>294</v>
      </c>
      <c r="B295" t="s">
        <v>874</v>
      </c>
      <c r="C295" t="s">
        <v>875</v>
      </c>
      <c r="D295" t="s">
        <v>876</v>
      </c>
      <c r="E295" t="str">
        <f>HYPERLINK("https://talan.bank.gov.ua/get-user-certificate/h8leRkGnutIdEvQE4NHf","Завантажити сертифікат")</f>
        <v>Завантажити сертифікат</v>
      </c>
    </row>
    <row r="296" spans="1:5" x14ac:dyDescent="0.3">
      <c r="A296" s="1">
        <v>295</v>
      </c>
      <c r="B296" t="s">
        <v>877</v>
      </c>
      <c r="C296" t="s">
        <v>878</v>
      </c>
      <c r="D296" t="s">
        <v>879</v>
      </c>
      <c r="E296" t="str">
        <f>HYPERLINK("https://talan.bank.gov.ua/get-user-certificate/h8leRgxapAeYF32swo9O","Завантажити сертифікат")</f>
        <v>Завантажити сертифікат</v>
      </c>
    </row>
    <row r="297" spans="1:5" x14ac:dyDescent="0.3">
      <c r="A297" s="1">
        <v>296</v>
      </c>
      <c r="B297" t="s">
        <v>880</v>
      </c>
      <c r="C297" t="s">
        <v>881</v>
      </c>
      <c r="D297" t="s">
        <v>882</v>
      </c>
      <c r="E297" t="str">
        <f>HYPERLINK("https://talan.bank.gov.ua/get-user-certificate/h8leRcdfgoY0-CdbRA2X","Завантажити сертифікат")</f>
        <v>Завантажити сертифікат</v>
      </c>
    </row>
    <row r="298" spans="1:5" x14ac:dyDescent="0.3">
      <c r="A298" s="1">
        <v>297</v>
      </c>
      <c r="B298" t="s">
        <v>883</v>
      </c>
      <c r="C298" t="s">
        <v>884</v>
      </c>
      <c r="D298" t="s">
        <v>885</v>
      </c>
      <c r="E298" t="str">
        <f>HYPERLINK("https://talan.bank.gov.ua/get-user-certificate/h8leRPyyuYTeIHScH-zX","Завантажити сертифікат")</f>
        <v>Завантажити сертифікат</v>
      </c>
    </row>
    <row r="299" spans="1:5" x14ac:dyDescent="0.3">
      <c r="A299" s="1">
        <v>298</v>
      </c>
      <c r="B299" t="s">
        <v>886</v>
      </c>
      <c r="C299" t="s">
        <v>887</v>
      </c>
      <c r="D299" t="s">
        <v>888</v>
      </c>
      <c r="E299" t="str">
        <f>HYPERLINK("https://talan.bank.gov.ua/get-user-certificate/h8leRQnwPVk8DZjsqlOJ","Завантажити сертифікат")</f>
        <v>Завантажити сертифікат</v>
      </c>
    </row>
    <row r="300" spans="1:5" x14ac:dyDescent="0.3">
      <c r="A300" s="1">
        <v>299</v>
      </c>
      <c r="B300" t="s">
        <v>889</v>
      </c>
      <c r="C300" t="s">
        <v>890</v>
      </c>
      <c r="D300" t="s">
        <v>891</v>
      </c>
      <c r="E300" t="str">
        <f>HYPERLINK("https://talan.bank.gov.ua/get-user-certificate/h8leRDLlz0uytslWiHSK","Завантажити сертифікат")</f>
        <v>Завантажити сертифікат</v>
      </c>
    </row>
    <row r="301" spans="1:5" x14ac:dyDescent="0.3">
      <c r="A301" s="1">
        <v>300</v>
      </c>
      <c r="B301" t="s">
        <v>892</v>
      </c>
      <c r="C301" t="s">
        <v>893</v>
      </c>
      <c r="D301" t="s">
        <v>894</v>
      </c>
      <c r="E301" t="str">
        <f>HYPERLINK("https://talan.bank.gov.ua/get-user-certificate/h8leRwOrkDCYEFGQmyMB","Завантажити сертифікат")</f>
        <v>Завантажити сертифікат</v>
      </c>
    </row>
    <row r="302" spans="1:5" x14ac:dyDescent="0.3">
      <c r="A302" s="1">
        <v>301</v>
      </c>
      <c r="B302" t="s">
        <v>895</v>
      </c>
      <c r="C302" t="s">
        <v>896</v>
      </c>
      <c r="D302" t="s">
        <v>897</v>
      </c>
      <c r="E302" t="str">
        <f>HYPERLINK("https://talan.bank.gov.ua/get-user-certificate/h8leRRtkFXupzCCbkHlh","Завантажити сертифікат")</f>
        <v>Завантажити сертифікат</v>
      </c>
    </row>
    <row r="303" spans="1:5" x14ac:dyDescent="0.3">
      <c r="A303" s="1">
        <v>302</v>
      </c>
      <c r="B303" t="s">
        <v>898</v>
      </c>
      <c r="C303" t="s">
        <v>899</v>
      </c>
      <c r="D303" t="s">
        <v>900</v>
      </c>
      <c r="E303" t="str">
        <f>HYPERLINK("https://talan.bank.gov.ua/get-user-certificate/h8leR9Xg9LJVVKPsKSK7","Завантажити сертифікат")</f>
        <v>Завантажити сертифікат</v>
      </c>
    </row>
    <row r="304" spans="1:5" x14ac:dyDescent="0.3">
      <c r="A304" s="1">
        <v>303</v>
      </c>
      <c r="B304" t="s">
        <v>901</v>
      </c>
      <c r="C304" t="s">
        <v>902</v>
      </c>
      <c r="D304" t="s">
        <v>903</v>
      </c>
      <c r="E304" t="str">
        <f>HYPERLINK("https://talan.bank.gov.ua/get-user-certificate/h8leRLnMx86N1dqtqTmq","Завантажити сертифікат")</f>
        <v>Завантажити сертифікат</v>
      </c>
    </row>
    <row r="305" spans="1:5" x14ac:dyDescent="0.3">
      <c r="A305" s="1">
        <v>304</v>
      </c>
      <c r="B305" t="s">
        <v>904</v>
      </c>
      <c r="C305" t="s">
        <v>905</v>
      </c>
      <c r="D305" t="s">
        <v>906</v>
      </c>
      <c r="E305" t="str">
        <f>HYPERLINK("https://talan.bank.gov.ua/get-user-certificate/h8leR0MdIfgLudrImrw1","Завантажити сертифікат")</f>
        <v>Завантажити сертифікат</v>
      </c>
    </row>
    <row r="306" spans="1:5" x14ac:dyDescent="0.3">
      <c r="A306" s="1">
        <v>305</v>
      </c>
      <c r="B306" t="s">
        <v>907</v>
      </c>
      <c r="C306" t="s">
        <v>908</v>
      </c>
      <c r="D306" t="s">
        <v>909</v>
      </c>
      <c r="E306" t="str">
        <f>HYPERLINK("https://talan.bank.gov.ua/get-user-certificate/h8leR5Z3Qqgn-8f5jFk8","Завантажити сертифікат")</f>
        <v>Завантажити сертифікат</v>
      </c>
    </row>
    <row r="307" spans="1:5" x14ac:dyDescent="0.3">
      <c r="A307" s="1">
        <v>306</v>
      </c>
      <c r="B307" t="s">
        <v>910</v>
      </c>
      <c r="C307" t="s">
        <v>911</v>
      </c>
      <c r="D307" t="s">
        <v>912</v>
      </c>
      <c r="E307" t="str">
        <f>HYPERLINK("https://talan.bank.gov.ua/get-user-certificate/h8leRy_NchQJ4s67eOgr","Завантажити сертифікат")</f>
        <v>Завантажити сертифікат</v>
      </c>
    </row>
    <row r="308" spans="1:5" x14ac:dyDescent="0.3">
      <c r="A308" s="1">
        <v>307</v>
      </c>
      <c r="B308" t="s">
        <v>913</v>
      </c>
      <c r="C308" t="s">
        <v>914</v>
      </c>
      <c r="D308" t="s">
        <v>915</v>
      </c>
      <c r="E308" t="str">
        <f>HYPERLINK("https://talan.bank.gov.ua/get-user-certificate/h8leRdtEo22mOpZPD9RE","Завантажити сертифікат")</f>
        <v>Завантажити сертифікат</v>
      </c>
    </row>
    <row r="309" spans="1:5" x14ac:dyDescent="0.3">
      <c r="A309" s="1">
        <v>308</v>
      </c>
      <c r="B309" t="s">
        <v>916</v>
      </c>
      <c r="C309" t="s">
        <v>917</v>
      </c>
      <c r="D309" t="s">
        <v>918</v>
      </c>
      <c r="E309" t="str">
        <f>HYPERLINK("https://talan.bank.gov.ua/get-user-certificate/h8leRh7pvPtNuNN8hB-M","Завантажити сертифікат")</f>
        <v>Завантажити сертифікат</v>
      </c>
    </row>
    <row r="310" spans="1:5" x14ac:dyDescent="0.3">
      <c r="A310" s="1">
        <v>309</v>
      </c>
      <c r="B310" t="s">
        <v>919</v>
      </c>
      <c r="C310" t="s">
        <v>920</v>
      </c>
      <c r="D310" t="s">
        <v>143</v>
      </c>
      <c r="E310" t="str">
        <f>HYPERLINK("https://talan.bank.gov.ua/get-user-certificate/h8leRRxnoP7-R-IL0PbC","Завантажити сертифікат")</f>
        <v>Завантажити сертифікат</v>
      </c>
    </row>
    <row r="311" spans="1:5" x14ac:dyDescent="0.3">
      <c r="A311" s="1">
        <v>310</v>
      </c>
      <c r="B311" t="s">
        <v>921</v>
      </c>
      <c r="C311" t="s">
        <v>922</v>
      </c>
      <c r="D311" t="s">
        <v>923</v>
      </c>
      <c r="E311" t="str">
        <f>HYPERLINK("https://talan.bank.gov.ua/get-user-certificate/h8leRHVyOulh_1fKFKHY","Завантажити сертифікат")</f>
        <v>Завантажити сертифікат</v>
      </c>
    </row>
    <row r="312" spans="1:5" x14ac:dyDescent="0.3">
      <c r="A312" s="1">
        <v>311</v>
      </c>
      <c r="B312" t="s">
        <v>924</v>
      </c>
      <c r="C312" t="s">
        <v>925</v>
      </c>
      <c r="D312" t="s">
        <v>926</v>
      </c>
      <c r="E312" t="str">
        <f>HYPERLINK("https://talan.bank.gov.ua/get-user-certificate/h8leRQ0zak9b4JUjHbY9","Завантажити сертифікат")</f>
        <v>Завантажити сертифікат</v>
      </c>
    </row>
    <row r="313" spans="1:5" x14ac:dyDescent="0.3">
      <c r="A313" s="1">
        <v>312</v>
      </c>
      <c r="B313" t="s">
        <v>927</v>
      </c>
      <c r="C313" t="s">
        <v>928</v>
      </c>
      <c r="D313" t="s">
        <v>929</v>
      </c>
      <c r="E313" t="str">
        <f>HYPERLINK("https://talan.bank.gov.ua/get-user-certificate/h8leRJEJdvixkhquYDmE","Завантажити сертифікат")</f>
        <v>Завантажити сертифікат</v>
      </c>
    </row>
    <row r="314" spans="1:5" x14ac:dyDescent="0.3">
      <c r="A314" s="1">
        <v>313</v>
      </c>
      <c r="B314" t="s">
        <v>930</v>
      </c>
      <c r="C314" t="s">
        <v>931</v>
      </c>
      <c r="D314" t="s">
        <v>932</v>
      </c>
      <c r="E314" t="str">
        <f>HYPERLINK("https://talan.bank.gov.ua/get-user-certificate/h8leRJ7JeMpdMv7rgI5Z","Завантажити сертифікат")</f>
        <v>Завантажити сертифікат</v>
      </c>
    </row>
    <row r="315" spans="1:5" x14ac:dyDescent="0.3">
      <c r="A315" s="1">
        <v>314</v>
      </c>
      <c r="B315" t="s">
        <v>933</v>
      </c>
      <c r="C315" t="s">
        <v>934</v>
      </c>
      <c r="D315" t="s">
        <v>935</v>
      </c>
      <c r="E315" t="str">
        <f>HYPERLINK("https://talan.bank.gov.ua/get-user-certificate/h8leR3jLyN0GAD6c_ZSL","Завантажити сертифікат")</f>
        <v>Завантажити сертифікат</v>
      </c>
    </row>
    <row r="316" spans="1:5" x14ac:dyDescent="0.3">
      <c r="A316" s="1">
        <v>315</v>
      </c>
      <c r="B316" t="s">
        <v>936</v>
      </c>
      <c r="C316" t="s">
        <v>937</v>
      </c>
      <c r="D316" t="s">
        <v>938</v>
      </c>
      <c r="E316" t="str">
        <f>HYPERLINK("https://talan.bank.gov.ua/get-user-certificate/h8leRwQMv5bwSrsyeWl-","Завантажити сертифікат")</f>
        <v>Завантажити сертифікат</v>
      </c>
    </row>
    <row r="317" spans="1:5" x14ac:dyDescent="0.3">
      <c r="A317" s="1">
        <v>316</v>
      </c>
      <c r="B317" t="s">
        <v>939</v>
      </c>
      <c r="C317" t="s">
        <v>940</v>
      </c>
      <c r="D317" t="s">
        <v>941</v>
      </c>
      <c r="E317" t="str">
        <f>HYPERLINK("https://talan.bank.gov.ua/get-user-certificate/h8leR6fai9xHau8Twtgb","Завантажити сертифікат")</f>
        <v>Завантажити сертифікат</v>
      </c>
    </row>
    <row r="318" spans="1:5" x14ac:dyDescent="0.3">
      <c r="A318" s="1">
        <v>317</v>
      </c>
      <c r="B318" t="s">
        <v>942</v>
      </c>
      <c r="C318" t="s">
        <v>943</v>
      </c>
      <c r="D318" t="s">
        <v>944</v>
      </c>
      <c r="E318" t="str">
        <f>HYPERLINK("https://talan.bank.gov.ua/get-user-certificate/h8leR6uJczUnzUsonyT9","Завантажити сертифікат")</f>
        <v>Завантажити сертифікат</v>
      </c>
    </row>
    <row r="319" spans="1:5" x14ac:dyDescent="0.3">
      <c r="A319" s="1">
        <v>318</v>
      </c>
      <c r="B319" t="s">
        <v>945</v>
      </c>
      <c r="C319" t="s">
        <v>946</v>
      </c>
      <c r="D319" t="s">
        <v>947</v>
      </c>
      <c r="E319" t="str">
        <f>HYPERLINK("https://talan.bank.gov.ua/get-user-certificate/h8leRpNaPH5-WxG8hUmc","Завантажити сертифікат")</f>
        <v>Завантажити сертифікат</v>
      </c>
    </row>
    <row r="320" spans="1:5" x14ac:dyDescent="0.3">
      <c r="A320" s="1">
        <v>319</v>
      </c>
      <c r="B320" t="s">
        <v>948</v>
      </c>
      <c r="C320" t="s">
        <v>949</v>
      </c>
      <c r="D320" t="s">
        <v>1452</v>
      </c>
      <c r="E320" t="str">
        <f>HYPERLINK("https://talan.bank.gov.ua/get-user-certificate/DBIEY67Gx217-co1W4MO","Завантажити сертифікат")</f>
        <v>Завантажити сертифікат</v>
      </c>
    </row>
    <row r="321" spans="1:5" x14ac:dyDescent="0.3">
      <c r="A321" s="1">
        <v>320</v>
      </c>
      <c r="B321" t="s">
        <v>950</v>
      </c>
      <c r="C321" t="s">
        <v>951</v>
      </c>
      <c r="D321" t="s">
        <v>952</v>
      </c>
      <c r="E321" t="str">
        <f>HYPERLINK("https://talan.bank.gov.ua/get-user-certificate/h8leRmn6tGRG7FteYgod","Завантажити сертифікат")</f>
        <v>Завантажити сертифікат</v>
      </c>
    </row>
    <row r="322" spans="1:5" x14ac:dyDescent="0.3">
      <c r="A322" s="1">
        <v>321</v>
      </c>
      <c r="B322" t="s">
        <v>953</v>
      </c>
      <c r="C322" t="s">
        <v>954</v>
      </c>
      <c r="D322" t="s">
        <v>955</v>
      </c>
      <c r="E322" t="str">
        <f>HYPERLINK("https://talan.bank.gov.ua/get-user-certificate/h8leRedsJH9D1Uw5Fwe2","Завантажити сертифікат")</f>
        <v>Завантажити сертифікат</v>
      </c>
    </row>
    <row r="323" spans="1:5" x14ac:dyDescent="0.3">
      <c r="A323" s="1">
        <v>322</v>
      </c>
      <c r="B323" t="s">
        <v>956</v>
      </c>
      <c r="C323" t="s">
        <v>957</v>
      </c>
      <c r="D323" t="s">
        <v>958</v>
      </c>
      <c r="E323" t="str">
        <f>HYPERLINK("https://talan.bank.gov.ua/get-user-certificate/h8leRMm-efXtLScHEW5_","Завантажити сертифікат")</f>
        <v>Завантажити сертифікат</v>
      </c>
    </row>
    <row r="324" spans="1:5" x14ac:dyDescent="0.3">
      <c r="A324" s="1">
        <v>323</v>
      </c>
      <c r="B324" t="s">
        <v>959</v>
      </c>
      <c r="C324" t="s">
        <v>960</v>
      </c>
      <c r="D324" t="s">
        <v>961</v>
      </c>
      <c r="E324" t="str">
        <f>HYPERLINK("https://talan.bank.gov.ua/get-user-certificate/h8leRPIPkf2TlL1cghHv","Завантажити сертифікат")</f>
        <v>Завантажити сертифікат</v>
      </c>
    </row>
    <row r="325" spans="1:5" x14ac:dyDescent="0.3">
      <c r="A325" s="1">
        <v>324</v>
      </c>
      <c r="B325" t="s">
        <v>962</v>
      </c>
      <c r="C325" t="s">
        <v>963</v>
      </c>
      <c r="D325" t="s">
        <v>964</v>
      </c>
      <c r="E325" t="str">
        <f>HYPERLINK("https://talan.bank.gov.ua/get-user-certificate/h8leRXSlSJFCXFLyVQAH","Завантажити сертифікат")</f>
        <v>Завантажити сертифікат</v>
      </c>
    </row>
    <row r="326" spans="1:5" x14ac:dyDescent="0.3">
      <c r="A326" s="1">
        <v>325</v>
      </c>
      <c r="B326" t="s">
        <v>965</v>
      </c>
      <c r="C326" t="s">
        <v>966</v>
      </c>
      <c r="D326" t="s">
        <v>967</v>
      </c>
      <c r="E326" t="str">
        <f>HYPERLINK("https://talan.bank.gov.ua/get-user-certificate/h8leR6rEjClPY2AqfWkV","Завантажити сертифікат")</f>
        <v>Завантажити сертифікат</v>
      </c>
    </row>
    <row r="327" spans="1:5" x14ac:dyDescent="0.3">
      <c r="A327" s="1">
        <v>326</v>
      </c>
      <c r="B327" t="s">
        <v>968</v>
      </c>
      <c r="C327" t="s">
        <v>969</v>
      </c>
      <c r="D327" t="s">
        <v>970</v>
      </c>
      <c r="E327" t="str">
        <f>HYPERLINK("https://talan.bank.gov.ua/get-user-certificate/h8leRTd_bWFTFbo8l_su","Завантажити сертифікат")</f>
        <v>Завантажити сертифікат</v>
      </c>
    </row>
    <row r="328" spans="1:5" x14ac:dyDescent="0.3">
      <c r="A328" s="1">
        <v>327</v>
      </c>
      <c r="B328" t="s">
        <v>971</v>
      </c>
      <c r="C328" t="s">
        <v>972</v>
      </c>
      <c r="D328" t="s">
        <v>973</v>
      </c>
      <c r="E328" t="str">
        <f>HYPERLINK("https://talan.bank.gov.ua/get-user-certificate/h8leRiesV6IQFXrXZXi4","Завантажити сертифікат")</f>
        <v>Завантажити сертифікат</v>
      </c>
    </row>
    <row r="329" spans="1:5" x14ac:dyDescent="0.3">
      <c r="A329" s="1">
        <v>328</v>
      </c>
      <c r="B329" t="s">
        <v>974</v>
      </c>
      <c r="C329" t="s">
        <v>975</v>
      </c>
      <c r="D329" t="s">
        <v>976</v>
      </c>
      <c r="E329" t="str">
        <f>HYPERLINK("https://talan.bank.gov.ua/get-user-certificate/h8leROk5ljMyuaOcbZVa","Завантажити сертифікат")</f>
        <v>Завантажити сертифікат</v>
      </c>
    </row>
    <row r="330" spans="1:5" x14ac:dyDescent="0.3">
      <c r="A330" s="1">
        <v>329</v>
      </c>
      <c r="B330" t="s">
        <v>977</v>
      </c>
      <c r="C330" t="s">
        <v>978</v>
      </c>
      <c r="D330" t="s">
        <v>979</v>
      </c>
      <c r="E330" t="str">
        <f>HYPERLINK("https://talan.bank.gov.ua/get-user-certificate/h8leRNAqhOVbjbX7a3C1","Завантажити сертифікат")</f>
        <v>Завантажити сертифікат</v>
      </c>
    </row>
    <row r="331" spans="1:5" x14ac:dyDescent="0.3">
      <c r="A331" s="1">
        <v>330</v>
      </c>
      <c r="B331" t="s">
        <v>980</v>
      </c>
      <c r="C331" t="s">
        <v>981</v>
      </c>
      <c r="D331" t="s">
        <v>982</v>
      </c>
      <c r="E331" t="str">
        <f>HYPERLINK("https://talan.bank.gov.ua/get-user-certificate/h8leRHUYuI2xx-x8dLd5","Завантажити сертифікат")</f>
        <v>Завантажити сертифікат</v>
      </c>
    </row>
    <row r="332" spans="1:5" x14ac:dyDescent="0.3">
      <c r="A332" s="1">
        <v>331</v>
      </c>
      <c r="B332" t="s">
        <v>983</v>
      </c>
      <c r="C332" t="s">
        <v>984</v>
      </c>
      <c r="D332" t="s">
        <v>985</v>
      </c>
      <c r="E332" t="str">
        <f>HYPERLINK("https://talan.bank.gov.ua/get-user-certificate/h8leRU3zzS4GobACm9z8","Завантажити сертифікат")</f>
        <v>Завантажити сертифікат</v>
      </c>
    </row>
    <row r="333" spans="1:5" x14ac:dyDescent="0.3">
      <c r="A333" s="1">
        <v>332</v>
      </c>
      <c r="B333" t="s">
        <v>986</v>
      </c>
      <c r="C333" t="s">
        <v>987</v>
      </c>
      <c r="D333" t="s">
        <v>988</v>
      </c>
      <c r="E333" t="str">
        <f>HYPERLINK("https://talan.bank.gov.ua/get-user-certificate/h8leRIU04gZyZFJcVclG","Завантажити сертифікат")</f>
        <v>Завантажити сертифікат</v>
      </c>
    </row>
    <row r="334" spans="1:5" x14ac:dyDescent="0.3">
      <c r="A334" s="1">
        <v>333</v>
      </c>
      <c r="B334" t="s">
        <v>989</v>
      </c>
      <c r="C334" t="s">
        <v>990</v>
      </c>
      <c r="D334" t="s">
        <v>991</v>
      </c>
      <c r="E334" t="str">
        <f>HYPERLINK("https://talan.bank.gov.ua/get-user-certificate/h8leRD1TfLg9YipXr4Oz","Завантажити сертифікат")</f>
        <v>Завантажити сертифікат</v>
      </c>
    </row>
    <row r="335" spans="1:5" x14ac:dyDescent="0.3">
      <c r="A335" s="1">
        <v>334</v>
      </c>
      <c r="B335" t="s">
        <v>992</v>
      </c>
      <c r="C335" t="s">
        <v>993</v>
      </c>
      <c r="D335" t="s">
        <v>994</v>
      </c>
      <c r="E335" t="str">
        <f>HYPERLINK("https://talan.bank.gov.ua/get-user-certificate/h8leRIYv6eO-CNN-dlJt","Завантажити сертифікат")</f>
        <v>Завантажити сертифікат</v>
      </c>
    </row>
    <row r="336" spans="1:5" x14ac:dyDescent="0.3">
      <c r="A336" s="1">
        <v>335</v>
      </c>
      <c r="B336" t="s">
        <v>995</v>
      </c>
      <c r="C336" t="s">
        <v>996</v>
      </c>
      <c r="D336" t="s">
        <v>997</v>
      </c>
      <c r="E336" t="str">
        <f>HYPERLINK("https://talan.bank.gov.ua/get-user-certificate/h8leRS94W1Ctr3hqiZ-H","Завантажити сертифікат")</f>
        <v>Завантажити сертифікат</v>
      </c>
    </row>
    <row r="337" spans="1:5" x14ac:dyDescent="0.3">
      <c r="A337" s="1">
        <v>336</v>
      </c>
      <c r="B337" t="s">
        <v>998</v>
      </c>
      <c r="C337" t="s">
        <v>999</v>
      </c>
      <c r="D337" t="s">
        <v>1000</v>
      </c>
      <c r="E337" t="str">
        <f>HYPERLINK("https://talan.bank.gov.ua/get-user-certificate/h8leRMfvqtLi3J3ADM23","Завантажити сертифікат")</f>
        <v>Завантажити сертифікат</v>
      </c>
    </row>
    <row r="338" spans="1:5" x14ac:dyDescent="0.3">
      <c r="A338" s="1">
        <v>337</v>
      </c>
      <c r="B338" t="s">
        <v>1001</v>
      </c>
      <c r="C338" t="s">
        <v>1002</v>
      </c>
      <c r="D338" t="s">
        <v>1003</v>
      </c>
      <c r="E338" t="str">
        <f>HYPERLINK("https://talan.bank.gov.ua/get-user-certificate/h8leR5hQoRhBySB7E4CQ","Завантажити сертифікат")</f>
        <v>Завантажити сертифікат</v>
      </c>
    </row>
    <row r="339" spans="1:5" x14ac:dyDescent="0.3">
      <c r="A339" s="1">
        <v>338</v>
      </c>
      <c r="B339" t="s">
        <v>1004</v>
      </c>
      <c r="C339" t="s">
        <v>1005</v>
      </c>
      <c r="D339" t="s">
        <v>1006</v>
      </c>
      <c r="E339" t="str">
        <f>HYPERLINK("https://talan.bank.gov.ua/get-user-certificate/h8leR2ZEF0M5NzqcVykH","Завантажити сертифікат")</f>
        <v>Завантажити сертифікат</v>
      </c>
    </row>
    <row r="340" spans="1:5" x14ac:dyDescent="0.3">
      <c r="A340" s="1">
        <v>339</v>
      </c>
      <c r="B340" t="s">
        <v>1007</v>
      </c>
      <c r="C340" t="s">
        <v>1008</v>
      </c>
      <c r="D340" t="s">
        <v>1009</v>
      </c>
      <c r="E340" t="str">
        <f>HYPERLINK("https://talan.bank.gov.ua/get-user-certificate/h8leRAqi_rDU3x2SBbai","Завантажити сертифікат")</f>
        <v>Завантажити сертифікат</v>
      </c>
    </row>
    <row r="341" spans="1:5" x14ac:dyDescent="0.3">
      <c r="A341" s="1">
        <v>340</v>
      </c>
      <c r="B341" t="s">
        <v>1010</v>
      </c>
      <c r="C341" t="s">
        <v>1011</v>
      </c>
      <c r="D341" t="s">
        <v>1012</v>
      </c>
      <c r="E341" t="str">
        <f>HYPERLINK("https://talan.bank.gov.ua/get-user-certificate/h8leRyjmKEK7NiJ6l9G5","Завантажити сертифікат")</f>
        <v>Завантажити сертифікат</v>
      </c>
    </row>
    <row r="342" spans="1:5" x14ac:dyDescent="0.3">
      <c r="A342" s="1">
        <v>341</v>
      </c>
      <c r="B342" t="s">
        <v>1013</v>
      </c>
      <c r="C342" t="s">
        <v>1014</v>
      </c>
      <c r="D342" t="s">
        <v>1015</v>
      </c>
      <c r="E342" t="str">
        <f>HYPERLINK("https://talan.bank.gov.ua/get-user-certificate/h8leRmDPEMHW5sUXBKU3","Завантажити сертифікат")</f>
        <v>Завантажити сертифікат</v>
      </c>
    </row>
    <row r="343" spans="1:5" x14ac:dyDescent="0.3">
      <c r="A343" s="1">
        <v>342</v>
      </c>
      <c r="B343" t="s">
        <v>1016</v>
      </c>
      <c r="C343" t="s">
        <v>1017</v>
      </c>
      <c r="D343" t="s">
        <v>11</v>
      </c>
      <c r="E343" t="str">
        <f>HYPERLINK("https://talan.bank.gov.ua/get-user-certificate/h8leRIuOqHVYdOBVX9mK","Завантажити сертифікат")</f>
        <v>Завантажити сертифікат</v>
      </c>
    </row>
    <row r="344" spans="1:5" x14ac:dyDescent="0.3">
      <c r="A344" s="1">
        <v>343</v>
      </c>
      <c r="B344" t="s">
        <v>1018</v>
      </c>
      <c r="C344" t="s">
        <v>1019</v>
      </c>
      <c r="D344" t="s">
        <v>1020</v>
      </c>
      <c r="E344" t="str">
        <f>HYPERLINK("https://talan.bank.gov.ua/get-user-certificate/h8leRiq7bnlGNm1q3oxK","Завантажити сертифікат")</f>
        <v>Завантажити сертифікат</v>
      </c>
    </row>
    <row r="345" spans="1:5" x14ac:dyDescent="0.3">
      <c r="A345" s="1">
        <v>344</v>
      </c>
      <c r="B345" t="s">
        <v>1021</v>
      </c>
      <c r="C345" t="s">
        <v>1022</v>
      </c>
      <c r="D345" t="s">
        <v>1023</v>
      </c>
      <c r="E345" t="str">
        <f>HYPERLINK("https://talan.bank.gov.ua/get-user-certificate/h8leRhV7lkW63_erVHAJ","Завантажити сертифікат")</f>
        <v>Завантажити сертифікат</v>
      </c>
    </row>
    <row r="346" spans="1:5" x14ac:dyDescent="0.3">
      <c r="A346" s="1">
        <v>345</v>
      </c>
      <c r="B346" t="s">
        <v>1024</v>
      </c>
      <c r="C346" t="s">
        <v>1025</v>
      </c>
      <c r="D346" t="s">
        <v>1026</v>
      </c>
      <c r="E346" t="str">
        <f>HYPERLINK("https://talan.bank.gov.ua/get-user-certificate/h8leRqLcf6s-AYy8397u","Завантажити сертифікат")</f>
        <v>Завантажити сертифікат</v>
      </c>
    </row>
    <row r="347" spans="1:5" x14ac:dyDescent="0.3">
      <c r="A347" s="1">
        <v>346</v>
      </c>
      <c r="B347" t="s">
        <v>1027</v>
      </c>
      <c r="C347" t="s">
        <v>1028</v>
      </c>
      <c r="D347" t="s">
        <v>1029</v>
      </c>
      <c r="E347" t="str">
        <f>HYPERLINK("https://talan.bank.gov.ua/get-user-certificate/h8leR12e17n2YEqjEf7n","Завантажити сертифікат")</f>
        <v>Завантажити сертифікат</v>
      </c>
    </row>
    <row r="348" spans="1:5" x14ac:dyDescent="0.3">
      <c r="A348" s="1">
        <v>347</v>
      </c>
      <c r="B348" t="s">
        <v>1030</v>
      </c>
      <c r="C348" t="s">
        <v>1031</v>
      </c>
      <c r="D348" t="s">
        <v>1032</v>
      </c>
      <c r="E348" t="str">
        <f>HYPERLINK("https://talan.bank.gov.ua/get-user-certificate/h8leROnS0aAg9cSAmo0C","Завантажити сертифікат")</f>
        <v>Завантажити сертифікат</v>
      </c>
    </row>
    <row r="349" spans="1:5" x14ac:dyDescent="0.3">
      <c r="A349" s="1">
        <v>348</v>
      </c>
      <c r="B349" t="s">
        <v>1033</v>
      </c>
      <c r="C349" t="s">
        <v>1034</v>
      </c>
      <c r="D349" t="s">
        <v>1035</v>
      </c>
      <c r="E349" t="str">
        <f>HYPERLINK("https://talan.bank.gov.ua/get-user-certificate/h8leRyqChST0-WVesLrk","Завантажити сертифікат")</f>
        <v>Завантажити сертифікат</v>
      </c>
    </row>
    <row r="350" spans="1:5" x14ac:dyDescent="0.3">
      <c r="A350" s="1">
        <v>349</v>
      </c>
      <c r="B350" t="s">
        <v>1036</v>
      </c>
      <c r="C350" t="s">
        <v>1037</v>
      </c>
      <c r="D350" t="s">
        <v>11</v>
      </c>
      <c r="E350" t="str">
        <f>HYPERLINK("https://talan.bank.gov.ua/get-user-certificate/h8leRUSXuhVRiiearG-4","Завантажити сертифікат")</f>
        <v>Завантажити сертифікат</v>
      </c>
    </row>
    <row r="351" spans="1:5" x14ac:dyDescent="0.3">
      <c r="A351" s="1">
        <v>350</v>
      </c>
      <c r="B351" t="s">
        <v>1038</v>
      </c>
      <c r="C351" t="s">
        <v>1039</v>
      </c>
      <c r="D351" t="s">
        <v>1040</v>
      </c>
      <c r="E351" t="str">
        <f>HYPERLINK("https://talan.bank.gov.ua/get-user-certificate/h8leRdJLDk9vpGwZAU20","Завантажити сертифікат")</f>
        <v>Завантажити сертифікат</v>
      </c>
    </row>
    <row r="352" spans="1:5" x14ac:dyDescent="0.3">
      <c r="A352" s="1">
        <v>351</v>
      </c>
      <c r="B352" t="s">
        <v>1041</v>
      </c>
      <c r="C352" t="s">
        <v>1042</v>
      </c>
      <c r="D352" t="s">
        <v>1043</v>
      </c>
      <c r="E352" t="str">
        <f>HYPERLINK("https://talan.bank.gov.ua/get-user-certificate/h8leRzrt4EE9Lh24l4Ov","Завантажити сертифікат")</f>
        <v>Завантажити сертифікат</v>
      </c>
    </row>
    <row r="353" spans="1:5" x14ac:dyDescent="0.3">
      <c r="A353" s="1">
        <v>352</v>
      </c>
      <c r="B353" t="s">
        <v>1044</v>
      </c>
      <c r="C353" t="s">
        <v>1045</v>
      </c>
      <c r="D353" t="s">
        <v>1046</v>
      </c>
      <c r="E353" t="str">
        <f>HYPERLINK("https://talan.bank.gov.ua/get-user-certificate/h8leRT5_4lou984Otqss","Завантажити сертифікат")</f>
        <v>Завантажити сертифікат</v>
      </c>
    </row>
    <row r="354" spans="1:5" x14ac:dyDescent="0.3">
      <c r="A354" s="1">
        <v>353</v>
      </c>
      <c r="B354" t="s">
        <v>1047</v>
      </c>
      <c r="C354" t="s">
        <v>1048</v>
      </c>
      <c r="D354" t="s">
        <v>1049</v>
      </c>
      <c r="E354" t="str">
        <f>HYPERLINK("https://talan.bank.gov.ua/get-user-certificate/h8leRjacPtFA_Q4HVjV8","Завантажити сертифікат")</f>
        <v>Завантажити сертифікат</v>
      </c>
    </row>
    <row r="355" spans="1:5" x14ac:dyDescent="0.3">
      <c r="A355" s="1">
        <v>354</v>
      </c>
      <c r="B355" t="s">
        <v>1050</v>
      </c>
      <c r="C355" t="s">
        <v>1051</v>
      </c>
      <c r="D355" t="s">
        <v>1052</v>
      </c>
      <c r="E355" t="str">
        <f>HYPERLINK("https://talan.bank.gov.ua/get-user-certificate/h8leRSd5hIlilqj-u_TJ","Завантажити сертифікат")</f>
        <v>Завантажити сертифікат</v>
      </c>
    </row>
    <row r="356" spans="1:5" x14ac:dyDescent="0.3">
      <c r="A356" s="1">
        <v>355</v>
      </c>
      <c r="B356" t="s">
        <v>1053</v>
      </c>
      <c r="C356" t="s">
        <v>99</v>
      </c>
      <c r="D356" t="s">
        <v>100</v>
      </c>
      <c r="E356" t="str">
        <f>HYPERLINK("https://talan.bank.gov.ua/get-user-certificate/h8leRWJnPz8kCyicUOWo","Завантажити сертифікат")</f>
        <v>Завантажити сертифікат</v>
      </c>
    </row>
    <row r="357" spans="1:5" x14ac:dyDescent="0.3">
      <c r="A357" s="1">
        <v>356</v>
      </c>
      <c r="B357" t="s">
        <v>1054</v>
      </c>
      <c r="C357" t="s">
        <v>1055</v>
      </c>
      <c r="D357" t="s">
        <v>1056</v>
      </c>
      <c r="E357" t="str">
        <f>HYPERLINK("https://talan.bank.gov.ua/get-user-certificate/h8leRvyaKFk3puEoSEA_","Завантажити сертифікат")</f>
        <v>Завантажити сертифікат</v>
      </c>
    </row>
    <row r="358" spans="1:5" x14ac:dyDescent="0.3">
      <c r="A358" s="1">
        <v>357</v>
      </c>
      <c r="B358" t="s">
        <v>1057</v>
      </c>
      <c r="C358" t="s">
        <v>1058</v>
      </c>
      <c r="D358" t="s">
        <v>1059</v>
      </c>
      <c r="E358" t="str">
        <f>HYPERLINK("https://talan.bank.gov.ua/get-user-certificate/h8leRNfwkCIZmwmcr1Ye","Завантажити сертифікат")</f>
        <v>Завантажити сертифікат</v>
      </c>
    </row>
    <row r="359" spans="1:5" x14ac:dyDescent="0.3">
      <c r="A359" s="1">
        <v>358</v>
      </c>
      <c r="B359" t="s">
        <v>1060</v>
      </c>
      <c r="C359" t="s">
        <v>1061</v>
      </c>
      <c r="D359" t="s">
        <v>1062</v>
      </c>
      <c r="E359" t="str">
        <f>HYPERLINK("https://talan.bank.gov.ua/get-user-certificate/h8leRbhUEHYUzW_8SVUl","Завантажити сертифікат")</f>
        <v>Завантажити сертифікат</v>
      </c>
    </row>
    <row r="360" spans="1:5" x14ac:dyDescent="0.3">
      <c r="A360" s="1">
        <v>359</v>
      </c>
      <c r="B360" t="s">
        <v>1063</v>
      </c>
      <c r="C360" t="s">
        <v>1064</v>
      </c>
      <c r="D360" t="s">
        <v>1065</v>
      </c>
      <c r="E360" t="str">
        <f>HYPERLINK("https://talan.bank.gov.ua/get-user-certificate/h8leRjW4ICRVxSctZuTE","Завантажити сертифікат")</f>
        <v>Завантажити сертифікат</v>
      </c>
    </row>
    <row r="361" spans="1:5" x14ac:dyDescent="0.3">
      <c r="A361" s="1">
        <v>360</v>
      </c>
      <c r="B361" t="s">
        <v>1066</v>
      </c>
      <c r="C361" t="s">
        <v>1067</v>
      </c>
      <c r="D361" t="s">
        <v>1068</v>
      </c>
      <c r="E361" t="str">
        <f>HYPERLINK("https://talan.bank.gov.ua/get-user-certificate/h8leR4yhifQwriPfYeDx","Завантажити сертифікат")</f>
        <v>Завантажити сертифікат</v>
      </c>
    </row>
    <row r="362" spans="1:5" x14ac:dyDescent="0.3">
      <c r="A362" s="1">
        <v>361</v>
      </c>
      <c r="B362" t="s">
        <v>1069</v>
      </c>
      <c r="C362" t="s">
        <v>1070</v>
      </c>
      <c r="D362" t="s">
        <v>1071</v>
      </c>
      <c r="E362" t="str">
        <f>HYPERLINK("https://talan.bank.gov.ua/get-user-certificate/h8leRFCBGB7L4wi3veYb","Завантажити сертифікат")</f>
        <v>Завантажити сертифікат</v>
      </c>
    </row>
    <row r="363" spans="1:5" x14ac:dyDescent="0.3">
      <c r="A363" s="1">
        <v>362</v>
      </c>
      <c r="B363" t="s">
        <v>1072</v>
      </c>
      <c r="C363" t="s">
        <v>1073</v>
      </c>
      <c r="D363" t="s">
        <v>1074</v>
      </c>
      <c r="E363" t="str">
        <f>HYPERLINK("https://talan.bank.gov.ua/get-user-certificate/h8leR2yPCOMCKNebE5ya","Завантажити сертифікат")</f>
        <v>Завантажити сертифікат</v>
      </c>
    </row>
    <row r="364" spans="1:5" x14ac:dyDescent="0.3">
      <c r="A364" s="1">
        <v>363</v>
      </c>
      <c r="B364" t="s">
        <v>1075</v>
      </c>
      <c r="C364" t="s">
        <v>1076</v>
      </c>
      <c r="D364" t="s">
        <v>1077</v>
      </c>
      <c r="E364" t="str">
        <f>HYPERLINK("https://talan.bank.gov.ua/get-user-certificate/h8leR7Y1u6u3yBI4514B","Завантажити сертифікат")</f>
        <v>Завантажити сертифікат</v>
      </c>
    </row>
    <row r="365" spans="1:5" x14ac:dyDescent="0.3">
      <c r="A365" s="1">
        <v>364</v>
      </c>
      <c r="B365" t="s">
        <v>1078</v>
      </c>
      <c r="C365" t="s">
        <v>1079</v>
      </c>
      <c r="D365" t="s">
        <v>1080</v>
      </c>
      <c r="E365" t="str">
        <f>HYPERLINK("https://talan.bank.gov.ua/get-user-certificate/h8leRNkU-X0wEVj2KTc6","Завантажити сертифікат")</f>
        <v>Завантажити сертифікат</v>
      </c>
    </row>
    <row r="366" spans="1:5" x14ac:dyDescent="0.3">
      <c r="A366" s="1">
        <v>365</v>
      </c>
      <c r="B366" t="s">
        <v>1081</v>
      </c>
      <c r="C366" t="s">
        <v>801</v>
      </c>
      <c r="D366" t="s">
        <v>802</v>
      </c>
      <c r="E366" t="str">
        <f>HYPERLINK("https://talan.bank.gov.ua/get-user-certificate/h8leRK945XixGD51fqqB","Завантажити сертифікат")</f>
        <v>Завантажити сертифікат</v>
      </c>
    </row>
    <row r="367" spans="1:5" x14ac:dyDescent="0.3">
      <c r="A367" s="1">
        <v>366</v>
      </c>
      <c r="B367" t="s">
        <v>1082</v>
      </c>
      <c r="C367" t="s">
        <v>1083</v>
      </c>
      <c r="D367" t="s">
        <v>1084</v>
      </c>
      <c r="E367" t="str">
        <f>HYPERLINK("https://talan.bank.gov.ua/get-user-certificate/h8leRBp28IkhibBjEV3h","Завантажити сертифікат")</f>
        <v>Завантажити сертифікат</v>
      </c>
    </row>
    <row r="368" spans="1:5" x14ac:dyDescent="0.3">
      <c r="A368" s="1">
        <v>367</v>
      </c>
      <c r="B368" t="s">
        <v>1085</v>
      </c>
      <c r="C368" t="s">
        <v>1086</v>
      </c>
      <c r="D368" t="s">
        <v>1087</v>
      </c>
      <c r="E368" t="str">
        <f>HYPERLINK("https://talan.bank.gov.ua/get-user-certificate/h8leR5SutTugLmc_nuHb","Завантажити сертифікат")</f>
        <v>Завантажити сертифікат</v>
      </c>
    </row>
    <row r="369" spans="1:5" x14ac:dyDescent="0.3">
      <c r="A369" s="1">
        <v>368</v>
      </c>
      <c r="B369" t="s">
        <v>1088</v>
      </c>
      <c r="C369" t="s">
        <v>1089</v>
      </c>
      <c r="D369" t="s">
        <v>1090</v>
      </c>
      <c r="E369" t="str">
        <f>HYPERLINK("https://talan.bank.gov.ua/get-user-certificate/h8leRTFWZ6sVDMRM2e5e","Завантажити сертифікат")</f>
        <v>Завантажити сертифікат</v>
      </c>
    </row>
    <row r="370" spans="1:5" x14ac:dyDescent="0.3">
      <c r="A370" s="1">
        <v>369</v>
      </c>
      <c r="B370" t="s">
        <v>1091</v>
      </c>
      <c r="C370" t="s">
        <v>1092</v>
      </c>
      <c r="D370" t="s">
        <v>1093</v>
      </c>
      <c r="E370" t="str">
        <f>HYPERLINK("https://talan.bank.gov.ua/get-user-certificate/h8leRdrodIy0dLENRdkD","Завантажити сертифікат")</f>
        <v>Завантажити сертифікат</v>
      </c>
    </row>
    <row r="371" spans="1:5" x14ac:dyDescent="0.3">
      <c r="A371" s="1">
        <v>370</v>
      </c>
      <c r="B371" t="s">
        <v>1094</v>
      </c>
      <c r="C371" t="s">
        <v>1095</v>
      </c>
      <c r="D371" t="s">
        <v>1096</v>
      </c>
      <c r="E371" t="str">
        <f>HYPERLINK("https://talan.bank.gov.ua/get-user-certificate/h8leRHFC4cb5CFjO10cy","Завантажити сертифікат")</f>
        <v>Завантажити сертифікат</v>
      </c>
    </row>
    <row r="372" spans="1:5" x14ac:dyDescent="0.3">
      <c r="A372" s="1">
        <v>371</v>
      </c>
      <c r="B372" t="s">
        <v>1097</v>
      </c>
      <c r="C372" t="s">
        <v>1098</v>
      </c>
      <c r="D372" t="s">
        <v>1099</v>
      </c>
      <c r="E372" t="str">
        <f>HYPERLINK("https://talan.bank.gov.ua/get-user-certificate/h8leR8pRw9KvjZCxKvNj","Завантажити сертифікат")</f>
        <v>Завантажити сертифікат</v>
      </c>
    </row>
    <row r="373" spans="1:5" x14ac:dyDescent="0.3">
      <c r="A373" s="1">
        <v>372</v>
      </c>
      <c r="B373" t="s">
        <v>1100</v>
      </c>
      <c r="C373" t="s">
        <v>1101</v>
      </c>
      <c r="D373" t="s">
        <v>1102</v>
      </c>
      <c r="E373" t="str">
        <f>HYPERLINK("https://talan.bank.gov.ua/get-user-certificate/h8leRKSBFQQ4s7KlPtau","Завантажити сертифікат")</f>
        <v>Завантажити сертифікат</v>
      </c>
    </row>
    <row r="374" spans="1:5" x14ac:dyDescent="0.3">
      <c r="A374" s="1">
        <v>373</v>
      </c>
      <c r="B374" t="s">
        <v>1103</v>
      </c>
      <c r="C374" t="s">
        <v>1104</v>
      </c>
      <c r="D374" t="s">
        <v>1105</v>
      </c>
      <c r="E374" t="str">
        <f>HYPERLINK("https://talan.bank.gov.ua/get-user-certificate/h8leRRxzws_YAc6omJXc","Завантажити сертифікат")</f>
        <v>Завантажити сертифікат</v>
      </c>
    </row>
    <row r="375" spans="1:5" x14ac:dyDescent="0.3">
      <c r="A375" s="1">
        <v>374</v>
      </c>
      <c r="B375" t="s">
        <v>1106</v>
      </c>
      <c r="C375" t="s">
        <v>1107</v>
      </c>
      <c r="D375" t="s">
        <v>1108</v>
      </c>
      <c r="E375" t="str">
        <f>HYPERLINK("https://talan.bank.gov.ua/get-user-certificate/h8leRJk7fPdfubJf0DHX","Завантажити сертифікат")</f>
        <v>Завантажити сертифікат</v>
      </c>
    </row>
    <row r="376" spans="1:5" x14ac:dyDescent="0.3">
      <c r="A376" s="1">
        <v>375</v>
      </c>
      <c r="B376" t="s">
        <v>1109</v>
      </c>
      <c r="C376" t="s">
        <v>1110</v>
      </c>
      <c r="D376" t="s">
        <v>1111</v>
      </c>
      <c r="E376" t="str">
        <f>HYPERLINK("https://talan.bank.gov.ua/get-user-certificate/h8leRCnUo9mjYX8b0y_H","Завантажити сертифікат")</f>
        <v>Завантажити сертифікат</v>
      </c>
    </row>
    <row r="377" spans="1:5" x14ac:dyDescent="0.3">
      <c r="A377" s="1">
        <v>376</v>
      </c>
      <c r="B377" t="s">
        <v>1112</v>
      </c>
      <c r="C377" t="s">
        <v>1113</v>
      </c>
      <c r="D377" t="s">
        <v>1114</v>
      </c>
      <c r="E377" t="str">
        <f>HYPERLINK("https://talan.bank.gov.ua/get-user-certificate/h8leRvVRjq4nTh9nKN7d","Завантажити сертифікат")</f>
        <v>Завантажити сертифікат</v>
      </c>
    </row>
    <row r="378" spans="1:5" x14ac:dyDescent="0.3">
      <c r="A378" s="1">
        <v>377</v>
      </c>
      <c r="B378" t="s">
        <v>1115</v>
      </c>
      <c r="C378" t="s">
        <v>1116</v>
      </c>
      <c r="D378" t="s">
        <v>1117</v>
      </c>
      <c r="E378" t="str">
        <f>HYPERLINK("https://talan.bank.gov.ua/get-user-certificate/h8leRRIWto4h_uKvl9D8","Завантажити сертифікат")</f>
        <v>Завантажити сертифікат</v>
      </c>
    </row>
    <row r="379" spans="1:5" x14ac:dyDescent="0.3">
      <c r="A379" s="1">
        <v>378</v>
      </c>
      <c r="B379" t="s">
        <v>1118</v>
      </c>
      <c r="C379" t="s">
        <v>1119</v>
      </c>
      <c r="D379" t="s">
        <v>1120</v>
      </c>
      <c r="E379" t="str">
        <f>HYPERLINK("https://talan.bank.gov.ua/get-user-certificate/h8leRkLk9edbr7NBCNMT","Завантажити сертифікат")</f>
        <v>Завантажити сертифікат</v>
      </c>
    </row>
    <row r="380" spans="1:5" x14ac:dyDescent="0.3">
      <c r="A380" s="1">
        <v>379</v>
      </c>
      <c r="B380" t="s">
        <v>1121</v>
      </c>
      <c r="C380" t="s">
        <v>1122</v>
      </c>
      <c r="D380" t="s">
        <v>1123</v>
      </c>
      <c r="E380" t="str">
        <f>HYPERLINK("https://talan.bank.gov.ua/get-user-certificate/h8leRmbomm4kWDIbxzir","Завантажити сертифікат")</f>
        <v>Завантажити сертифікат</v>
      </c>
    </row>
    <row r="381" spans="1:5" x14ac:dyDescent="0.3">
      <c r="A381" s="1">
        <v>380</v>
      </c>
      <c r="B381" t="s">
        <v>1124</v>
      </c>
      <c r="C381" t="s">
        <v>1125</v>
      </c>
      <c r="D381" t="s">
        <v>1126</v>
      </c>
      <c r="E381" t="str">
        <f>HYPERLINK("https://talan.bank.gov.ua/get-user-certificate/h8leRQVAfq6mrx0flXYV","Завантажити сертифікат")</f>
        <v>Завантажити сертифікат</v>
      </c>
    </row>
    <row r="382" spans="1:5" x14ac:dyDescent="0.3">
      <c r="A382" s="1">
        <v>381</v>
      </c>
      <c r="B382" t="s">
        <v>1127</v>
      </c>
      <c r="C382" t="s">
        <v>1128</v>
      </c>
      <c r="D382" t="s">
        <v>1129</v>
      </c>
      <c r="E382" t="str">
        <f>HYPERLINK("https://talan.bank.gov.ua/get-user-certificate/h8leRurpthvvMfo8ZLeb","Завантажити сертифікат")</f>
        <v>Завантажити сертифікат</v>
      </c>
    </row>
    <row r="383" spans="1:5" x14ac:dyDescent="0.3">
      <c r="A383" s="1">
        <v>382</v>
      </c>
      <c r="B383" t="s">
        <v>1130</v>
      </c>
      <c r="C383" t="s">
        <v>774</v>
      </c>
      <c r="D383" t="s">
        <v>1131</v>
      </c>
      <c r="E383" t="str">
        <f>HYPERLINK("https://talan.bank.gov.ua/get-user-certificate/h8leRTfPTSyzSYcvKkoG","Завантажити сертифікат")</f>
        <v>Завантажити сертифікат</v>
      </c>
    </row>
    <row r="384" spans="1:5" x14ac:dyDescent="0.3">
      <c r="A384" s="1">
        <v>383</v>
      </c>
      <c r="B384" t="s">
        <v>1132</v>
      </c>
      <c r="C384" t="s">
        <v>1133</v>
      </c>
      <c r="D384" t="s">
        <v>1134</v>
      </c>
      <c r="E384" t="str">
        <f>HYPERLINK("https://talan.bank.gov.ua/get-user-certificate/h8leRK5vir4PefvpbUUY","Завантажити сертифікат")</f>
        <v>Завантажити сертифікат</v>
      </c>
    </row>
    <row r="385" spans="1:5" x14ac:dyDescent="0.3">
      <c r="A385" s="1">
        <v>384</v>
      </c>
      <c r="B385" t="s">
        <v>1135</v>
      </c>
      <c r="C385" t="s">
        <v>1136</v>
      </c>
      <c r="D385" t="s">
        <v>1137</v>
      </c>
      <c r="E385" t="str">
        <f>HYPERLINK("https://talan.bank.gov.ua/get-user-certificate/h8leRys459U06AQijd6l","Завантажити сертифікат")</f>
        <v>Завантажити сертифікат</v>
      </c>
    </row>
    <row r="386" spans="1:5" x14ac:dyDescent="0.3">
      <c r="A386" s="1">
        <v>385</v>
      </c>
      <c r="B386" t="s">
        <v>1138</v>
      </c>
      <c r="C386" t="s">
        <v>1139</v>
      </c>
      <c r="D386" t="s">
        <v>1140</v>
      </c>
      <c r="E386" t="str">
        <f>HYPERLINK("https://talan.bank.gov.ua/get-user-certificate/h8leRSYTcgykyP1KS8d8","Завантажити сертифікат")</f>
        <v>Завантажити сертифікат</v>
      </c>
    </row>
    <row r="387" spans="1:5" x14ac:dyDescent="0.3">
      <c r="A387" s="1">
        <v>386</v>
      </c>
      <c r="B387" t="s">
        <v>1141</v>
      </c>
      <c r="C387" t="s">
        <v>1142</v>
      </c>
      <c r="D387" t="s">
        <v>1143</v>
      </c>
      <c r="E387" t="str">
        <f>HYPERLINK("https://talan.bank.gov.ua/get-user-certificate/h8leRhqCXYzpNZjEUXqC","Завантажити сертифікат")</f>
        <v>Завантажити сертифікат</v>
      </c>
    </row>
    <row r="388" spans="1:5" x14ac:dyDescent="0.3">
      <c r="A388" s="1">
        <v>387</v>
      </c>
      <c r="B388" t="s">
        <v>1144</v>
      </c>
      <c r="C388" t="s">
        <v>1145</v>
      </c>
      <c r="D388" t="s">
        <v>1146</v>
      </c>
      <c r="E388" t="str">
        <f>HYPERLINK("https://talan.bank.gov.ua/get-user-certificate/h8leRg0YC68Lyi2Sg0y0","Завантажити сертифікат")</f>
        <v>Завантажити сертифікат</v>
      </c>
    </row>
    <row r="389" spans="1:5" x14ac:dyDescent="0.3">
      <c r="A389" s="1">
        <v>388</v>
      </c>
      <c r="B389" t="s">
        <v>1147</v>
      </c>
      <c r="C389" t="s">
        <v>1148</v>
      </c>
      <c r="D389" t="s">
        <v>1149</v>
      </c>
      <c r="E389" t="str">
        <f>HYPERLINK("https://talan.bank.gov.ua/get-user-certificate/h8leRKF6J0XBrxS386j4","Завантажити сертифікат")</f>
        <v>Завантажити сертифікат</v>
      </c>
    </row>
    <row r="390" spans="1:5" x14ac:dyDescent="0.3">
      <c r="A390" s="1">
        <v>389</v>
      </c>
      <c r="B390" t="s">
        <v>1150</v>
      </c>
      <c r="C390" t="s">
        <v>1151</v>
      </c>
      <c r="D390" t="s">
        <v>1152</v>
      </c>
      <c r="E390" t="str">
        <f>HYPERLINK("https://talan.bank.gov.ua/get-user-certificate/h8leRP1dsbBdVovpRqRF","Завантажити сертифікат")</f>
        <v>Завантажити сертифікат</v>
      </c>
    </row>
    <row r="391" spans="1:5" x14ac:dyDescent="0.3">
      <c r="A391" s="1">
        <v>390</v>
      </c>
      <c r="B391" t="s">
        <v>1153</v>
      </c>
      <c r="C391" t="s">
        <v>1154</v>
      </c>
      <c r="D391" t="s">
        <v>1155</v>
      </c>
      <c r="E391" t="str">
        <f>HYPERLINK("https://talan.bank.gov.ua/get-user-certificate/h8leRGpl5M-3T6NU_8vK","Завантажити сертифікат")</f>
        <v>Завантажити сертифікат</v>
      </c>
    </row>
    <row r="392" spans="1:5" x14ac:dyDescent="0.3">
      <c r="A392" s="1">
        <v>391</v>
      </c>
      <c r="B392" t="s">
        <v>1156</v>
      </c>
      <c r="C392" t="s">
        <v>1157</v>
      </c>
      <c r="D392" t="s">
        <v>1158</v>
      </c>
      <c r="E392" t="str">
        <f>HYPERLINK("https://talan.bank.gov.ua/get-user-certificate/h8leR-4J3STtREZ977yh","Завантажити сертифікат")</f>
        <v>Завантажити сертифікат</v>
      </c>
    </row>
    <row r="393" spans="1:5" x14ac:dyDescent="0.3">
      <c r="A393" s="1">
        <v>392</v>
      </c>
      <c r="B393" t="s">
        <v>1159</v>
      </c>
      <c r="C393" t="s">
        <v>1160</v>
      </c>
      <c r="D393" t="s">
        <v>1161</v>
      </c>
      <c r="E393" t="str">
        <f>HYPERLINK("https://talan.bank.gov.ua/get-user-certificate/h8leR5za-xXDavNdGKDr","Завантажити сертифікат")</f>
        <v>Завантажити сертифікат</v>
      </c>
    </row>
    <row r="394" spans="1:5" x14ac:dyDescent="0.3">
      <c r="A394" s="1">
        <v>393</v>
      </c>
      <c r="B394" t="s">
        <v>1162</v>
      </c>
      <c r="C394" t="s">
        <v>1163</v>
      </c>
      <c r="D394" t="s">
        <v>1164</v>
      </c>
      <c r="E394" t="str">
        <f>HYPERLINK("https://talan.bank.gov.ua/get-user-certificate/h8leRTDjzID3TP92JP0P","Завантажити сертифікат")</f>
        <v>Завантажити сертифікат</v>
      </c>
    </row>
    <row r="395" spans="1:5" x14ac:dyDescent="0.3">
      <c r="A395" s="1">
        <v>394</v>
      </c>
      <c r="B395" t="s">
        <v>1165</v>
      </c>
      <c r="C395" t="s">
        <v>1166</v>
      </c>
      <c r="D395" t="s">
        <v>1167</v>
      </c>
      <c r="E395" t="str">
        <f>HYPERLINK("https://talan.bank.gov.ua/get-user-certificate/h8leRSrwcOYLZRoT7cuJ","Завантажити сертифікат")</f>
        <v>Завантажити сертифікат</v>
      </c>
    </row>
    <row r="396" spans="1:5" x14ac:dyDescent="0.3">
      <c r="A396" s="1">
        <v>395</v>
      </c>
      <c r="B396" t="s">
        <v>1168</v>
      </c>
      <c r="C396" t="s">
        <v>1169</v>
      </c>
      <c r="D396" t="s">
        <v>1170</v>
      </c>
      <c r="E396" t="str">
        <f>HYPERLINK("https://talan.bank.gov.ua/get-user-certificate/h8leRHqH-Oyf8443HDMd","Завантажити сертифікат")</f>
        <v>Завантажити сертифікат</v>
      </c>
    </row>
    <row r="397" spans="1:5" x14ac:dyDescent="0.3">
      <c r="A397" s="1">
        <v>396</v>
      </c>
      <c r="B397" t="s">
        <v>1171</v>
      </c>
      <c r="C397" t="s">
        <v>1172</v>
      </c>
      <c r="D397" t="s">
        <v>1173</v>
      </c>
      <c r="E397" t="str">
        <f>HYPERLINK("https://talan.bank.gov.ua/get-user-certificate/h8leRfCMuE2Tc8x82ETk","Завантажити сертифікат")</f>
        <v>Завантажити сертифікат</v>
      </c>
    </row>
    <row r="398" spans="1:5" x14ac:dyDescent="0.3">
      <c r="A398" s="1">
        <v>397</v>
      </c>
      <c r="B398" t="s">
        <v>1174</v>
      </c>
      <c r="C398" t="s">
        <v>1175</v>
      </c>
      <c r="D398" t="s">
        <v>1176</v>
      </c>
      <c r="E398" t="str">
        <f>HYPERLINK("https://talan.bank.gov.ua/get-user-certificate/h8leRrpTExLhN07zbGiO","Завантажити сертифікат")</f>
        <v>Завантажити сертифікат</v>
      </c>
    </row>
    <row r="399" spans="1:5" x14ac:dyDescent="0.3">
      <c r="A399" s="1">
        <v>398</v>
      </c>
      <c r="B399" t="s">
        <v>1177</v>
      </c>
      <c r="C399" t="s">
        <v>1178</v>
      </c>
      <c r="D399" t="s">
        <v>1179</v>
      </c>
      <c r="E399" t="str">
        <f>HYPERLINK("https://talan.bank.gov.ua/get-user-certificate/h8leR05BQuDL8YcYX8bp","Завантажити сертифікат")</f>
        <v>Завантажити сертифікат</v>
      </c>
    </row>
    <row r="400" spans="1:5" x14ac:dyDescent="0.3">
      <c r="A400" s="1">
        <v>399</v>
      </c>
      <c r="B400" t="s">
        <v>1180</v>
      </c>
      <c r="C400" t="s">
        <v>1181</v>
      </c>
      <c r="D400" t="s">
        <v>1182</v>
      </c>
      <c r="E400" t="str">
        <f>HYPERLINK("https://talan.bank.gov.ua/get-user-certificate/h8leRnwedLACfCDsvchm","Завантажити сертифікат")</f>
        <v>Завантажити сертифікат</v>
      </c>
    </row>
    <row r="401" spans="1:5" x14ac:dyDescent="0.3">
      <c r="A401" s="1">
        <v>400</v>
      </c>
      <c r="B401" t="s">
        <v>1183</v>
      </c>
      <c r="C401" t="s">
        <v>1184</v>
      </c>
      <c r="D401" t="s">
        <v>1185</v>
      </c>
      <c r="E401" t="str">
        <f>HYPERLINK("https://talan.bank.gov.ua/get-user-certificate/h8leRd2kPGoapMa9__zd","Завантажити сертифікат")</f>
        <v>Завантажити сертифікат</v>
      </c>
    </row>
    <row r="402" spans="1:5" x14ac:dyDescent="0.3">
      <c r="A402" s="1">
        <v>401</v>
      </c>
      <c r="B402" t="s">
        <v>1186</v>
      </c>
      <c r="C402" t="s">
        <v>1187</v>
      </c>
      <c r="D402" t="s">
        <v>743</v>
      </c>
      <c r="E402" t="str">
        <f>HYPERLINK("https://talan.bank.gov.ua/get-user-certificate/h8leR-6G8VvGUO0jh6hV","Завантажити сертифікат")</f>
        <v>Завантажити сертифікат</v>
      </c>
    </row>
    <row r="403" spans="1:5" x14ac:dyDescent="0.3">
      <c r="A403" s="1">
        <v>402</v>
      </c>
      <c r="B403" t="s">
        <v>1188</v>
      </c>
      <c r="C403" t="s">
        <v>1189</v>
      </c>
      <c r="D403" t="s">
        <v>1190</v>
      </c>
      <c r="E403" t="str">
        <f>HYPERLINK("https://talan.bank.gov.ua/get-user-certificate/h8leRJ3jM98mexKrmpzy","Завантажити сертифікат")</f>
        <v>Завантажити сертифікат</v>
      </c>
    </row>
    <row r="404" spans="1:5" x14ac:dyDescent="0.3">
      <c r="A404" s="1">
        <v>403</v>
      </c>
      <c r="B404" t="s">
        <v>1191</v>
      </c>
      <c r="C404" t="s">
        <v>1192</v>
      </c>
      <c r="D404" t="s">
        <v>1193</v>
      </c>
      <c r="E404" t="str">
        <f>HYPERLINK("https://talan.bank.gov.ua/get-user-certificate/h8leRxZoJJWgY3XVrBTz","Завантажити сертифікат")</f>
        <v>Завантажити сертифікат</v>
      </c>
    </row>
    <row r="405" spans="1:5" x14ac:dyDescent="0.3">
      <c r="A405" s="1">
        <v>404</v>
      </c>
      <c r="B405" t="s">
        <v>1194</v>
      </c>
      <c r="C405" t="s">
        <v>1195</v>
      </c>
      <c r="D405" t="s">
        <v>1196</v>
      </c>
      <c r="E405" t="str">
        <f>HYPERLINK("https://talan.bank.gov.ua/get-user-certificate/h8leRPl8ke0wOfhNf1Xg","Завантажити сертифікат")</f>
        <v>Завантажити сертифікат</v>
      </c>
    </row>
    <row r="406" spans="1:5" x14ac:dyDescent="0.3">
      <c r="A406" s="1">
        <v>405</v>
      </c>
      <c r="B406" t="s">
        <v>1197</v>
      </c>
      <c r="C406" t="s">
        <v>1198</v>
      </c>
      <c r="D406" t="s">
        <v>1199</v>
      </c>
      <c r="E406" t="str">
        <f>HYPERLINK("https://talan.bank.gov.ua/get-user-certificate/h8leRBUZxmFMsKYsBmOq","Завантажити сертифікат")</f>
        <v>Завантажити сертифікат</v>
      </c>
    </row>
    <row r="407" spans="1:5" x14ac:dyDescent="0.3">
      <c r="A407" s="1">
        <v>406</v>
      </c>
      <c r="B407" t="s">
        <v>1200</v>
      </c>
      <c r="C407" t="s">
        <v>1201</v>
      </c>
      <c r="D407" t="s">
        <v>1202</v>
      </c>
      <c r="E407" t="str">
        <f>HYPERLINK("https://talan.bank.gov.ua/get-user-certificate/h8leROMPaD6V4lwwdfTi","Завантажити сертифікат")</f>
        <v>Завантажити сертифікат</v>
      </c>
    </row>
    <row r="408" spans="1:5" x14ac:dyDescent="0.3">
      <c r="A408" s="1">
        <v>407</v>
      </c>
      <c r="B408" t="s">
        <v>1203</v>
      </c>
      <c r="C408" t="s">
        <v>1204</v>
      </c>
      <c r="D408" t="s">
        <v>1205</v>
      </c>
      <c r="E408" t="str">
        <f>HYPERLINK("https://talan.bank.gov.ua/get-user-certificate/h8leREquSfTfpOHgPdjo","Завантажити сертифікат")</f>
        <v>Завантажити сертифікат</v>
      </c>
    </row>
    <row r="409" spans="1:5" x14ac:dyDescent="0.3">
      <c r="A409" s="1">
        <v>408</v>
      </c>
      <c r="B409" t="s">
        <v>1206</v>
      </c>
      <c r="C409" t="s">
        <v>1207</v>
      </c>
      <c r="D409" t="s">
        <v>1208</v>
      </c>
      <c r="E409" t="str">
        <f>HYPERLINK("https://talan.bank.gov.ua/get-user-certificate/h8leRSs82oLDiH10jDEn","Завантажити сертифікат")</f>
        <v>Завантажити сертифікат</v>
      </c>
    </row>
    <row r="410" spans="1:5" x14ac:dyDescent="0.3">
      <c r="A410" s="1">
        <v>409</v>
      </c>
      <c r="B410" t="s">
        <v>1209</v>
      </c>
      <c r="C410" t="s">
        <v>1210</v>
      </c>
      <c r="D410" t="s">
        <v>1211</v>
      </c>
      <c r="E410" t="str">
        <f>HYPERLINK("https://talan.bank.gov.ua/get-user-certificate/h8leRUGzuXU9b7Apa1Wm","Завантажити сертифікат")</f>
        <v>Завантажити сертифікат</v>
      </c>
    </row>
    <row r="411" spans="1:5" x14ac:dyDescent="0.3">
      <c r="A411" s="1">
        <v>410</v>
      </c>
      <c r="B411" t="s">
        <v>1212</v>
      </c>
      <c r="C411" t="s">
        <v>1213</v>
      </c>
      <c r="D411" t="s">
        <v>1214</v>
      </c>
      <c r="E411" t="str">
        <f>HYPERLINK("https://talan.bank.gov.ua/get-user-certificate/h8leRB8dBiwGW_r4i-iS","Завантажити сертифікат")</f>
        <v>Завантажити сертифікат</v>
      </c>
    </row>
    <row r="412" spans="1:5" x14ac:dyDescent="0.3">
      <c r="A412" s="1">
        <v>411</v>
      </c>
      <c r="B412" t="s">
        <v>1215</v>
      </c>
      <c r="C412" t="s">
        <v>1216</v>
      </c>
      <c r="D412" t="s">
        <v>1217</v>
      </c>
      <c r="E412" t="str">
        <f>HYPERLINK("https://talan.bank.gov.ua/get-user-certificate/h8leRM6f0Xf4EUk-7PHG","Завантажити сертифікат")</f>
        <v>Завантажити сертифікат</v>
      </c>
    </row>
    <row r="413" spans="1:5" x14ac:dyDescent="0.3">
      <c r="A413" s="1">
        <v>412</v>
      </c>
      <c r="B413" t="s">
        <v>1218</v>
      </c>
      <c r="C413" t="s">
        <v>1219</v>
      </c>
      <c r="D413" t="s">
        <v>1220</v>
      </c>
      <c r="E413" t="str">
        <f>HYPERLINK("https://talan.bank.gov.ua/get-user-certificate/h8leRyCghYZUXzf-XfYr","Завантажити сертифікат")</f>
        <v>Завантажити сертифікат</v>
      </c>
    </row>
    <row r="414" spans="1:5" x14ac:dyDescent="0.3">
      <c r="A414" s="1">
        <v>413</v>
      </c>
      <c r="B414" t="s">
        <v>1221</v>
      </c>
      <c r="C414" t="s">
        <v>1222</v>
      </c>
      <c r="D414" t="s">
        <v>1223</v>
      </c>
      <c r="E414" t="str">
        <f>HYPERLINK("https://talan.bank.gov.ua/get-user-certificate/h8leRkCpdbYp6xOMrEVd","Завантажити сертифікат")</f>
        <v>Завантажити сертифікат</v>
      </c>
    </row>
    <row r="415" spans="1:5" x14ac:dyDescent="0.3">
      <c r="A415" s="1">
        <v>414</v>
      </c>
      <c r="B415" t="s">
        <v>1224</v>
      </c>
      <c r="C415" t="s">
        <v>1225</v>
      </c>
      <c r="D415" t="s">
        <v>1226</v>
      </c>
      <c r="E415" t="str">
        <f>HYPERLINK("https://talan.bank.gov.ua/get-user-certificate/h8leRYFQhpw5nipk8Cvk","Завантажити сертифікат")</f>
        <v>Завантажити сертифікат</v>
      </c>
    </row>
    <row r="416" spans="1:5" x14ac:dyDescent="0.3">
      <c r="A416" s="1">
        <v>415</v>
      </c>
      <c r="B416" t="s">
        <v>1227</v>
      </c>
      <c r="C416" t="s">
        <v>1058</v>
      </c>
      <c r="D416" t="s">
        <v>1228</v>
      </c>
      <c r="E416" t="str">
        <f>HYPERLINK("https://talan.bank.gov.ua/get-user-certificate/h8leR7qqcQELklAi47R-","Завантажити сертифікат")</f>
        <v>Завантажити сертифікат</v>
      </c>
    </row>
    <row r="417" spans="1:5" x14ac:dyDescent="0.3">
      <c r="A417" s="1">
        <v>416</v>
      </c>
      <c r="B417" t="s">
        <v>1229</v>
      </c>
      <c r="C417" t="s">
        <v>1230</v>
      </c>
      <c r="D417" t="s">
        <v>1231</v>
      </c>
      <c r="E417" t="str">
        <f>HYPERLINK("https://talan.bank.gov.ua/get-user-certificate/h8leR83HRX99iYvFQB-e","Завантажити сертифікат")</f>
        <v>Завантажити сертифікат</v>
      </c>
    </row>
    <row r="418" spans="1:5" x14ac:dyDescent="0.3">
      <c r="A418" s="1">
        <v>417</v>
      </c>
      <c r="B418" t="s">
        <v>1232</v>
      </c>
      <c r="C418" t="s">
        <v>1233</v>
      </c>
      <c r="D418" t="s">
        <v>1234</v>
      </c>
      <c r="E418" t="str">
        <f>HYPERLINK("https://talan.bank.gov.ua/get-user-certificate/h8leRcd6nAeOFW-5WnBP","Завантажити сертифікат")</f>
        <v>Завантажити сертифікат</v>
      </c>
    </row>
    <row r="419" spans="1:5" x14ac:dyDescent="0.3">
      <c r="A419" s="1">
        <v>418</v>
      </c>
      <c r="B419" t="s">
        <v>1235</v>
      </c>
      <c r="C419" t="s">
        <v>1236</v>
      </c>
      <c r="D419" t="s">
        <v>1237</v>
      </c>
      <c r="E419" t="str">
        <f>HYPERLINK("https://talan.bank.gov.ua/get-user-certificate/h8leRKIYSWjxlu-LQGJK","Завантажити сертифікат")</f>
        <v>Завантажити сертифікат</v>
      </c>
    </row>
    <row r="420" spans="1:5" x14ac:dyDescent="0.3">
      <c r="A420" s="1">
        <v>419</v>
      </c>
      <c r="B420" t="s">
        <v>1238</v>
      </c>
      <c r="C420" t="s">
        <v>1239</v>
      </c>
      <c r="D420" t="s">
        <v>1240</v>
      </c>
      <c r="E420" t="str">
        <f>HYPERLINK("https://talan.bank.gov.ua/get-user-certificate/h8leRi_t9cQ3jeY2Tes6","Завантажити сертифікат")</f>
        <v>Завантажити сертифікат</v>
      </c>
    </row>
    <row r="421" spans="1:5" x14ac:dyDescent="0.3">
      <c r="A421" s="1">
        <v>420</v>
      </c>
      <c r="B421" t="s">
        <v>1241</v>
      </c>
      <c r="C421" t="s">
        <v>1242</v>
      </c>
      <c r="D421" t="s">
        <v>1243</v>
      </c>
      <c r="E421" t="str">
        <f>HYPERLINK("https://talan.bank.gov.ua/get-user-certificate/h8leRBCuTSWw--smrzPA","Завантажити сертифікат")</f>
        <v>Завантажити сертифікат</v>
      </c>
    </row>
    <row r="422" spans="1:5" x14ac:dyDescent="0.3">
      <c r="A422" s="1">
        <v>421</v>
      </c>
      <c r="B422" t="s">
        <v>1244</v>
      </c>
      <c r="C422" t="s">
        <v>1245</v>
      </c>
      <c r="D422" t="s">
        <v>1246</v>
      </c>
      <c r="E422" t="str">
        <f>HYPERLINK("https://talan.bank.gov.ua/get-user-certificate/h8leRE8W26pl2vbCU6ZM","Завантажити сертифікат")</f>
        <v>Завантажити сертифікат</v>
      </c>
    </row>
    <row r="423" spans="1:5" x14ac:dyDescent="0.3">
      <c r="A423" s="1">
        <v>422</v>
      </c>
      <c r="B423" t="s">
        <v>1247</v>
      </c>
      <c r="C423" t="s">
        <v>1248</v>
      </c>
      <c r="D423" t="s">
        <v>1249</v>
      </c>
      <c r="E423" t="str">
        <f>HYPERLINK("https://talan.bank.gov.ua/get-user-certificate/h8leREImSm-sdqWNArR7","Завантажити сертифікат")</f>
        <v>Завантажити сертифікат</v>
      </c>
    </row>
    <row r="424" spans="1:5" x14ac:dyDescent="0.3">
      <c r="A424" s="1">
        <v>423</v>
      </c>
      <c r="B424" t="s">
        <v>1250</v>
      </c>
      <c r="C424" t="s">
        <v>1251</v>
      </c>
      <c r="D424" t="s">
        <v>1252</v>
      </c>
      <c r="E424" t="str">
        <f>HYPERLINK("https://talan.bank.gov.ua/get-user-certificate/h8leRhJWrlz3oS79PP0r","Завантажити сертифікат")</f>
        <v>Завантажити сертифікат</v>
      </c>
    </row>
    <row r="425" spans="1:5" x14ac:dyDescent="0.3">
      <c r="A425" s="1">
        <v>424</v>
      </c>
      <c r="B425" t="s">
        <v>1253</v>
      </c>
      <c r="C425" t="s">
        <v>1254</v>
      </c>
      <c r="D425" t="s">
        <v>1255</v>
      </c>
      <c r="E425" t="str">
        <f>HYPERLINK("https://talan.bank.gov.ua/get-user-certificate/h8leRskT9y5ATET_8l_t","Завантажити сертифікат")</f>
        <v>Завантажити сертифікат</v>
      </c>
    </row>
    <row r="426" spans="1:5" x14ac:dyDescent="0.3">
      <c r="A426" s="1">
        <v>425</v>
      </c>
      <c r="B426" t="s">
        <v>1256</v>
      </c>
      <c r="C426" t="s">
        <v>1257</v>
      </c>
      <c r="D426" t="s">
        <v>1258</v>
      </c>
      <c r="E426" t="str">
        <f>HYPERLINK("https://talan.bank.gov.ua/get-user-certificate/h8leRLh9YAimqAa9otYH","Завантажити сертифікат")</f>
        <v>Завантажити сертифікат</v>
      </c>
    </row>
    <row r="427" spans="1:5" x14ac:dyDescent="0.3">
      <c r="A427" s="1">
        <v>426</v>
      </c>
      <c r="B427" t="s">
        <v>1259</v>
      </c>
      <c r="C427" t="s">
        <v>1260</v>
      </c>
      <c r="D427" t="s">
        <v>1261</v>
      </c>
      <c r="E427" t="str">
        <f>HYPERLINK("https://talan.bank.gov.ua/get-user-certificate/h8leRzZRf-T9OR6ZrovW","Завантажити сертифікат")</f>
        <v>Завантажити сертифікат</v>
      </c>
    </row>
    <row r="428" spans="1:5" x14ac:dyDescent="0.3">
      <c r="A428" s="1">
        <v>427</v>
      </c>
      <c r="B428" t="s">
        <v>1262</v>
      </c>
      <c r="C428" t="s">
        <v>1263</v>
      </c>
      <c r="D428" t="s">
        <v>1264</v>
      </c>
      <c r="E428" t="str">
        <f>HYPERLINK("https://talan.bank.gov.ua/get-user-certificate/h8leR58SbVPxxHrMM8Wt","Завантажити сертифікат")</f>
        <v>Завантажити сертифікат</v>
      </c>
    </row>
    <row r="429" spans="1:5" x14ac:dyDescent="0.3">
      <c r="A429" s="1">
        <v>428</v>
      </c>
      <c r="B429" t="s">
        <v>1265</v>
      </c>
      <c r="C429" t="s">
        <v>1266</v>
      </c>
      <c r="D429" t="s">
        <v>1267</v>
      </c>
      <c r="E429" t="str">
        <f>HYPERLINK("https://talan.bank.gov.ua/get-user-certificate/h8leR2Fhl5gxpKXmwOA_","Завантажити сертифікат")</f>
        <v>Завантажити сертифікат</v>
      </c>
    </row>
    <row r="430" spans="1:5" x14ac:dyDescent="0.3">
      <c r="A430" s="1">
        <v>429</v>
      </c>
      <c r="B430" t="s">
        <v>1268</v>
      </c>
      <c r="C430" t="s">
        <v>1269</v>
      </c>
      <c r="D430" t="s">
        <v>1270</v>
      </c>
      <c r="E430" t="str">
        <f>HYPERLINK("https://talan.bank.gov.ua/get-user-certificate/h8leRqq3j2-kLKtVUk2E","Завантажити сертифікат")</f>
        <v>Завантажити сертифікат</v>
      </c>
    </row>
    <row r="431" spans="1:5" x14ac:dyDescent="0.3">
      <c r="A431" s="1">
        <v>430</v>
      </c>
      <c r="B431" t="s">
        <v>1271</v>
      </c>
      <c r="C431" t="s">
        <v>1272</v>
      </c>
      <c r="D431" t="s">
        <v>1273</v>
      </c>
      <c r="E431" t="str">
        <f>HYPERLINK("https://talan.bank.gov.ua/get-user-certificate/h8leRhIlA_BFZsnbaLYx","Завантажити сертифікат")</f>
        <v>Завантажити сертифікат</v>
      </c>
    </row>
    <row r="432" spans="1:5" x14ac:dyDescent="0.3">
      <c r="A432" s="1">
        <v>431</v>
      </c>
      <c r="B432" t="s">
        <v>1274</v>
      </c>
      <c r="C432" t="s">
        <v>1275</v>
      </c>
      <c r="D432" t="s">
        <v>1276</v>
      </c>
      <c r="E432" t="str">
        <f>HYPERLINK("https://talan.bank.gov.ua/get-user-certificate/h8leRlLVZK7CNjPO72P0","Завантажити сертифікат")</f>
        <v>Завантажити сертифікат</v>
      </c>
    </row>
    <row r="433" spans="1:5" x14ac:dyDescent="0.3">
      <c r="A433" s="1">
        <v>432</v>
      </c>
      <c r="B433" t="s">
        <v>1277</v>
      </c>
      <c r="C433" t="s">
        <v>1278</v>
      </c>
      <c r="D433" t="s">
        <v>1279</v>
      </c>
      <c r="E433" t="str">
        <f>HYPERLINK("https://talan.bank.gov.ua/get-user-certificate/h8leRP1MwNwI9QF6b--i","Завантажити сертифікат")</f>
        <v>Завантажити сертифікат</v>
      </c>
    </row>
    <row r="434" spans="1:5" x14ac:dyDescent="0.3">
      <c r="A434" s="1">
        <v>433</v>
      </c>
      <c r="B434" t="s">
        <v>1280</v>
      </c>
      <c r="C434" t="s">
        <v>697</v>
      </c>
      <c r="D434" t="s">
        <v>1281</v>
      </c>
      <c r="E434" t="str">
        <f>HYPERLINK("https://talan.bank.gov.ua/get-user-certificate/h8leRTGjMfAy_k4SLaMY","Завантажити сертифікат")</f>
        <v>Завантажити сертифікат</v>
      </c>
    </row>
    <row r="435" spans="1:5" x14ac:dyDescent="0.3">
      <c r="A435" s="1">
        <v>434</v>
      </c>
      <c r="B435" t="s">
        <v>1282</v>
      </c>
      <c r="C435" t="s">
        <v>1283</v>
      </c>
      <c r="D435" t="s">
        <v>1284</v>
      </c>
      <c r="E435" t="str">
        <f>HYPERLINK("https://talan.bank.gov.ua/get-user-certificate/h8leR8ix5XM58lcWYJ4V","Завантажити сертифікат")</f>
        <v>Завантажити сертифікат</v>
      </c>
    </row>
    <row r="436" spans="1:5" x14ac:dyDescent="0.3">
      <c r="A436" s="1">
        <v>435</v>
      </c>
      <c r="B436" t="s">
        <v>1285</v>
      </c>
      <c r="C436" t="s">
        <v>1286</v>
      </c>
      <c r="D436" t="s">
        <v>1287</v>
      </c>
      <c r="E436" t="str">
        <f>HYPERLINK("https://talan.bank.gov.ua/get-user-certificate/h8leRi1u9JLou1eIti2i","Завантажити сертифікат")</f>
        <v>Завантажити сертифікат</v>
      </c>
    </row>
    <row r="437" spans="1:5" x14ac:dyDescent="0.3">
      <c r="A437" s="1">
        <v>436</v>
      </c>
      <c r="B437" t="s">
        <v>1288</v>
      </c>
      <c r="C437" t="s">
        <v>1289</v>
      </c>
      <c r="D437" t="s">
        <v>1290</v>
      </c>
      <c r="E437" t="str">
        <f>HYPERLINK("https://talan.bank.gov.ua/get-user-certificate/h8leR047GawGzHuZgEio","Завантажити сертифікат")</f>
        <v>Завантажити сертифікат</v>
      </c>
    </row>
    <row r="438" spans="1:5" x14ac:dyDescent="0.3">
      <c r="A438" s="1">
        <v>437</v>
      </c>
      <c r="B438" t="s">
        <v>1291</v>
      </c>
      <c r="C438" t="s">
        <v>1292</v>
      </c>
      <c r="D438" t="s">
        <v>1293</v>
      </c>
      <c r="E438" t="str">
        <f>HYPERLINK("https://talan.bank.gov.ua/get-user-certificate/h8leRQqzm098y0Th4pJZ","Завантажити сертифікат")</f>
        <v>Завантажити сертифікат</v>
      </c>
    </row>
    <row r="439" spans="1:5" x14ac:dyDescent="0.3">
      <c r="A439" s="1">
        <v>438</v>
      </c>
      <c r="B439" t="s">
        <v>1294</v>
      </c>
      <c r="C439" t="s">
        <v>1295</v>
      </c>
      <c r="D439" t="s">
        <v>1296</v>
      </c>
      <c r="E439" t="str">
        <f>HYPERLINK("https://talan.bank.gov.ua/get-user-certificate/h8leRv-ENTwvk3s080tf","Завантажити сертифікат")</f>
        <v>Завантажити сертифікат</v>
      </c>
    </row>
    <row r="440" spans="1:5" x14ac:dyDescent="0.3">
      <c r="A440" s="1">
        <v>439</v>
      </c>
      <c r="B440" t="s">
        <v>1297</v>
      </c>
      <c r="C440" t="s">
        <v>1298</v>
      </c>
      <c r="D440" t="s">
        <v>1296</v>
      </c>
      <c r="E440" t="str">
        <f>HYPERLINK("https://talan.bank.gov.ua/get-user-certificate/h8leR2WkUrTV4OzZG3H_","Завантажити сертифікат")</f>
        <v>Завантажити сертифікат</v>
      </c>
    </row>
    <row r="441" spans="1:5" x14ac:dyDescent="0.3">
      <c r="A441" s="1">
        <v>440</v>
      </c>
      <c r="B441" t="s">
        <v>1299</v>
      </c>
      <c r="C441" t="s">
        <v>1300</v>
      </c>
      <c r="D441" t="s">
        <v>1301</v>
      </c>
      <c r="E441" t="str">
        <f>HYPERLINK("https://talan.bank.gov.ua/get-user-certificate/h8leRcmm36IZqkaSi5Ux","Завантажити сертифікат")</f>
        <v>Завантажити сертифікат</v>
      </c>
    </row>
    <row r="442" spans="1:5" x14ac:dyDescent="0.3">
      <c r="A442" s="1">
        <v>441</v>
      </c>
      <c r="B442" t="s">
        <v>1302</v>
      </c>
      <c r="C442" t="s">
        <v>1303</v>
      </c>
      <c r="D442" t="s">
        <v>1304</v>
      </c>
      <c r="E442" t="str">
        <f>HYPERLINK("https://talan.bank.gov.ua/get-user-certificate/h8leR2uYznGQou2yfISg","Завантажити сертифікат")</f>
        <v>Завантажити сертифікат</v>
      </c>
    </row>
    <row r="443" spans="1:5" x14ac:dyDescent="0.3">
      <c r="A443" s="1">
        <v>442</v>
      </c>
      <c r="B443" t="s">
        <v>1305</v>
      </c>
      <c r="C443" t="s">
        <v>1306</v>
      </c>
      <c r="D443" t="s">
        <v>1307</v>
      </c>
      <c r="E443" t="str">
        <f>HYPERLINK("https://talan.bank.gov.ua/get-user-certificate/h8leRXcnKREN-1pKtXHc","Завантажити сертифікат")</f>
        <v>Завантажити сертифікат</v>
      </c>
    </row>
    <row r="444" spans="1:5" x14ac:dyDescent="0.3">
      <c r="A444" s="1">
        <v>443</v>
      </c>
      <c r="B444" t="s">
        <v>1308</v>
      </c>
      <c r="C444" t="s">
        <v>1309</v>
      </c>
      <c r="D444" t="s">
        <v>1310</v>
      </c>
      <c r="E444" t="str">
        <f>HYPERLINK("https://talan.bank.gov.ua/get-user-certificate/h8leRfLGVYs-jclXjZXv","Завантажити сертифікат")</f>
        <v>Завантажити сертифікат</v>
      </c>
    </row>
    <row r="445" spans="1:5" x14ac:dyDescent="0.3">
      <c r="A445" s="1">
        <v>444</v>
      </c>
      <c r="B445" t="s">
        <v>1311</v>
      </c>
      <c r="C445" t="s">
        <v>96</v>
      </c>
      <c r="D445" t="s">
        <v>1312</v>
      </c>
      <c r="E445" t="str">
        <f>HYPERLINK("https://talan.bank.gov.ua/get-user-certificate/h8leRM_xm_065dn4PGc1","Завантажити сертифікат")</f>
        <v>Завантажити сертифікат</v>
      </c>
    </row>
    <row r="446" spans="1:5" x14ac:dyDescent="0.3">
      <c r="A446" s="1">
        <v>445</v>
      </c>
      <c r="B446" t="s">
        <v>1313</v>
      </c>
      <c r="C446" t="s">
        <v>1314</v>
      </c>
      <c r="D446" t="s">
        <v>1315</v>
      </c>
      <c r="E446" t="str">
        <f>HYPERLINK("https://talan.bank.gov.ua/get-user-certificate/h8leRAdm6ZvtzyN4sW9S","Завантажити сертифікат")</f>
        <v>Завантажити сертифікат</v>
      </c>
    </row>
    <row r="447" spans="1:5" x14ac:dyDescent="0.3">
      <c r="A447" s="1">
        <v>446</v>
      </c>
      <c r="B447" t="s">
        <v>1316</v>
      </c>
      <c r="C447" t="s">
        <v>1317</v>
      </c>
      <c r="D447" t="s">
        <v>1318</v>
      </c>
      <c r="E447" t="str">
        <f>HYPERLINK("https://talan.bank.gov.ua/get-user-certificate/h8leRVIQOaM9uMvtDZ5v","Завантажити сертифікат")</f>
        <v>Завантажити сертифікат</v>
      </c>
    </row>
    <row r="448" spans="1:5" x14ac:dyDescent="0.3">
      <c r="A448" s="1">
        <v>447</v>
      </c>
      <c r="B448" t="s">
        <v>1319</v>
      </c>
      <c r="C448" t="s">
        <v>1320</v>
      </c>
      <c r="D448" t="s">
        <v>1321</v>
      </c>
      <c r="E448" t="str">
        <f>HYPERLINK("https://talan.bank.gov.ua/get-user-certificate/h8leRIvCt3rSniPNlceY","Завантажити сертифікат")</f>
        <v>Завантажити сертифікат</v>
      </c>
    </row>
    <row r="449" spans="1:5" x14ac:dyDescent="0.3">
      <c r="A449" s="1">
        <v>448</v>
      </c>
      <c r="B449" t="s">
        <v>1322</v>
      </c>
      <c r="C449" t="s">
        <v>1323</v>
      </c>
      <c r="D449" t="s">
        <v>1324</v>
      </c>
      <c r="E449" t="str">
        <f>HYPERLINK("https://talan.bank.gov.ua/get-user-certificate/h8leR_xvIW0NnoVONjEr","Завантажити сертифікат")</f>
        <v>Завантажити сертифікат</v>
      </c>
    </row>
    <row r="450" spans="1:5" x14ac:dyDescent="0.3">
      <c r="A450" s="1">
        <v>449</v>
      </c>
      <c r="B450" t="s">
        <v>1325</v>
      </c>
      <c r="C450" t="s">
        <v>1326</v>
      </c>
      <c r="D450" t="s">
        <v>1327</v>
      </c>
      <c r="E450" t="str">
        <f>HYPERLINK("https://talan.bank.gov.ua/get-user-certificate/h8leRjJaZItB6u2r8KfZ","Завантажити сертифікат")</f>
        <v>Завантажити сертифікат</v>
      </c>
    </row>
    <row r="451" spans="1:5" x14ac:dyDescent="0.3">
      <c r="A451" s="1">
        <v>450</v>
      </c>
      <c r="B451" t="s">
        <v>1328</v>
      </c>
      <c r="C451" t="s">
        <v>1329</v>
      </c>
      <c r="D451" t="s">
        <v>1330</v>
      </c>
      <c r="E451" t="str">
        <f>HYPERLINK("https://talan.bank.gov.ua/get-user-certificate/h8leRAHFotBj2JhrBwMd","Завантажити сертифікат")</f>
        <v>Завантажити сертифікат</v>
      </c>
    </row>
    <row r="452" spans="1:5" x14ac:dyDescent="0.3">
      <c r="A452" s="1">
        <v>451</v>
      </c>
      <c r="B452" t="s">
        <v>1331</v>
      </c>
      <c r="C452" t="s">
        <v>1332</v>
      </c>
      <c r="D452" t="s">
        <v>1333</v>
      </c>
      <c r="E452" t="str">
        <f>HYPERLINK("https://talan.bank.gov.ua/get-user-certificate/h8leRSln41yd75yoTvel","Завантажити сертифікат")</f>
        <v>Завантажити сертифікат</v>
      </c>
    </row>
    <row r="453" spans="1:5" x14ac:dyDescent="0.3">
      <c r="A453" s="1">
        <v>452</v>
      </c>
      <c r="B453" t="s">
        <v>1334</v>
      </c>
      <c r="C453" t="s">
        <v>1335</v>
      </c>
      <c r="D453" t="s">
        <v>1336</v>
      </c>
      <c r="E453" t="str">
        <f>HYPERLINK("https://talan.bank.gov.ua/get-user-certificate/h8leR7tlJZoAEF4_nBJf","Завантажити сертифікат")</f>
        <v>Завантажити сертифікат</v>
      </c>
    </row>
    <row r="454" spans="1:5" x14ac:dyDescent="0.3">
      <c r="A454" s="1">
        <v>453</v>
      </c>
      <c r="B454" t="s">
        <v>1337</v>
      </c>
      <c r="C454" t="s">
        <v>1338</v>
      </c>
      <c r="D454" t="s">
        <v>1339</v>
      </c>
      <c r="E454" t="str">
        <f>HYPERLINK("https://talan.bank.gov.ua/get-user-certificate/h8leRFTkX-GovvJj2tGz","Завантажити сертифікат")</f>
        <v>Завантажити сертифікат</v>
      </c>
    </row>
    <row r="455" spans="1:5" x14ac:dyDescent="0.3">
      <c r="A455" s="1">
        <v>454</v>
      </c>
      <c r="B455" t="s">
        <v>1340</v>
      </c>
      <c r="C455" t="s">
        <v>1341</v>
      </c>
      <c r="D455" t="s">
        <v>1342</v>
      </c>
      <c r="E455" t="str">
        <f>HYPERLINK("https://talan.bank.gov.ua/get-user-certificate/h8leRCnY4jh-5lLfdMEj","Завантажити сертифікат")</f>
        <v>Завантажити сертифікат</v>
      </c>
    </row>
    <row r="456" spans="1:5" x14ac:dyDescent="0.3">
      <c r="A456" s="1">
        <v>455</v>
      </c>
      <c r="B456" t="s">
        <v>1343</v>
      </c>
      <c r="C456" t="s">
        <v>1344</v>
      </c>
      <c r="D456" t="s">
        <v>1345</v>
      </c>
      <c r="E456" t="str">
        <f>HYPERLINK("https://talan.bank.gov.ua/get-user-certificate/h8leR2-zRYtx1RXFL6nD","Завантажити сертифікат")</f>
        <v>Завантажити сертифікат</v>
      </c>
    </row>
    <row r="457" spans="1:5" x14ac:dyDescent="0.3">
      <c r="A457" s="1">
        <v>456</v>
      </c>
      <c r="B457" t="s">
        <v>1346</v>
      </c>
      <c r="C457" t="s">
        <v>1347</v>
      </c>
      <c r="D457" t="s">
        <v>1348</v>
      </c>
      <c r="E457" t="str">
        <f>HYPERLINK("https://talan.bank.gov.ua/get-user-certificate/h8leR3PoFNKJuNYbnx23","Завантажити сертифікат")</f>
        <v>Завантажити сертифікат</v>
      </c>
    </row>
    <row r="458" spans="1:5" x14ac:dyDescent="0.3">
      <c r="A458" s="1">
        <v>457</v>
      </c>
      <c r="B458" t="s">
        <v>1349</v>
      </c>
      <c r="C458" t="s">
        <v>1350</v>
      </c>
      <c r="D458" t="s">
        <v>1351</v>
      </c>
      <c r="E458" t="str">
        <f>HYPERLINK("https://talan.bank.gov.ua/get-user-certificate/h8leRTRk3JfbKQih_igU","Завантажити сертифікат")</f>
        <v>Завантажити сертифікат</v>
      </c>
    </row>
    <row r="459" spans="1:5" x14ac:dyDescent="0.3">
      <c r="A459" s="1">
        <v>458</v>
      </c>
      <c r="B459" t="s">
        <v>1352</v>
      </c>
      <c r="C459" t="s">
        <v>1353</v>
      </c>
      <c r="D459" t="s">
        <v>1354</v>
      </c>
      <c r="E459" t="str">
        <f>HYPERLINK("https://talan.bank.gov.ua/get-user-certificate/h8leRhQ9kFsakrfBI226","Завантажити сертифікат")</f>
        <v>Завантажити сертифікат</v>
      </c>
    </row>
    <row r="460" spans="1:5" x14ac:dyDescent="0.3">
      <c r="A460" s="1">
        <v>459</v>
      </c>
      <c r="B460" t="s">
        <v>1355</v>
      </c>
      <c r="C460" t="s">
        <v>1356</v>
      </c>
      <c r="D460" t="s">
        <v>1357</v>
      </c>
      <c r="E460" t="str">
        <f>HYPERLINK("https://talan.bank.gov.ua/get-user-certificate/h8leRcFCnzzSrl_kXzFL","Завантажити сертифікат")</f>
        <v>Завантажити сертифікат</v>
      </c>
    </row>
    <row r="461" spans="1:5" x14ac:dyDescent="0.3">
      <c r="A461" s="1">
        <v>460</v>
      </c>
      <c r="B461" t="s">
        <v>1358</v>
      </c>
      <c r="C461" t="s">
        <v>1359</v>
      </c>
      <c r="D461" t="s">
        <v>1360</v>
      </c>
      <c r="E461" t="str">
        <f>HYPERLINK("https://talan.bank.gov.ua/get-user-certificate/h8leRgrvlX_UifGGD0xl","Завантажити сертифікат")</f>
        <v>Завантажити сертифікат</v>
      </c>
    </row>
    <row r="462" spans="1:5" x14ac:dyDescent="0.3">
      <c r="A462" s="1">
        <v>461</v>
      </c>
      <c r="B462" t="s">
        <v>1361</v>
      </c>
      <c r="C462" t="s">
        <v>1362</v>
      </c>
      <c r="D462" t="s">
        <v>1363</v>
      </c>
      <c r="E462" t="str">
        <f>HYPERLINK("https://talan.bank.gov.ua/get-user-certificate/h8leRCJSXB4lWecjlBbu","Завантажити сертифікат")</f>
        <v>Завантажити сертифікат</v>
      </c>
    </row>
    <row r="463" spans="1:5" x14ac:dyDescent="0.3">
      <c r="A463" s="1">
        <v>462</v>
      </c>
      <c r="B463" t="s">
        <v>1364</v>
      </c>
      <c r="C463" t="s">
        <v>1365</v>
      </c>
      <c r="D463" t="s">
        <v>1366</v>
      </c>
      <c r="E463" t="str">
        <f>HYPERLINK("https://talan.bank.gov.ua/get-user-certificate/h8leRKFDbmGygl3Pnwxm","Завантажити сертифікат")</f>
        <v>Завантажити сертифікат</v>
      </c>
    </row>
    <row r="464" spans="1:5" x14ac:dyDescent="0.3">
      <c r="A464" s="1">
        <v>463</v>
      </c>
      <c r="B464" t="s">
        <v>1367</v>
      </c>
      <c r="C464" t="s">
        <v>1368</v>
      </c>
      <c r="D464" t="s">
        <v>1369</v>
      </c>
      <c r="E464" t="str">
        <f>HYPERLINK("https://talan.bank.gov.ua/get-user-certificate/h8leRWjbqdr73DRcVlOu","Завантажити сертифікат")</f>
        <v>Завантажити сертифікат</v>
      </c>
    </row>
    <row r="465" spans="1:5" x14ac:dyDescent="0.3">
      <c r="A465" s="1">
        <v>464</v>
      </c>
      <c r="B465" t="s">
        <v>1370</v>
      </c>
      <c r="C465" t="s">
        <v>1371</v>
      </c>
      <c r="D465" t="s">
        <v>1372</v>
      </c>
      <c r="E465" t="str">
        <f>HYPERLINK("https://talan.bank.gov.ua/get-user-certificate/h8leRB0DhqIY8YLerEb7","Завантажити сертифікат")</f>
        <v>Завантажити сертифікат</v>
      </c>
    </row>
    <row r="466" spans="1:5" x14ac:dyDescent="0.3">
      <c r="A466" s="1">
        <v>465</v>
      </c>
      <c r="B466" t="s">
        <v>1373</v>
      </c>
      <c r="C466" t="s">
        <v>1374</v>
      </c>
      <c r="D466" t="s">
        <v>1375</v>
      </c>
      <c r="E466" t="str">
        <f>HYPERLINK("https://talan.bank.gov.ua/get-user-certificate/h8leR66_u-a3_iUVME6z","Завантажити сертифікат")</f>
        <v>Завантажити сертифікат</v>
      </c>
    </row>
    <row r="467" spans="1:5" x14ac:dyDescent="0.3">
      <c r="A467" s="1">
        <v>466</v>
      </c>
      <c r="B467" t="s">
        <v>1376</v>
      </c>
      <c r="C467" t="s">
        <v>1377</v>
      </c>
      <c r="D467" t="s">
        <v>1378</v>
      </c>
      <c r="E467" t="str">
        <f>HYPERLINK("https://talan.bank.gov.ua/get-user-certificate/h8leR0hSSMjDKVLXTW3s","Завантажити сертифікат")</f>
        <v>Завантажити сертифікат</v>
      </c>
    </row>
    <row r="468" spans="1:5" x14ac:dyDescent="0.3">
      <c r="A468" s="1">
        <v>467</v>
      </c>
      <c r="B468" t="s">
        <v>1379</v>
      </c>
      <c r="C468" t="s">
        <v>712</v>
      </c>
      <c r="D468" t="s">
        <v>1380</v>
      </c>
      <c r="E468" t="str">
        <f>HYPERLINK("https://talan.bank.gov.ua/get-user-certificate/h8leRteD_Q_CgFoM86oH","Завантажити сертифікат")</f>
        <v>Завантажити сертифікат</v>
      </c>
    </row>
    <row r="469" spans="1:5" x14ac:dyDescent="0.3">
      <c r="A469" s="1">
        <v>468</v>
      </c>
      <c r="B469" t="s">
        <v>1381</v>
      </c>
      <c r="C469" t="s">
        <v>1382</v>
      </c>
      <c r="D469" t="s">
        <v>1383</v>
      </c>
      <c r="E469" t="str">
        <f>HYPERLINK("https://talan.bank.gov.ua/get-user-certificate/h8leRdB-AizXIS_1w4sh","Завантажити сертифікат")</f>
        <v>Завантажити сертифікат</v>
      </c>
    </row>
    <row r="470" spans="1:5" x14ac:dyDescent="0.3">
      <c r="A470" s="1">
        <v>469</v>
      </c>
      <c r="B470" t="s">
        <v>1384</v>
      </c>
      <c r="C470" t="s">
        <v>1385</v>
      </c>
      <c r="D470" t="s">
        <v>1386</v>
      </c>
      <c r="E470" t="str">
        <f>HYPERLINK("https://talan.bank.gov.ua/get-user-certificate/h8leRfK1DHxgKGMHoEOL","Завантажити сертифікат")</f>
        <v>Завантажити сертифікат</v>
      </c>
    </row>
    <row r="471" spans="1:5" x14ac:dyDescent="0.3">
      <c r="A471" s="1">
        <v>470</v>
      </c>
      <c r="B471" t="s">
        <v>1387</v>
      </c>
      <c r="C471" t="s">
        <v>1388</v>
      </c>
      <c r="D471" t="s">
        <v>1389</v>
      </c>
      <c r="E471" t="str">
        <f>HYPERLINK("https://talan.bank.gov.ua/get-user-certificate/h8leRPCarqvKxnWnQeUL","Завантажити сертифікат")</f>
        <v>Завантажити сертифікат</v>
      </c>
    </row>
    <row r="472" spans="1:5" x14ac:dyDescent="0.3">
      <c r="A472" s="1">
        <v>471</v>
      </c>
      <c r="B472" t="s">
        <v>1390</v>
      </c>
      <c r="C472" t="s">
        <v>1391</v>
      </c>
      <c r="D472" t="s">
        <v>1392</v>
      </c>
      <c r="E472" t="str">
        <f>HYPERLINK("https://talan.bank.gov.ua/get-user-certificate/h8leRbBDhJxjjs9KDFAM","Завантажити сертифікат")</f>
        <v>Завантажити сертифікат</v>
      </c>
    </row>
    <row r="473" spans="1:5" x14ac:dyDescent="0.3">
      <c r="A473" s="1">
        <v>472</v>
      </c>
      <c r="B473" t="s">
        <v>1393</v>
      </c>
      <c r="C473" t="s">
        <v>1394</v>
      </c>
      <c r="D473" t="s">
        <v>1395</v>
      </c>
      <c r="E473" t="str">
        <f>HYPERLINK("https://talan.bank.gov.ua/get-user-certificate/h8leRxLfSW4sAShhSUrL","Завантажити сертифікат")</f>
        <v>Завантажити сертифікат</v>
      </c>
    </row>
    <row r="474" spans="1:5" x14ac:dyDescent="0.3">
      <c r="A474" s="1">
        <v>473</v>
      </c>
      <c r="B474" t="s">
        <v>1396</v>
      </c>
      <c r="C474" t="s">
        <v>1397</v>
      </c>
      <c r="D474" t="s">
        <v>1398</v>
      </c>
      <c r="E474" t="str">
        <f>HYPERLINK("https://talan.bank.gov.ua/get-user-certificate/h8leReTR-FWe93C15xzP","Завантажити сертифікат")</f>
        <v>Завантажити сертифікат</v>
      </c>
    </row>
    <row r="475" spans="1:5" x14ac:dyDescent="0.3">
      <c r="A475" s="1">
        <v>474</v>
      </c>
      <c r="B475" t="s">
        <v>1399</v>
      </c>
      <c r="C475" t="s">
        <v>1400</v>
      </c>
      <c r="D475" t="s">
        <v>1401</v>
      </c>
      <c r="E475" t="str">
        <f>HYPERLINK("https://talan.bank.gov.ua/get-user-certificate/h8leRbk6oyaVqxKpbO26","Завантажити сертифікат")</f>
        <v>Завантажити сертифікат</v>
      </c>
    </row>
    <row r="476" spans="1:5" x14ac:dyDescent="0.3">
      <c r="A476" s="1">
        <v>475</v>
      </c>
      <c r="B476" t="s">
        <v>1402</v>
      </c>
      <c r="C476" t="s">
        <v>1403</v>
      </c>
      <c r="D476" t="s">
        <v>1404</v>
      </c>
      <c r="E476" t="str">
        <f>HYPERLINK("https://talan.bank.gov.ua/get-user-certificate/h8leRUXAXqnxuIOIAH_-","Завантажити сертифікат")</f>
        <v>Завантажити сертифікат</v>
      </c>
    </row>
    <row r="477" spans="1:5" x14ac:dyDescent="0.3">
      <c r="A477" s="1">
        <v>476</v>
      </c>
      <c r="B477" t="s">
        <v>1405</v>
      </c>
      <c r="C477" t="s">
        <v>1406</v>
      </c>
      <c r="D477" t="s">
        <v>1407</v>
      </c>
      <c r="E477" t="str">
        <f>HYPERLINK("https://talan.bank.gov.ua/get-user-certificate/h8leRd4U_hZ7Os16GX2t","Завантажити сертифікат")</f>
        <v>Завантажити сертифікат</v>
      </c>
    </row>
    <row r="478" spans="1:5" x14ac:dyDescent="0.3">
      <c r="A478" s="1">
        <v>477</v>
      </c>
      <c r="B478" t="s">
        <v>1408</v>
      </c>
      <c r="C478" t="s">
        <v>739</v>
      </c>
      <c r="D478" t="s">
        <v>1409</v>
      </c>
      <c r="E478" t="str">
        <f>HYPERLINK("https://talan.bank.gov.ua/get-user-certificate/h8leRzTRWc6K9_7piNNE","Завантажити сертифікат")</f>
        <v>Завантажити сертифікат</v>
      </c>
    </row>
    <row r="479" spans="1:5" x14ac:dyDescent="0.3">
      <c r="A479" s="1">
        <v>478</v>
      </c>
      <c r="B479" t="s">
        <v>1410</v>
      </c>
      <c r="C479" t="s">
        <v>1411</v>
      </c>
      <c r="D479" t="s">
        <v>1412</v>
      </c>
      <c r="E479" t="str">
        <f>HYPERLINK("https://talan.bank.gov.ua/get-user-certificate/h8leR9y3JUmho8Cn0_5k","Завантажити сертифікат")</f>
        <v>Завантажити сертифікат</v>
      </c>
    </row>
    <row r="480" spans="1:5" x14ac:dyDescent="0.3">
      <c r="A480" s="1">
        <v>479</v>
      </c>
      <c r="B480" t="s">
        <v>1413</v>
      </c>
      <c r="C480" t="s">
        <v>1414</v>
      </c>
      <c r="D480" t="s">
        <v>1415</v>
      </c>
      <c r="E480" t="str">
        <f>HYPERLINK("https://talan.bank.gov.ua/get-user-certificate/h8leRvZRHeUQHp0hqarD","Завантажити сертифікат")</f>
        <v>Завантажити сертифікат</v>
      </c>
    </row>
    <row r="481" spans="1:5" x14ac:dyDescent="0.3">
      <c r="A481" s="1">
        <v>480</v>
      </c>
      <c r="B481" t="s">
        <v>1416</v>
      </c>
      <c r="C481" t="s">
        <v>1417</v>
      </c>
      <c r="D481" t="s">
        <v>1418</v>
      </c>
      <c r="E481" t="str">
        <f>HYPERLINK("https://talan.bank.gov.ua/get-user-certificate/h8leR4Q4jhP4MLGzz2Wy","Завантажити сертифікат")</f>
        <v>Завантажити сертифікат</v>
      </c>
    </row>
    <row r="482" spans="1:5" x14ac:dyDescent="0.3">
      <c r="A482" s="1">
        <v>481</v>
      </c>
      <c r="B482" t="s">
        <v>1419</v>
      </c>
      <c r="C482" t="s">
        <v>1420</v>
      </c>
      <c r="D482" t="s">
        <v>1421</v>
      </c>
      <c r="E482" t="str">
        <f>HYPERLINK("https://talan.bank.gov.ua/get-user-certificate/h8leRz337B-3e4N5VPij","Завантажити сертифікат")</f>
        <v>Завантажити сертифікат</v>
      </c>
    </row>
    <row r="483" spans="1:5" x14ac:dyDescent="0.3">
      <c r="A483" s="1">
        <v>482</v>
      </c>
      <c r="B483" t="s">
        <v>1422</v>
      </c>
      <c r="C483" t="s">
        <v>1423</v>
      </c>
      <c r="D483" t="s">
        <v>1424</v>
      </c>
      <c r="E483" t="str">
        <f>HYPERLINK("https://talan.bank.gov.ua/get-user-certificate/h8leRyd4BxdOEzxQnsX-","Завантажити сертифікат")</f>
        <v>Завантажити сертифікат</v>
      </c>
    </row>
    <row r="484" spans="1:5" x14ac:dyDescent="0.3">
      <c r="A484" s="1">
        <v>483</v>
      </c>
      <c r="B484" t="s">
        <v>1425</v>
      </c>
      <c r="C484" t="s">
        <v>1426</v>
      </c>
      <c r="D484" t="s">
        <v>1427</v>
      </c>
      <c r="E484" t="str">
        <f>HYPERLINK("https://talan.bank.gov.ua/get-user-certificate/h8leRWHNVNHCX5A9iKyc","Завантажити сертифікат")</f>
        <v>Завантажити сертифікат</v>
      </c>
    </row>
    <row r="485" spans="1:5" x14ac:dyDescent="0.3">
      <c r="A485" s="1">
        <v>484</v>
      </c>
      <c r="B485" t="s">
        <v>1428</v>
      </c>
      <c r="C485" t="s">
        <v>1429</v>
      </c>
      <c r="D485" t="s">
        <v>1430</v>
      </c>
      <c r="E485" t="str">
        <f>HYPERLINK("https://talan.bank.gov.ua/get-user-certificate/h8leRJROjB_KiN5sRt22","Завантажити сертифікат")</f>
        <v>Завантажити сертифікат</v>
      </c>
    </row>
    <row r="486" spans="1:5" x14ac:dyDescent="0.3">
      <c r="A486" s="1">
        <v>485</v>
      </c>
      <c r="B486" t="s">
        <v>1431</v>
      </c>
      <c r="C486" t="s">
        <v>581</v>
      </c>
      <c r="D486" t="s">
        <v>1432</v>
      </c>
      <c r="E486" t="str">
        <f>HYPERLINK("https://talan.bank.gov.ua/get-user-certificate/h8leRFPoSttbaWfRqXj7","Завантажити сертифікат")</f>
        <v>Завантажити сертифікат</v>
      </c>
    </row>
    <row r="487" spans="1:5" x14ac:dyDescent="0.3">
      <c r="B487" t="s">
        <v>1433</v>
      </c>
      <c r="C487" t="s">
        <v>1434</v>
      </c>
      <c r="D487" t="s">
        <v>1435</v>
      </c>
      <c r="E487" t="str">
        <f>HYPERLINK("https://talan.bank.gov.ua/get-user-certificate/h8leRT3iOeChwrPBEc2I","Завантажити сертифікат")</f>
        <v>Завантажити сертифікат</v>
      </c>
    </row>
    <row r="488" spans="1:5" x14ac:dyDescent="0.3">
      <c r="A488" s="1">
        <v>486</v>
      </c>
      <c r="B488" t="s">
        <v>1436</v>
      </c>
      <c r="C488" t="s">
        <v>1437</v>
      </c>
      <c r="D488" t="s">
        <v>1438</v>
      </c>
      <c r="E488" t="str">
        <f>HYPERLINK("https://talan.bank.gov.ua/get-user-certificate/h8leRz3XBZafl44Xk5AY","Завантажити сертифікат")</f>
        <v>Завантажити сертифікат</v>
      </c>
    </row>
    <row r="489" spans="1:5" x14ac:dyDescent="0.3">
      <c r="A489" s="1">
        <v>487</v>
      </c>
      <c r="B489" t="s">
        <v>1439</v>
      </c>
      <c r="C489" t="s">
        <v>1440</v>
      </c>
      <c r="D489" t="s">
        <v>1441</v>
      </c>
      <c r="E489" t="str">
        <f>HYPERLINK("https://talan.bank.gov.ua/get-user-certificate/h8leRsXOYVoSRd6V0E6C","Завантажити сертифікат")</f>
        <v>Завантажити сертифікат</v>
      </c>
    </row>
    <row r="490" spans="1:5" x14ac:dyDescent="0.3">
      <c r="A490" s="1">
        <v>488</v>
      </c>
      <c r="B490" t="s">
        <v>1442</v>
      </c>
      <c r="C490" t="s">
        <v>1443</v>
      </c>
      <c r="D490" t="s">
        <v>1444</v>
      </c>
      <c r="E490" t="str">
        <f>HYPERLINK("https://talan.bank.gov.ua/get-user-certificate/h8leRIqhKbJrapp6NkQi","Завантажити сертифікат")</f>
        <v>Завантажити сертифікат</v>
      </c>
    </row>
    <row r="491" spans="1:5" x14ac:dyDescent="0.3">
      <c r="A491" s="1">
        <v>489</v>
      </c>
      <c r="B491" t="s">
        <v>1449</v>
      </c>
      <c r="C491" t="s">
        <v>1450</v>
      </c>
      <c r="D491" t="s">
        <v>1451</v>
      </c>
      <c r="E491" t="str">
        <f>HYPERLINK("https://talan.bank.gov.ua/get-user-certificate/F8som-C2BMuycFahIA3v","Завантажити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E2" r:id="rId1" tooltip="Завантажити сертифікат" display="Завантажити сертифікат"/>
    <hyperlink ref="E3" r:id="rId2" tooltip="Завантажити сертифікат" display="Завантажити сертифікат"/>
    <hyperlink ref="E4" r:id="rId3" tooltip="Завантажити сертифікат" display="Завантажити сертифікат"/>
    <hyperlink ref="E5" r:id="rId4" tooltip="Завантажити сертифікат" display="Завантажити сертифікат"/>
    <hyperlink ref="E6" r:id="rId5" tooltip="Завантажити сертифікат" display="Завантажити сертифікат"/>
    <hyperlink ref="E7" r:id="rId6" tooltip="Завантажити сертифікат" display="Завантажити сертифікат"/>
    <hyperlink ref="E8" r:id="rId7" tooltip="Завантажити сертифікат" display="Завантажити сертифікат"/>
    <hyperlink ref="E9" r:id="rId8" tooltip="Завантажити сертифікат" display="Завантажити сертифікат"/>
    <hyperlink ref="E10" r:id="rId9" tooltip="Завантажити сертифікат" display="Завантажити сертифікат"/>
    <hyperlink ref="E11" r:id="rId10" tooltip="Завантажити сертифікат" display="Завантажити сертифікат"/>
    <hyperlink ref="E12" r:id="rId11" tooltip="Завантажити сертифікат" display="Завантажити сертифікат"/>
    <hyperlink ref="E13" r:id="rId12" tooltip="Завантажити сертифікат" display="Завантажити сертифікат"/>
    <hyperlink ref="E14" r:id="rId13" tooltip="Завантажити сертифікат" display="Завантажити сертифікат"/>
    <hyperlink ref="E15" r:id="rId14" tooltip="Завантажити сертифікат" display="Завантажити сертифікат"/>
    <hyperlink ref="E16" r:id="rId15" tooltip="Завантажити сертифікат" display="Завантажити сертифікат"/>
    <hyperlink ref="E17" r:id="rId16" tooltip="Завантажити сертифікат" display="Завантажити сертифікат"/>
    <hyperlink ref="E18" r:id="rId17" tooltip="Завантажити сертифікат" display="Завантажити сертифікат"/>
    <hyperlink ref="E19" r:id="rId18" tooltip="Завантажити сертифікат" display="Завантажити сертифікат"/>
    <hyperlink ref="E20" r:id="rId19" tooltip="Завантажити сертифікат" display="Завантажити сертифікат"/>
    <hyperlink ref="E21" r:id="rId20" tooltip="Завантажити сертифікат" display="Завантажити сертифікат"/>
    <hyperlink ref="E22" r:id="rId21" tooltip="Завантажити сертифікат" display="Завантажити сертифікат"/>
    <hyperlink ref="E23" r:id="rId22" tooltip="Завантажити сертифікат" display="Завантажити сертифікат"/>
    <hyperlink ref="E24" r:id="rId23" tooltip="Завантажити сертифікат" display="Завантажити сертифікат"/>
    <hyperlink ref="E25" r:id="rId24" tooltip="Завантажити сертифікат" display="Завантажити сертифікат"/>
    <hyperlink ref="E26" r:id="rId25" tooltip="Завантажити сертифікат" display="Завантажити сертифікат"/>
    <hyperlink ref="E27" r:id="rId26" tooltip="Завантажити сертифікат" display="Завантажити сертифікат"/>
    <hyperlink ref="E28" r:id="rId27" tooltip="Завантажити сертифікат" display="Завантажити сертифікат"/>
    <hyperlink ref="E29" r:id="rId28" tooltip="Завантажити сертифікат" display="Завантажити сертифікат"/>
    <hyperlink ref="E30" r:id="rId29" tooltip="Завантажити сертифікат" display="Завантажити сертифікат"/>
    <hyperlink ref="E31" r:id="rId30" tooltip="Завантажити сертифікат" display="Завантажити сертифікат"/>
    <hyperlink ref="E33" r:id="rId31" tooltip="Завантажити сертифікат" display="Завантажити сертифікат"/>
    <hyperlink ref="E34" r:id="rId32" tooltip="Завантажити сертифікат" display="Завантажити сертифікат"/>
    <hyperlink ref="E35" r:id="rId33" tooltip="Завантажити сертифікат" display="Завантажити сертифікат"/>
    <hyperlink ref="E36" r:id="rId34" tooltip="Завантажити сертифікат" display="Завантажити сертифікат"/>
    <hyperlink ref="E37" r:id="rId35" tooltip="Завантажити сертифікат" display="Завантажити сертифікат"/>
    <hyperlink ref="E38" r:id="rId36" tooltip="Завантажити сертифікат" display="Завантажити сертифікат"/>
    <hyperlink ref="E39" r:id="rId37" tooltip="Завантажити сертифікат" display="Завантажити сертифікат"/>
    <hyperlink ref="E40" r:id="rId38" tooltip="Завантажити сертифікат" display="Завантажити сертифікат"/>
    <hyperlink ref="E41" r:id="rId39" tooltip="Завантажити сертифікат" display="Завантажити сертифікат"/>
    <hyperlink ref="E42" r:id="rId40" tooltip="Завантажити сертифікат" display="Завантажити сертифікат"/>
    <hyperlink ref="E43" r:id="rId41" tooltip="Завантажити сертифікат" display="Завантажити сертифікат"/>
    <hyperlink ref="E44" r:id="rId42" tooltip="Завантажити сертифікат" display="Завантажити сертифікат"/>
    <hyperlink ref="E45" r:id="rId43" tooltip="Завантажити сертифікат" display="Завантажити сертифікат"/>
    <hyperlink ref="E46" r:id="rId44" tooltip="Завантажити сертифікат" display="Завантажити сертифікат"/>
    <hyperlink ref="E47" r:id="rId45" tooltip="Завантажити сертифікат" display="Завантажити сертифікат"/>
    <hyperlink ref="E48" r:id="rId46" tooltip="Завантажити сертифікат" display="Завантажити сертифікат"/>
    <hyperlink ref="E49" r:id="rId47" tooltip="Завантажити сертифікат" display="Завантажити сертифікат"/>
    <hyperlink ref="E50" r:id="rId48" tooltip="Завантажити сертифікат" display="Завантажити сертифікат"/>
    <hyperlink ref="E51" r:id="rId49" tooltip="Завантажити сертифікат" display="Завантажити сертифікат"/>
    <hyperlink ref="E52" r:id="rId50" tooltip="Завантажити сертифікат" display="Завантажити сертифікат"/>
    <hyperlink ref="E53" r:id="rId51" tooltip="Завантажити сертифікат" display="Завантажити сертифікат"/>
    <hyperlink ref="E54" r:id="rId52" tooltip="Завантажити сертифікат" display="Завантажити сертифікат"/>
    <hyperlink ref="E55" r:id="rId53" tooltip="Завантажити сертифікат" display="Завантажити сертифікат"/>
    <hyperlink ref="E56" r:id="rId54" tooltip="Завантажити сертифікат" display="Завантажити сертифікат"/>
    <hyperlink ref="E57" r:id="rId55" tooltip="Завантажити сертифікат" display="Завантажити сертифікат"/>
    <hyperlink ref="E58" r:id="rId56" tooltip="Завантажити сертифікат" display="Завантажити сертифікат"/>
    <hyperlink ref="E59" r:id="rId57" tooltip="Завантажити сертифікат" display="Завантажити сертифікат"/>
    <hyperlink ref="E60" r:id="rId58" tooltip="Завантажити сертифікат" display="Завантажити сертифікат"/>
    <hyperlink ref="E61" r:id="rId59" tooltip="Завантажити сертифікат" display="Завантажити сертифікат"/>
    <hyperlink ref="E62" r:id="rId60" tooltip="Завантажити сертифікат" display="Завантажити сертифікат"/>
    <hyperlink ref="E63" r:id="rId61" tooltip="Завантажити сертифікат" display="Завантажити сертифікат"/>
    <hyperlink ref="E64" r:id="rId62" tooltip="Завантажити сертифікат" display="Завантажити сертифікат"/>
    <hyperlink ref="E65" r:id="rId63" tooltip="Завантажити сертифікат" display="Завантажити сертифікат"/>
    <hyperlink ref="E66" r:id="rId64" tooltip="Завантажити сертифікат" display="Завантажити сертифікат"/>
    <hyperlink ref="E67" r:id="rId65" tooltip="Завантажити сертифікат" display="Завантажити сертифікат"/>
    <hyperlink ref="E68" r:id="rId66" tooltip="Завантажити сертифікат" display="Завантажити сертифікат"/>
    <hyperlink ref="E69" r:id="rId67" tooltip="Завантажити сертифікат" display="Завантажити сертифікат"/>
    <hyperlink ref="E70" r:id="rId68" tooltip="Завантажити сертифікат" display="Завантажити сертифікат"/>
    <hyperlink ref="E71" r:id="rId69" tooltip="Завантажити сертифікат" display="Завантажити сертифікат"/>
    <hyperlink ref="E72" r:id="rId70" tooltip="Завантажити сертифікат" display="Завантажити сертифікат"/>
    <hyperlink ref="E73" r:id="rId71" tooltip="Завантажити сертифікат" display="Завантажити сертифікат"/>
    <hyperlink ref="E74" r:id="rId72" tooltip="Завантажити сертифікат" display="Завантажити сертифікат"/>
    <hyperlink ref="E75" r:id="rId73" tooltip="Завантажити сертифікат" display="Завантажити сертифікат"/>
    <hyperlink ref="E76" r:id="rId74" tooltip="Завантажити сертифікат" display="Завантажити сертифікат"/>
    <hyperlink ref="E77" r:id="rId75" tooltip="Завантажити сертифікат" display="Завантажити сертифікат"/>
    <hyperlink ref="E78" r:id="rId76" tooltip="Завантажити сертифікат" display="Завантажити сертифікат"/>
    <hyperlink ref="E79" r:id="rId77" tooltip="Завантажити сертифікат" display="Завантажити сертифікат"/>
    <hyperlink ref="E80" r:id="rId78" tooltip="Завантажити сертифікат" display="Завантажити сертифікат"/>
    <hyperlink ref="E81" r:id="rId79" tooltip="Завантажити сертифікат" display="Завантажити сертифікат"/>
    <hyperlink ref="E82" r:id="rId80" tooltip="Завантажити сертифікат" display="Завантажити сертифікат"/>
    <hyperlink ref="E83" r:id="rId81" tooltip="Завантажити сертифікат" display="Завантажити сертифікат"/>
    <hyperlink ref="E84" r:id="rId82" tooltip="Завантажити сертифікат" display="Завантажити сертифікат"/>
    <hyperlink ref="E85" r:id="rId83" tooltip="Завантажити сертифікат" display="Завантажити сертифікат"/>
    <hyperlink ref="E86" r:id="rId84" tooltip="Завантажити сертифікат" display="Завантажити сертифікат"/>
    <hyperlink ref="E87" r:id="rId85" tooltip="Завантажити сертифікат" display="Завантажити сертифікат"/>
    <hyperlink ref="E88" r:id="rId86" tooltip="Завантажити сертифікат" display="Завантажити сертифікат"/>
    <hyperlink ref="E89" r:id="rId87" tooltip="Завантажити сертифікат" display="Завантажити сертифікат"/>
    <hyperlink ref="E90" r:id="rId88" tooltip="Завантажити сертифікат" display="Завантажити сертифікат"/>
    <hyperlink ref="E91" r:id="rId89" tooltip="Завантажити сертифікат" display="Завантажити сертифікат"/>
    <hyperlink ref="E92" r:id="rId90" tooltip="Завантажити сертифікат" display="Завантажити сертифікат"/>
    <hyperlink ref="E93" r:id="rId91" tooltip="Завантажити сертифікат" display="Завантажити сертифікат"/>
    <hyperlink ref="E94" r:id="rId92" tooltip="Завантажити сертифікат" display="Завантажити сертифікат"/>
    <hyperlink ref="E95" r:id="rId93" tooltip="Завантажити сертифікат" display="Завантажити сертифікат"/>
    <hyperlink ref="E96" r:id="rId94" tooltip="Завантажити сертифікат" display="Завантажити сертифікат"/>
    <hyperlink ref="E97" r:id="rId95" tooltip="Завантажити сертифікат" display="Завантажити сертифікат"/>
    <hyperlink ref="E98" r:id="rId96" tooltip="Завантажити сертифікат" display="Завантажити сертифікат"/>
    <hyperlink ref="E99" r:id="rId97" tooltip="Завантажити сертифікат" display="Завантажити сертифікат"/>
    <hyperlink ref="E100" r:id="rId98" tooltip="Завантажити сертифікат" display="Завантажити сертифікат"/>
    <hyperlink ref="E101" r:id="rId99" tooltip="Завантажити сертифікат" display="Завантажити сертифікат"/>
    <hyperlink ref="E102" r:id="rId100" tooltip="Завантажити сертифікат" display="Завантажити сертифікат"/>
    <hyperlink ref="E103" r:id="rId101" tooltip="Завантажити сертифікат" display="Завантажити сертифікат"/>
    <hyperlink ref="E104" r:id="rId102" tooltip="Завантажити сертифікат" display="Завантажити сертифікат"/>
    <hyperlink ref="E105" r:id="rId103" tooltip="Завантажити сертифікат" display="Завантажити сертифікат"/>
    <hyperlink ref="E106" r:id="rId104" tooltip="Завантажити сертифікат" display="Завантажити сертифікат"/>
    <hyperlink ref="E107" r:id="rId105" tooltip="Завантажити сертифікат" display="Завантажити сертифікат"/>
    <hyperlink ref="E108" r:id="rId106" tooltip="Завантажити сертифікат" display="Завантажити сертифікат"/>
    <hyperlink ref="E109" r:id="rId107" tooltip="Завантажити сертифікат" display="Завантажити сертифікат"/>
    <hyperlink ref="E110" r:id="rId108" tooltip="Завантажити сертифікат" display="Завантажити сертифікат"/>
    <hyperlink ref="E111" r:id="rId109" tooltip="Завантажити сертифікат" display="Завантажити сертифікат"/>
    <hyperlink ref="E112" r:id="rId110" tooltip="Завантажити сертифікат" display="Завантажити сертифікат"/>
    <hyperlink ref="E113" r:id="rId111" tooltip="Завантажити сертифікат" display="Завантажити сертифікат"/>
    <hyperlink ref="E114" r:id="rId112" tooltip="Завантажити сертифікат" display="Завантажити сертифікат"/>
    <hyperlink ref="E115" r:id="rId113" tooltip="Завантажити сертифікат" display="Завантажити сертифікат"/>
    <hyperlink ref="E116" r:id="rId114" tooltip="Завантажити сертифікат" display="Завантажити сертифікат"/>
    <hyperlink ref="E117" r:id="rId115" tooltip="Завантажити сертифікат" display="Завантажити сертифікат"/>
    <hyperlink ref="E118" r:id="rId116" tooltip="Завантажити сертифікат" display="Завантажити сертифікат"/>
    <hyperlink ref="E119" r:id="rId117" tooltip="Завантажити сертифікат" display="Завантажити сертифікат"/>
    <hyperlink ref="E120" r:id="rId118" tooltip="Завантажити сертифікат" display="Завантажити сертифікат"/>
    <hyperlink ref="E121" r:id="rId119" tooltip="Завантажити сертифікат" display="Завантажити сертифікат"/>
    <hyperlink ref="E122" r:id="rId120" tooltip="Завантажити сертифікат" display="Завантажити сертифікат"/>
    <hyperlink ref="E123" r:id="rId121" tooltip="Завантажити сертифікат" display="Завантажити сертифікат"/>
    <hyperlink ref="E124" r:id="rId122" tooltip="Завантажити сертифікат" display="Завантажити сертифікат"/>
    <hyperlink ref="E125" r:id="rId123" tooltip="Завантажити сертифікат" display="Завантажити сертифікат"/>
    <hyperlink ref="E126" r:id="rId124" tooltip="Завантажити сертифікат" display="Завантажити сертифікат"/>
    <hyperlink ref="E127" r:id="rId125" tooltip="Завантажити сертифікат" display="Завантажити сертифікат"/>
    <hyperlink ref="E128" r:id="rId126" tooltip="Завантажити сертифікат" display="Завантажити сертифікат"/>
    <hyperlink ref="E129" r:id="rId127" tooltip="Завантажити сертифікат" display="Завантажити сертифікат"/>
    <hyperlink ref="E130" r:id="rId128" tooltip="Завантажити сертифікат" display="Завантажити сертифікат"/>
    <hyperlink ref="E131" r:id="rId129" tooltip="Завантажити сертифікат" display="Завантажити сертифікат"/>
    <hyperlink ref="E132" r:id="rId130" tooltip="Завантажити сертифікат" display="Завантажити сертифікат"/>
    <hyperlink ref="E133" r:id="rId131" tooltip="Завантажити сертифікат" display="Завантажити сертифікат"/>
    <hyperlink ref="E134" r:id="rId132" tooltip="Завантажити сертифікат" display="Завантажити сертифікат"/>
    <hyperlink ref="E135" r:id="rId133" tooltip="Завантажити сертифікат" display="Завантажити сертифікат"/>
    <hyperlink ref="E136" r:id="rId134" tooltip="Завантажити сертифікат" display="Завантажити сертифікат"/>
    <hyperlink ref="E137" r:id="rId135" tooltip="Завантажити сертифікат" display="Завантажити сертифікат"/>
    <hyperlink ref="E138" r:id="rId136" tooltip="Завантажити сертифікат" display="Завантажити сертифікат"/>
    <hyperlink ref="E139" r:id="rId137" tooltip="Завантажити сертифікат" display="Завантажити сертифікат"/>
    <hyperlink ref="E140" r:id="rId138" tooltip="Завантажити сертифікат" display="Завантажити сертифікат"/>
    <hyperlink ref="E141" r:id="rId139" tooltip="Завантажити сертифікат" display="Завантажити сертифікат"/>
    <hyperlink ref="E142" r:id="rId140" tooltip="Завантажити сертифікат" display="Завантажити сертифікат"/>
    <hyperlink ref="E143" r:id="rId141" tooltip="Завантажити сертифікат" display="Завантажити сертифікат"/>
    <hyperlink ref="E144" r:id="rId142" tooltip="Завантажити сертифікат" display="Завантажити сертифікат"/>
    <hyperlink ref="E145" r:id="rId143" tooltip="Завантажити сертифікат" display="Завантажити сертифікат"/>
    <hyperlink ref="E146" r:id="rId144" tooltip="Завантажити сертифікат" display="Завантажити сертифікат"/>
    <hyperlink ref="E147" r:id="rId145" tooltip="Завантажити сертифікат" display="Завантажити сертифікат"/>
    <hyperlink ref="E148" r:id="rId146" tooltip="Завантажити сертифікат" display="Завантажити сертифікат"/>
    <hyperlink ref="E149" r:id="rId147" tooltip="Завантажити сертифікат" display="Завантажити сертифікат"/>
    <hyperlink ref="E150" r:id="rId148" tooltip="Завантажити сертифікат" display="Завантажити сертифікат"/>
    <hyperlink ref="E151" r:id="rId149" tooltip="Завантажити сертифікат" display="Завантажити сертифікат"/>
    <hyperlink ref="E152" r:id="rId150" tooltip="Завантажити сертифікат" display="Завантажити сертифікат"/>
    <hyperlink ref="E153" r:id="rId151" tooltip="Завантажити сертифікат" display="Завантажити сертифікат"/>
    <hyperlink ref="E154" r:id="rId152" tooltip="Завантажити сертифікат" display="Завантажити сертифікат"/>
    <hyperlink ref="E155" r:id="rId153" tooltip="Завантажити сертифікат" display="Завантажити сертифікат"/>
    <hyperlink ref="E156" r:id="rId154" tooltip="Завантажити сертифікат" display="Завантажити сертифікат"/>
    <hyperlink ref="E157" r:id="rId155" tooltip="Завантажити сертифікат" display="Завантажити сертифікат"/>
    <hyperlink ref="E158" r:id="rId156" tooltip="Завантажити сертифікат" display="Завантажити сертифікат"/>
    <hyperlink ref="E159" r:id="rId157" tooltip="Завантажити сертифікат" display="Завантажити сертифікат"/>
    <hyperlink ref="E160" r:id="rId158" tooltip="Завантажити сертифікат" display="Завантажити сертифікат"/>
    <hyperlink ref="E161" r:id="rId159" tooltip="Завантажити сертифікат" display="Завантажити сертифікат"/>
    <hyperlink ref="E162" r:id="rId160" tooltip="Завантажити сертифікат" display="Завантажити сертифікат"/>
    <hyperlink ref="E163" r:id="rId161" tooltip="Завантажити сертифікат" display="Завантажити сертифікат"/>
    <hyperlink ref="E164" r:id="rId162" tooltip="Завантажити сертифікат" display="Завантажити сертифікат"/>
    <hyperlink ref="E165" r:id="rId163" tooltip="Завантажити сертифікат" display="Завантажити сертифікат"/>
    <hyperlink ref="E166" r:id="rId164" tooltip="Завантажити сертифікат" display="Завантажити сертифікат"/>
    <hyperlink ref="E167" r:id="rId165" tooltip="Завантажити сертифікат" display="Завантажити сертифікат"/>
    <hyperlink ref="E168" r:id="rId166" tooltip="Завантажити сертифікат" display="Завантажити сертифікат"/>
    <hyperlink ref="E169" r:id="rId167" tooltip="Завантажити сертифікат" display="Завантажити сертифікат"/>
    <hyperlink ref="E170" r:id="rId168" tooltip="Завантажити сертифікат" display="Завантажити сертифікат"/>
    <hyperlink ref="E171" r:id="rId169" tooltip="Завантажити сертифікат" display="Завантажити сертифікат"/>
    <hyperlink ref="E172" r:id="rId170" tooltip="Завантажити сертифікат" display="Завантажити сертифікат"/>
    <hyperlink ref="E173" r:id="rId171" tooltip="Завантажити сертифікат" display="Завантажити сертифікат"/>
    <hyperlink ref="E174" r:id="rId172" tooltip="Завантажити сертифікат" display="Завантажити сертифікат"/>
    <hyperlink ref="E175" r:id="rId173" tooltip="Завантажити сертифікат" display="Завантажити сертифікат"/>
    <hyperlink ref="E176" r:id="rId174" tooltip="Завантажити сертифікат" display="Завантажити сертифікат"/>
    <hyperlink ref="E177" r:id="rId175" tooltip="Завантажити сертифікат" display="Завантажити сертифікат"/>
    <hyperlink ref="E178" r:id="rId176" tooltip="Завантажити сертифікат" display="Завантажити сертифікат"/>
    <hyperlink ref="E179" r:id="rId177" tooltip="Завантажити сертифікат" display="Завантажити сертифікат"/>
    <hyperlink ref="E180" r:id="rId178" tooltip="Завантажити сертифікат" display="Завантажити сертифікат"/>
    <hyperlink ref="E181" r:id="rId179" tooltip="Завантажити сертифікат" display="Завантажити сертифікат"/>
    <hyperlink ref="E182" r:id="rId180" tooltip="Завантажити сертифікат" display="Завантажити сертифікат"/>
    <hyperlink ref="E183" r:id="rId181" tooltip="Завантажити сертифікат" display="Завантажити сертифікат"/>
    <hyperlink ref="E184" r:id="rId182" tooltip="Завантажити сертифікат" display="Завантажити сертифікат"/>
    <hyperlink ref="E185" r:id="rId183" tooltip="Завантажити сертифікат" display="Завантажити сертифікат"/>
    <hyperlink ref="E186" r:id="rId184" tooltip="Завантажити сертифікат" display="Завантажити сертифікат"/>
    <hyperlink ref="E187" r:id="rId185" tooltip="Завантажити сертифікат" display="Завантажити сертифікат"/>
    <hyperlink ref="E188" r:id="rId186" tooltip="Завантажити сертифікат" display="Завантажити сертифікат"/>
    <hyperlink ref="E189" r:id="rId187" tooltip="Завантажити сертифікат" display="Завантажити сертифікат"/>
    <hyperlink ref="E190" r:id="rId188" tooltip="Завантажити сертифікат" display="Завантажити сертифікат"/>
    <hyperlink ref="E191" r:id="rId189" tooltip="Завантажити сертифікат" display="Завантажити сертифікат"/>
    <hyperlink ref="E192" r:id="rId190" tooltip="Завантажити сертифікат" display="Завантажити сертифікат"/>
    <hyperlink ref="E193" r:id="rId191" tooltip="Завантажити сертифікат" display="Завантажити сертифікат"/>
    <hyperlink ref="E194" r:id="rId192" tooltip="Завантажити сертифікат" display="Завантажити сертифікат"/>
    <hyperlink ref="E195" r:id="rId193" tooltip="Завантажити сертифікат" display="Завантажити сертифікат"/>
    <hyperlink ref="E196" r:id="rId194" tooltip="Завантажити сертифікат" display="Завантажити сертифікат"/>
    <hyperlink ref="E197" r:id="rId195" tooltip="Завантажити сертифікат" display="Завантажити сертифікат"/>
    <hyperlink ref="E198" r:id="rId196" tooltip="Завантажити сертифікат" display="Завантажити сертифікат"/>
    <hyperlink ref="E199" r:id="rId197" tooltip="Завантажити сертифікат" display="Завантажити сертифікат"/>
    <hyperlink ref="E200" r:id="rId198" tooltip="Завантажити сертифікат" display="Завантажити сертифікат"/>
    <hyperlink ref="E201" r:id="rId199" tooltip="Завантажити сертифікат" display="Завантажити сертифікат"/>
    <hyperlink ref="E202" r:id="rId200" tooltip="Завантажити сертифікат" display="Завантажити сертифікат"/>
    <hyperlink ref="E203" r:id="rId201" tooltip="Завантажити сертифікат" display="Завантажити сертифікат"/>
    <hyperlink ref="E204" r:id="rId202" tooltip="Завантажити сертифікат" display="Завантажити сертифікат"/>
    <hyperlink ref="E205" r:id="rId203" tooltip="Завантажити сертифікат" display="Завантажити сертифікат"/>
    <hyperlink ref="E206" r:id="rId204" tooltip="Завантажити сертифікат" display="Завантажити сертифікат"/>
    <hyperlink ref="E207" r:id="rId205" tooltip="Завантажити сертифікат" display="Завантажити сертифікат"/>
    <hyperlink ref="E208" r:id="rId206" tooltip="Завантажити сертифікат" display="Завантажити сертифікат"/>
    <hyperlink ref="E209" r:id="rId207" tooltip="Завантажити сертифікат" display="Завантажити сертифікат"/>
    <hyperlink ref="E210" r:id="rId208" tooltip="Завантажити сертифікат" display="Завантажити сертифікат"/>
    <hyperlink ref="E211" r:id="rId209" tooltip="Завантажити сертифікат" display="Завантажити сертифікат"/>
    <hyperlink ref="E212" r:id="rId210" tooltip="Завантажити сертифікат" display="Завантажити сертифікат"/>
    <hyperlink ref="E213" r:id="rId211" tooltip="Завантажити сертифікат" display="Завантажити сертифікат"/>
    <hyperlink ref="E214" r:id="rId212" tooltip="Завантажити сертифікат" display="Завантажити сертифікат"/>
    <hyperlink ref="E215" r:id="rId213" tooltip="Завантажити сертифікат" display="Завантажити сертифікат"/>
    <hyperlink ref="E216" r:id="rId214" tooltip="Завантажити сертифікат" display="Завантажити сертифікат"/>
    <hyperlink ref="E217" r:id="rId215" tooltip="Завантажити сертифікат" display="Завантажити сертифікат"/>
    <hyperlink ref="E218" r:id="rId216" tooltip="Завантажити сертифікат" display="Завантажити сертифікат"/>
    <hyperlink ref="E219" r:id="rId217" tooltip="Завантажити сертифікат" display="Завантажити сертифікат"/>
    <hyperlink ref="E220" r:id="rId218" tooltip="Завантажити сертифікат" display="Завантажити сертифікат"/>
    <hyperlink ref="E221" r:id="rId219" tooltip="Завантажити сертифікат" display="Завантажити сертифікат"/>
    <hyperlink ref="E222" r:id="rId220" tooltip="Завантажити сертифікат" display="Завантажити сертифікат"/>
    <hyperlink ref="E223" r:id="rId221" tooltip="Завантажити сертифікат" display="Завантажити сертифікат"/>
    <hyperlink ref="E224" r:id="rId222" tooltip="Завантажити сертифікат" display="Завантажити сертифікат"/>
    <hyperlink ref="E225" r:id="rId223" tooltip="Завантажити сертифікат" display="Завантажити сертифікат"/>
    <hyperlink ref="E226" r:id="rId224" tooltip="Завантажити сертифікат" display="Завантажити сертифікат"/>
    <hyperlink ref="E227" r:id="rId225" tooltip="Завантажити сертифікат" display="Завантажити сертифікат"/>
    <hyperlink ref="E228" r:id="rId226" tooltip="Завантажити сертифікат" display="Завантажити сертифікат"/>
    <hyperlink ref="E229" r:id="rId227" tooltip="Завантажити сертифікат" display="Завантажити сертифікат"/>
    <hyperlink ref="E230" r:id="rId228" tooltip="Завантажити сертифікат" display="Завантажити сертифікат"/>
    <hyperlink ref="E231" r:id="rId229" tooltip="Завантажити сертифікат" display="Завантажити сертифікат"/>
    <hyperlink ref="E232" r:id="rId230" tooltip="Завантажити сертифікат" display="Завантажити сертифікат"/>
    <hyperlink ref="E233" r:id="rId231" tooltip="Завантажити сертифікат" display="Завантажити сертифікат"/>
    <hyperlink ref="E234" r:id="rId232" tooltip="Завантажити сертифікат" display="Завантажити сертифікат"/>
    <hyperlink ref="E235" r:id="rId233" tooltip="Завантажити сертифікат" display="Завантажити сертифікат"/>
    <hyperlink ref="E236" r:id="rId234" tooltip="Завантажити сертифікат" display="Завантажити сертифікат"/>
    <hyperlink ref="E237" r:id="rId235" tooltip="Завантажити сертифікат" display="Завантажити сертифікат"/>
    <hyperlink ref="E238" r:id="rId236" tooltip="Завантажити сертифікат" display="Завантажити сертифікат"/>
    <hyperlink ref="E239" r:id="rId237" tooltip="Завантажити сертифікат" display="Завантажити сертифікат"/>
    <hyperlink ref="E240" r:id="rId238" tooltip="Завантажити сертифікат" display="Завантажити сертифікат"/>
    <hyperlink ref="E241" r:id="rId239" tooltip="Завантажити сертифікат" display="Завантажити сертифікат"/>
    <hyperlink ref="E242" r:id="rId240" tooltip="Завантажити сертифікат" display="Завантажити сертифікат"/>
    <hyperlink ref="E243" r:id="rId241" tooltip="Завантажити сертифікат" display="Завантажити сертифікат"/>
    <hyperlink ref="E244" r:id="rId242" tooltip="Завантажити сертифікат" display="Завантажити сертифікат"/>
    <hyperlink ref="E245" r:id="rId243" tooltip="Завантажити сертифікат" display="Завантажити сертифікат"/>
    <hyperlink ref="E246" r:id="rId244" tooltip="Завантажити сертифікат" display="Завантажити сертифікат"/>
    <hyperlink ref="E247" r:id="rId245" tooltip="Завантажити сертифікат" display="Завантажити сертифікат"/>
    <hyperlink ref="E248" r:id="rId246" tooltip="Завантажити сертифікат" display="Завантажити сертифікат"/>
    <hyperlink ref="E249" r:id="rId247" tooltip="Завантажити сертифікат" display="Завантажити сертифікат"/>
    <hyperlink ref="E250" r:id="rId248" tooltip="Завантажити сертифікат" display="Завантажити сертифікат"/>
    <hyperlink ref="E251" r:id="rId249" tooltip="Завантажити сертифікат" display="Завантажити сертифікат"/>
    <hyperlink ref="E252" r:id="rId250" tooltip="Завантажити сертифікат" display="Завантажити сертифікат"/>
    <hyperlink ref="E253" r:id="rId251" tooltip="Завантажити сертифікат" display="Завантажити сертифікат"/>
    <hyperlink ref="E254" r:id="rId252" tooltip="Завантажити сертифікат" display="Завантажити сертифікат"/>
    <hyperlink ref="E255" r:id="rId253" tooltip="Завантажити сертифікат" display="Завантажити сертифікат"/>
    <hyperlink ref="E256" r:id="rId254" tooltip="Завантажити сертифікат" display="Завантажити сертифікат"/>
    <hyperlink ref="E257" r:id="rId255" tooltip="Завантажити сертифікат" display="Завантажити сертифікат"/>
    <hyperlink ref="E258" r:id="rId256" tooltip="Завантажити сертифікат" display="Завантажити сертифікат"/>
    <hyperlink ref="E259" r:id="rId257" tooltip="Завантажити сертифікат" display="Завантажити сертифікат"/>
    <hyperlink ref="E260" r:id="rId258" tooltip="Завантажити сертифікат" display="Завантажити сертифікат"/>
    <hyperlink ref="E261" r:id="rId259" tooltip="Завантажити сертифікат" display="Завантажити сертифікат"/>
    <hyperlink ref="E262" r:id="rId260" tooltip="Завантажити сертифікат" display="Завантажити сертифікат"/>
    <hyperlink ref="E263" r:id="rId261" tooltip="Завантажити сертифікат" display="Завантажити сертифікат"/>
    <hyperlink ref="E264" r:id="rId262" tooltip="Завантажити сертифікат" display="Завантажити сертифікат"/>
    <hyperlink ref="E265" r:id="rId263" tooltip="Завантажити сертифікат" display="Завантажити сертифікат"/>
    <hyperlink ref="E266" r:id="rId264" tooltip="Завантажити сертифікат" display="Завантажити сертифікат"/>
    <hyperlink ref="E267" r:id="rId265" tooltip="Завантажити сертифікат" display="Завантажити сертифікат"/>
    <hyperlink ref="E268" r:id="rId266" tooltip="Завантажити сертифікат" display="Завантажити сертифікат"/>
    <hyperlink ref="E269" r:id="rId267" tooltip="Завантажити сертифікат" display="Завантажити сертифікат"/>
    <hyperlink ref="E270" r:id="rId268" tooltip="Завантажити сертифікат" display="Завантажити сертифікат"/>
    <hyperlink ref="E271" r:id="rId269" tooltip="Завантажити сертифікат" display="Завантажити сертифікат"/>
    <hyperlink ref="E272" r:id="rId270" tooltip="Завантажити сертифікат" display="Завантажити сертифікат"/>
    <hyperlink ref="E273" r:id="rId271" tooltip="Завантажити сертифікат" display="Завантажити сертифікат"/>
    <hyperlink ref="E275" r:id="rId272" tooltip="Завантажити сертифікат" display="Завантажити сертифікат"/>
    <hyperlink ref="E276" r:id="rId273" tooltip="Завантажити сертифікат" display="Завантажити сертифікат"/>
    <hyperlink ref="E277" r:id="rId274" tooltip="Завантажити сертифікат" display="Завантажити сертифікат"/>
    <hyperlink ref="E278" r:id="rId275" tooltip="Завантажити сертифікат" display="Завантажити сертифікат"/>
    <hyperlink ref="E279" r:id="rId276" tooltip="Завантажити сертифікат" display="Завантажити сертифікат"/>
    <hyperlink ref="E280" r:id="rId277" tooltip="Завантажити сертифікат" display="Завантажити сертифікат"/>
    <hyperlink ref="E281" r:id="rId278" tooltip="Завантажити сертифікат" display="Завантажити сертифікат"/>
    <hyperlink ref="E282" r:id="rId279" tooltip="Завантажити сертифікат" display="Завантажити сертифікат"/>
    <hyperlink ref="E283" r:id="rId280" tooltip="Завантажити сертифікат" display="Завантажити сертифікат"/>
    <hyperlink ref="E284" r:id="rId281" tooltip="Завантажити сертифікат" display="Завантажити сертифікат"/>
    <hyperlink ref="E285" r:id="rId282" tooltip="Завантажити сертифікат" display="Завантажити сертифікат"/>
    <hyperlink ref="E286" r:id="rId283" tooltip="Завантажити сертифікат" display="Завантажити сертифікат"/>
    <hyperlink ref="E287" r:id="rId284" tooltip="Завантажити сертифікат" display="Завантажити сертифікат"/>
    <hyperlink ref="E288" r:id="rId285" tooltip="Завантажити сертифікат" display="Завантажити сертифікат"/>
    <hyperlink ref="E289" r:id="rId286" tooltip="Завантажити сертифікат" display="Завантажити сертифікат"/>
    <hyperlink ref="E290" r:id="rId287" tooltip="Завантажити сертифікат" display="Завантажити сертифікат"/>
    <hyperlink ref="E291" r:id="rId288" tooltip="Завантажити сертифікат" display="Завантажити сертифікат"/>
    <hyperlink ref="E292" r:id="rId289" tooltip="Завантажити сертифікат" display="Завантажити сертифікат"/>
    <hyperlink ref="E293" r:id="rId290" tooltip="Завантажити сертифікат" display="Завантажити сертифікат"/>
    <hyperlink ref="E294" r:id="rId291" tooltip="Завантажити сертифікат" display="Завантажити сертифікат"/>
    <hyperlink ref="E295" r:id="rId292" tooltip="Завантажити сертифікат" display="Завантажити сертифікат"/>
    <hyperlink ref="E296" r:id="rId293" tooltip="Завантажити сертифікат" display="Завантажити сертифікат"/>
    <hyperlink ref="E297" r:id="rId294" tooltip="Завантажити сертифікат" display="Завантажити сертифікат"/>
    <hyperlink ref="E298" r:id="rId295" tooltip="Завантажити сертифікат" display="Завантажити сертифікат"/>
    <hyperlink ref="E299" r:id="rId296" tooltip="Завантажити сертифікат" display="Завантажити сертифікат"/>
    <hyperlink ref="E300" r:id="rId297" tooltip="Завантажити сертифікат" display="Завантажити сертифікат"/>
    <hyperlink ref="E301" r:id="rId298" tooltip="Завантажити сертифікат" display="Завантажити сертифікат"/>
    <hyperlink ref="E302" r:id="rId299" tooltip="Завантажити сертифікат" display="Завантажити сертифікат"/>
    <hyperlink ref="E303" r:id="rId300" tooltip="Завантажити сертифікат" display="Завантажити сертифікат"/>
    <hyperlink ref="E304" r:id="rId301" tooltip="Завантажити сертифікат" display="Завантажити сертифікат"/>
    <hyperlink ref="E305" r:id="rId302" tooltip="Завантажити сертифікат" display="Завантажити сертифікат"/>
    <hyperlink ref="E306" r:id="rId303" tooltip="Завантажити сертифікат" display="Завантажити сертифікат"/>
    <hyperlink ref="E307" r:id="rId304" tooltip="Завантажити сертифікат" display="Завантажити сертифікат"/>
    <hyperlink ref="E308" r:id="rId305" tooltip="Завантажити сертифікат" display="Завантажити сертифікат"/>
    <hyperlink ref="E309" r:id="rId306" tooltip="Завантажити сертифікат" display="Завантажити сертифікат"/>
    <hyperlink ref="E310" r:id="rId307" tooltip="Завантажити сертифікат" display="Завантажити сертифікат"/>
    <hyperlink ref="E311" r:id="rId308" tooltip="Завантажити сертифікат" display="Завантажити сертифікат"/>
    <hyperlink ref="E312" r:id="rId309" tooltip="Завантажити сертифікат" display="Завантажити сертифікат"/>
    <hyperlink ref="E313" r:id="rId310" tooltip="Завантажити сертифікат" display="Завантажити сертифікат"/>
    <hyperlink ref="E314" r:id="rId311" tooltip="Завантажити сертифікат" display="Завантажити сертифікат"/>
    <hyperlink ref="E315" r:id="rId312" tooltip="Завантажити сертифікат" display="Завантажити сертифікат"/>
    <hyperlink ref="E316" r:id="rId313" tooltip="Завантажити сертифікат" display="Завантажити сертифікат"/>
    <hyperlink ref="E317" r:id="rId314" tooltip="Завантажити сертифікат" display="Завантажити сертифікат"/>
    <hyperlink ref="E318" r:id="rId315" tooltip="Завантажити сертифікат" display="Завантажити сертифікат"/>
    <hyperlink ref="E319" r:id="rId316" tooltip="Завантажити сертифікат" display="Завантажити сертифікат"/>
    <hyperlink ref="E321" r:id="rId317" tooltip="Завантажити сертифікат" display="Завантажити сертифікат"/>
    <hyperlink ref="E322" r:id="rId318" tooltip="Завантажити сертифікат" display="Завантажити сертифікат"/>
    <hyperlink ref="E323" r:id="rId319" tooltip="Завантажити сертифікат" display="Завантажити сертифікат"/>
    <hyperlink ref="E324" r:id="rId320" tooltip="Завантажити сертифікат" display="Завантажити сертифікат"/>
    <hyperlink ref="E325" r:id="rId321" tooltip="Завантажити сертифікат" display="Завантажити сертифікат"/>
    <hyperlink ref="E326" r:id="rId322" tooltip="Завантажити сертифікат" display="Завантажити сертифікат"/>
    <hyperlink ref="E327" r:id="rId323" tooltip="Завантажити сертифікат" display="Завантажити сертифікат"/>
    <hyperlink ref="E328" r:id="rId324" tooltip="Завантажити сертифікат" display="Завантажити сертифікат"/>
    <hyperlink ref="E329" r:id="rId325" tooltip="Завантажити сертифікат" display="Завантажити сертифікат"/>
    <hyperlink ref="E330" r:id="rId326" tooltip="Завантажити сертифікат" display="Завантажити сертифікат"/>
    <hyperlink ref="E331" r:id="rId327" tooltip="Завантажити сертифікат" display="Завантажити сертифікат"/>
    <hyperlink ref="E332" r:id="rId328" tooltip="Завантажити сертифікат" display="Завантажити сертифікат"/>
    <hyperlink ref="E333" r:id="rId329" tooltip="Завантажити сертифікат" display="Завантажити сертифікат"/>
    <hyperlink ref="E334" r:id="rId330" tooltip="Завантажити сертифікат" display="Завантажити сертифікат"/>
    <hyperlink ref="E335" r:id="rId331" tooltip="Завантажити сертифікат" display="Завантажити сертифікат"/>
    <hyperlink ref="E336" r:id="rId332" tooltip="Завантажити сертифікат" display="Завантажити сертифікат"/>
    <hyperlink ref="E337" r:id="rId333" tooltip="Завантажити сертифікат" display="Завантажити сертифікат"/>
    <hyperlink ref="E338" r:id="rId334" tooltip="Завантажити сертифікат" display="Завантажити сертифікат"/>
    <hyperlink ref="E339" r:id="rId335" tooltip="Завантажити сертифікат" display="Завантажити сертифікат"/>
    <hyperlink ref="E340" r:id="rId336" tooltip="Завантажити сертифікат" display="Завантажити сертифікат"/>
    <hyperlink ref="E341" r:id="rId337" tooltip="Завантажити сертифікат" display="Завантажити сертифікат"/>
    <hyperlink ref="E342" r:id="rId338" tooltip="Завантажити сертифікат" display="Завантажити сертифікат"/>
    <hyperlink ref="E343" r:id="rId339" tooltip="Завантажити сертифікат" display="Завантажити сертифікат"/>
    <hyperlink ref="E344" r:id="rId340" tooltip="Завантажити сертифікат" display="Завантажити сертифікат"/>
    <hyperlink ref="E345" r:id="rId341" tooltip="Завантажити сертифікат" display="Завантажити сертифікат"/>
    <hyperlink ref="E346" r:id="rId342" tooltip="Завантажити сертифікат" display="Завантажити сертифікат"/>
    <hyperlink ref="E347" r:id="rId343" tooltip="Завантажити сертифікат" display="Завантажити сертифікат"/>
    <hyperlink ref="E348" r:id="rId344" tooltip="Завантажити сертифікат" display="Завантажити сертифікат"/>
    <hyperlink ref="E349" r:id="rId345" tooltip="Завантажити сертифікат" display="Завантажити сертифікат"/>
    <hyperlink ref="E350" r:id="rId346" tooltip="Завантажити сертифікат" display="Завантажити сертифікат"/>
    <hyperlink ref="E351" r:id="rId347" tooltip="Завантажити сертифікат" display="Завантажити сертифікат"/>
    <hyperlink ref="E352" r:id="rId348" tooltip="Завантажити сертифікат" display="Завантажити сертифікат"/>
    <hyperlink ref="E353" r:id="rId349" tooltip="Завантажити сертифікат" display="Завантажити сертифікат"/>
    <hyperlink ref="E354" r:id="rId350" tooltip="Завантажити сертифікат" display="Завантажити сертифікат"/>
    <hyperlink ref="E355" r:id="rId351" tooltip="Завантажити сертифікат" display="Завантажити сертифікат"/>
    <hyperlink ref="E356" r:id="rId352" tooltip="Завантажити сертифікат" display="Завантажити сертифікат"/>
    <hyperlink ref="E357" r:id="rId353" tooltip="Завантажити сертифікат" display="Завантажити сертифікат"/>
    <hyperlink ref="E358" r:id="rId354" tooltip="Завантажити сертифікат" display="Завантажити сертифікат"/>
    <hyperlink ref="E359" r:id="rId355" tooltip="Завантажити сертифікат" display="Завантажити сертифікат"/>
    <hyperlink ref="E360" r:id="rId356" tooltip="Завантажити сертифікат" display="Завантажити сертифікат"/>
    <hyperlink ref="E361" r:id="rId357" tooltip="Завантажити сертифікат" display="Завантажити сертифікат"/>
    <hyperlink ref="E362" r:id="rId358" tooltip="Завантажити сертифікат" display="Завантажити сертифікат"/>
    <hyperlink ref="E363" r:id="rId359" tooltip="Завантажити сертифікат" display="Завантажити сертифікат"/>
    <hyperlink ref="E364" r:id="rId360" tooltip="Завантажити сертифікат" display="Завантажити сертифікат"/>
    <hyperlink ref="E365" r:id="rId361" tooltip="Завантажити сертифікат" display="Завантажити сертифікат"/>
    <hyperlink ref="E366" r:id="rId362" tooltip="Завантажити сертифікат" display="Завантажити сертифікат"/>
    <hyperlink ref="E367" r:id="rId363" tooltip="Завантажити сертифікат" display="Завантажити сертифікат"/>
    <hyperlink ref="E368" r:id="rId364" tooltip="Завантажити сертифікат" display="Завантажити сертифікат"/>
    <hyperlink ref="E369" r:id="rId365" tooltip="Завантажити сертифікат" display="Завантажити сертифікат"/>
    <hyperlink ref="E370" r:id="rId366" tooltip="Завантажити сертифікат" display="Завантажити сертифікат"/>
    <hyperlink ref="E371" r:id="rId367" tooltip="Завантажити сертифікат" display="Завантажити сертифікат"/>
    <hyperlink ref="E372" r:id="rId368" tooltip="Завантажити сертифікат" display="Завантажити сертифікат"/>
    <hyperlink ref="E373" r:id="rId369" tooltip="Завантажити сертифікат" display="Завантажити сертифікат"/>
    <hyperlink ref="E374" r:id="rId370" tooltip="Завантажити сертифікат" display="Завантажити сертифікат"/>
    <hyperlink ref="E375" r:id="rId371" tooltip="Завантажити сертифікат" display="Завантажити сертифікат"/>
    <hyperlink ref="E376" r:id="rId372" tooltip="Завантажити сертифікат" display="Завантажити сертифікат"/>
    <hyperlink ref="E377" r:id="rId373" tooltip="Завантажити сертифікат" display="Завантажити сертифікат"/>
    <hyperlink ref="E378" r:id="rId374" tooltip="Завантажити сертифікат" display="Завантажити сертифікат"/>
    <hyperlink ref="E379" r:id="rId375" tooltip="Завантажити сертифікат" display="Завантажити сертифікат"/>
    <hyperlink ref="E380" r:id="rId376" tooltip="Завантажити сертифікат" display="Завантажити сертифікат"/>
    <hyperlink ref="E381" r:id="rId377" tooltip="Завантажити сертифікат" display="Завантажити сертифікат"/>
    <hyperlink ref="E382" r:id="rId378" tooltip="Завантажити сертифікат" display="Завантажити сертифікат"/>
    <hyperlink ref="E383" r:id="rId379" tooltip="Завантажити сертифікат" display="Завантажити сертифікат"/>
    <hyperlink ref="E384" r:id="rId380" tooltip="Завантажити сертифікат" display="Завантажити сертифікат"/>
    <hyperlink ref="E385" r:id="rId381" tooltip="Завантажити сертифікат" display="Завантажити сертифікат"/>
    <hyperlink ref="E386" r:id="rId382" tooltip="Завантажити сертифікат" display="Завантажити сертифікат"/>
    <hyperlink ref="E387" r:id="rId383" tooltip="Завантажити сертифікат" display="Завантажити сертифікат"/>
    <hyperlink ref="E388" r:id="rId384" tooltip="Завантажити сертифікат" display="Завантажити сертифікат"/>
    <hyperlink ref="E389" r:id="rId385" tooltip="Завантажити сертифікат" display="Завантажити сертифікат"/>
    <hyperlink ref="E390" r:id="rId386" tooltip="Завантажити сертифікат" display="Завантажити сертифікат"/>
    <hyperlink ref="E391" r:id="rId387" tooltip="Завантажити сертифікат" display="Завантажити сертифікат"/>
    <hyperlink ref="E392" r:id="rId388" tooltip="Завантажити сертифікат" display="Завантажити сертифікат"/>
    <hyperlink ref="E393" r:id="rId389" tooltip="Завантажити сертифікат" display="Завантажити сертифікат"/>
    <hyperlink ref="E394" r:id="rId390" tooltip="Завантажити сертифікат" display="Завантажити сертифікат"/>
    <hyperlink ref="E395" r:id="rId391" tooltip="Завантажити сертифікат" display="Завантажити сертифікат"/>
    <hyperlink ref="E396" r:id="rId392" tooltip="Завантажити сертифікат" display="Завантажити сертифікат"/>
    <hyperlink ref="E397" r:id="rId393" tooltip="Завантажити сертифікат" display="Завантажити сертифікат"/>
    <hyperlink ref="E398" r:id="rId394" tooltip="Завантажити сертифікат" display="Завантажити сертифікат"/>
    <hyperlink ref="E399" r:id="rId395" tooltip="Завантажити сертифікат" display="Завантажити сертифікат"/>
    <hyperlink ref="E400" r:id="rId396" tooltip="Завантажити сертифікат" display="Завантажити сертифікат"/>
    <hyperlink ref="E401" r:id="rId397" tooltip="Завантажити сертифікат" display="Завантажити сертифікат"/>
    <hyperlink ref="E402" r:id="rId398" tooltip="Завантажити сертифікат" display="Завантажити сертифікат"/>
    <hyperlink ref="E403" r:id="rId399" tooltip="Завантажити сертифікат" display="Завантажити сертифікат"/>
    <hyperlink ref="E404" r:id="rId400" tooltip="Завантажити сертифікат" display="Завантажити сертифікат"/>
    <hyperlink ref="E405" r:id="rId401" tooltip="Завантажити сертифікат" display="Завантажити сертифікат"/>
    <hyperlink ref="E406" r:id="rId402" tooltip="Завантажити сертифікат" display="Завантажити сертифікат"/>
    <hyperlink ref="E407" r:id="rId403" tooltip="Завантажити сертифікат" display="Завантажити сертифікат"/>
    <hyperlink ref="E408" r:id="rId404" tooltip="Завантажити сертифікат" display="Завантажити сертифікат"/>
    <hyperlink ref="E409" r:id="rId405" tooltip="Завантажити сертифікат" display="Завантажити сертифікат"/>
    <hyperlink ref="E410" r:id="rId406" tooltip="Завантажити сертифікат" display="Завантажити сертифікат"/>
    <hyperlink ref="E411" r:id="rId407" tooltip="Завантажити сертифікат" display="Завантажити сертифікат"/>
    <hyperlink ref="E412" r:id="rId408" tooltip="Завантажити сертифікат" display="Завантажити сертифікат"/>
    <hyperlink ref="E413" r:id="rId409" tooltip="Завантажити сертифікат" display="Завантажити сертифікат"/>
    <hyperlink ref="E414" r:id="rId410" tooltip="Завантажити сертифікат" display="Завантажити сертифікат"/>
    <hyperlink ref="E415" r:id="rId411" tooltip="Завантажити сертифікат" display="Завантажити сертифікат"/>
    <hyperlink ref="E416" r:id="rId412" tooltip="Завантажити сертифікат" display="Завантажити сертифікат"/>
    <hyperlink ref="E417" r:id="rId413" tooltip="Завантажити сертифікат" display="Завантажити сертифікат"/>
    <hyperlink ref="E418" r:id="rId414" tooltip="Завантажити сертифікат" display="Завантажити сертифікат"/>
    <hyperlink ref="E419" r:id="rId415" tooltip="Завантажити сертифікат" display="Завантажити сертифікат"/>
    <hyperlink ref="E420" r:id="rId416" tooltip="Завантажити сертифікат" display="Завантажити сертифікат"/>
    <hyperlink ref="E421" r:id="rId417" tooltip="Завантажити сертифікат" display="Завантажити сертифікат"/>
    <hyperlink ref="E422" r:id="rId418" tooltip="Завантажити сертифікат" display="Завантажити сертифікат"/>
    <hyperlink ref="E423" r:id="rId419" tooltip="Завантажити сертифікат" display="Завантажити сертифікат"/>
    <hyperlink ref="E424" r:id="rId420" tooltip="Завантажити сертифікат" display="Завантажити сертифікат"/>
    <hyperlink ref="E425" r:id="rId421" tooltip="Завантажити сертифікат" display="Завантажити сертифікат"/>
    <hyperlink ref="E426" r:id="rId422" tooltip="Завантажити сертифікат" display="Завантажити сертифікат"/>
    <hyperlink ref="E427" r:id="rId423" tooltip="Завантажити сертифікат" display="Завантажити сертифікат"/>
    <hyperlink ref="E428" r:id="rId424" tooltip="Завантажити сертифікат" display="Завантажити сертифікат"/>
    <hyperlink ref="E429" r:id="rId425" tooltip="Завантажити сертифікат" display="Завантажити сертифікат"/>
    <hyperlink ref="E430" r:id="rId426" tooltip="Завантажити сертифікат" display="Завантажити сертифікат"/>
    <hyperlink ref="E431" r:id="rId427" tooltip="Завантажити сертифікат" display="Завантажити сертифікат"/>
    <hyperlink ref="E432" r:id="rId428" tooltip="Завантажити сертифікат" display="Завантажити сертифікат"/>
    <hyperlink ref="E433" r:id="rId429" tooltip="Завантажити сертифікат" display="Завантажити сертифікат"/>
    <hyperlink ref="E434" r:id="rId430" tooltip="Завантажити сертифікат" display="Завантажити сертифікат"/>
    <hyperlink ref="E435" r:id="rId431" tooltip="Завантажити сертифікат" display="Завантажити сертифікат"/>
    <hyperlink ref="E436" r:id="rId432" tooltip="Завантажити сертифікат" display="Завантажити сертифікат"/>
    <hyperlink ref="E437" r:id="rId433" tooltip="Завантажити сертифікат" display="Завантажити сертифікат"/>
    <hyperlink ref="E438" r:id="rId434" tooltip="Завантажити сертифікат" display="Завантажити сертифікат"/>
    <hyperlink ref="E439" r:id="rId435" tooltip="Завантажити сертифікат" display="Завантажити сертифікат"/>
    <hyperlink ref="E440" r:id="rId436" tooltip="Завантажити сертифікат" display="Завантажити сертифікат"/>
    <hyperlink ref="E441" r:id="rId437" tooltip="Завантажити сертифікат" display="Завантажити сертифікат"/>
    <hyperlink ref="E442" r:id="rId438" tooltip="Завантажити сертифікат" display="Завантажити сертифікат"/>
    <hyperlink ref="E443" r:id="rId439" tooltip="Завантажити сертифікат" display="Завантажити сертифікат"/>
    <hyperlink ref="E444" r:id="rId440" tooltip="Завантажити сертифікат" display="Завантажити сертифікат"/>
    <hyperlink ref="E445" r:id="rId441" tooltip="Завантажити сертифікат" display="Завантажити сертифікат"/>
    <hyperlink ref="E446" r:id="rId442" tooltip="Завантажити сертифікат" display="Завантажити сертифікат"/>
    <hyperlink ref="E447" r:id="rId443" tooltip="Завантажити сертифікат" display="Завантажити сертифікат"/>
    <hyperlink ref="E448" r:id="rId444" tooltip="Завантажити сертифікат" display="Завантажити сертифікат"/>
    <hyperlink ref="E449" r:id="rId445" tooltip="Завантажити сертифікат" display="Завантажити сертифікат"/>
    <hyperlink ref="E450" r:id="rId446" tooltip="Завантажити сертифікат" display="Завантажити сертифікат"/>
    <hyperlink ref="E451" r:id="rId447" tooltip="Завантажити сертифікат" display="Завантажити сертифікат"/>
    <hyperlink ref="E452" r:id="rId448" tooltip="Завантажити сертифікат" display="Завантажити сертифікат"/>
    <hyperlink ref="E453" r:id="rId449" tooltip="Завантажити сертифікат" display="Завантажити сертифікат"/>
    <hyperlink ref="E454" r:id="rId450" tooltip="Завантажити сертифікат" display="Завантажити сертифікат"/>
    <hyperlink ref="E455" r:id="rId451" tooltip="Завантажити сертифікат" display="Завантажити сертифікат"/>
    <hyperlink ref="E456" r:id="rId452" tooltip="Завантажити сертифікат" display="Завантажити сертифікат"/>
    <hyperlink ref="E457" r:id="rId453" tooltip="Завантажити сертифікат" display="Завантажити сертифікат"/>
    <hyperlink ref="E458" r:id="rId454" tooltip="Завантажити сертифікат" display="Завантажити сертифікат"/>
    <hyperlink ref="E459" r:id="rId455" tooltip="Завантажити сертифікат" display="Завантажити сертифікат"/>
    <hyperlink ref="E460" r:id="rId456" tooltip="Завантажити сертифікат" display="Завантажити сертифікат"/>
    <hyperlink ref="E461" r:id="rId457" tooltip="Завантажити сертифікат" display="Завантажити сертифікат"/>
    <hyperlink ref="E462" r:id="rId458" tooltip="Завантажити сертифікат" display="Завантажити сертифікат"/>
    <hyperlink ref="E463" r:id="rId459" tooltip="Завантажити сертифікат" display="Завантажити сертифікат"/>
    <hyperlink ref="E464" r:id="rId460" tooltip="Завантажити сертифікат" display="Завантажити сертифікат"/>
    <hyperlink ref="E465" r:id="rId461" tooltip="Завантажити сертифікат" display="Завантажити сертифікат"/>
    <hyperlink ref="E466" r:id="rId462" tooltip="Завантажити сертифікат" display="Завантажити сертифікат"/>
    <hyperlink ref="E467" r:id="rId463" tooltip="Завантажити сертифікат" display="Завантажити сертифікат"/>
    <hyperlink ref="E468" r:id="rId464" tooltip="Завантажити сертифікат" display="Завантажити сертифікат"/>
    <hyperlink ref="E469" r:id="rId465" tooltip="Завантажити сертифікат" display="Завантажити сертифікат"/>
    <hyperlink ref="E470" r:id="rId466" tooltip="Завантажити сертифікат" display="Завантажити сертифікат"/>
    <hyperlink ref="E471" r:id="rId467" tooltip="Завантажити сертифікат" display="Завантажити сертифікат"/>
    <hyperlink ref="E472" r:id="rId468" tooltip="Завантажити сертифікат" display="Завантажити сертифікат"/>
    <hyperlink ref="E473" r:id="rId469" tooltip="Завантажити сертифікат" display="Завантажити сертифікат"/>
    <hyperlink ref="E474" r:id="rId470" tooltip="Завантажити сертифікат" display="Завантажити сертифікат"/>
    <hyperlink ref="E475" r:id="rId471" tooltip="Завантажити сертифікат" display="Завантажити сертифікат"/>
    <hyperlink ref="E476" r:id="rId472" tooltip="Завантажити сертифікат" display="Завантажити сертифікат"/>
    <hyperlink ref="E477" r:id="rId473" tooltip="Завантажити сертифікат" display="Завантажити сертифікат"/>
    <hyperlink ref="E478" r:id="rId474" tooltip="Завантажити сертифікат" display="Завантажити сертифікат"/>
    <hyperlink ref="E479" r:id="rId475" tooltip="Завантажити сертифікат" display="Завантажити сертифікат"/>
    <hyperlink ref="E480" r:id="rId476" tooltip="Завантажити сертифікат" display="Завантажити сертифікат"/>
    <hyperlink ref="E481" r:id="rId477" tooltip="Завантажити сертифікат" display="Завантажити сертифікат"/>
    <hyperlink ref="E482" r:id="rId478" tooltip="Завантажити сертифікат" display="Завантажити сертифікат"/>
    <hyperlink ref="E483" r:id="rId479" tooltip="Завантажити сертифікат" display="Завантажити сертифікат"/>
    <hyperlink ref="E484" r:id="rId480" tooltip="Завантажити сертифікат" display="Завантажити сертифікат"/>
    <hyperlink ref="E485" r:id="rId481" tooltip="Завантажити сертифікат" display="Завантажити сертифікат"/>
    <hyperlink ref="E486" r:id="rId482" tooltip="Завантажити сертифікат" display="Завантажити сертифікат"/>
    <hyperlink ref="E487" r:id="rId483" tooltip="Завантажити сертифікат" display="Завантажити сертифікат"/>
    <hyperlink ref="E488" r:id="rId484" tooltip="Завантажити сертифікат" display="Завантажити сертифікат"/>
    <hyperlink ref="E489" r:id="rId485" tooltip="Завантажити сертифікат" display="Завантажити сертифікат"/>
    <hyperlink ref="E490" r:id="rId486" tooltip="Завантажити сертифікат" display="Завантажити сертифікат"/>
    <hyperlink ref="E274" r:id="rId487" tooltip="Завантажити сертифікат" display="Завантажити сертифікат"/>
    <hyperlink ref="E32" r:id="rId488" tooltip="Завантажити сертифікат" display="Завантажити сертифікат"/>
    <hyperlink ref="E491" r:id="rId489" tooltip="Завантажити сертифікат" display="Завантажити сертифікат"/>
    <hyperlink ref="E320" r:id="rId490" tooltip="Завантажити сертифікат" display="Завантажити сертифікат"/>
  </hyperlinks>
  <pageMargins left="0.7" right="0.7" top="0.75" bottom="0.75" header="0.3" footer="0.3"/>
  <pageSetup orientation="portrait" r:id="rId4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2024-04-18T12:24:24Z</dcterms:created>
  <dcterms:modified xsi:type="dcterms:W3CDTF">2024-05-02T14:18:19Z</dcterms:modified>
  <cp:category/>
</cp:coreProperties>
</file>