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Сертифікати Школа благодійності 2023\"/>
    </mc:Choice>
  </mc:AlternateContent>
  <bookViews>
    <workbookView xWindow="0" yWindow="0" windowWidth="23040" windowHeight="8904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718" i="1" l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 l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 l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<sst xmlns="http://schemas.openxmlformats.org/spreadsheetml/2006/main" count="1438" uniqueCount="1394">
  <si>
    <t>ПІБ</t>
  </si>
  <si>
    <t>Посилання на сертифікат</t>
  </si>
  <si>
    <t>0001</t>
  </si>
  <si>
    <t>Клиша Ольга</t>
  </si>
  <si>
    <t>0002</t>
  </si>
  <si>
    <t>Заріцька Юлія</t>
  </si>
  <si>
    <t>0003</t>
  </si>
  <si>
    <t>Демчук-Маригіна Дар'я</t>
  </si>
  <si>
    <t>0004</t>
  </si>
  <si>
    <t>Лабінцева Олена</t>
  </si>
  <si>
    <t>0005</t>
  </si>
  <si>
    <t>Павшукова Марина Володимирівна</t>
  </si>
  <si>
    <t>0006</t>
  </si>
  <si>
    <t>Росинський Андрій</t>
  </si>
  <si>
    <t>0007</t>
  </si>
  <si>
    <t>Бутенко Лариса</t>
  </si>
  <si>
    <t>0008</t>
  </si>
  <si>
    <t>Піскун Світлана</t>
  </si>
  <si>
    <t>0009</t>
  </si>
  <si>
    <t xml:space="preserve">Чернишова Ірина </t>
  </si>
  <si>
    <t>0010</t>
  </si>
  <si>
    <t>Подшивайлова Ірина</t>
  </si>
  <si>
    <t>0011</t>
  </si>
  <si>
    <t xml:space="preserve">Тенета Ольга </t>
  </si>
  <si>
    <t>0012</t>
  </si>
  <si>
    <t>Сагай Ольга</t>
  </si>
  <si>
    <t>0013</t>
  </si>
  <si>
    <t xml:space="preserve">Поплавська Наталія </t>
  </si>
  <si>
    <t>0014</t>
  </si>
  <si>
    <t>Кушпіт Ірина</t>
  </si>
  <si>
    <t>0015</t>
  </si>
  <si>
    <t>Кравченко Оксана</t>
  </si>
  <si>
    <t>0016</t>
  </si>
  <si>
    <t>Строчка Євгенія</t>
  </si>
  <si>
    <t>0017</t>
  </si>
  <si>
    <t xml:space="preserve">Фатєєва Яна </t>
  </si>
  <si>
    <t>0018</t>
  </si>
  <si>
    <t xml:space="preserve">Шевель Євгенія </t>
  </si>
  <si>
    <t>0019</t>
  </si>
  <si>
    <t>Філонова Світлана Борисівна</t>
  </si>
  <si>
    <t>0020</t>
  </si>
  <si>
    <t>Качур Ольга</t>
  </si>
  <si>
    <t>0021</t>
  </si>
  <si>
    <t>Овсянко Денис</t>
  </si>
  <si>
    <t>0022</t>
  </si>
  <si>
    <t>Оксана Супрун</t>
  </si>
  <si>
    <t>0023</t>
  </si>
  <si>
    <t xml:space="preserve">Мерцалов Сергій </t>
  </si>
  <si>
    <t>0024</t>
  </si>
  <si>
    <t>Сліпченко Ольга</t>
  </si>
  <si>
    <t>0025</t>
  </si>
  <si>
    <t xml:space="preserve">Ольга НІКОГОСЯН </t>
  </si>
  <si>
    <t>0026</t>
  </si>
  <si>
    <t xml:space="preserve">Червенкова Ірина </t>
  </si>
  <si>
    <t>0027</t>
  </si>
  <si>
    <t xml:space="preserve">Горбач Яна </t>
  </si>
  <si>
    <t>0028</t>
  </si>
  <si>
    <t>Варибрус Вікторія Павлівна</t>
  </si>
  <si>
    <t>0029</t>
  </si>
  <si>
    <t>Мамалига Галина Олексіївна</t>
  </si>
  <si>
    <t>0030</t>
  </si>
  <si>
    <t>Кот Богдан</t>
  </si>
  <si>
    <t>0031</t>
  </si>
  <si>
    <t>Польова Тетяна Вікторівна</t>
  </si>
  <si>
    <t>0032</t>
  </si>
  <si>
    <t>Малоголова Юлія</t>
  </si>
  <si>
    <t>0033</t>
  </si>
  <si>
    <t>Половинченко Людмила</t>
  </si>
  <si>
    <t>0034</t>
  </si>
  <si>
    <t>Сєверін Марина</t>
  </si>
  <si>
    <t>0035</t>
  </si>
  <si>
    <t>Козюра Людмила</t>
  </si>
  <si>
    <t>0036</t>
  </si>
  <si>
    <t xml:space="preserve">Калина Олена Сергіївна </t>
  </si>
  <si>
    <t>0037</t>
  </si>
  <si>
    <t>Сергієнко Наталія</t>
  </si>
  <si>
    <t>0038</t>
  </si>
  <si>
    <t>Кисловська Світлана</t>
  </si>
  <si>
    <t>0039</t>
  </si>
  <si>
    <t xml:space="preserve">Тарабан Каріна </t>
  </si>
  <si>
    <t>0040</t>
  </si>
  <si>
    <t>Смольянінова Альона</t>
  </si>
  <si>
    <t>0041</t>
  </si>
  <si>
    <t>Ленько  Ленора</t>
  </si>
  <si>
    <t>0042</t>
  </si>
  <si>
    <t>Процик Марія Миколаївна</t>
  </si>
  <si>
    <t>0043</t>
  </si>
  <si>
    <t>Чабан Наталя Іванівна</t>
  </si>
  <si>
    <t>0044</t>
  </si>
  <si>
    <t xml:space="preserve">Потєряйко Ірина </t>
  </si>
  <si>
    <t>0045</t>
  </si>
  <si>
    <t xml:space="preserve">Куковська Олександра </t>
  </si>
  <si>
    <t>0046</t>
  </si>
  <si>
    <t>Сірак Катерина</t>
  </si>
  <si>
    <t>0047</t>
  </si>
  <si>
    <t xml:space="preserve">Трубакова Дарина </t>
  </si>
  <si>
    <t>0048</t>
  </si>
  <si>
    <t xml:space="preserve">Левченко Марина Олексіївна </t>
  </si>
  <si>
    <t>0049</t>
  </si>
  <si>
    <t xml:space="preserve">Савчук Ольга </t>
  </si>
  <si>
    <t>0050</t>
  </si>
  <si>
    <t>Рябченко Ірина</t>
  </si>
  <si>
    <t>0051</t>
  </si>
  <si>
    <t xml:space="preserve">Дзюб Оксана Ярославівна </t>
  </si>
  <si>
    <t>0052</t>
  </si>
  <si>
    <t xml:space="preserve">Литвиненко Юлія </t>
  </si>
  <si>
    <t>0053</t>
  </si>
  <si>
    <t>Тетяна Примаченко</t>
  </si>
  <si>
    <t>0054</t>
  </si>
  <si>
    <t>Колесниченко Тетяна</t>
  </si>
  <si>
    <t>0055</t>
  </si>
  <si>
    <t>Білава Валентина</t>
  </si>
  <si>
    <t>0056</t>
  </si>
  <si>
    <t>Світлана Остапчук</t>
  </si>
  <si>
    <t>0057</t>
  </si>
  <si>
    <t>Обушний Сергій</t>
  </si>
  <si>
    <t>0058</t>
  </si>
  <si>
    <t>Ткач Наталія</t>
  </si>
  <si>
    <t>0059</t>
  </si>
  <si>
    <t>Левенець Ірина</t>
  </si>
  <si>
    <t>0060</t>
  </si>
  <si>
    <t>Горбач Ауріка Андріївна</t>
  </si>
  <si>
    <t>0061</t>
  </si>
  <si>
    <t>Новікова Дарина</t>
  </si>
  <si>
    <t>0062</t>
  </si>
  <si>
    <t>Павлова Валентина</t>
  </si>
  <si>
    <t>0063</t>
  </si>
  <si>
    <t>Березіна Олена</t>
  </si>
  <si>
    <t>0064</t>
  </si>
  <si>
    <t>Пищенюк Ірина Володимирівна</t>
  </si>
  <si>
    <t>0065</t>
  </si>
  <si>
    <t>Немченко Тетяна</t>
  </si>
  <si>
    <t>0066</t>
  </si>
  <si>
    <t xml:space="preserve">Ништун Тетяна Володимирівна </t>
  </si>
  <si>
    <t>0067</t>
  </si>
  <si>
    <t xml:space="preserve">Шакірова Яна </t>
  </si>
  <si>
    <t>0068</t>
  </si>
  <si>
    <t>Грановська Тетяна</t>
  </si>
  <si>
    <t>0069</t>
  </si>
  <si>
    <t>Овдій Денис Вікторович</t>
  </si>
  <si>
    <t>0070</t>
  </si>
  <si>
    <t xml:space="preserve">Сліпенко Ірина </t>
  </si>
  <si>
    <t>0071</t>
  </si>
  <si>
    <t>Бадюк Катерина</t>
  </si>
  <si>
    <t>0072</t>
  </si>
  <si>
    <t>Мухортова Поліна</t>
  </si>
  <si>
    <t>0073</t>
  </si>
  <si>
    <t xml:space="preserve">Шелестюк Владислав Анатолійович </t>
  </si>
  <si>
    <t>0074</t>
  </si>
  <si>
    <t xml:space="preserve">Мулярчук Любов Миколаївна </t>
  </si>
  <si>
    <t>0075</t>
  </si>
  <si>
    <t>Махонін Олексій</t>
  </si>
  <si>
    <t>0076</t>
  </si>
  <si>
    <t>Ворона Валентина</t>
  </si>
  <si>
    <t>0077</t>
  </si>
  <si>
    <t>Грищенко Лариса</t>
  </si>
  <si>
    <t>0078</t>
  </si>
  <si>
    <t>Донцова Оксана</t>
  </si>
  <si>
    <t>0079</t>
  </si>
  <si>
    <t>Мусіна Ірина</t>
  </si>
  <si>
    <t>0080</t>
  </si>
  <si>
    <t>Синицька Ярослава</t>
  </si>
  <si>
    <t>0081</t>
  </si>
  <si>
    <t>Чередніченко Оксана</t>
  </si>
  <si>
    <t>0082</t>
  </si>
  <si>
    <t>Бойчук Олена</t>
  </si>
  <si>
    <t>0083</t>
  </si>
  <si>
    <t>Мотрич Аліна Петрівна</t>
  </si>
  <si>
    <t>0084</t>
  </si>
  <si>
    <t>Коваленко Олена</t>
  </si>
  <si>
    <t>0085</t>
  </si>
  <si>
    <t>Дігтяренко Вікторія</t>
  </si>
  <si>
    <t>0086</t>
  </si>
  <si>
    <t xml:space="preserve">Гурська Аліна </t>
  </si>
  <si>
    <t>0087</t>
  </si>
  <si>
    <t>Головастікова Вікторія</t>
  </si>
  <si>
    <t>0088</t>
  </si>
  <si>
    <t>Гуріна Наталія Григорівна</t>
  </si>
  <si>
    <t>0089</t>
  </si>
  <si>
    <t xml:space="preserve">Терещенко Олена </t>
  </si>
  <si>
    <t>0090</t>
  </si>
  <si>
    <t>Дзюбенко Анастасія Ігорівна</t>
  </si>
  <si>
    <t>0091</t>
  </si>
  <si>
    <t xml:space="preserve">Коркоташвілі Юлія </t>
  </si>
  <si>
    <t>0092</t>
  </si>
  <si>
    <t xml:space="preserve">Смольянінова Альона </t>
  </si>
  <si>
    <t>0093</t>
  </si>
  <si>
    <t>Тертична Наталія</t>
  </si>
  <si>
    <t>0094</t>
  </si>
  <si>
    <t>Онбишенко Марина</t>
  </si>
  <si>
    <t>0095</t>
  </si>
  <si>
    <t xml:space="preserve">Кадецька Інна </t>
  </si>
  <si>
    <t>0096</t>
  </si>
  <si>
    <t>Гринцевич Валентина</t>
  </si>
  <si>
    <t>0097</t>
  </si>
  <si>
    <t>Сафронова Карина</t>
  </si>
  <si>
    <t>0098</t>
  </si>
  <si>
    <t xml:space="preserve">Шевченко Таміла Віталіївна </t>
  </si>
  <si>
    <t>0099</t>
  </si>
  <si>
    <t>Березна Тетяна Анатоліївна</t>
  </si>
  <si>
    <t>0100</t>
  </si>
  <si>
    <t xml:space="preserve">Шинкаренко Людмила </t>
  </si>
  <si>
    <t>0101</t>
  </si>
  <si>
    <t>Кравченко Ольга Юріївна</t>
  </si>
  <si>
    <t>0102</t>
  </si>
  <si>
    <t>Оніщенко Оксана</t>
  </si>
  <si>
    <t>0103</t>
  </si>
  <si>
    <t>Гавриленко Любов</t>
  </si>
  <si>
    <t>0104</t>
  </si>
  <si>
    <t>Кравчук Марія</t>
  </si>
  <si>
    <t>0105</t>
  </si>
  <si>
    <t>Стеценко Олена Олексіївна</t>
  </si>
  <si>
    <t>0106</t>
  </si>
  <si>
    <t xml:space="preserve">Сікало Юлія Володимирівна </t>
  </si>
  <si>
    <t>0107</t>
  </si>
  <si>
    <t xml:space="preserve">Здоровцова Світлана </t>
  </si>
  <si>
    <t>0108</t>
  </si>
  <si>
    <t>Краснодій Ірина</t>
  </si>
  <si>
    <t>0109</t>
  </si>
  <si>
    <t>Алла Козачок</t>
  </si>
  <si>
    <t>0110</t>
  </si>
  <si>
    <t>Олена Бражник</t>
  </si>
  <si>
    <t>0111</t>
  </si>
  <si>
    <t xml:space="preserve">Волошко Ліана </t>
  </si>
  <si>
    <t>0112</t>
  </si>
  <si>
    <t>Щекатуріна Наталія</t>
  </si>
  <si>
    <t>0113</t>
  </si>
  <si>
    <t>Лобода Тамара</t>
  </si>
  <si>
    <t>0114</t>
  </si>
  <si>
    <t>Дубовик Аліна Вікторівна</t>
  </si>
  <si>
    <t>0115</t>
  </si>
  <si>
    <t xml:space="preserve">Паламарчук Тетяна </t>
  </si>
  <si>
    <t>0116</t>
  </si>
  <si>
    <t>Наталія Браславець</t>
  </si>
  <si>
    <t>0117</t>
  </si>
  <si>
    <t xml:space="preserve">Бучок Марія </t>
  </si>
  <si>
    <t>0118</t>
  </si>
  <si>
    <t xml:space="preserve">Рохмаіл Ольга Степанівна </t>
  </si>
  <si>
    <t>0119</t>
  </si>
  <si>
    <t>Ткачук Наталія Миколаївна</t>
  </si>
  <si>
    <t>0120</t>
  </si>
  <si>
    <t xml:space="preserve">Бондаренко  Свiтлана </t>
  </si>
  <si>
    <t>0121</t>
  </si>
  <si>
    <t>Мельник Ірина</t>
  </si>
  <si>
    <t>0122</t>
  </si>
  <si>
    <t>Григор'єва Галина Борисівна</t>
  </si>
  <si>
    <t>0123</t>
  </si>
  <si>
    <t>Бондаренко Надія</t>
  </si>
  <si>
    <t>0124</t>
  </si>
  <si>
    <t>Катасонова Оксана</t>
  </si>
  <si>
    <t>0125</t>
  </si>
  <si>
    <t>Білецька Тетяна</t>
  </si>
  <si>
    <t>0126</t>
  </si>
  <si>
    <t xml:space="preserve">Чорна Інна </t>
  </si>
  <si>
    <t>0127</t>
  </si>
  <si>
    <t xml:space="preserve">Галухіна Олена </t>
  </si>
  <si>
    <t>0128</t>
  </si>
  <si>
    <t xml:space="preserve"> Шебета Лідія </t>
  </si>
  <si>
    <t>0129</t>
  </si>
  <si>
    <t xml:space="preserve">Cтупак Наталія </t>
  </si>
  <si>
    <t>0130</t>
  </si>
  <si>
    <t xml:space="preserve">Зубарєва Людмила </t>
  </si>
  <si>
    <t>0131</t>
  </si>
  <si>
    <t>Ярошевич Інна Валентинівна</t>
  </si>
  <si>
    <t>0132</t>
  </si>
  <si>
    <t xml:space="preserve">Рудчик Галина </t>
  </si>
  <si>
    <t>0133</t>
  </si>
  <si>
    <t>Фоменко Альбіна</t>
  </si>
  <si>
    <t>0134</t>
  </si>
  <si>
    <t>Гордієнко Оксана Володимирівна</t>
  </si>
  <si>
    <t>0135</t>
  </si>
  <si>
    <t>Кісельова Олена Іванівна</t>
  </si>
  <si>
    <t>0136</t>
  </si>
  <si>
    <t>Семка Ростислав</t>
  </si>
  <si>
    <t>0137</t>
  </si>
  <si>
    <t xml:space="preserve">Кісельова Ірина Іванівна </t>
  </si>
  <si>
    <t>0138</t>
  </si>
  <si>
    <t xml:space="preserve">Коваленко Антоніна Петрівна </t>
  </si>
  <si>
    <t>0139</t>
  </si>
  <si>
    <t>Лілія Гладка</t>
  </si>
  <si>
    <t>0140</t>
  </si>
  <si>
    <t>Гребінська Світлана</t>
  </si>
  <si>
    <t>0141</t>
  </si>
  <si>
    <t>Лариса Гаркава</t>
  </si>
  <si>
    <t>0142</t>
  </si>
  <si>
    <t>Рудик Вікторія</t>
  </si>
  <si>
    <t>0143</t>
  </si>
  <si>
    <t>Дроздова Лілія</t>
  </si>
  <si>
    <t>0144</t>
  </si>
  <si>
    <t>Денисюк Альона Сергіївна</t>
  </si>
  <si>
    <t>0145</t>
  </si>
  <si>
    <t>Яровенко Алла</t>
  </si>
  <si>
    <t>0146</t>
  </si>
  <si>
    <t>Михалейко Ольга</t>
  </si>
  <si>
    <t>0147</t>
  </si>
  <si>
    <t xml:space="preserve">Соколовська Олена </t>
  </si>
  <si>
    <t>0148</t>
  </si>
  <si>
    <t xml:space="preserve">Дука Світлана Віталіївна </t>
  </si>
  <si>
    <t>0149</t>
  </si>
  <si>
    <t xml:space="preserve">Таран Вікторія </t>
  </si>
  <si>
    <t>0150</t>
  </si>
  <si>
    <t>Малахова Ірина Олександрівна</t>
  </si>
  <si>
    <t>0151</t>
  </si>
  <si>
    <t>Кадола Людмила</t>
  </si>
  <si>
    <t>0152</t>
  </si>
  <si>
    <t>Тернавська Лариса</t>
  </si>
  <si>
    <t>0153</t>
  </si>
  <si>
    <t>Переясловець Людмила</t>
  </si>
  <si>
    <t>0154</t>
  </si>
  <si>
    <t>Ілющенко Анна</t>
  </si>
  <si>
    <t>0155</t>
  </si>
  <si>
    <t>Вовк Алла</t>
  </si>
  <si>
    <t>0156</t>
  </si>
  <si>
    <t>Козак Ганна Олександрівна</t>
  </si>
  <si>
    <t>0157</t>
  </si>
  <si>
    <t>Абрамов Сергій</t>
  </si>
  <si>
    <t>0158</t>
  </si>
  <si>
    <t>Гуденко Олена</t>
  </si>
  <si>
    <t>0159</t>
  </si>
  <si>
    <t>Редько Ганна</t>
  </si>
  <si>
    <t>0160</t>
  </si>
  <si>
    <t xml:space="preserve">Хінціцька Тетяна </t>
  </si>
  <si>
    <t>0161</t>
  </si>
  <si>
    <t>Пилипенко Віта</t>
  </si>
  <si>
    <t>0162</t>
  </si>
  <si>
    <t xml:space="preserve">Димкевич Олена </t>
  </si>
  <si>
    <t>0163</t>
  </si>
  <si>
    <t>Гриліцька Анжела</t>
  </si>
  <si>
    <t>0164</t>
  </si>
  <si>
    <t>Мойса Ольга</t>
  </si>
  <si>
    <t>0165</t>
  </si>
  <si>
    <t>allapasternak84@gmail.com</t>
  </si>
  <si>
    <t>0166</t>
  </si>
  <si>
    <t>Зінов'єва Віолета</t>
  </si>
  <si>
    <t>0167</t>
  </si>
  <si>
    <t xml:space="preserve">Шульга Інна Олександрівна </t>
  </si>
  <si>
    <t>0168</t>
  </si>
  <si>
    <t xml:space="preserve">Мацеха Віктор </t>
  </si>
  <si>
    <t>0169</t>
  </si>
  <si>
    <t>Федоренко Галина Геннадіівна</t>
  </si>
  <si>
    <t>0170</t>
  </si>
  <si>
    <t>Бондаренко Лідія Михайлівна</t>
  </si>
  <si>
    <t>0171</t>
  </si>
  <si>
    <t>Савченко Алла</t>
  </si>
  <si>
    <t>0172</t>
  </si>
  <si>
    <t>Мороз Тетяна</t>
  </si>
  <si>
    <t>0173</t>
  </si>
  <si>
    <t>Букурос Ольга</t>
  </si>
  <si>
    <t>0174</t>
  </si>
  <si>
    <t>Легедза Валентина Миколаївна</t>
  </si>
  <si>
    <t>0175</t>
  </si>
  <si>
    <t xml:space="preserve">Мацеха Ірина </t>
  </si>
  <si>
    <t>0176</t>
  </si>
  <si>
    <t xml:space="preserve">Рахмаіл Ганна Володимирівна </t>
  </si>
  <si>
    <t>0177</t>
  </si>
  <si>
    <t>Лозинська Олена Юріївна</t>
  </si>
  <si>
    <t>0178</t>
  </si>
  <si>
    <t>Аулова Олена Олександрівна</t>
  </si>
  <si>
    <t>0179</t>
  </si>
  <si>
    <t>Маркова Ольга</t>
  </si>
  <si>
    <t>0180</t>
  </si>
  <si>
    <t>Холодна Наталія</t>
  </si>
  <si>
    <t>0181</t>
  </si>
  <si>
    <t xml:space="preserve">Голозубова Олена </t>
  </si>
  <si>
    <t>0182</t>
  </si>
  <si>
    <t>Єфімова Світлана  Володимирівна</t>
  </si>
  <si>
    <t>0183</t>
  </si>
  <si>
    <t xml:space="preserve">Безсонова Наталя Станіславівна </t>
  </si>
  <si>
    <t>0184</t>
  </si>
  <si>
    <t xml:space="preserve">Сивуляк Оксана </t>
  </si>
  <si>
    <t>0185</t>
  </si>
  <si>
    <t>Омельчук Світлана</t>
  </si>
  <si>
    <t>0186</t>
  </si>
  <si>
    <t>Матис Світлана</t>
  </si>
  <si>
    <t>0187</t>
  </si>
  <si>
    <t>Горкавенко Тетяна Борисівна</t>
  </si>
  <si>
    <t>0188</t>
  </si>
  <si>
    <t>Козуб Ярослава</t>
  </si>
  <si>
    <t>0189</t>
  </si>
  <si>
    <t>Смеречка  Світлана</t>
  </si>
  <si>
    <t>0190</t>
  </si>
  <si>
    <t>Олійник Світлана</t>
  </si>
  <si>
    <t>0191</t>
  </si>
  <si>
    <t>Юричка Ірина</t>
  </si>
  <si>
    <t>0192</t>
  </si>
  <si>
    <t>Сокол Галина</t>
  </si>
  <si>
    <t>0193</t>
  </si>
  <si>
    <t xml:space="preserve">Кравченко Лілія Миколаївна </t>
  </si>
  <si>
    <t>0194</t>
  </si>
  <si>
    <t xml:space="preserve">Шевчук Ольга </t>
  </si>
  <si>
    <t>0195</t>
  </si>
  <si>
    <t>Пузина Інна</t>
  </si>
  <si>
    <t>0196</t>
  </si>
  <si>
    <t xml:space="preserve">Савсуненко Тетяна Вікторівна </t>
  </si>
  <si>
    <t>0197</t>
  </si>
  <si>
    <t>Райлян Тетяна Сергіївна</t>
  </si>
  <si>
    <t>0198</t>
  </si>
  <si>
    <t>Краснова Алла</t>
  </si>
  <si>
    <t>0199</t>
  </si>
  <si>
    <t>Д'яченко Вікторія Олександрівна</t>
  </si>
  <si>
    <t>0200</t>
  </si>
  <si>
    <t>Федірко Оксана</t>
  </si>
  <si>
    <t>0201</t>
  </si>
  <si>
    <t xml:space="preserve">Музика Анна </t>
  </si>
  <si>
    <t>0202</t>
  </si>
  <si>
    <t xml:space="preserve">Цапенко Наталка </t>
  </si>
  <si>
    <t>0203</t>
  </si>
  <si>
    <t>Зикова Світлана</t>
  </si>
  <si>
    <t>0204</t>
  </si>
  <si>
    <t xml:space="preserve">Корінна Інна </t>
  </si>
  <si>
    <t>0205</t>
  </si>
  <si>
    <t>Гончарова Олена</t>
  </si>
  <si>
    <t>0206</t>
  </si>
  <si>
    <t xml:space="preserve">Пасічник Вікторія </t>
  </si>
  <si>
    <t>0207</t>
  </si>
  <si>
    <t>Демиденко Світлана Впдимівна</t>
  </si>
  <si>
    <t>0208</t>
  </si>
  <si>
    <t xml:space="preserve">Кудринецька Любов </t>
  </si>
  <si>
    <t>0209</t>
  </si>
  <si>
    <t>Дубова Катерина</t>
  </si>
  <si>
    <t>0210</t>
  </si>
  <si>
    <t>Ільків Марія</t>
  </si>
  <si>
    <t>0211</t>
  </si>
  <si>
    <t>Зубко Наталія</t>
  </si>
  <si>
    <t>0212</t>
  </si>
  <si>
    <t>Мельник Олександр Валентинович</t>
  </si>
  <si>
    <t>0213</t>
  </si>
  <si>
    <t>Сибірцев Володимир</t>
  </si>
  <si>
    <t>0214</t>
  </si>
  <si>
    <t>Сочинська-Сибірцева Ірина</t>
  </si>
  <si>
    <t>0215</t>
  </si>
  <si>
    <t>Затхей Анжела</t>
  </si>
  <si>
    <t>0216</t>
  </si>
  <si>
    <t>Андрющенко Наталія</t>
  </si>
  <si>
    <t>0217</t>
  </si>
  <si>
    <t>Комар Катерина Ярославівна</t>
  </si>
  <si>
    <t>0218</t>
  </si>
  <si>
    <t>Рожкова Олена</t>
  </si>
  <si>
    <t>0219</t>
  </si>
  <si>
    <t>Михайлуца Інна Миколаївна</t>
  </si>
  <si>
    <t>0220</t>
  </si>
  <si>
    <t xml:space="preserve">Бондаренко Тетяна </t>
  </si>
  <si>
    <t>0221</t>
  </si>
  <si>
    <t>Борисова Яна Олександрівна</t>
  </si>
  <si>
    <t>0222</t>
  </si>
  <si>
    <t xml:space="preserve">Боднюк Жанна </t>
  </si>
  <si>
    <t>0223</t>
  </si>
  <si>
    <t>Лозинська Оксана</t>
  </si>
  <si>
    <t>0224</t>
  </si>
  <si>
    <t>Бєльська Надія</t>
  </si>
  <si>
    <t>0225</t>
  </si>
  <si>
    <t>Лисюк Людмила</t>
  </si>
  <si>
    <t>0226</t>
  </si>
  <si>
    <t>Мінелюк Тетяна</t>
  </si>
  <si>
    <t>0227</t>
  </si>
  <si>
    <t>Бадюк Катерина Вікторівна</t>
  </si>
  <si>
    <t>0228</t>
  </si>
  <si>
    <t>Демченко Олена</t>
  </si>
  <si>
    <t>0229</t>
  </si>
  <si>
    <t>Соколовська Тетяна</t>
  </si>
  <si>
    <t>0230</t>
  </si>
  <si>
    <t xml:space="preserve">Челишева Олена </t>
  </si>
  <si>
    <t>0231</t>
  </si>
  <si>
    <t>Іванова Тетяна</t>
  </si>
  <si>
    <t>0232</t>
  </si>
  <si>
    <t xml:space="preserve">Мацнева Аліна </t>
  </si>
  <si>
    <t>0233</t>
  </si>
  <si>
    <t>Рубан Ірина Іванівна</t>
  </si>
  <si>
    <t>0234</t>
  </si>
  <si>
    <t xml:space="preserve">Крутій Алла Станіславівна </t>
  </si>
  <si>
    <t>0235</t>
  </si>
  <si>
    <t>Савченко Надія</t>
  </si>
  <si>
    <t>0236</t>
  </si>
  <si>
    <t xml:space="preserve">Дідушко Тетяна </t>
  </si>
  <si>
    <t>0237</t>
  </si>
  <si>
    <t>Пряничкiна Юлiя</t>
  </si>
  <si>
    <t>0238</t>
  </si>
  <si>
    <t>Карпенко Вероніка</t>
  </si>
  <si>
    <t>0239</t>
  </si>
  <si>
    <t>Селюжицька Валентина</t>
  </si>
  <si>
    <t>0240</t>
  </si>
  <si>
    <t>Зубанова Тетяна Олександрівна</t>
  </si>
  <si>
    <t>0241</t>
  </si>
  <si>
    <t xml:space="preserve">Лопатовська Оксана </t>
  </si>
  <si>
    <t>0242</t>
  </si>
  <si>
    <t>Нікольчук Юлія</t>
  </si>
  <si>
    <t>0243</t>
  </si>
  <si>
    <t>Гудзь Ірина</t>
  </si>
  <si>
    <t>0244</t>
  </si>
  <si>
    <t>Гахова Людмила</t>
  </si>
  <si>
    <t>0245</t>
  </si>
  <si>
    <t xml:space="preserve">Cидоренко Олена </t>
  </si>
  <si>
    <t>0246</t>
  </si>
  <si>
    <t>Готра Наталія</t>
  </si>
  <si>
    <t>0247</t>
  </si>
  <si>
    <t>Костинюк Оксана</t>
  </si>
  <si>
    <t>0248</t>
  </si>
  <si>
    <t xml:space="preserve">ОКСАНА ЖИГАЙЛО </t>
  </si>
  <si>
    <t>0249</t>
  </si>
  <si>
    <t>Луців Світлана</t>
  </si>
  <si>
    <t>0250</t>
  </si>
  <si>
    <t>Соник Ольга</t>
  </si>
  <si>
    <t>0251</t>
  </si>
  <si>
    <t>Григорська Олена</t>
  </si>
  <si>
    <t>0252</t>
  </si>
  <si>
    <t xml:space="preserve">Костирко Вікторія </t>
  </si>
  <si>
    <t>0253</t>
  </si>
  <si>
    <t>Пилипенко Ольга Сергіївна</t>
  </si>
  <si>
    <t>0254</t>
  </si>
  <si>
    <t xml:space="preserve">Лукашевич Вікторія </t>
  </si>
  <si>
    <t>0255</t>
  </si>
  <si>
    <t>Іванова Тетяна Михайлівна</t>
  </si>
  <si>
    <t>0256</t>
  </si>
  <si>
    <t>Дитина Ольга</t>
  </si>
  <si>
    <t>0257</t>
  </si>
  <si>
    <t>Солдатова Тетяна</t>
  </si>
  <si>
    <t>0258</t>
  </si>
  <si>
    <t xml:space="preserve">Загул Мирослава </t>
  </si>
  <si>
    <t>0259</t>
  </si>
  <si>
    <t>Карпенко Катерина</t>
  </si>
  <si>
    <t>0260</t>
  </si>
  <si>
    <t>Бухта Галина</t>
  </si>
  <si>
    <t>0261</t>
  </si>
  <si>
    <t>Свіршко Світлана</t>
  </si>
  <si>
    <t>0262</t>
  </si>
  <si>
    <t xml:space="preserve">Птуха Олена Микитівна </t>
  </si>
  <si>
    <t>0263</t>
  </si>
  <si>
    <t>Ахновська Інна</t>
  </si>
  <si>
    <t>0264</t>
  </si>
  <si>
    <t xml:space="preserve">Сторожук Оксана </t>
  </si>
  <si>
    <t>0265</t>
  </si>
  <si>
    <t>Левкова Анастасія</t>
  </si>
  <si>
    <t>0266</t>
  </si>
  <si>
    <t>Янкова Євгенія Володимирівна</t>
  </si>
  <si>
    <t>0267</t>
  </si>
  <si>
    <t>Тітенко Зоя</t>
  </si>
  <si>
    <t>0268</t>
  </si>
  <si>
    <t xml:space="preserve">Михайлюк Анастасія </t>
  </si>
  <si>
    <t>0269</t>
  </si>
  <si>
    <t xml:space="preserve">Міліна Наталія </t>
  </si>
  <si>
    <t>0270</t>
  </si>
  <si>
    <t>Минич Юлія</t>
  </si>
  <si>
    <t>0271</t>
  </si>
  <si>
    <t>Козоріз Людмила</t>
  </si>
  <si>
    <t>0272</t>
  </si>
  <si>
    <t>Богович Христина</t>
  </si>
  <si>
    <t>0273</t>
  </si>
  <si>
    <t>Cтесенко Дар'я</t>
  </si>
  <si>
    <t>0274</t>
  </si>
  <si>
    <t>Шпак Олена</t>
  </si>
  <si>
    <t>0275</t>
  </si>
  <si>
    <t xml:space="preserve">САШКО Ольга </t>
  </si>
  <si>
    <t>0276</t>
  </si>
  <si>
    <t>Рубанова Світлана</t>
  </si>
  <si>
    <t>0277</t>
  </si>
  <si>
    <t>Сидоренко Анна Олександрівна</t>
  </si>
  <si>
    <t>0278</t>
  </si>
  <si>
    <t xml:space="preserve">В'юник Ольга Володимирівна </t>
  </si>
  <si>
    <t>0279</t>
  </si>
  <si>
    <t xml:space="preserve">Каракевич Ірина </t>
  </si>
  <si>
    <t>0280</t>
  </si>
  <si>
    <t>Курілова Ірина</t>
  </si>
  <si>
    <t>0281</t>
  </si>
  <si>
    <t>Іванець Інна</t>
  </si>
  <si>
    <t>0282</t>
  </si>
  <si>
    <t>Жолнач Ірина</t>
  </si>
  <si>
    <t>0283</t>
  </si>
  <si>
    <t>Остапчук Інна Сергіївна</t>
  </si>
  <si>
    <t>0284</t>
  </si>
  <si>
    <t>Шишкова Ольга</t>
  </si>
  <si>
    <t>0285</t>
  </si>
  <si>
    <t xml:space="preserve">Смалько Вікторія </t>
  </si>
  <si>
    <t>0286</t>
  </si>
  <si>
    <t>Камінська Наталія Адамівна</t>
  </si>
  <si>
    <t>0287</t>
  </si>
  <si>
    <t>Дудка Світлана</t>
  </si>
  <si>
    <t>0288</t>
  </si>
  <si>
    <t>Сисоєва Інна</t>
  </si>
  <si>
    <t>0289</t>
  </si>
  <si>
    <t xml:space="preserve">Березюк Юлія </t>
  </si>
  <si>
    <t>0290</t>
  </si>
  <si>
    <t>Духніцький Юрій</t>
  </si>
  <si>
    <t>0291</t>
  </si>
  <si>
    <t>Пилипенко Олександра</t>
  </si>
  <si>
    <t>0292</t>
  </si>
  <si>
    <t xml:space="preserve">Мауер Діана </t>
  </si>
  <si>
    <t>0293</t>
  </si>
  <si>
    <t>Шевчук Юлія</t>
  </si>
  <si>
    <t>0294</t>
  </si>
  <si>
    <t xml:space="preserve">Ошурко Лідія </t>
  </si>
  <si>
    <t>0295</t>
  </si>
  <si>
    <t>Кудін Андрій</t>
  </si>
  <si>
    <t>0296</t>
  </si>
  <si>
    <t xml:space="preserve">Фединишин Леся </t>
  </si>
  <si>
    <t>0297</t>
  </si>
  <si>
    <t>Труфанова Олена</t>
  </si>
  <si>
    <t>0298</t>
  </si>
  <si>
    <t xml:space="preserve">Номеровська Валентина </t>
  </si>
  <si>
    <t>0299</t>
  </si>
  <si>
    <t>Яреськовська Анна Миколаївна</t>
  </si>
  <si>
    <t>0300</t>
  </si>
  <si>
    <t>Задорожній Анатолій</t>
  </si>
  <si>
    <t>0301</t>
  </si>
  <si>
    <t xml:space="preserve">Шарко Марія </t>
  </si>
  <si>
    <t>0302</t>
  </si>
  <si>
    <t>Шелар Інна</t>
  </si>
  <si>
    <t>0303</t>
  </si>
  <si>
    <t>Варламова Юлія</t>
  </si>
  <si>
    <t>0304</t>
  </si>
  <si>
    <t>Нестер Наталія</t>
  </si>
  <si>
    <t>0305</t>
  </si>
  <si>
    <t>Карюк Євгенія</t>
  </si>
  <si>
    <t>0306</t>
  </si>
  <si>
    <t xml:space="preserve">Тонка Марія Гуріївна </t>
  </si>
  <si>
    <t>0307</t>
  </si>
  <si>
    <t>Чумак Дар'я</t>
  </si>
  <si>
    <t>0308</t>
  </si>
  <si>
    <t xml:space="preserve">Пасічник Оксана </t>
  </si>
  <si>
    <t>0309</t>
  </si>
  <si>
    <t>Швець Ірина</t>
  </si>
  <si>
    <t>0310</t>
  </si>
  <si>
    <t>Коріновська Діана</t>
  </si>
  <si>
    <t>0311</t>
  </si>
  <si>
    <t xml:space="preserve">Горбачевська Лариса Григорівна </t>
  </si>
  <si>
    <t>0312</t>
  </si>
  <si>
    <t xml:space="preserve">Крутько Яна Миколаївна </t>
  </si>
  <si>
    <t>0313</t>
  </si>
  <si>
    <t>Чумак Дар'я Миколаївна</t>
  </si>
  <si>
    <t>0314</t>
  </si>
  <si>
    <t>Сніжана Жученко</t>
  </si>
  <si>
    <t>0315</t>
  </si>
  <si>
    <t>Вишневська   Ірина  Володимирівна</t>
  </si>
  <si>
    <t>0316</t>
  </si>
  <si>
    <t>Мінгальова Юлія</t>
  </si>
  <si>
    <t>0317</t>
  </si>
  <si>
    <t xml:space="preserve">Ольшанська Валерія </t>
  </si>
  <si>
    <t>0318</t>
  </si>
  <si>
    <t>Клименко Яна</t>
  </si>
  <si>
    <t>0319</t>
  </si>
  <si>
    <t>Мальон Наталія</t>
  </si>
  <si>
    <t>0320</t>
  </si>
  <si>
    <t xml:space="preserve">Герасімьонок Ольга </t>
  </si>
  <si>
    <t>0321</t>
  </si>
  <si>
    <t>Геращенко Зоя</t>
  </si>
  <si>
    <t>0322</t>
  </si>
  <si>
    <t>Євтушенко Наталія</t>
  </si>
  <si>
    <t>0323</t>
  </si>
  <si>
    <t xml:space="preserve"> Зайченко Світлана Миколаївна</t>
  </si>
  <si>
    <t>0324</t>
  </si>
  <si>
    <t>Прокопчук Наталія</t>
  </si>
  <si>
    <t>0325</t>
  </si>
  <si>
    <t>Кулій Анна</t>
  </si>
  <si>
    <t>0326</t>
  </si>
  <si>
    <t>Большакова Ольга Віталіївна</t>
  </si>
  <si>
    <t>0327</t>
  </si>
  <si>
    <t>Бугровенко Клавдія Захарівна</t>
  </si>
  <si>
    <t>0328</t>
  </si>
  <si>
    <t>Грищишина Олена Олександрівна</t>
  </si>
  <si>
    <t>0329</t>
  </si>
  <si>
    <t>Чорна Тетяна</t>
  </si>
  <si>
    <t>0330</t>
  </si>
  <si>
    <t>Лобанова Тетяна</t>
  </si>
  <si>
    <t>0331</t>
  </si>
  <si>
    <t>Драчук Лариса Сергіївна</t>
  </si>
  <si>
    <t>0332</t>
  </si>
  <si>
    <t xml:space="preserve">Бережок Віра </t>
  </si>
  <si>
    <t>0333</t>
  </si>
  <si>
    <t>Нікітюк Аліна</t>
  </si>
  <si>
    <t>0334</t>
  </si>
  <si>
    <t>Світлана Скидан</t>
  </si>
  <si>
    <t>0335</t>
  </si>
  <si>
    <t>Гиренко Наталія</t>
  </si>
  <si>
    <t>0336</t>
  </si>
  <si>
    <t>Павлишинець Наталія</t>
  </si>
  <si>
    <t>0337</t>
  </si>
  <si>
    <t>Ковальова Олександра</t>
  </si>
  <si>
    <t>0338</t>
  </si>
  <si>
    <t>Тонкошкур Лариса Іванівна</t>
  </si>
  <si>
    <t>0339</t>
  </si>
  <si>
    <t>0340</t>
  </si>
  <si>
    <t>Масловата Дар'я</t>
  </si>
  <si>
    <t>0341</t>
  </si>
  <si>
    <t>Кобіна Ірина</t>
  </si>
  <si>
    <t>0342</t>
  </si>
  <si>
    <t xml:space="preserve">Степанов Євген Олександрович </t>
  </si>
  <si>
    <t>0343</t>
  </si>
  <si>
    <t xml:space="preserve">Варшавська Наталія </t>
  </si>
  <si>
    <t>0344</t>
  </si>
  <si>
    <t>Місевра Лариса</t>
  </si>
  <si>
    <t>0345</t>
  </si>
  <si>
    <t>Денисенко Олена Полтав</t>
  </si>
  <si>
    <t>0346</t>
  </si>
  <si>
    <t>Грисик Олександр</t>
  </si>
  <si>
    <t>0347</t>
  </si>
  <si>
    <t xml:space="preserve">Подільчук Мирослава </t>
  </si>
  <si>
    <t>0348</t>
  </si>
  <si>
    <t>Салатенко Тетяна</t>
  </si>
  <si>
    <t>0349</t>
  </si>
  <si>
    <t>Якуба Олена</t>
  </si>
  <si>
    <t>0350</t>
  </si>
  <si>
    <t xml:space="preserve">Попова Світлана Миколаївна </t>
  </si>
  <si>
    <t>0351</t>
  </si>
  <si>
    <t xml:space="preserve">Аванесян Олена Енріхівна </t>
  </si>
  <si>
    <t>0352</t>
  </si>
  <si>
    <t xml:space="preserve">Верховлюк Тетяна </t>
  </si>
  <si>
    <t>0353</t>
  </si>
  <si>
    <t xml:space="preserve">Прядко Тетяна </t>
  </si>
  <si>
    <t>0354</t>
  </si>
  <si>
    <t xml:space="preserve">ГАЦЬКО Тетяна </t>
  </si>
  <si>
    <t>0355</t>
  </si>
  <si>
    <t>Бонка Тетяна Олексіївна</t>
  </si>
  <si>
    <t>0356</t>
  </si>
  <si>
    <t>Крячун Катерина</t>
  </si>
  <si>
    <t>0357</t>
  </si>
  <si>
    <t>Чипенко Марія Олександрівна</t>
  </si>
  <si>
    <t>0358</t>
  </si>
  <si>
    <t xml:space="preserve">Бляшук Наталія </t>
  </si>
  <si>
    <t>0359</t>
  </si>
  <si>
    <t xml:space="preserve">Михайлюта Ольга </t>
  </si>
  <si>
    <t>0360</t>
  </si>
  <si>
    <t xml:space="preserve">Машталер Катерина </t>
  </si>
  <si>
    <t>0361</t>
  </si>
  <si>
    <t xml:space="preserve">Баландюк Марія </t>
  </si>
  <si>
    <t>0362</t>
  </si>
  <si>
    <t xml:space="preserve">Софія Блиндюк </t>
  </si>
  <si>
    <t>0363</t>
  </si>
  <si>
    <t>Бойко Людмила Вікторівна</t>
  </si>
  <si>
    <t>0364</t>
  </si>
  <si>
    <t>Лобач Тетяна</t>
  </si>
  <si>
    <t>0365</t>
  </si>
  <si>
    <t>Мазур Ірина</t>
  </si>
  <si>
    <t>0366</t>
  </si>
  <si>
    <t xml:space="preserve">Ружицька Надія </t>
  </si>
  <si>
    <t>0367</t>
  </si>
  <si>
    <t>Рудницька Зореслава</t>
  </si>
  <si>
    <t>0368</t>
  </si>
  <si>
    <t>Михальчук Лариса</t>
  </si>
  <si>
    <t>0369</t>
  </si>
  <si>
    <t>Смеречка Світлана</t>
  </si>
  <si>
    <t>0370</t>
  </si>
  <si>
    <t>Решітько Оксана</t>
  </si>
  <si>
    <t>0371</t>
  </si>
  <si>
    <t xml:space="preserve">Нісфоян Сергій </t>
  </si>
  <si>
    <t>0372</t>
  </si>
  <si>
    <t xml:space="preserve">Куракова Ольга Костянтинівна </t>
  </si>
  <si>
    <t>0373</t>
  </si>
  <si>
    <t xml:space="preserve">Главицька Вероніка </t>
  </si>
  <si>
    <t>0374</t>
  </si>
  <si>
    <t>Мороз Вікторія</t>
  </si>
  <si>
    <t>0375</t>
  </si>
  <si>
    <t xml:space="preserve">Краснова Алла </t>
  </si>
  <si>
    <t>0376</t>
  </si>
  <si>
    <t xml:space="preserve">Коваленко Наталія Павлівна </t>
  </si>
  <si>
    <t>0377</t>
  </si>
  <si>
    <t xml:space="preserve">Живило Вікторія Володимирівна </t>
  </si>
  <si>
    <t>0378</t>
  </si>
  <si>
    <t>Козак Наталія</t>
  </si>
  <si>
    <t>0379</t>
  </si>
  <si>
    <t>Марина Лопатюк</t>
  </si>
  <si>
    <t>0380</t>
  </si>
  <si>
    <t>Дібрівна Катерина</t>
  </si>
  <si>
    <t>0381</t>
  </si>
  <si>
    <t>Цвек Олена</t>
  </si>
  <si>
    <t>0382</t>
  </si>
  <si>
    <t xml:space="preserve">Валентина Чмут </t>
  </si>
  <si>
    <t>0383</t>
  </si>
  <si>
    <t xml:space="preserve">Федосеєва Тетяна </t>
  </si>
  <si>
    <t>0384</t>
  </si>
  <si>
    <t>Ірина Фрідман</t>
  </si>
  <si>
    <t>0385</t>
  </si>
  <si>
    <t>Тележинська Зорислава</t>
  </si>
  <si>
    <t>0386</t>
  </si>
  <si>
    <t xml:space="preserve">Козодой Ірина </t>
  </si>
  <si>
    <t>0387</t>
  </si>
  <si>
    <t>Дребот Людмила Степанівна</t>
  </si>
  <si>
    <t>0388</t>
  </si>
  <si>
    <t>Головач Альона Сергіївна</t>
  </si>
  <si>
    <t>0389</t>
  </si>
  <si>
    <t xml:space="preserve">Косовець Ярослава </t>
  </si>
  <si>
    <t>0390</t>
  </si>
  <si>
    <t>Пушкаренко Анна Сергіївна</t>
  </si>
  <si>
    <t>0391</t>
  </si>
  <si>
    <t>Леоненко Аліса Олексіївна</t>
  </si>
  <si>
    <t>0392</t>
  </si>
  <si>
    <t>Водоп'янов Роман</t>
  </si>
  <si>
    <t>0393</t>
  </si>
  <si>
    <t>Бережна Леся</t>
  </si>
  <si>
    <t>0394</t>
  </si>
  <si>
    <t xml:space="preserve">Бурдюг Світлана </t>
  </si>
  <si>
    <t>0395</t>
  </si>
  <si>
    <t>Отрода Віта</t>
  </si>
  <si>
    <t>0396</t>
  </si>
  <si>
    <t>Ярослава Федірко</t>
  </si>
  <si>
    <t>0397</t>
  </si>
  <si>
    <t>Рибак Ірина Леонідівна</t>
  </si>
  <si>
    <t>0398</t>
  </si>
  <si>
    <t>Білобран Андрій</t>
  </si>
  <si>
    <t>0399</t>
  </si>
  <si>
    <t>Богуславська Вікторія</t>
  </si>
  <si>
    <t>0400</t>
  </si>
  <si>
    <t>Парубець Олена</t>
  </si>
  <si>
    <t>0401</t>
  </si>
  <si>
    <t>Смолік Ольга</t>
  </si>
  <si>
    <t>0402</t>
  </si>
  <si>
    <t>Ярмак Тетяна</t>
  </si>
  <si>
    <t>0403</t>
  </si>
  <si>
    <t>Троценко Дмитро Іванович</t>
  </si>
  <si>
    <t>0404</t>
  </si>
  <si>
    <t>Шубіна-Хамбір Оксана Анатоліївна</t>
  </si>
  <si>
    <t>0405</t>
  </si>
  <si>
    <t>Кулєцкіх Оксана</t>
  </si>
  <si>
    <t>0406</t>
  </si>
  <si>
    <t>Брехова Альона</t>
  </si>
  <si>
    <t>0407</t>
  </si>
  <si>
    <t xml:space="preserve">Кірієнко Ксенія </t>
  </si>
  <si>
    <t>0408</t>
  </si>
  <si>
    <t xml:space="preserve">Безпалько Олена </t>
  </si>
  <si>
    <t>0409</t>
  </si>
  <si>
    <t>Макарова Олена</t>
  </si>
  <si>
    <t>0410</t>
  </si>
  <si>
    <t xml:space="preserve">Крячун Катерина Олександрівна </t>
  </si>
  <si>
    <t>0411</t>
  </si>
  <si>
    <t xml:space="preserve">Бурій Анна </t>
  </si>
  <si>
    <t>0412</t>
  </si>
  <si>
    <t xml:space="preserve">Ольга Михайленко </t>
  </si>
  <si>
    <t>0413</t>
  </si>
  <si>
    <t>Петренчук Наталія</t>
  </si>
  <si>
    <t>0414</t>
  </si>
  <si>
    <t xml:space="preserve">Пінчук Світлана Олександрівна </t>
  </si>
  <si>
    <t>0415</t>
  </si>
  <si>
    <t xml:space="preserve">Вольська Ірина </t>
  </si>
  <si>
    <t>0416</t>
  </si>
  <si>
    <t>Людмила ЮЩЕНКО</t>
  </si>
  <si>
    <t>0417</t>
  </si>
  <si>
    <t xml:space="preserve">Хмеляр Тетяна </t>
  </si>
  <si>
    <t>0418</t>
  </si>
  <si>
    <t xml:space="preserve">Попатенко Вітольд </t>
  </si>
  <si>
    <t>0419</t>
  </si>
  <si>
    <t>Ірина МАРЧЕНКО</t>
  </si>
  <si>
    <t>0420</t>
  </si>
  <si>
    <t xml:space="preserve">Тетяна ГАНДЗЮК </t>
  </si>
  <si>
    <t>0421</t>
  </si>
  <si>
    <t>Власюк Світлана</t>
  </si>
  <si>
    <t>0422</t>
  </si>
  <si>
    <t xml:space="preserve">Широкоград Тетяна </t>
  </si>
  <si>
    <t>0423</t>
  </si>
  <si>
    <t>Крохмаль Світлана Миколаївна.</t>
  </si>
  <si>
    <t>0424</t>
  </si>
  <si>
    <t xml:space="preserve">Гоголенко Яна </t>
  </si>
  <si>
    <t>0425</t>
  </si>
  <si>
    <t xml:space="preserve">Лозинська Галина </t>
  </si>
  <si>
    <t>0426</t>
  </si>
  <si>
    <t>Ласун Юлія</t>
  </si>
  <si>
    <t>0427</t>
  </si>
  <si>
    <t>Кобзаренко Надія</t>
  </si>
  <si>
    <t>0428</t>
  </si>
  <si>
    <t>Кадило Уляна Михайлівна</t>
  </si>
  <si>
    <t>0429</t>
  </si>
  <si>
    <t>Рагуліна Ірина</t>
  </si>
  <si>
    <t>0430</t>
  </si>
  <si>
    <t>Осєніна Карина</t>
  </si>
  <si>
    <t>0431</t>
  </si>
  <si>
    <t>Казакова Анна</t>
  </si>
  <si>
    <t>0432</t>
  </si>
  <si>
    <t>Плахотнюк Ганна Миколаївна</t>
  </si>
  <si>
    <t>0433</t>
  </si>
  <si>
    <t xml:space="preserve">Зотова Олена </t>
  </si>
  <si>
    <t>0434</t>
  </si>
  <si>
    <t>Казаков Євген</t>
  </si>
  <si>
    <t>0435</t>
  </si>
  <si>
    <t xml:space="preserve">Зеленова Марина </t>
  </si>
  <si>
    <t>0436</t>
  </si>
  <si>
    <t>Литнєва Тетяна Іванівна</t>
  </si>
  <si>
    <t>0437</t>
  </si>
  <si>
    <t>Андраш  Надія  Ізидорівна</t>
  </si>
  <si>
    <t>0438</t>
  </si>
  <si>
    <t>Квітка Володимир</t>
  </si>
  <si>
    <t>0439</t>
  </si>
  <si>
    <t>Корнієнко Світлана</t>
  </si>
  <si>
    <t>0440</t>
  </si>
  <si>
    <t xml:space="preserve">Синицька Катерина </t>
  </si>
  <si>
    <t>0441</t>
  </si>
  <si>
    <t>Алейник Валентина</t>
  </si>
  <si>
    <t>0442</t>
  </si>
  <si>
    <t>Левадна Юлія</t>
  </si>
  <si>
    <t>0443</t>
  </si>
  <si>
    <t xml:space="preserve">Кізіма Сергій </t>
  </si>
  <si>
    <t>0444</t>
  </si>
  <si>
    <t>Чернишенко Тамара</t>
  </si>
  <si>
    <t>0445</t>
  </si>
  <si>
    <t>Филь Любов</t>
  </si>
  <si>
    <t>0446</t>
  </si>
  <si>
    <t>Аулова Олена</t>
  </si>
  <si>
    <t>0447</t>
  </si>
  <si>
    <t>Ірина Калініченко</t>
  </si>
  <si>
    <t>0448</t>
  </si>
  <si>
    <t>Кондратеня Вікторія</t>
  </si>
  <si>
    <t>0449</t>
  </si>
  <si>
    <t xml:space="preserve">Лазоренко Світлана </t>
  </si>
  <si>
    <t>0450</t>
  </si>
  <si>
    <t>Лазоренко Світлана ВС</t>
  </si>
  <si>
    <t>0451</t>
  </si>
  <si>
    <t xml:space="preserve">Софійчук Одарка Василівна </t>
  </si>
  <si>
    <t>0452</t>
  </si>
  <si>
    <t>Кожокарь Лілія Василівна</t>
  </si>
  <si>
    <t>0453</t>
  </si>
  <si>
    <t xml:space="preserve">Лук'янова Катерина Юріївна </t>
  </si>
  <si>
    <t>0454</t>
  </si>
  <si>
    <t>Олійник Ольга</t>
  </si>
  <si>
    <t>0455</t>
  </si>
  <si>
    <t xml:space="preserve">Мазур Інна </t>
  </si>
  <si>
    <t>0456</t>
  </si>
  <si>
    <t>Дмитро Перерва</t>
  </si>
  <si>
    <t>0457</t>
  </si>
  <si>
    <t>Опаєць Марія</t>
  </si>
  <si>
    <t>0458</t>
  </si>
  <si>
    <t>Юлдашева Сніжана</t>
  </si>
  <si>
    <t>0459</t>
  </si>
  <si>
    <t>Мельник Тетяна Андріївна</t>
  </si>
  <si>
    <t>0460</t>
  </si>
  <si>
    <t>Богдан Денис Анатолійович</t>
  </si>
  <si>
    <t>0461</t>
  </si>
  <si>
    <t>Гайдей Олексій Олексійович</t>
  </si>
  <si>
    <t>0462</t>
  </si>
  <si>
    <t>Алексєєва Ольга</t>
  </si>
  <si>
    <t>0463</t>
  </si>
  <si>
    <t xml:space="preserve">Граф Тетяна Олексіївна </t>
  </si>
  <si>
    <t>0464</t>
  </si>
  <si>
    <t>Сюндюкова Оксана</t>
  </si>
  <si>
    <t>0465</t>
  </si>
  <si>
    <t xml:space="preserve">Омельчук Світлана </t>
  </si>
  <si>
    <t>0466</t>
  </si>
  <si>
    <t>Носачова Тетяна</t>
  </si>
  <si>
    <t>0467</t>
  </si>
  <si>
    <t>Заярнюк Андрій</t>
  </si>
  <si>
    <t>0468</t>
  </si>
  <si>
    <t xml:space="preserve">Ставецька Світлана </t>
  </si>
  <si>
    <t>0469</t>
  </si>
  <si>
    <t xml:space="preserve">Дубровіна Галина </t>
  </si>
  <si>
    <t>0470</t>
  </si>
  <si>
    <t xml:space="preserve">Кулакова Інна </t>
  </si>
  <si>
    <t>0471</t>
  </si>
  <si>
    <t>Бєлоусова Лариса Володимирівна</t>
  </si>
  <si>
    <t>0472</t>
  </si>
  <si>
    <t>Шальська Ольга</t>
  </si>
  <si>
    <t>0473</t>
  </si>
  <si>
    <t xml:space="preserve">Сивоконь Тетяна </t>
  </si>
  <si>
    <t>0474</t>
  </si>
  <si>
    <t xml:space="preserve">Брекало Юлія </t>
  </si>
  <si>
    <t>0475</t>
  </si>
  <si>
    <t>Ткаченко Оксана</t>
  </si>
  <si>
    <t>0476</t>
  </si>
  <si>
    <t>Хожаєнко Юлія</t>
  </si>
  <si>
    <t>0477</t>
  </si>
  <si>
    <t xml:space="preserve">Голуб Ольга </t>
  </si>
  <si>
    <t>0478</t>
  </si>
  <si>
    <t>Петлиця Олеся Олександрівна</t>
  </si>
  <si>
    <t>0479</t>
  </si>
  <si>
    <t>Яцків Наталія</t>
  </si>
  <si>
    <t>0480</t>
  </si>
  <si>
    <t>Деркач Анна</t>
  </si>
  <si>
    <t>0481</t>
  </si>
  <si>
    <t>Мостова Розаліна</t>
  </si>
  <si>
    <t>0482</t>
  </si>
  <si>
    <t>Іванисенко Марія</t>
  </si>
  <si>
    <t>0483</t>
  </si>
  <si>
    <t xml:space="preserve">Відріч Світлана </t>
  </si>
  <si>
    <t>0484</t>
  </si>
  <si>
    <t xml:space="preserve">Коняхіна Ірина Леонідівна </t>
  </si>
  <si>
    <t>0485</t>
  </si>
  <si>
    <t>Деркач Тетяна</t>
  </si>
  <si>
    <t>0486</t>
  </si>
  <si>
    <t>Катеринчик Яна</t>
  </si>
  <si>
    <t>0487</t>
  </si>
  <si>
    <t>Левендюк Ельвіра</t>
  </si>
  <si>
    <t>0488</t>
  </si>
  <si>
    <t>Коновалова Любов</t>
  </si>
  <si>
    <t>0489</t>
  </si>
  <si>
    <t>Шкарупіна Світлана</t>
  </si>
  <si>
    <t>0490</t>
  </si>
  <si>
    <t>Граф Алла</t>
  </si>
  <si>
    <t>0491</t>
  </si>
  <si>
    <t>Доманчук Аліна</t>
  </si>
  <si>
    <t>0492</t>
  </si>
  <si>
    <t>Тимченко Валерія Максимівна</t>
  </si>
  <si>
    <t>0493</t>
  </si>
  <si>
    <t>Мойсеєнко Алла</t>
  </si>
  <si>
    <t>0494</t>
  </si>
  <si>
    <t>Скиба Марія Павлівна</t>
  </si>
  <si>
    <t>0495</t>
  </si>
  <si>
    <t xml:space="preserve">Кириченко Світлана Григорівна </t>
  </si>
  <si>
    <t>0496</t>
  </si>
  <si>
    <t>Усатова Тетяна Геннадіївна</t>
  </si>
  <si>
    <t>0497</t>
  </si>
  <si>
    <t>Мовнар Аліна</t>
  </si>
  <si>
    <t>0498</t>
  </si>
  <si>
    <t>Кузіна Анастасія</t>
  </si>
  <si>
    <t>0499</t>
  </si>
  <si>
    <t>Тетяна Савич</t>
  </si>
  <si>
    <t>0500</t>
  </si>
  <si>
    <t xml:space="preserve">Крецу Олена </t>
  </si>
  <si>
    <t>0501</t>
  </si>
  <si>
    <t>Желєзна Валерія</t>
  </si>
  <si>
    <t>0502</t>
  </si>
  <si>
    <t>Саділенко Наталія</t>
  </si>
  <si>
    <t>0503</t>
  </si>
  <si>
    <t>Дашко Вадим</t>
  </si>
  <si>
    <t>0504</t>
  </si>
  <si>
    <t xml:space="preserve">Кучерява Лідія </t>
  </si>
  <si>
    <t>0505</t>
  </si>
  <si>
    <t>Довгань Світлана</t>
  </si>
  <si>
    <t>0506</t>
  </si>
  <si>
    <t>Кобилецька Лариса Валеріївна</t>
  </si>
  <si>
    <t>0507</t>
  </si>
  <si>
    <t>Олена ГАВРИЛЕНКО</t>
  </si>
  <si>
    <t>0508</t>
  </si>
  <si>
    <t xml:space="preserve">Андреєва Наталія </t>
  </si>
  <si>
    <t>0509</t>
  </si>
  <si>
    <t>Ковальов Максим</t>
  </si>
  <si>
    <t>0510</t>
  </si>
  <si>
    <t>Шевчук Людмила</t>
  </si>
  <si>
    <t>0511</t>
  </si>
  <si>
    <t xml:space="preserve">Яроцька Олена </t>
  </si>
  <si>
    <t>0512</t>
  </si>
  <si>
    <t>Галчанська Віталіна</t>
  </si>
  <si>
    <t>0513</t>
  </si>
  <si>
    <t>Бровко Лариса</t>
  </si>
  <si>
    <t>0514</t>
  </si>
  <si>
    <t>Ворона Тетяна</t>
  </si>
  <si>
    <t>0515</t>
  </si>
  <si>
    <t xml:space="preserve">Ляшук Ольга </t>
  </si>
  <si>
    <t>0516</t>
  </si>
  <si>
    <t xml:space="preserve">Бондарчук Марина </t>
  </si>
  <si>
    <t>0517</t>
  </si>
  <si>
    <t>Хоменко Оксана</t>
  </si>
  <si>
    <t>0518</t>
  </si>
  <si>
    <t xml:space="preserve">Паламарчук Тетяна Станіславівна </t>
  </si>
  <si>
    <t>0519</t>
  </si>
  <si>
    <t xml:space="preserve">Решетняк Марина </t>
  </si>
  <si>
    <t>0520</t>
  </si>
  <si>
    <t xml:space="preserve">Нагорна Альона </t>
  </si>
  <si>
    <t>0521</t>
  </si>
  <si>
    <t>Черкасова Ірина Володимирівна</t>
  </si>
  <si>
    <t>0522</t>
  </si>
  <si>
    <t>Коваленко Ольга Юріївна</t>
  </si>
  <si>
    <t>0523</t>
  </si>
  <si>
    <t xml:space="preserve">Зименко Наталія </t>
  </si>
  <si>
    <t>0524</t>
  </si>
  <si>
    <t>Кузик Оксана Іванівна</t>
  </si>
  <si>
    <t>0525</t>
  </si>
  <si>
    <t xml:space="preserve">Стаценіна Інна </t>
  </si>
  <si>
    <t>0526</t>
  </si>
  <si>
    <t>Денисюк Тетяна Дмитрівна</t>
  </si>
  <si>
    <t>0527</t>
  </si>
  <si>
    <t>0528</t>
  </si>
  <si>
    <t xml:space="preserve">Семенова Лариса Вікторівна </t>
  </si>
  <si>
    <t>0529</t>
  </si>
  <si>
    <t>Бондаренко Денис Васильович</t>
  </si>
  <si>
    <t>0530</t>
  </si>
  <si>
    <t xml:space="preserve">Пастушенко Маргарита </t>
  </si>
  <si>
    <t>0531</t>
  </si>
  <si>
    <t>Герецька Леся</t>
  </si>
  <si>
    <t>0532</t>
  </si>
  <si>
    <t>Совгир Людмила</t>
  </si>
  <si>
    <t>0533</t>
  </si>
  <si>
    <t>Олешко Людмила Вікторівна</t>
  </si>
  <si>
    <t>0534</t>
  </si>
  <si>
    <t>Марина Петровська</t>
  </si>
  <si>
    <t>0535</t>
  </si>
  <si>
    <t>Аулова Олена Олексадрівна</t>
  </si>
  <si>
    <t>0536</t>
  </si>
  <si>
    <t>Рожко Зоя</t>
  </si>
  <si>
    <t>0537</t>
  </si>
  <si>
    <t>Меліховець Ганна</t>
  </si>
  <si>
    <t>0538</t>
  </si>
  <si>
    <t>Петріченко Юлія</t>
  </si>
  <si>
    <t>0539</t>
  </si>
  <si>
    <t xml:space="preserve">Ревуцька Ольга </t>
  </si>
  <si>
    <t>0540</t>
  </si>
  <si>
    <t>Мовчан Валентина Петрівна</t>
  </si>
  <si>
    <t>0541</t>
  </si>
  <si>
    <t xml:space="preserve">Паламар Інна </t>
  </si>
  <si>
    <t>0542</t>
  </si>
  <si>
    <t>Лідія Собковська</t>
  </si>
  <si>
    <t>0543</t>
  </si>
  <si>
    <t>Сабов Наталія Василівна</t>
  </si>
  <si>
    <t>0544</t>
  </si>
  <si>
    <t>Федик Леся</t>
  </si>
  <si>
    <t>0545</t>
  </si>
  <si>
    <t>Холоша Ірина</t>
  </si>
  <si>
    <t>0546</t>
  </si>
  <si>
    <t>Грабельников Олег Миколайович</t>
  </si>
  <si>
    <t>0547</t>
  </si>
  <si>
    <t>Ріпак Аліна Василівна</t>
  </si>
  <si>
    <t>0548</t>
  </si>
  <si>
    <t>Кірієнко Олена</t>
  </si>
  <si>
    <t>0549</t>
  </si>
  <si>
    <t>Наталія СИМКОВИЧ</t>
  </si>
  <si>
    <t>0550</t>
  </si>
  <si>
    <t xml:space="preserve">Шапошнік Оксана Олександрівна </t>
  </si>
  <si>
    <t>0551</t>
  </si>
  <si>
    <t>Яриш Оксана Степанівна</t>
  </si>
  <si>
    <t>0552</t>
  </si>
  <si>
    <t>Липчанська Людмила</t>
  </si>
  <si>
    <t>0553</t>
  </si>
  <si>
    <t>МИХАЙЛУЦА ІННА  МИКОЛАЇВНА</t>
  </si>
  <si>
    <t>0554</t>
  </si>
  <si>
    <t>Махлай Галина</t>
  </si>
  <si>
    <t>0555</t>
  </si>
  <si>
    <t>Мінелюк Тетяна Іванівна</t>
  </si>
  <si>
    <t>0556</t>
  </si>
  <si>
    <t xml:space="preserve">Савченко Карина Вадимівна </t>
  </si>
  <si>
    <t>0557</t>
  </si>
  <si>
    <t>Пономаренко Надія Миколаївна</t>
  </si>
  <si>
    <t>0558</t>
  </si>
  <si>
    <t>Деміденко Людмила Степанівна</t>
  </si>
  <si>
    <t>0559</t>
  </si>
  <si>
    <t xml:space="preserve">Бондар Яна </t>
  </si>
  <si>
    <t>0560</t>
  </si>
  <si>
    <t xml:space="preserve">Катерина Палій </t>
  </si>
  <si>
    <t>0561</t>
  </si>
  <si>
    <t>Єдіна Катерина</t>
  </si>
  <si>
    <t>0562</t>
  </si>
  <si>
    <t>Мартиник Тетяна</t>
  </si>
  <si>
    <t>0563</t>
  </si>
  <si>
    <t>Куян Олена</t>
  </si>
  <si>
    <t>№ з/п</t>
  </si>
  <si>
    <t>№ сертифікату</t>
  </si>
  <si>
    <t>0564</t>
  </si>
  <si>
    <t>Берестова Аделіна</t>
  </si>
  <si>
    <t>0565</t>
  </si>
  <si>
    <t>Німчінова Світлана</t>
  </si>
  <si>
    <t>0566</t>
  </si>
  <si>
    <t xml:space="preserve">Самойдюк Світлана </t>
  </si>
  <si>
    <t>0567</t>
  </si>
  <si>
    <t xml:space="preserve">Янжула Валентина </t>
  </si>
  <si>
    <t>0568</t>
  </si>
  <si>
    <t>Василова Анжела Миколаївна</t>
  </si>
  <si>
    <t>0569</t>
  </si>
  <si>
    <t xml:space="preserve">Вікторія Казимова </t>
  </si>
  <si>
    <t>0570</t>
  </si>
  <si>
    <t xml:space="preserve">Шапарець Маргарита </t>
  </si>
  <si>
    <t>0571</t>
  </si>
  <si>
    <t>Андраш  Ганна  Ізидорівна</t>
  </si>
  <si>
    <t>0572</t>
  </si>
  <si>
    <t>Мороз Наталія</t>
  </si>
  <si>
    <t>0573</t>
  </si>
  <si>
    <t xml:space="preserve">Рябокінь Катерина </t>
  </si>
  <si>
    <t>0574</t>
  </si>
  <si>
    <t>Мітурич Вікторія</t>
  </si>
  <si>
    <t>0575</t>
  </si>
  <si>
    <t>Марчишин Лідія</t>
  </si>
  <si>
    <t>0576</t>
  </si>
  <si>
    <t xml:space="preserve">Сагура Ганна </t>
  </si>
  <si>
    <t>0577</t>
  </si>
  <si>
    <t>Маркевич Леся Сергіївна</t>
  </si>
  <si>
    <t>0578</t>
  </si>
  <si>
    <t>Пилипенко Наталія Миколаївна</t>
  </si>
  <si>
    <t>0579</t>
  </si>
  <si>
    <t xml:space="preserve">Бєлашова Марина Олексіївна </t>
  </si>
  <si>
    <t>0580</t>
  </si>
  <si>
    <t xml:space="preserve">Смірнова Тамара Миколаївна </t>
  </si>
  <si>
    <t>0581</t>
  </si>
  <si>
    <t xml:space="preserve">Зайцева Катерина </t>
  </si>
  <si>
    <t>0582</t>
  </si>
  <si>
    <t xml:space="preserve">Хріпкова Ольга Опанасівна </t>
  </si>
  <si>
    <t>0583</t>
  </si>
  <si>
    <t xml:space="preserve">Селехман Тетяна Віталіївна </t>
  </si>
  <si>
    <t>0584</t>
  </si>
  <si>
    <t xml:space="preserve">Савченко Ольга Вікторівна </t>
  </si>
  <si>
    <t>0585</t>
  </si>
  <si>
    <t>Шевченко Світлана</t>
  </si>
  <si>
    <t>0586</t>
  </si>
  <si>
    <t xml:space="preserve">Шуляк Тетяна </t>
  </si>
  <si>
    <t>0587</t>
  </si>
  <si>
    <t>Ковальова Ольга</t>
  </si>
  <si>
    <t>0588</t>
  </si>
  <si>
    <t>Дрогал Вероніка</t>
  </si>
  <si>
    <t>0589</t>
  </si>
  <si>
    <t>Рибак Олена Миколаївна</t>
  </si>
  <si>
    <t>0590</t>
  </si>
  <si>
    <t xml:space="preserve">Михлик Юлія Олексіївна </t>
  </si>
  <si>
    <t>0591</t>
  </si>
  <si>
    <t>Линник Наталя</t>
  </si>
  <si>
    <t>0592</t>
  </si>
  <si>
    <t>0593</t>
  </si>
  <si>
    <t>Гудима Оксана</t>
  </si>
  <si>
    <t>0594</t>
  </si>
  <si>
    <t xml:space="preserve">Волик Олена Михайлівна </t>
  </si>
  <si>
    <t>0595</t>
  </si>
  <si>
    <t xml:space="preserve">Самойдюк Світлана Петрівна </t>
  </si>
  <si>
    <t>0596</t>
  </si>
  <si>
    <t xml:space="preserve">Чулей Вікторія Сергіївна </t>
  </si>
  <si>
    <t>0597</t>
  </si>
  <si>
    <t>Музика Анна</t>
  </si>
  <si>
    <t>0598</t>
  </si>
  <si>
    <t xml:space="preserve">Білоусова Христина Юріївна </t>
  </si>
  <si>
    <t>0599</t>
  </si>
  <si>
    <t>Посунько Наталія Степанівна</t>
  </si>
  <si>
    <t>0600</t>
  </si>
  <si>
    <t xml:space="preserve">Величко Віра </t>
  </si>
  <si>
    <t>0601</t>
  </si>
  <si>
    <t>Сергієнко Наталіч</t>
  </si>
  <si>
    <t>0602</t>
  </si>
  <si>
    <t xml:space="preserve">Холод Лариса </t>
  </si>
  <si>
    <t>0603</t>
  </si>
  <si>
    <t xml:space="preserve">Шапарець Лариса Днз9 </t>
  </si>
  <si>
    <t>0604</t>
  </si>
  <si>
    <t>Івах Світлана</t>
  </si>
  <si>
    <t>0605</t>
  </si>
  <si>
    <t>Віра Якимченко</t>
  </si>
  <si>
    <t>0606</t>
  </si>
  <si>
    <t>Рославець Людмила Миколаївна</t>
  </si>
  <si>
    <t>0607</t>
  </si>
  <si>
    <t>Пухно Світлана</t>
  </si>
  <si>
    <t>0608</t>
  </si>
  <si>
    <t xml:space="preserve">Каптюх Тетяна </t>
  </si>
  <si>
    <t>0609</t>
  </si>
  <si>
    <t xml:space="preserve">Бородін Олексій Іванович </t>
  </si>
  <si>
    <t>0610</t>
  </si>
  <si>
    <t>Анастасія Бакуліна</t>
  </si>
  <si>
    <t>0611</t>
  </si>
  <si>
    <t>Пелипчук Анна</t>
  </si>
  <si>
    <t>0612</t>
  </si>
  <si>
    <t xml:space="preserve">Редько Ганна </t>
  </si>
  <si>
    <t>0613</t>
  </si>
  <si>
    <t>Руденко Анна</t>
  </si>
  <si>
    <t>0614</t>
  </si>
  <si>
    <t xml:space="preserve">Ярина Боброва </t>
  </si>
  <si>
    <t>0615</t>
  </si>
  <si>
    <t>Осматеско Тетяна</t>
  </si>
  <si>
    <t>0616</t>
  </si>
  <si>
    <t xml:space="preserve">Кошурнікова Тетяна </t>
  </si>
  <si>
    <t>0617</t>
  </si>
  <si>
    <t>Тулінова Антоніна</t>
  </si>
  <si>
    <t>0618</t>
  </si>
  <si>
    <t>Грицаєва Ірина</t>
  </si>
  <si>
    <t>0619</t>
  </si>
  <si>
    <t xml:space="preserve">Яловенко Наталія </t>
  </si>
  <si>
    <t>0620</t>
  </si>
  <si>
    <t>0621</t>
  </si>
  <si>
    <t>Рись Валентина</t>
  </si>
  <si>
    <t>0622</t>
  </si>
  <si>
    <t>Абрамов Сергій Павлович</t>
  </si>
  <si>
    <t>0623</t>
  </si>
  <si>
    <t xml:space="preserve">Гребнева Ірина </t>
  </si>
  <si>
    <t>0624</t>
  </si>
  <si>
    <t>0625</t>
  </si>
  <si>
    <t>Тимошик Михайло</t>
  </si>
  <si>
    <t>0626</t>
  </si>
  <si>
    <t>Ткаченко Катерина</t>
  </si>
  <si>
    <t>0627</t>
  </si>
  <si>
    <t>Малій Вікторія</t>
  </si>
  <si>
    <t>0628</t>
  </si>
  <si>
    <t>Сороколіт Валентина</t>
  </si>
  <si>
    <t>0629</t>
  </si>
  <si>
    <t>Мосійчук Алла Ярославівна</t>
  </si>
  <si>
    <t>0630</t>
  </si>
  <si>
    <t>Барабей Альона Ігорівна</t>
  </si>
  <si>
    <t>0631</t>
  </si>
  <si>
    <t>0632</t>
  </si>
  <si>
    <t>Андрієвська Людмила</t>
  </si>
  <si>
    <t>0633</t>
  </si>
  <si>
    <t>0634</t>
  </si>
  <si>
    <t>Самойдюк Світлана</t>
  </si>
  <si>
    <t>0635</t>
  </si>
  <si>
    <t>Янжула Валентина</t>
  </si>
  <si>
    <t>0636</t>
  </si>
  <si>
    <t>0637</t>
  </si>
  <si>
    <t>Вікторія Казимова</t>
  </si>
  <si>
    <t>0638</t>
  </si>
  <si>
    <t>Шапарець Маргарита</t>
  </si>
  <si>
    <t>0639</t>
  </si>
  <si>
    <t>Андраш Ганна Ізидорівна</t>
  </si>
  <si>
    <t>0640</t>
  </si>
  <si>
    <t>0641</t>
  </si>
  <si>
    <t>Рябокінь Катерина</t>
  </si>
  <si>
    <t>0642</t>
  </si>
  <si>
    <t>0643</t>
  </si>
  <si>
    <t>0644</t>
  </si>
  <si>
    <t>Сагура Ганна</t>
  </si>
  <si>
    <t>0645</t>
  </si>
  <si>
    <t>Таргоня Тетяна</t>
  </si>
  <si>
    <t>0646</t>
  </si>
  <si>
    <t>Ваць Галина Степанівна</t>
  </si>
  <si>
    <t>0647</t>
  </si>
  <si>
    <t>Українець Марина</t>
  </si>
  <si>
    <t>0648</t>
  </si>
  <si>
    <t>Кульбак Юлія Олексіївна</t>
  </si>
  <si>
    <t>0649</t>
  </si>
  <si>
    <t>Світлана Єліна-Курта</t>
  </si>
  <si>
    <t>0650</t>
  </si>
  <si>
    <t>Задорожна Ганна</t>
  </si>
  <si>
    <t>0651</t>
  </si>
  <si>
    <t>Охріменко Тетяна</t>
  </si>
  <si>
    <t>0652</t>
  </si>
  <si>
    <t>Савченко Ольга Вікторівна</t>
  </si>
  <si>
    <t>0653</t>
  </si>
  <si>
    <t>0654</t>
  </si>
  <si>
    <t>0655</t>
  </si>
  <si>
    <t>Бєлашова Марина Олексіївна</t>
  </si>
  <si>
    <t>0656</t>
  </si>
  <si>
    <t>Смірнова Тамара Миколаївна</t>
  </si>
  <si>
    <t>0657</t>
  </si>
  <si>
    <t>Зайцева Катерина</t>
  </si>
  <si>
    <t>0658</t>
  </si>
  <si>
    <t>Хріпкова Ольга Опанасівна</t>
  </si>
  <si>
    <t>0659</t>
  </si>
  <si>
    <t>Селехман Тетяна Віталіївна</t>
  </si>
  <si>
    <t>0660</t>
  </si>
  <si>
    <t>0661</t>
  </si>
  <si>
    <t>0662</t>
  </si>
  <si>
    <t>Шуляк Тетяна</t>
  </si>
  <si>
    <t>0663</t>
  </si>
  <si>
    <t>0664</t>
  </si>
  <si>
    <t>0665</t>
  </si>
  <si>
    <t>0666</t>
  </si>
  <si>
    <t>Михлик Юлія Олексіївна</t>
  </si>
  <si>
    <t>0667</t>
  </si>
  <si>
    <t>0668</t>
  </si>
  <si>
    <t>Тарабан Каріна</t>
  </si>
  <si>
    <t>0669</t>
  </si>
  <si>
    <t>0670</t>
  </si>
  <si>
    <t>Пастернак Алла Віталіївна</t>
  </si>
  <si>
    <t>0671</t>
  </si>
  <si>
    <t>Янчук Леся Андріївна П</t>
  </si>
  <si>
    <t>0672</t>
  </si>
  <si>
    <t>Кондратенко Людмила Сергіївна</t>
  </si>
  <si>
    <t>0673</t>
  </si>
  <si>
    <t>Волик Олена Михайлівна</t>
  </si>
  <si>
    <t>0674</t>
  </si>
  <si>
    <t>Самойдюк Світлана Петрівна</t>
  </si>
  <si>
    <t>0675</t>
  </si>
  <si>
    <t>Чулей Вікторія Сергіївна</t>
  </si>
  <si>
    <t>0676</t>
  </si>
  <si>
    <t>0677</t>
  </si>
  <si>
    <t>Білоусова Христина Юріївна</t>
  </si>
  <si>
    <t>0678</t>
  </si>
  <si>
    <t>0679</t>
  </si>
  <si>
    <t>0680</t>
  </si>
  <si>
    <t>0681</t>
  </si>
  <si>
    <t>Величко Віра</t>
  </si>
  <si>
    <t>0682</t>
  </si>
  <si>
    <t>0683</t>
  </si>
  <si>
    <t>Холод Лариса</t>
  </si>
  <si>
    <t>0684</t>
  </si>
  <si>
    <t>0685</t>
  </si>
  <si>
    <t>0686</t>
  </si>
  <si>
    <t>Шапарець Лариса Днз9</t>
  </si>
  <si>
    <t>0687</t>
  </si>
  <si>
    <t>0688</t>
  </si>
  <si>
    <t>0689</t>
  </si>
  <si>
    <t>0690</t>
  </si>
  <si>
    <t>0691</t>
  </si>
  <si>
    <t>0692</t>
  </si>
  <si>
    <t>Каптюх Тетяна</t>
  </si>
  <si>
    <t>0693</t>
  </si>
  <si>
    <t>Бородін Олексій Іванович</t>
  </si>
  <si>
    <t>0694</t>
  </si>
  <si>
    <t>0695</t>
  </si>
  <si>
    <t>0696</t>
  </si>
  <si>
    <t>0697</t>
  </si>
  <si>
    <t>0698</t>
  </si>
  <si>
    <t>Ярина Боброва</t>
  </si>
  <si>
    <t>0699</t>
  </si>
  <si>
    <t>0700</t>
  </si>
  <si>
    <t>Кошурнікова Тетяна</t>
  </si>
  <si>
    <t>0701</t>
  </si>
  <si>
    <t>0702</t>
  </si>
  <si>
    <t>0703</t>
  </si>
  <si>
    <t>Яловенко Наталія</t>
  </si>
  <si>
    <t>0704</t>
  </si>
  <si>
    <t>0705</t>
  </si>
  <si>
    <t>0706</t>
  </si>
  <si>
    <t>0707</t>
  </si>
  <si>
    <t>Гребнева Ірина</t>
  </si>
  <si>
    <t>0708</t>
  </si>
  <si>
    <t>0709</t>
  </si>
  <si>
    <t>Кушнірук Таміла Анатоліївна</t>
  </si>
  <si>
    <t>0710</t>
  </si>
  <si>
    <t>0711</t>
  </si>
  <si>
    <t>Денисенко Світлана Миколаївна</t>
  </si>
  <si>
    <t>0712</t>
  </si>
  <si>
    <t>Михайлова Марина Володимирівна</t>
  </si>
  <si>
    <t>0713</t>
  </si>
  <si>
    <t>Карпенко Наталя</t>
  </si>
  <si>
    <t>0714</t>
  </si>
  <si>
    <t>Змінко Наталія Станіславівна</t>
  </si>
  <si>
    <t>0715</t>
  </si>
  <si>
    <t>Шаповал Алла Миколаївна</t>
  </si>
  <si>
    <t>0716</t>
  </si>
  <si>
    <t>Волколова Вікторія</t>
  </si>
  <si>
    <t>0717</t>
  </si>
  <si>
    <t>Чигвінцева Юлія Володимирівна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</si>
</sst>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34kTEp0BKsdOEEDG-nz0" TargetMode="External"/><Relationship Id="rId671" Type="http://schemas.openxmlformats.org/officeDocument/2006/relationships/hyperlink" Target="https://talan.bank.gov.ua/get-user-certificate/YO_msAAKBfkXP5W1NB3s" TargetMode="External"/><Relationship Id="rId21" Type="http://schemas.openxmlformats.org/officeDocument/2006/relationships/hyperlink" Target="https://talan.bank.gov.ua/get-user-certificate/34kTEgrVkm_CcePs2FTx" TargetMode="External"/><Relationship Id="rId324" Type="http://schemas.openxmlformats.org/officeDocument/2006/relationships/hyperlink" Target="https://talan.bank.gov.ua/get-user-certificate/34kTESK6YSdcLy7Z4Trj" TargetMode="External"/><Relationship Id="rId531" Type="http://schemas.openxmlformats.org/officeDocument/2006/relationships/hyperlink" Target="https://talan.bank.gov.ua/get-user-certificate/34kTEm9A63eLFuz5Akvx" TargetMode="External"/><Relationship Id="rId629" Type="http://schemas.openxmlformats.org/officeDocument/2006/relationships/hyperlink" Target="https://talan.bank.gov.ua/get-user-certificate/YO_ms_XuGzLpPNAENYOV" TargetMode="External"/><Relationship Id="rId170" Type="http://schemas.openxmlformats.org/officeDocument/2006/relationships/hyperlink" Target="https://talan.bank.gov.ua/get-user-certificate/34kTE8gGb6HMfDuchOVt" TargetMode="External"/><Relationship Id="rId268" Type="http://schemas.openxmlformats.org/officeDocument/2006/relationships/hyperlink" Target="https://talan.bank.gov.ua/get-user-certificate/34kTEl-iAlSGLoEwLR8N" TargetMode="External"/><Relationship Id="rId475" Type="http://schemas.openxmlformats.org/officeDocument/2006/relationships/hyperlink" Target="https://talan.bank.gov.ua/get-user-certificate/34kTEydI6fXN0Q0N036-" TargetMode="External"/><Relationship Id="rId682" Type="http://schemas.openxmlformats.org/officeDocument/2006/relationships/hyperlink" Target="https://talan.bank.gov.ua/get-user-certificate/YO_mscmmgsRE1o7uNfJJ" TargetMode="External"/><Relationship Id="rId32" Type="http://schemas.openxmlformats.org/officeDocument/2006/relationships/hyperlink" Target="https://talan.bank.gov.ua/get-user-certificate/34kTEg3PfIfSgKIVFcEC" TargetMode="External"/><Relationship Id="rId128" Type="http://schemas.openxmlformats.org/officeDocument/2006/relationships/hyperlink" Target="https://talan.bank.gov.ua/get-user-certificate/34kTEGAnhPg7vc6eAag_" TargetMode="External"/><Relationship Id="rId335" Type="http://schemas.openxmlformats.org/officeDocument/2006/relationships/hyperlink" Target="https://talan.bank.gov.ua/get-user-certificate/34kTE9fK2r_zsuPzfWD9" TargetMode="External"/><Relationship Id="rId542" Type="http://schemas.openxmlformats.org/officeDocument/2006/relationships/hyperlink" Target="https://talan.bank.gov.ua/get-user-certificate/34kTEEcW3dR9YoaJoljO" TargetMode="External"/><Relationship Id="rId181" Type="http://schemas.openxmlformats.org/officeDocument/2006/relationships/hyperlink" Target="https://talan.bank.gov.ua/get-user-certificate/34kTEHf-rRSfyO71cB_J" TargetMode="External"/><Relationship Id="rId402" Type="http://schemas.openxmlformats.org/officeDocument/2006/relationships/hyperlink" Target="https://talan.bank.gov.ua/get-user-certificate/34kTEIqdT6i6Htmv3wbk" TargetMode="External"/><Relationship Id="rId279" Type="http://schemas.openxmlformats.org/officeDocument/2006/relationships/hyperlink" Target="https://talan.bank.gov.ua/get-user-certificate/34kTEXmzRBd9a00ZbOf5" TargetMode="External"/><Relationship Id="rId486" Type="http://schemas.openxmlformats.org/officeDocument/2006/relationships/hyperlink" Target="https://talan.bank.gov.ua/get-user-certificate/34kTEu9UvYVcGu00MYpT" TargetMode="External"/><Relationship Id="rId693" Type="http://schemas.openxmlformats.org/officeDocument/2006/relationships/hyperlink" Target="https://talan.bank.gov.ua/get-user-certificate/YO_ms6JHptV88QmDoC5D" TargetMode="External"/><Relationship Id="rId707" Type="http://schemas.openxmlformats.org/officeDocument/2006/relationships/hyperlink" Target="https://talan.bank.gov.ua/get-user-certificate/YO_msXQEWg6eHoYNpdK_" TargetMode="External"/><Relationship Id="rId43" Type="http://schemas.openxmlformats.org/officeDocument/2006/relationships/hyperlink" Target="https://talan.bank.gov.ua/get-user-certificate/34kTEdz-PuWL8HIFMZCp" TargetMode="External"/><Relationship Id="rId139" Type="http://schemas.openxmlformats.org/officeDocument/2006/relationships/hyperlink" Target="https://talan.bank.gov.ua/get-user-certificate/34kTEqID3CXLeBjTU0Lt" TargetMode="External"/><Relationship Id="rId346" Type="http://schemas.openxmlformats.org/officeDocument/2006/relationships/hyperlink" Target="https://talan.bank.gov.ua/get-user-certificate/34kTEzVbm2amC6Xs_WgA" TargetMode="External"/><Relationship Id="rId553" Type="http://schemas.openxmlformats.org/officeDocument/2006/relationships/hyperlink" Target="https://talan.bank.gov.ua/get-user-certificate/34kTEwaVSJfwodwxiC5T" TargetMode="External"/><Relationship Id="rId192" Type="http://schemas.openxmlformats.org/officeDocument/2006/relationships/hyperlink" Target="https://talan.bank.gov.ua/get-user-certificate/34kTEc9W6DG86xXdzv8w" TargetMode="External"/><Relationship Id="rId206" Type="http://schemas.openxmlformats.org/officeDocument/2006/relationships/hyperlink" Target="https://talan.bank.gov.ua/get-user-certificate/34kTEXkBnihvew-0BBV3" TargetMode="External"/><Relationship Id="rId413" Type="http://schemas.openxmlformats.org/officeDocument/2006/relationships/hyperlink" Target="https://talan.bank.gov.ua/get-user-certificate/34kTETCT_S6JfYjyZE-r" TargetMode="External"/><Relationship Id="rId497" Type="http://schemas.openxmlformats.org/officeDocument/2006/relationships/hyperlink" Target="https://talan.bank.gov.ua/get-user-certificate/34kTEvZ_oq32gRIeOXsM" TargetMode="External"/><Relationship Id="rId620" Type="http://schemas.openxmlformats.org/officeDocument/2006/relationships/hyperlink" Target="https://talan.bank.gov.ua/get-user-certificate/jhcxiM3RueliLnKat4go" TargetMode="External"/><Relationship Id="rId718" Type="http://schemas.openxmlformats.org/officeDocument/2006/relationships/printerSettings" Target="../printerSettings/printerSettings1.bin"/><Relationship Id="rId357" Type="http://schemas.openxmlformats.org/officeDocument/2006/relationships/hyperlink" Target="https://talan.bank.gov.ua/get-user-certificate/34kTE6OB_Z_morAvfJta" TargetMode="External"/><Relationship Id="rId54" Type="http://schemas.openxmlformats.org/officeDocument/2006/relationships/hyperlink" Target="https://talan.bank.gov.ua/get-user-certificate/34kTEzd-gsnL686vfJ4X" TargetMode="External"/><Relationship Id="rId217" Type="http://schemas.openxmlformats.org/officeDocument/2006/relationships/hyperlink" Target="https://talan.bank.gov.ua/get-user-certificate/34kTEoWjTiMAZo_LFByt" TargetMode="External"/><Relationship Id="rId564" Type="http://schemas.openxmlformats.org/officeDocument/2006/relationships/hyperlink" Target="https://talan.bank.gov.ua/get-user-certificate/jhcxi_7EVgiHI00hm8MU" TargetMode="External"/><Relationship Id="rId424" Type="http://schemas.openxmlformats.org/officeDocument/2006/relationships/hyperlink" Target="https://talan.bank.gov.ua/get-user-certificate/34kTEel6d5gfALtYeccN" TargetMode="External"/><Relationship Id="rId631" Type="http://schemas.openxmlformats.org/officeDocument/2006/relationships/hyperlink" Target="https://talan.bank.gov.ua/get-user-certificate/YO_msqLzv51BbEDR_3lF" TargetMode="External"/><Relationship Id="rId270" Type="http://schemas.openxmlformats.org/officeDocument/2006/relationships/hyperlink" Target="https://talan.bank.gov.ua/get-user-certificate/34kTEyyPus0ZI3dHwRGE" TargetMode="External"/><Relationship Id="rId65" Type="http://schemas.openxmlformats.org/officeDocument/2006/relationships/hyperlink" Target="https://talan.bank.gov.ua/get-user-certificate/34kTEc1uPbb06A-ySPRn" TargetMode="External"/><Relationship Id="rId130" Type="http://schemas.openxmlformats.org/officeDocument/2006/relationships/hyperlink" Target="https://talan.bank.gov.ua/get-user-certificate/34kTE6Go-PbMWtd5e8Np" TargetMode="External"/><Relationship Id="rId368" Type="http://schemas.openxmlformats.org/officeDocument/2006/relationships/hyperlink" Target="https://talan.bank.gov.ua/get-user-certificate/34kTEjtLqkbcZJbWTZpU" TargetMode="External"/><Relationship Id="rId575" Type="http://schemas.openxmlformats.org/officeDocument/2006/relationships/hyperlink" Target="https://talan.bank.gov.ua/get-user-certificate/jhcxisigaCIUgS0p14vJ" TargetMode="External"/><Relationship Id="rId228" Type="http://schemas.openxmlformats.org/officeDocument/2006/relationships/hyperlink" Target="https://talan.bank.gov.ua/get-user-certificate/34kTEnlo0S28S_Edj6HG" TargetMode="External"/><Relationship Id="rId435" Type="http://schemas.openxmlformats.org/officeDocument/2006/relationships/hyperlink" Target="https://talan.bank.gov.ua/get-user-certificate/34kTEV6B-yqdvz8FP3AB" TargetMode="External"/><Relationship Id="rId642" Type="http://schemas.openxmlformats.org/officeDocument/2006/relationships/hyperlink" Target="https://talan.bank.gov.ua/get-user-certificate/YO_ms1Bo915r0bLO8DWA" TargetMode="External"/><Relationship Id="rId281" Type="http://schemas.openxmlformats.org/officeDocument/2006/relationships/hyperlink" Target="https://talan.bank.gov.ua/get-user-certificate/34kTEzxh7q2bBY1fUH3w" TargetMode="External"/><Relationship Id="rId502" Type="http://schemas.openxmlformats.org/officeDocument/2006/relationships/hyperlink" Target="https://talan.bank.gov.ua/get-user-certificate/34kTEipwvx5jaQZFR1sV" TargetMode="External"/><Relationship Id="rId76" Type="http://schemas.openxmlformats.org/officeDocument/2006/relationships/hyperlink" Target="https://talan.bank.gov.ua/get-user-certificate/34kTECfkwP1QHlnzJPI3" TargetMode="External"/><Relationship Id="rId141" Type="http://schemas.openxmlformats.org/officeDocument/2006/relationships/hyperlink" Target="https://talan.bank.gov.ua/get-user-certificate/34kTE77RNIvEJ1BdIwjJ" TargetMode="External"/><Relationship Id="rId379" Type="http://schemas.openxmlformats.org/officeDocument/2006/relationships/hyperlink" Target="https://talan.bank.gov.ua/get-user-certificate/34kTEkjPizdzBZZlaCF-" TargetMode="External"/><Relationship Id="rId586" Type="http://schemas.openxmlformats.org/officeDocument/2006/relationships/hyperlink" Target="https://talan.bank.gov.ua/get-user-certificate/jhcxiTEMzcjHHKW3Fbz8" TargetMode="External"/><Relationship Id="rId7" Type="http://schemas.openxmlformats.org/officeDocument/2006/relationships/hyperlink" Target="https://talan.bank.gov.ua/get-user-certificate/34kTEs13pDodz8ne1tUE" TargetMode="External"/><Relationship Id="rId239" Type="http://schemas.openxmlformats.org/officeDocument/2006/relationships/hyperlink" Target="https://talan.bank.gov.ua/get-user-certificate/34kTEo7ieL9J3UqZPnVq" TargetMode="External"/><Relationship Id="rId446" Type="http://schemas.openxmlformats.org/officeDocument/2006/relationships/hyperlink" Target="https://talan.bank.gov.ua/get-user-certificate/34kTEDjvhDrO3dUURExU" TargetMode="External"/><Relationship Id="rId653" Type="http://schemas.openxmlformats.org/officeDocument/2006/relationships/hyperlink" Target="https://talan.bank.gov.ua/get-user-certificate/YO_ms79qalm_8rorZj4d" TargetMode="External"/><Relationship Id="rId292" Type="http://schemas.openxmlformats.org/officeDocument/2006/relationships/hyperlink" Target="https://talan.bank.gov.ua/get-user-certificate/34kTEPLxhiTxSGo023RX" TargetMode="External"/><Relationship Id="rId306" Type="http://schemas.openxmlformats.org/officeDocument/2006/relationships/hyperlink" Target="https://talan.bank.gov.ua/get-user-certificate/34kTEIISONMFo3czwfKC" TargetMode="External"/><Relationship Id="rId87" Type="http://schemas.openxmlformats.org/officeDocument/2006/relationships/hyperlink" Target="https://talan.bank.gov.ua/get-user-certificate/34kTESmoIofuuAtWSA9l" TargetMode="External"/><Relationship Id="rId513" Type="http://schemas.openxmlformats.org/officeDocument/2006/relationships/hyperlink" Target="https://talan.bank.gov.ua/get-user-certificate/34kTEU-M5lMfkk8wtVoi" TargetMode="External"/><Relationship Id="rId597" Type="http://schemas.openxmlformats.org/officeDocument/2006/relationships/hyperlink" Target="https://talan.bank.gov.ua/get-user-certificate/jhcxiKADJp6VfDZMGHo9" TargetMode="External"/><Relationship Id="rId152" Type="http://schemas.openxmlformats.org/officeDocument/2006/relationships/hyperlink" Target="https://talan.bank.gov.ua/get-user-certificate/34kTE98KFX9BAG7KR61S" TargetMode="External"/><Relationship Id="rId457" Type="http://schemas.openxmlformats.org/officeDocument/2006/relationships/hyperlink" Target="https://talan.bank.gov.ua/get-user-certificate/34kTEpSenGXGCFia9Im2" TargetMode="External"/><Relationship Id="rId664" Type="http://schemas.openxmlformats.org/officeDocument/2006/relationships/hyperlink" Target="https://talan.bank.gov.ua/get-user-certificate/YO_mssql4YHd2F8VP4M6" TargetMode="External"/><Relationship Id="rId14" Type="http://schemas.openxmlformats.org/officeDocument/2006/relationships/hyperlink" Target="https://talan.bank.gov.ua/get-user-certificate/34kTEB0wJ2ACvgw6uFuQ" TargetMode="External"/><Relationship Id="rId317" Type="http://schemas.openxmlformats.org/officeDocument/2006/relationships/hyperlink" Target="https://talan.bank.gov.ua/get-user-certificate/34kTE9s0dgauwQ4Coggc" TargetMode="External"/><Relationship Id="rId524" Type="http://schemas.openxmlformats.org/officeDocument/2006/relationships/hyperlink" Target="https://talan.bank.gov.ua/get-user-certificate/34kTEEbwR5q6Y8Bq6NRB" TargetMode="External"/><Relationship Id="rId98" Type="http://schemas.openxmlformats.org/officeDocument/2006/relationships/hyperlink" Target="https://talan.bank.gov.ua/get-user-certificate/34kTEkoez3-UQDXBVO2p" TargetMode="External"/><Relationship Id="rId163" Type="http://schemas.openxmlformats.org/officeDocument/2006/relationships/hyperlink" Target="https://talan.bank.gov.ua/get-user-certificate/34kTE5MgyC6szq7Hc4P2" TargetMode="External"/><Relationship Id="rId370" Type="http://schemas.openxmlformats.org/officeDocument/2006/relationships/hyperlink" Target="https://talan.bank.gov.ua/get-user-certificate/34kTEsCu5stC3bdXFJwg" TargetMode="External"/><Relationship Id="rId230" Type="http://schemas.openxmlformats.org/officeDocument/2006/relationships/hyperlink" Target="https://talan.bank.gov.ua/get-user-certificate/34kTEV4stxPstsi0ThP3" TargetMode="External"/><Relationship Id="rId468" Type="http://schemas.openxmlformats.org/officeDocument/2006/relationships/hyperlink" Target="https://talan.bank.gov.ua/get-user-certificate/34kTEzjDUa9oLFvi7z-H" TargetMode="External"/><Relationship Id="rId675" Type="http://schemas.openxmlformats.org/officeDocument/2006/relationships/hyperlink" Target="https://talan.bank.gov.ua/get-user-certificate/YO_msdgRH7Ea7GqezYZZ" TargetMode="External"/><Relationship Id="rId25" Type="http://schemas.openxmlformats.org/officeDocument/2006/relationships/hyperlink" Target="https://talan.bank.gov.ua/get-user-certificate/34kTExvQ8WVKHm0r2gLf" TargetMode="External"/><Relationship Id="rId328" Type="http://schemas.openxmlformats.org/officeDocument/2006/relationships/hyperlink" Target="https://talan.bank.gov.ua/get-user-certificate/34kTEAzAi7MZCKyqyFhz" TargetMode="External"/><Relationship Id="rId535" Type="http://schemas.openxmlformats.org/officeDocument/2006/relationships/hyperlink" Target="https://talan.bank.gov.ua/get-user-certificate/34kTEzZXpCVZfgKvtzfE" TargetMode="External"/><Relationship Id="rId174" Type="http://schemas.openxmlformats.org/officeDocument/2006/relationships/hyperlink" Target="https://talan.bank.gov.ua/get-user-certificate/34kTEShCM8u9ptFNStls" TargetMode="External"/><Relationship Id="rId381" Type="http://schemas.openxmlformats.org/officeDocument/2006/relationships/hyperlink" Target="https://talan.bank.gov.ua/get-user-certificate/34kTEXZwp8Ho4WdVg7pD" TargetMode="External"/><Relationship Id="rId602" Type="http://schemas.openxmlformats.org/officeDocument/2006/relationships/hyperlink" Target="https://talan.bank.gov.ua/get-user-certificate/jhcxiWo-XHNmEwzT_nVb" TargetMode="External"/><Relationship Id="rId241" Type="http://schemas.openxmlformats.org/officeDocument/2006/relationships/hyperlink" Target="https://talan.bank.gov.ua/get-user-certificate/34kTEEViz3UCdzChJYos" TargetMode="External"/><Relationship Id="rId479" Type="http://schemas.openxmlformats.org/officeDocument/2006/relationships/hyperlink" Target="https://talan.bank.gov.ua/get-user-certificate/34kTELfIMA7xuqY8X-29" TargetMode="External"/><Relationship Id="rId686" Type="http://schemas.openxmlformats.org/officeDocument/2006/relationships/hyperlink" Target="https://talan.bank.gov.ua/get-user-certificate/YO_msmLRAmuNnNdAEQiy" TargetMode="External"/><Relationship Id="rId36" Type="http://schemas.openxmlformats.org/officeDocument/2006/relationships/hyperlink" Target="https://talan.bank.gov.ua/get-user-certificate/34kTEMof65Xvtt6yCKPe" TargetMode="External"/><Relationship Id="rId339" Type="http://schemas.openxmlformats.org/officeDocument/2006/relationships/hyperlink" Target="https://talan.bank.gov.ua/get-user-certificate/34kTEdU2fQCj1zjtMaxi" TargetMode="External"/><Relationship Id="rId546" Type="http://schemas.openxmlformats.org/officeDocument/2006/relationships/hyperlink" Target="https://talan.bank.gov.ua/get-user-certificate/34kTEwY5gaYvWsw8YPdU" TargetMode="External"/><Relationship Id="rId101" Type="http://schemas.openxmlformats.org/officeDocument/2006/relationships/hyperlink" Target="https://talan.bank.gov.ua/get-user-certificate/34kTE0_w5nnXLRA9S_8c" TargetMode="External"/><Relationship Id="rId185" Type="http://schemas.openxmlformats.org/officeDocument/2006/relationships/hyperlink" Target="https://talan.bank.gov.ua/get-user-certificate/34kTEp7YNWPqCcR-PS6A" TargetMode="External"/><Relationship Id="rId406" Type="http://schemas.openxmlformats.org/officeDocument/2006/relationships/hyperlink" Target="https://talan.bank.gov.ua/get-user-certificate/34kTEp71gIn7P_pe8y7m" TargetMode="External"/><Relationship Id="rId392" Type="http://schemas.openxmlformats.org/officeDocument/2006/relationships/hyperlink" Target="https://talan.bank.gov.ua/get-user-certificate/34kTEm-gFpEHPItXukDg" TargetMode="External"/><Relationship Id="rId613" Type="http://schemas.openxmlformats.org/officeDocument/2006/relationships/hyperlink" Target="https://talan.bank.gov.ua/get-user-certificate/jhcxiV0rtLKFZeQH84O0" TargetMode="External"/><Relationship Id="rId697" Type="http://schemas.openxmlformats.org/officeDocument/2006/relationships/hyperlink" Target="https://talan.bank.gov.ua/get-user-certificate/YO_msoZOZGdsaDp-Kzpm" TargetMode="External"/><Relationship Id="rId252" Type="http://schemas.openxmlformats.org/officeDocument/2006/relationships/hyperlink" Target="https://talan.bank.gov.ua/get-user-certificate/34kTEcT3jyKRVIuE5yYF" TargetMode="External"/><Relationship Id="rId47" Type="http://schemas.openxmlformats.org/officeDocument/2006/relationships/hyperlink" Target="https://talan.bank.gov.ua/get-user-certificate/34kTEfmH7BbY6j39oYeS" TargetMode="External"/><Relationship Id="rId112" Type="http://schemas.openxmlformats.org/officeDocument/2006/relationships/hyperlink" Target="https://talan.bank.gov.ua/get-user-certificate/34kTEfJjm4U3LonNZFjC" TargetMode="External"/><Relationship Id="rId557" Type="http://schemas.openxmlformats.org/officeDocument/2006/relationships/hyperlink" Target="https://talan.bank.gov.ua/get-user-certificate/34kTEXmSznqwoKfwc9Dp" TargetMode="External"/><Relationship Id="rId196" Type="http://schemas.openxmlformats.org/officeDocument/2006/relationships/hyperlink" Target="https://talan.bank.gov.ua/get-user-certificate/34kTEDKe6D0C2382AFRA" TargetMode="External"/><Relationship Id="rId417" Type="http://schemas.openxmlformats.org/officeDocument/2006/relationships/hyperlink" Target="https://talan.bank.gov.ua/get-user-certificate/34kTExYxlsMDJ9-pwrLK" TargetMode="External"/><Relationship Id="rId624" Type="http://schemas.openxmlformats.org/officeDocument/2006/relationships/hyperlink" Target="https://talan.bank.gov.ua/get-user-certificate/YO_msB9jltAYggqZwZkl" TargetMode="External"/><Relationship Id="rId263" Type="http://schemas.openxmlformats.org/officeDocument/2006/relationships/hyperlink" Target="https://talan.bank.gov.ua/get-user-certificate/34kTEFvFsBDV-KbPEFC4" TargetMode="External"/><Relationship Id="rId470" Type="http://schemas.openxmlformats.org/officeDocument/2006/relationships/hyperlink" Target="https://talan.bank.gov.ua/get-user-certificate/34kTELzDjDl2fZwqMZ1X" TargetMode="External"/><Relationship Id="rId58" Type="http://schemas.openxmlformats.org/officeDocument/2006/relationships/hyperlink" Target="https://talan.bank.gov.ua/get-user-certificate/34kTElWxU6CNDcoz8XAS" TargetMode="External"/><Relationship Id="rId123" Type="http://schemas.openxmlformats.org/officeDocument/2006/relationships/hyperlink" Target="https://talan.bank.gov.ua/get-user-certificate/34kTEj9uGEIbbZTGzezM" TargetMode="External"/><Relationship Id="rId330" Type="http://schemas.openxmlformats.org/officeDocument/2006/relationships/hyperlink" Target="https://talan.bank.gov.ua/get-user-certificate/34kTEw2qpjyFrCTz5PXO" TargetMode="External"/><Relationship Id="rId568" Type="http://schemas.openxmlformats.org/officeDocument/2006/relationships/hyperlink" Target="https://talan.bank.gov.ua/get-user-certificate/jhcxi1FnAxImhuxaT_OE" TargetMode="External"/><Relationship Id="rId428" Type="http://schemas.openxmlformats.org/officeDocument/2006/relationships/hyperlink" Target="https://talan.bank.gov.ua/get-user-certificate/34kTE8EwVRVuWprk5lu2" TargetMode="External"/><Relationship Id="rId635" Type="http://schemas.openxmlformats.org/officeDocument/2006/relationships/hyperlink" Target="https://talan.bank.gov.ua/get-user-certificate/YO_mslydw0zlHwBoGofP" TargetMode="External"/><Relationship Id="rId274" Type="http://schemas.openxmlformats.org/officeDocument/2006/relationships/hyperlink" Target="https://talan.bank.gov.ua/get-user-certificate/34kTEtY0sySm6VXg_cPW" TargetMode="External"/><Relationship Id="rId481" Type="http://schemas.openxmlformats.org/officeDocument/2006/relationships/hyperlink" Target="https://talan.bank.gov.ua/get-user-certificate/34kTEQM6SdQDazPBsLlv" TargetMode="External"/><Relationship Id="rId702" Type="http://schemas.openxmlformats.org/officeDocument/2006/relationships/hyperlink" Target="https://talan.bank.gov.ua/get-user-certificate/YO_msTKZm74Eu6yOtHTI" TargetMode="External"/><Relationship Id="rId69" Type="http://schemas.openxmlformats.org/officeDocument/2006/relationships/hyperlink" Target="https://talan.bank.gov.ua/get-user-certificate/34kTEw-wBjp_Go-e7Fbd" TargetMode="External"/><Relationship Id="rId134" Type="http://schemas.openxmlformats.org/officeDocument/2006/relationships/hyperlink" Target="https://talan.bank.gov.ua/get-user-certificate/34kTECa_BqGzBAQ5sNHJ" TargetMode="External"/><Relationship Id="rId579" Type="http://schemas.openxmlformats.org/officeDocument/2006/relationships/hyperlink" Target="https://talan.bank.gov.ua/get-user-certificate/jhcxi6e6057D9V1n8n8l" TargetMode="External"/><Relationship Id="rId341" Type="http://schemas.openxmlformats.org/officeDocument/2006/relationships/hyperlink" Target="https://talan.bank.gov.ua/get-user-certificate/34kTEsaCoSgTbbLUkdO-" TargetMode="External"/><Relationship Id="rId439" Type="http://schemas.openxmlformats.org/officeDocument/2006/relationships/hyperlink" Target="https://talan.bank.gov.ua/get-user-certificate/34kTEX4TmVGA9RmzwHKH" TargetMode="External"/><Relationship Id="rId646" Type="http://schemas.openxmlformats.org/officeDocument/2006/relationships/hyperlink" Target="https://talan.bank.gov.ua/get-user-certificate/YO_msm1XLzAoaId8zYL_" TargetMode="External"/><Relationship Id="rId201" Type="http://schemas.openxmlformats.org/officeDocument/2006/relationships/hyperlink" Target="https://talan.bank.gov.ua/get-user-certificate/34kTEpwKX8M5wbW3bFaA" TargetMode="External"/><Relationship Id="rId285" Type="http://schemas.openxmlformats.org/officeDocument/2006/relationships/hyperlink" Target="https://talan.bank.gov.ua/get-user-certificate/34kTEC3jUk8HswqxOM7U" TargetMode="External"/><Relationship Id="rId506" Type="http://schemas.openxmlformats.org/officeDocument/2006/relationships/hyperlink" Target="https://talan.bank.gov.ua/get-user-certificate/34kTEv9uyq5t_ZI7tZpb" TargetMode="External"/><Relationship Id="rId492" Type="http://schemas.openxmlformats.org/officeDocument/2006/relationships/hyperlink" Target="https://talan.bank.gov.ua/get-user-certificate/34kTE47ptvbuTiBArIW9" TargetMode="External"/><Relationship Id="rId713" Type="http://schemas.openxmlformats.org/officeDocument/2006/relationships/hyperlink" Target="https://talan.bank.gov.ua/get-user-certificate/YO_ms0d5kDhzSqN3NzBL" TargetMode="External"/><Relationship Id="rId145" Type="http://schemas.openxmlformats.org/officeDocument/2006/relationships/hyperlink" Target="https://talan.bank.gov.ua/get-user-certificate/34kTEanSeXKVoC3TTsav" TargetMode="External"/><Relationship Id="rId352" Type="http://schemas.openxmlformats.org/officeDocument/2006/relationships/hyperlink" Target="https://talan.bank.gov.ua/get-user-certificate/34kTEvKaMDmWD_jjwB_4" TargetMode="External"/><Relationship Id="rId212" Type="http://schemas.openxmlformats.org/officeDocument/2006/relationships/hyperlink" Target="https://talan.bank.gov.ua/get-user-certificate/34kTE98VZpeOLh4VEDuA" TargetMode="External"/><Relationship Id="rId657" Type="http://schemas.openxmlformats.org/officeDocument/2006/relationships/hyperlink" Target="https://talan.bank.gov.ua/get-user-certificate/YO_msgsj5sGWLWbSo3Ms" TargetMode="External"/><Relationship Id="rId296" Type="http://schemas.openxmlformats.org/officeDocument/2006/relationships/hyperlink" Target="https://talan.bank.gov.ua/get-user-certificate/34kTEjHToWhcoafKauCA" TargetMode="External"/><Relationship Id="rId517" Type="http://schemas.openxmlformats.org/officeDocument/2006/relationships/hyperlink" Target="https://talan.bank.gov.ua/get-user-certificate/34kTEr09C0pY44LLM0XJ" TargetMode="External"/><Relationship Id="rId60" Type="http://schemas.openxmlformats.org/officeDocument/2006/relationships/hyperlink" Target="https://talan.bank.gov.ua/get-user-certificate/34kTENk8aC1FObXl6Tn_" TargetMode="External"/><Relationship Id="rId156" Type="http://schemas.openxmlformats.org/officeDocument/2006/relationships/hyperlink" Target="https://talan.bank.gov.ua/get-user-certificate/34kTEGbVevq2BwbCicdb" TargetMode="External"/><Relationship Id="rId363" Type="http://schemas.openxmlformats.org/officeDocument/2006/relationships/hyperlink" Target="https://talan.bank.gov.ua/get-user-certificate/34kTEhPBXnz-DPqO613O" TargetMode="External"/><Relationship Id="rId570" Type="http://schemas.openxmlformats.org/officeDocument/2006/relationships/hyperlink" Target="https://talan.bank.gov.ua/get-user-certificate/jhcxiQGrl1_OHEfDlBil" TargetMode="External"/><Relationship Id="rId223" Type="http://schemas.openxmlformats.org/officeDocument/2006/relationships/hyperlink" Target="https://talan.bank.gov.ua/get-user-certificate/34kTEGlOWJhzNM-WCfg6" TargetMode="External"/><Relationship Id="rId430" Type="http://schemas.openxmlformats.org/officeDocument/2006/relationships/hyperlink" Target="https://talan.bank.gov.ua/get-user-certificate/34kTE6MhH2O6-v1jRdvV" TargetMode="External"/><Relationship Id="rId668" Type="http://schemas.openxmlformats.org/officeDocument/2006/relationships/hyperlink" Target="https://talan.bank.gov.ua/get-user-certificate/YO_mscPRqOeA_Wm7OmHB" TargetMode="External"/><Relationship Id="rId18" Type="http://schemas.openxmlformats.org/officeDocument/2006/relationships/hyperlink" Target="https://talan.bank.gov.ua/get-user-certificate/34kTEC2imxZfBXlALkCQ" TargetMode="External"/><Relationship Id="rId528" Type="http://schemas.openxmlformats.org/officeDocument/2006/relationships/hyperlink" Target="https://talan.bank.gov.ua/get-user-certificate/34kTEp0vmDb8YyFTF7n3" TargetMode="External"/><Relationship Id="rId167" Type="http://schemas.openxmlformats.org/officeDocument/2006/relationships/hyperlink" Target="https://talan.bank.gov.ua/get-user-certificate/34kTEu-5rRAqlga5SaKC" TargetMode="External"/><Relationship Id="rId374" Type="http://schemas.openxmlformats.org/officeDocument/2006/relationships/hyperlink" Target="https://talan.bank.gov.ua/get-user-certificate/34kTEc2PYh4MvDSEZwcH" TargetMode="External"/><Relationship Id="rId581" Type="http://schemas.openxmlformats.org/officeDocument/2006/relationships/hyperlink" Target="https://talan.bank.gov.ua/get-user-certificate/jhcxi_p201QAbeN76ziT" TargetMode="External"/><Relationship Id="rId71" Type="http://schemas.openxmlformats.org/officeDocument/2006/relationships/hyperlink" Target="https://talan.bank.gov.ua/get-user-certificate/34kTEXRg1xCIzXixejJ-" TargetMode="External"/><Relationship Id="rId234" Type="http://schemas.openxmlformats.org/officeDocument/2006/relationships/hyperlink" Target="https://talan.bank.gov.ua/get-user-certificate/34kTETU7NV_jfBswqzd8" TargetMode="External"/><Relationship Id="rId679" Type="http://schemas.openxmlformats.org/officeDocument/2006/relationships/hyperlink" Target="https://talan.bank.gov.ua/get-user-certificate/YO_mskPfO6Xq8hUDYzLu" TargetMode="External"/><Relationship Id="rId2" Type="http://schemas.openxmlformats.org/officeDocument/2006/relationships/hyperlink" Target="https://talan.bank.gov.ua/get-user-certificate/34kTEO89xsEVn8_j7GM2" TargetMode="External"/><Relationship Id="rId29" Type="http://schemas.openxmlformats.org/officeDocument/2006/relationships/hyperlink" Target="https://talan.bank.gov.ua/get-user-certificate/34kTEm8RkCjKEWcnp-I9" TargetMode="External"/><Relationship Id="rId441" Type="http://schemas.openxmlformats.org/officeDocument/2006/relationships/hyperlink" Target="https://talan.bank.gov.ua/get-user-certificate/34kTERhHaX6t1cMvG6gn" TargetMode="External"/><Relationship Id="rId539" Type="http://schemas.openxmlformats.org/officeDocument/2006/relationships/hyperlink" Target="https://talan.bank.gov.ua/get-user-certificate/34kTEjjY-nhApt-9IgDy" TargetMode="External"/><Relationship Id="rId40" Type="http://schemas.openxmlformats.org/officeDocument/2006/relationships/hyperlink" Target="https://talan.bank.gov.ua/get-user-certificate/34kTEQnqSTrjCZc6JP37" TargetMode="External"/><Relationship Id="rId136" Type="http://schemas.openxmlformats.org/officeDocument/2006/relationships/hyperlink" Target="https://talan.bank.gov.ua/get-user-certificate/34kTEbezpUEkDR7BsLi3" TargetMode="External"/><Relationship Id="rId178" Type="http://schemas.openxmlformats.org/officeDocument/2006/relationships/hyperlink" Target="https://talan.bank.gov.ua/get-user-certificate/34kTEuzG4B0zz4ojuMoK" TargetMode="External"/><Relationship Id="rId301" Type="http://schemas.openxmlformats.org/officeDocument/2006/relationships/hyperlink" Target="https://talan.bank.gov.ua/get-user-certificate/34kTENdMrGoCHKtpPOKn" TargetMode="External"/><Relationship Id="rId343" Type="http://schemas.openxmlformats.org/officeDocument/2006/relationships/hyperlink" Target="https://talan.bank.gov.ua/get-user-certificate/34kTEBsOSVsxxBuO5zXt" TargetMode="External"/><Relationship Id="rId550" Type="http://schemas.openxmlformats.org/officeDocument/2006/relationships/hyperlink" Target="https://talan.bank.gov.ua/get-user-certificate/34kTEp4sCKqglUNQEy2C" TargetMode="External"/><Relationship Id="rId82" Type="http://schemas.openxmlformats.org/officeDocument/2006/relationships/hyperlink" Target="https://talan.bank.gov.ua/get-user-certificate/34kTETq4XWlMZGHUC39l" TargetMode="External"/><Relationship Id="rId203" Type="http://schemas.openxmlformats.org/officeDocument/2006/relationships/hyperlink" Target="https://talan.bank.gov.ua/get-user-certificate/34kTEM55pSoF9qa8GTu7" TargetMode="External"/><Relationship Id="rId385" Type="http://schemas.openxmlformats.org/officeDocument/2006/relationships/hyperlink" Target="https://talan.bank.gov.ua/get-user-certificate/34kTEsOGmqAmoGUDQHlz" TargetMode="External"/><Relationship Id="rId592" Type="http://schemas.openxmlformats.org/officeDocument/2006/relationships/hyperlink" Target="https://talan.bank.gov.ua/get-user-certificate/jhcxiFNQlib-0hhOgm34" TargetMode="External"/><Relationship Id="rId606" Type="http://schemas.openxmlformats.org/officeDocument/2006/relationships/hyperlink" Target="https://talan.bank.gov.ua/get-user-certificate/jhcxiLyEUs1urtP7WhRK" TargetMode="External"/><Relationship Id="rId648" Type="http://schemas.openxmlformats.org/officeDocument/2006/relationships/hyperlink" Target="https://talan.bank.gov.ua/get-user-certificate/YO_msPfYfnvyEbHQ1uxN" TargetMode="External"/><Relationship Id="rId245" Type="http://schemas.openxmlformats.org/officeDocument/2006/relationships/hyperlink" Target="https://talan.bank.gov.ua/get-user-certificate/34kTE0ZE-L63tEFoQbFl" TargetMode="External"/><Relationship Id="rId287" Type="http://schemas.openxmlformats.org/officeDocument/2006/relationships/hyperlink" Target="https://talan.bank.gov.ua/get-user-certificate/34kTEvHhT4IsQU0lw9Zp" TargetMode="External"/><Relationship Id="rId410" Type="http://schemas.openxmlformats.org/officeDocument/2006/relationships/hyperlink" Target="https://talan.bank.gov.ua/get-user-certificate/34kTEE2pB7pSe8epqg_n" TargetMode="External"/><Relationship Id="rId452" Type="http://schemas.openxmlformats.org/officeDocument/2006/relationships/hyperlink" Target="https://talan.bank.gov.ua/get-user-certificate/34kTET0Mi2XcAj5Ulln3" TargetMode="External"/><Relationship Id="rId494" Type="http://schemas.openxmlformats.org/officeDocument/2006/relationships/hyperlink" Target="https://talan.bank.gov.ua/get-user-certificate/34kTEr96nIdX__MCpkAE" TargetMode="External"/><Relationship Id="rId508" Type="http://schemas.openxmlformats.org/officeDocument/2006/relationships/hyperlink" Target="https://talan.bank.gov.ua/get-user-certificate/34kTEixv6ASdVYph04WN" TargetMode="External"/><Relationship Id="rId715" Type="http://schemas.openxmlformats.org/officeDocument/2006/relationships/hyperlink" Target="https://talan.bank.gov.ua/get-user-certificate/YO_mswVRkMFZQPe3v_Os" TargetMode="External"/><Relationship Id="rId105" Type="http://schemas.openxmlformats.org/officeDocument/2006/relationships/hyperlink" Target="https://talan.bank.gov.ua/get-user-certificate/34kTElWxW6iS1MZgI2oQ" TargetMode="External"/><Relationship Id="rId147" Type="http://schemas.openxmlformats.org/officeDocument/2006/relationships/hyperlink" Target="https://talan.bank.gov.ua/get-user-certificate/34kTEal-bSIblFHaGiqx" TargetMode="External"/><Relationship Id="rId312" Type="http://schemas.openxmlformats.org/officeDocument/2006/relationships/hyperlink" Target="https://talan.bank.gov.ua/get-user-certificate/34kTEIUtEGc8JaM9xvpo" TargetMode="External"/><Relationship Id="rId354" Type="http://schemas.openxmlformats.org/officeDocument/2006/relationships/hyperlink" Target="https://talan.bank.gov.ua/get-user-certificate/34kTE4TBZSSmxm8zP140" TargetMode="External"/><Relationship Id="rId51" Type="http://schemas.openxmlformats.org/officeDocument/2006/relationships/hyperlink" Target="https://talan.bank.gov.ua/get-user-certificate/34kTEs-vToepQjvAJwXD" TargetMode="External"/><Relationship Id="rId93" Type="http://schemas.openxmlformats.org/officeDocument/2006/relationships/hyperlink" Target="https://talan.bank.gov.ua/get-user-certificate/34kTEFDVzpz4LrLVVQAo" TargetMode="External"/><Relationship Id="rId189" Type="http://schemas.openxmlformats.org/officeDocument/2006/relationships/hyperlink" Target="https://talan.bank.gov.ua/get-user-certificate/34kTELBrGoIuT6aCtZlP" TargetMode="External"/><Relationship Id="rId396" Type="http://schemas.openxmlformats.org/officeDocument/2006/relationships/hyperlink" Target="https://talan.bank.gov.ua/get-user-certificate/34kTE806D-ZycZtkh2qk" TargetMode="External"/><Relationship Id="rId561" Type="http://schemas.openxmlformats.org/officeDocument/2006/relationships/hyperlink" Target="https://talan.bank.gov.ua/get-user-certificate/34kTEPK0KyW05-bzVaYR" TargetMode="External"/><Relationship Id="rId617" Type="http://schemas.openxmlformats.org/officeDocument/2006/relationships/hyperlink" Target="https://talan.bank.gov.ua/get-user-certificate/jhcxiVeJreQiPufh9e6p" TargetMode="External"/><Relationship Id="rId659" Type="http://schemas.openxmlformats.org/officeDocument/2006/relationships/hyperlink" Target="https://talan.bank.gov.ua/get-user-certificate/YO_mshTTId_6qLPFlPj4" TargetMode="External"/><Relationship Id="rId214" Type="http://schemas.openxmlformats.org/officeDocument/2006/relationships/hyperlink" Target="https://talan.bank.gov.ua/get-user-certificate/34kTEPFDoNiB1cH8_J4z" TargetMode="External"/><Relationship Id="rId256" Type="http://schemas.openxmlformats.org/officeDocument/2006/relationships/hyperlink" Target="https://talan.bank.gov.ua/get-user-certificate/34kTENjoWqoS_Ybga_iW" TargetMode="External"/><Relationship Id="rId298" Type="http://schemas.openxmlformats.org/officeDocument/2006/relationships/hyperlink" Target="https://talan.bank.gov.ua/get-user-certificate/34kTEm-5OTaiaOvbZx9d" TargetMode="External"/><Relationship Id="rId421" Type="http://schemas.openxmlformats.org/officeDocument/2006/relationships/hyperlink" Target="https://talan.bank.gov.ua/get-user-certificate/34kTEDxDkYTZCCTkMFnV" TargetMode="External"/><Relationship Id="rId463" Type="http://schemas.openxmlformats.org/officeDocument/2006/relationships/hyperlink" Target="https://talan.bank.gov.ua/get-user-certificate/34kTEN57I66CyZMV23Qp" TargetMode="External"/><Relationship Id="rId519" Type="http://schemas.openxmlformats.org/officeDocument/2006/relationships/hyperlink" Target="https://talan.bank.gov.ua/get-user-certificate/34kTE5zCgmeELVuzPz6U" TargetMode="External"/><Relationship Id="rId670" Type="http://schemas.openxmlformats.org/officeDocument/2006/relationships/hyperlink" Target="https://talan.bank.gov.ua/get-user-certificate/YO_ms6iP7_rW2svMKkhJ" TargetMode="External"/><Relationship Id="rId116" Type="http://schemas.openxmlformats.org/officeDocument/2006/relationships/hyperlink" Target="https://talan.bank.gov.ua/get-user-certificate/34kTEG2w8UWe5EcEeclo" TargetMode="External"/><Relationship Id="rId158" Type="http://schemas.openxmlformats.org/officeDocument/2006/relationships/hyperlink" Target="https://talan.bank.gov.ua/get-user-certificate/34kTEt-ojY9xkkSkDqGq" TargetMode="External"/><Relationship Id="rId323" Type="http://schemas.openxmlformats.org/officeDocument/2006/relationships/hyperlink" Target="https://talan.bank.gov.ua/get-user-certificate/34kTEJ05WhwQIi_8mugK" TargetMode="External"/><Relationship Id="rId530" Type="http://schemas.openxmlformats.org/officeDocument/2006/relationships/hyperlink" Target="https://talan.bank.gov.ua/get-user-certificate/34kTEtBEy1IWumaPkOrG" TargetMode="External"/><Relationship Id="rId20" Type="http://schemas.openxmlformats.org/officeDocument/2006/relationships/hyperlink" Target="https://talan.bank.gov.ua/get-user-certificate/34kTEU0KwrDlAcTVSbBt" TargetMode="External"/><Relationship Id="rId62" Type="http://schemas.openxmlformats.org/officeDocument/2006/relationships/hyperlink" Target="https://talan.bank.gov.ua/get-user-certificate/34kTEp-vTZ4yJNOuph1J" TargetMode="External"/><Relationship Id="rId365" Type="http://schemas.openxmlformats.org/officeDocument/2006/relationships/hyperlink" Target="https://talan.bank.gov.ua/get-user-certificate/34kTEyQNJHi7PaYy4oTj" TargetMode="External"/><Relationship Id="rId572" Type="http://schemas.openxmlformats.org/officeDocument/2006/relationships/hyperlink" Target="https://talan.bank.gov.ua/get-user-certificate/jhcxih-10dW0WF0xjNDz" TargetMode="External"/><Relationship Id="rId628" Type="http://schemas.openxmlformats.org/officeDocument/2006/relationships/hyperlink" Target="https://talan.bank.gov.ua/get-user-certificate/YO_msRQHS2WPAvbfNvAB" TargetMode="External"/><Relationship Id="rId225" Type="http://schemas.openxmlformats.org/officeDocument/2006/relationships/hyperlink" Target="https://talan.bank.gov.ua/get-user-certificate/34kTEX0lLbljYHk7Jal-" TargetMode="External"/><Relationship Id="rId267" Type="http://schemas.openxmlformats.org/officeDocument/2006/relationships/hyperlink" Target="https://talan.bank.gov.ua/get-user-certificate/34kTEvVGQXoUok18rxWU" TargetMode="External"/><Relationship Id="rId432" Type="http://schemas.openxmlformats.org/officeDocument/2006/relationships/hyperlink" Target="https://talan.bank.gov.ua/get-user-certificate/34kTE969TxWC62ORRaXj" TargetMode="External"/><Relationship Id="rId474" Type="http://schemas.openxmlformats.org/officeDocument/2006/relationships/hyperlink" Target="https://talan.bank.gov.ua/get-user-certificate/34kTE8Wjr3CJunGdXFXd" TargetMode="External"/><Relationship Id="rId127" Type="http://schemas.openxmlformats.org/officeDocument/2006/relationships/hyperlink" Target="https://talan.bank.gov.ua/get-user-certificate/34kTETOgWCHUhU7AuOns" TargetMode="External"/><Relationship Id="rId681" Type="http://schemas.openxmlformats.org/officeDocument/2006/relationships/hyperlink" Target="https://talan.bank.gov.ua/get-user-certificate/YO_msLcjZU_59l75JjbA" TargetMode="External"/><Relationship Id="rId31" Type="http://schemas.openxmlformats.org/officeDocument/2006/relationships/hyperlink" Target="https://talan.bank.gov.ua/get-user-certificate/34kTEHlTNghRMH4qmpOq" TargetMode="External"/><Relationship Id="rId73" Type="http://schemas.openxmlformats.org/officeDocument/2006/relationships/hyperlink" Target="https://talan.bank.gov.ua/get-user-certificate/34kTELY2aXkIhxwlikqh" TargetMode="External"/><Relationship Id="rId169" Type="http://schemas.openxmlformats.org/officeDocument/2006/relationships/hyperlink" Target="https://talan.bank.gov.ua/get-user-certificate/34kTEd6P5BuldhdNg0mU" TargetMode="External"/><Relationship Id="rId334" Type="http://schemas.openxmlformats.org/officeDocument/2006/relationships/hyperlink" Target="https://talan.bank.gov.ua/get-user-certificate/34kTEof2Vw606bRU_zmT" TargetMode="External"/><Relationship Id="rId376" Type="http://schemas.openxmlformats.org/officeDocument/2006/relationships/hyperlink" Target="https://talan.bank.gov.ua/get-user-certificate/34kTEJ_JGX5w95LutDBP" TargetMode="External"/><Relationship Id="rId541" Type="http://schemas.openxmlformats.org/officeDocument/2006/relationships/hyperlink" Target="https://talan.bank.gov.ua/get-user-certificate/34kTEfO-sFqmnE532q7Q" TargetMode="External"/><Relationship Id="rId583" Type="http://schemas.openxmlformats.org/officeDocument/2006/relationships/hyperlink" Target="https://talan.bank.gov.ua/get-user-certificate/jhcxi9WuazaxMCS6aXWv" TargetMode="External"/><Relationship Id="rId639" Type="http://schemas.openxmlformats.org/officeDocument/2006/relationships/hyperlink" Target="https://talan.bank.gov.ua/get-user-certificate/YO_ms9W1VL1YwMJBxNEM" TargetMode="External"/><Relationship Id="rId4" Type="http://schemas.openxmlformats.org/officeDocument/2006/relationships/hyperlink" Target="https://talan.bank.gov.ua/get-user-certificate/34kTEnjibvSclK-qxjm8" TargetMode="External"/><Relationship Id="rId180" Type="http://schemas.openxmlformats.org/officeDocument/2006/relationships/hyperlink" Target="https://talan.bank.gov.ua/get-user-certificate/34kTESTEZ3OQHruyEV2x" TargetMode="External"/><Relationship Id="rId236" Type="http://schemas.openxmlformats.org/officeDocument/2006/relationships/hyperlink" Target="https://talan.bank.gov.ua/get-user-certificate/34kTEhzmcl-7UHnkzc7j" TargetMode="External"/><Relationship Id="rId278" Type="http://schemas.openxmlformats.org/officeDocument/2006/relationships/hyperlink" Target="https://talan.bank.gov.ua/get-user-certificate/34kTEtAN7eHnzhrRu7IB" TargetMode="External"/><Relationship Id="rId401" Type="http://schemas.openxmlformats.org/officeDocument/2006/relationships/hyperlink" Target="https://talan.bank.gov.ua/get-user-certificate/34kTE5apZRtLLmT5dJ4c" TargetMode="External"/><Relationship Id="rId443" Type="http://schemas.openxmlformats.org/officeDocument/2006/relationships/hyperlink" Target="https://talan.bank.gov.ua/get-user-certificate/34kTE7pvtsG8jwF67bQF" TargetMode="External"/><Relationship Id="rId650" Type="http://schemas.openxmlformats.org/officeDocument/2006/relationships/hyperlink" Target="https://talan.bank.gov.ua/get-user-certificate/YO_msXIDheInxeGTipQo" TargetMode="External"/><Relationship Id="rId303" Type="http://schemas.openxmlformats.org/officeDocument/2006/relationships/hyperlink" Target="https://talan.bank.gov.ua/get-user-certificate/34kTEa9OFuDY4_YEPV45" TargetMode="External"/><Relationship Id="rId485" Type="http://schemas.openxmlformats.org/officeDocument/2006/relationships/hyperlink" Target="https://talan.bank.gov.ua/get-user-certificate/34kTENgrCYznv_8toX5L" TargetMode="External"/><Relationship Id="rId692" Type="http://schemas.openxmlformats.org/officeDocument/2006/relationships/hyperlink" Target="https://talan.bank.gov.ua/get-user-certificate/YO_ms97cUIG9scFKeT_z" TargetMode="External"/><Relationship Id="rId706" Type="http://schemas.openxmlformats.org/officeDocument/2006/relationships/hyperlink" Target="https://talan.bank.gov.ua/get-user-certificate/YO_msiGi78E5SHuEPvQs" TargetMode="External"/><Relationship Id="rId42" Type="http://schemas.openxmlformats.org/officeDocument/2006/relationships/hyperlink" Target="https://talan.bank.gov.ua/get-user-certificate/34kTES0bWIrfg95xi-4e" TargetMode="External"/><Relationship Id="rId84" Type="http://schemas.openxmlformats.org/officeDocument/2006/relationships/hyperlink" Target="https://talan.bank.gov.ua/get-user-certificate/34kTEojpgqR84TTC-azg" TargetMode="External"/><Relationship Id="rId138" Type="http://schemas.openxmlformats.org/officeDocument/2006/relationships/hyperlink" Target="https://talan.bank.gov.ua/get-user-certificate/34kTEFj7_dBblvRKxeW9" TargetMode="External"/><Relationship Id="rId345" Type="http://schemas.openxmlformats.org/officeDocument/2006/relationships/hyperlink" Target="https://talan.bank.gov.ua/get-user-certificate/34kTEuDqAeVH1jzh_2Cu" TargetMode="External"/><Relationship Id="rId387" Type="http://schemas.openxmlformats.org/officeDocument/2006/relationships/hyperlink" Target="https://talan.bank.gov.ua/get-user-certificate/34kTEuJWzXRGz59kZHnr" TargetMode="External"/><Relationship Id="rId510" Type="http://schemas.openxmlformats.org/officeDocument/2006/relationships/hyperlink" Target="https://talan.bank.gov.ua/get-user-certificate/34kTEZ3IGm-OXD81lHc2" TargetMode="External"/><Relationship Id="rId552" Type="http://schemas.openxmlformats.org/officeDocument/2006/relationships/hyperlink" Target="https://talan.bank.gov.ua/get-user-certificate/34kTEPWsQtW27uvM1Az2" TargetMode="External"/><Relationship Id="rId594" Type="http://schemas.openxmlformats.org/officeDocument/2006/relationships/hyperlink" Target="https://talan.bank.gov.ua/get-user-certificate/jhcxiJfrW5IALQ4gN4Ac" TargetMode="External"/><Relationship Id="rId608" Type="http://schemas.openxmlformats.org/officeDocument/2006/relationships/hyperlink" Target="https://talan.bank.gov.ua/get-user-certificate/jhcxiKEHIKYEoSvgLOt6" TargetMode="External"/><Relationship Id="rId191" Type="http://schemas.openxmlformats.org/officeDocument/2006/relationships/hyperlink" Target="https://talan.bank.gov.ua/get-user-certificate/34kTE9Vl7k5Sc7aDBiIi" TargetMode="External"/><Relationship Id="rId205" Type="http://schemas.openxmlformats.org/officeDocument/2006/relationships/hyperlink" Target="https://talan.bank.gov.ua/get-user-certificate/34kTET8r7n1qU1a5cqEO" TargetMode="External"/><Relationship Id="rId247" Type="http://schemas.openxmlformats.org/officeDocument/2006/relationships/hyperlink" Target="https://talan.bank.gov.ua/get-user-certificate/34kTETyhrJiWBlUDkW7X" TargetMode="External"/><Relationship Id="rId412" Type="http://schemas.openxmlformats.org/officeDocument/2006/relationships/hyperlink" Target="https://talan.bank.gov.ua/get-user-certificate/34kTERmZO30WJlIWAHFt" TargetMode="External"/><Relationship Id="rId107" Type="http://schemas.openxmlformats.org/officeDocument/2006/relationships/hyperlink" Target="https://talan.bank.gov.ua/get-user-certificate/34kTEeaHv3aB3xTc8WMQ" TargetMode="External"/><Relationship Id="rId289" Type="http://schemas.openxmlformats.org/officeDocument/2006/relationships/hyperlink" Target="https://talan.bank.gov.ua/get-user-certificate/34kTEtHM-qa1G4Hd8snv" TargetMode="External"/><Relationship Id="rId454" Type="http://schemas.openxmlformats.org/officeDocument/2006/relationships/hyperlink" Target="https://talan.bank.gov.ua/get-user-certificate/34kTEpwGQgMS0rZQJwnP" TargetMode="External"/><Relationship Id="rId496" Type="http://schemas.openxmlformats.org/officeDocument/2006/relationships/hyperlink" Target="https://talan.bank.gov.ua/get-user-certificate/34kTEL8Bwuiq6E2TSSib" TargetMode="External"/><Relationship Id="rId661" Type="http://schemas.openxmlformats.org/officeDocument/2006/relationships/hyperlink" Target="https://talan.bank.gov.ua/get-user-certificate/YO_msv7swwW8LeyZMKPK" TargetMode="External"/><Relationship Id="rId717" Type="http://schemas.openxmlformats.org/officeDocument/2006/relationships/hyperlink" Target="https://talan.bank.gov.ua/get-user-certificate/YO_msJ1MM45vTsvDrkOZ" TargetMode="External"/><Relationship Id="rId11" Type="http://schemas.openxmlformats.org/officeDocument/2006/relationships/hyperlink" Target="https://talan.bank.gov.ua/get-user-certificate/34kTEL9_oLmcAh5DmllZ" TargetMode="External"/><Relationship Id="rId53" Type="http://schemas.openxmlformats.org/officeDocument/2006/relationships/hyperlink" Target="https://talan.bank.gov.ua/get-user-certificate/34kTE2avliq0v3dWHHR1" TargetMode="External"/><Relationship Id="rId149" Type="http://schemas.openxmlformats.org/officeDocument/2006/relationships/hyperlink" Target="https://talan.bank.gov.ua/get-user-certificate/34kTEVNaRfO8NusyPv3w" TargetMode="External"/><Relationship Id="rId314" Type="http://schemas.openxmlformats.org/officeDocument/2006/relationships/hyperlink" Target="https://talan.bank.gov.ua/get-user-certificate/34kTEt8lHasRjxauSpCn" TargetMode="External"/><Relationship Id="rId356" Type="http://schemas.openxmlformats.org/officeDocument/2006/relationships/hyperlink" Target="https://talan.bank.gov.ua/get-user-certificate/34kTE4ScvGt6-pgl7ZYU" TargetMode="External"/><Relationship Id="rId398" Type="http://schemas.openxmlformats.org/officeDocument/2006/relationships/hyperlink" Target="https://talan.bank.gov.ua/get-user-certificate/34kTEvv7d0z-tLcukixw" TargetMode="External"/><Relationship Id="rId521" Type="http://schemas.openxmlformats.org/officeDocument/2006/relationships/hyperlink" Target="https://talan.bank.gov.ua/get-user-certificate/34kTEuY1SZOu0Cma2dQh" TargetMode="External"/><Relationship Id="rId563" Type="http://schemas.openxmlformats.org/officeDocument/2006/relationships/hyperlink" Target="https://talan.bank.gov.ua/get-user-certificate/34kTEJVg-cNuw8zA_1XJ" TargetMode="External"/><Relationship Id="rId619" Type="http://schemas.openxmlformats.org/officeDocument/2006/relationships/hyperlink" Target="https://talan.bank.gov.ua/get-user-certificate/jhcxifGZuVPeYDfJXNZ-" TargetMode="External"/><Relationship Id="rId95" Type="http://schemas.openxmlformats.org/officeDocument/2006/relationships/hyperlink" Target="https://talan.bank.gov.ua/get-user-certificate/34kTEJIyc-nGDKVhIn5C" TargetMode="External"/><Relationship Id="rId160" Type="http://schemas.openxmlformats.org/officeDocument/2006/relationships/hyperlink" Target="https://talan.bank.gov.ua/get-user-certificate/34kTE8L1gQPoRFdSeBOy" TargetMode="External"/><Relationship Id="rId216" Type="http://schemas.openxmlformats.org/officeDocument/2006/relationships/hyperlink" Target="https://talan.bank.gov.ua/get-user-certificate/34kTEeFhxkcgl_VpANzG" TargetMode="External"/><Relationship Id="rId423" Type="http://schemas.openxmlformats.org/officeDocument/2006/relationships/hyperlink" Target="https://talan.bank.gov.ua/get-user-certificate/34kTEamzEWUQ4K5h0YsY" TargetMode="External"/><Relationship Id="rId258" Type="http://schemas.openxmlformats.org/officeDocument/2006/relationships/hyperlink" Target="https://talan.bank.gov.ua/get-user-certificate/34kTE7nF0Ch_Q-b1CSp_" TargetMode="External"/><Relationship Id="rId465" Type="http://schemas.openxmlformats.org/officeDocument/2006/relationships/hyperlink" Target="https://talan.bank.gov.ua/get-user-certificate/34kTE9nG8kOlbaF-XfYZ" TargetMode="External"/><Relationship Id="rId630" Type="http://schemas.openxmlformats.org/officeDocument/2006/relationships/hyperlink" Target="https://talan.bank.gov.ua/get-user-certificate/YO_msj_cJO0AoO_6B_K3" TargetMode="External"/><Relationship Id="rId672" Type="http://schemas.openxmlformats.org/officeDocument/2006/relationships/hyperlink" Target="https://talan.bank.gov.ua/get-user-certificate/YO_msyINcwya0rFwPP8n" TargetMode="External"/><Relationship Id="rId22" Type="http://schemas.openxmlformats.org/officeDocument/2006/relationships/hyperlink" Target="https://talan.bank.gov.ua/get-user-certificate/34kTEfqopV_HWWWVsTM7" TargetMode="External"/><Relationship Id="rId64" Type="http://schemas.openxmlformats.org/officeDocument/2006/relationships/hyperlink" Target="https://talan.bank.gov.ua/get-user-certificate/34kTEZzJF0Ye8gwnAo99" TargetMode="External"/><Relationship Id="rId118" Type="http://schemas.openxmlformats.org/officeDocument/2006/relationships/hyperlink" Target="https://talan.bank.gov.ua/get-user-certificate/34kTEa6lkAnSEunND3Rf" TargetMode="External"/><Relationship Id="rId325" Type="http://schemas.openxmlformats.org/officeDocument/2006/relationships/hyperlink" Target="https://talan.bank.gov.ua/get-user-certificate/34kTE5dzaRiJbh3ByfV_" TargetMode="External"/><Relationship Id="rId367" Type="http://schemas.openxmlformats.org/officeDocument/2006/relationships/hyperlink" Target="https://talan.bank.gov.ua/get-user-certificate/34kTEhaZ_9N5zOh1QoCX" TargetMode="External"/><Relationship Id="rId532" Type="http://schemas.openxmlformats.org/officeDocument/2006/relationships/hyperlink" Target="https://talan.bank.gov.ua/get-user-certificate/34kTE4rnWaErrIw7LNz-" TargetMode="External"/><Relationship Id="rId574" Type="http://schemas.openxmlformats.org/officeDocument/2006/relationships/hyperlink" Target="https://talan.bank.gov.ua/get-user-certificate/jhcxiPp0bOqqyntQ4Y1k" TargetMode="External"/><Relationship Id="rId171" Type="http://schemas.openxmlformats.org/officeDocument/2006/relationships/hyperlink" Target="https://talan.bank.gov.ua/get-user-certificate/34kTENlcqZMAJ-Sz8Ed6" TargetMode="External"/><Relationship Id="rId227" Type="http://schemas.openxmlformats.org/officeDocument/2006/relationships/hyperlink" Target="https://talan.bank.gov.ua/get-user-certificate/34kTEfsriDdk0x24iJk1" TargetMode="External"/><Relationship Id="rId269" Type="http://schemas.openxmlformats.org/officeDocument/2006/relationships/hyperlink" Target="https://talan.bank.gov.ua/get-user-certificate/34kTEdQf1dOdRIEyW2sd" TargetMode="External"/><Relationship Id="rId434" Type="http://schemas.openxmlformats.org/officeDocument/2006/relationships/hyperlink" Target="https://talan.bank.gov.ua/get-user-certificate/34kTEjQ1SHVfj8hFkhkL" TargetMode="External"/><Relationship Id="rId476" Type="http://schemas.openxmlformats.org/officeDocument/2006/relationships/hyperlink" Target="https://talan.bank.gov.ua/get-user-certificate/34kTExAHQegv_kuCwpXt" TargetMode="External"/><Relationship Id="rId641" Type="http://schemas.openxmlformats.org/officeDocument/2006/relationships/hyperlink" Target="https://talan.bank.gov.ua/get-user-certificate/YO_ms2bqs1atWKBgRS4F" TargetMode="External"/><Relationship Id="rId683" Type="http://schemas.openxmlformats.org/officeDocument/2006/relationships/hyperlink" Target="https://talan.bank.gov.ua/get-user-certificate/YO_msanuygDUjW9U8NEv" TargetMode="External"/><Relationship Id="rId33" Type="http://schemas.openxmlformats.org/officeDocument/2006/relationships/hyperlink" Target="https://talan.bank.gov.ua/get-user-certificate/34kTEv60oP4pQUFIG3tY" TargetMode="External"/><Relationship Id="rId129" Type="http://schemas.openxmlformats.org/officeDocument/2006/relationships/hyperlink" Target="https://talan.bank.gov.ua/get-user-certificate/34kTESDP099qVHvx3zgR" TargetMode="External"/><Relationship Id="rId280" Type="http://schemas.openxmlformats.org/officeDocument/2006/relationships/hyperlink" Target="https://talan.bank.gov.ua/get-user-certificate/34kTEGSZPr8WVbRA-4_G" TargetMode="External"/><Relationship Id="rId336" Type="http://schemas.openxmlformats.org/officeDocument/2006/relationships/hyperlink" Target="https://talan.bank.gov.ua/get-user-certificate/34kTEvWJzZBEBMPh9TWa" TargetMode="External"/><Relationship Id="rId501" Type="http://schemas.openxmlformats.org/officeDocument/2006/relationships/hyperlink" Target="https://talan.bank.gov.ua/get-user-certificate/34kTE2r3hsNWAg8gsl2r" TargetMode="External"/><Relationship Id="rId543" Type="http://schemas.openxmlformats.org/officeDocument/2006/relationships/hyperlink" Target="https://talan.bank.gov.ua/get-user-certificate/34kTErACQuZbSKBYAJO1" TargetMode="External"/><Relationship Id="rId75" Type="http://schemas.openxmlformats.org/officeDocument/2006/relationships/hyperlink" Target="https://talan.bank.gov.ua/get-user-certificate/34kTEE_snWWpSEUY2BH6" TargetMode="External"/><Relationship Id="rId140" Type="http://schemas.openxmlformats.org/officeDocument/2006/relationships/hyperlink" Target="https://talan.bank.gov.ua/get-user-certificate/34kTEDvEpuG1a8inm9N6" TargetMode="External"/><Relationship Id="rId182" Type="http://schemas.openxmlformats.org/officeDocument/2006/relationships/hyperlink" Target="https://talan.bank.gov.ua/get-user-certificate/34kTEx5GlisgRZGzh7G8" TargetMode="External"/><Relationship Id="rId378" Type="http://schemas.openxmlformats.org/officeDocument/2006/relationships/hyperlink" Target="https://talan.bank.gov.ua/get-user-certificate/34kTEaIn9GH_XweMteJz" TargetMode="External"/><Relationship Id="rId403" Type="http://schemas.openxmlformats.org/officeDocument/2006/relationships/hyperlink" Target="https://talan.bank.gov.ua/get-user-certificate/34kTEJuxMtqKlnKR_gKP" TargetMode="External"/><Relationship Id="rId585" Type="http://schemas.openxmlformats.org/officeDocument/2006/relationships/hyperlink" Target="https://talan.bank.gov.ua/get-user-certificate/jhcxi0tt52Xh_RFKdnQY" TargetMode="External"/><Relationship Id="rId6" Type="http://schemas.openxmlformats.org/officeDocument/2006/relationships/hyperlink" Target="https://talan.bank.gov.ua/get-user-certificate/34kTEDW5sjQVAp18qrw-" TargetMode="External"/><Relationship Id="rId238" Type="http://schemas.openxmlformats.org/officeDocument/2006/relationships/hyperlink" Target="https://talan.bank.gov.ua/get-user-certificate/34kTECvOF6Lz7L8X2bjs" TargetMode="External"/><Relationship Id="rId445" Type="http://schemas.openxmlformats.org/officeDocument/2006/relationships/hyperlink" Target="https://talan.bank.gov.ua/get-user-certificate/34kTEykAIoYG3luB_9zL" TargetMode="External"/><Relationship Id="rId487" Type="http://schemas.openxmlformats.org/officeDocument/2006/relationships/hyperlink" Target="https://talan.bank.gov.ua/get-user-certificate/34kTEyGpYJv3w73mucl6" TargetMode="External"/><Relationship Id="rId610" Type="http://schemas.openxmlformats.org/officeDocument/2006/relationships/hyperlink" Target="https://talan.bank.gov.ua/get-user-certificate/jhcxiipfWd5YC9m6pvLT" TargetMode="External"/><Relationship Id="rId652" Type="http://schemas.openxmlformats.org/officeDocument/2006/relationships/hyperlink" Target="https://talan.bank.gov.ua/get-user-certificate/YO_msW-DLi0M9ekBtBr9" TargetMode="External"/><Relationship Id="rId694" Type="http://schemas.openxmlformats.org/officeDocument/2006/relationships/hyperlink" Target="https://talan.bank.gov.ua/get-user-certificate/YO_mswxSRWdWeqpb0U6u" TargetMode="External"/><Relationship Id="rId708" Type="http://schemas.openxmlformats.org/officeDocument/2006/relationships/hyperlink" Target="https://talan.bank.gov.ua/get-user-certificate/YO_msk74AKnRdYMYBoXv" TargetMode="External"/><Relationship Id="rId291" Type="http://schemas.openxmlformats.org/officeDocument/2006/relationships/hyperlink" Target="https://talan.bank.gov.ua/get-user-certificate/34kTEzzWz3hAWIXvLfZT" TargetMode="External"/><Relationship Id="rId305" Type="http://schemas.openxmlformats.org/officeDocument/2006/relationships/hyperlink" Target="https://talan.bank.gov.ua/get-user-certificate/34kTEYK7GYGr2x3eqlyp" TargetMode="External"/><Relationship Id="rId347" Type="http://schemas.openxmlformats.org/officeDocument/2006/relationships/hyperlink" Target="https://talan.bank.gov.ua/get-user-certificate/34kTEaWObdNyx2SoGutX" TargetMode="External"/><Relationship Id="rId512" Type="http://schemas.openxmlformats.org/officeDocument/2006/relationships/hyperlink" Target="https://talan.bank.gov.ua/get-user-certificate/34kTEjjBYlxxpVfi3IzC" TargetMode="External"/><Relationship Id="rId44" Type="http://schemas.openxmlformats.org/officeDocument/2006/relationships/hyperlink" Target="https://talan.bank.gov.ua/get-user-certificate/34kTEgawm1DDkCS7hd4W" TargetMode="External"/><Relationship Id="rId86" Type="http://schemas.openxmlformats.org/officeDocument/2006/relationships/hyperlink" Target="https://talan.bank.gov.ua/get-user-certificate/34kTE7FoWzfpzOEKkoJD" TargetMode="External"/><Relationship Id="rId151" Type="http://schemas.openxmlformats.org/officeDocument/2006/relationships/hyperlink" Target="https://talan.bank.gov.ua/get-user-certificate/34kTEI1XPKZtwBwILQhi" TargetMode="External"/><Relationship Id="rId389" Type="http://schemas.openxmlformats.org/officeDocument/2006/relationships/hyperlink" Target="https://talan.bank.gov.ua/get-user-certificate/34kTEcX7ag8Z_Rp6elWS" TargetMode="External"/><Relationship Id="rId554" Type="http://schemas.openxmlformats.org/officeDocument/2006/relationships/hyperlink" Target="https://talan.bank.gov.ua/get-user-certificate/34kTEwxGgrbVd8MNDqjv" TargetMode="External"/><Relationship Id="rId596" Type="http://schemas.openxmlformats.org/officeDocument/2006/relationships/hyperlink" Target="https://talan.bank.gov.ua/get-user-certificate/jhcximFBN2kDR9igBJua" TargetMode="External"/><Relationship Id="rId193" Type="http://schemas.openxmlformats.org/officeDocument/2006/relationships/hyperlink" Target="https://talan.bank.gov.ua/get-user-certificate/34kTEvQP8x635tgclo5S" TargetMode="External"/><Relationship Id="rId207" Type="http://schemas.openxmlformats.org/officeDocument/2006/relationships/hyperlink" Target="https://talan.bank.gov.ua/get-user-certificate/34kTEVKrRJ5_xAbCk3LI" TargetMode="External"/><Relationship Id="rId249" Type="http://schemas.openxmlformats.org/officeDocument/2006/relationships/hyperlink" Target="https://talan.bank.gov.ua/get-user-certificate/34kTEJdzLlrlTVZXoaUx" TargetMode="External"/><Relationship Id="rId414" Type="http://schemas.openxmlformats.org/officeDocument/2006/relationships/hyperlink" Target="https://talan.bank.gov.ua/get-user-certificate/34kTEzWAobjRBztIw23K" TargetMode="External"/><Relationship Id="rId456" Type="http://schemas.openxmlformats.org/officeDocument/2006/relationships/hyperlink" Target="https://talan.bank.gov.ua/get-user-certificate/34kTERXIQfNFPsk_AK8A" TargetMode="External"/><Relationship Id="rId498" Type="http://schemas.openxmlformats.org/officeDocument/2006/relationships/hyperlink" Target="https://talan.bank.gov.ua/get-user-certificate/34kTEdKSoKYi2DkXLBVN" TargetMode="External"/><Relationship Id="rId621" Type="http://schemas.openxmlformats.org/officeDocument/2006/relationships/hyperlink" Target="https://talan.bank.gov.ua/get-user-certificate/jhcxiJFa8rd35V-W13Gu" TargetMode="External"/><Relationship Id="rId663" Type="http://schemas.openxmlformats.org/officeDocument/2006/relationships/hyperlink" Target="https://talan.bank.gov.ua/get-user-certificate/YO_msRNZUSpmydEaNowH" TargetMode="External"/><Relationship Id="rId13" Type="http://schemas.openxmlformats.org/officeDocument/2006/relationships/hyperlink" Target="https://talan.bank.gov.ua/get-user-certificate/34kTE1ZHZ2NZOXgkIg3P" TargetMode="External"/><Relationship Id="rId109" Type="http://schemas.openxmlformats.org/officeDocument/2006/relationships/hyperlink" Target="https://talan.bank.gov.ua/get-user-certificate/34kTEGO78eTp_-hdic21" TargetMode="External"/><Relationship Id="rId260" Type="http://schemas.openxmlformats.org/officeDocument/2006/relationships/hyperlink" Target="https://talan.bank.gov.ua/get-user-certificate/34kTEyM9s6pJUlcBnZor" TargetMode="External"/><Relationship Id="rId316" Type="http://schemas.openxmlformats.org/officeDocument/2006/relationships/hyperlink" Target="https://talan.bank.gov.ua/get-user-certificate/34kTExTGR6xJPfWyvWS8" TargetMode="External"/><Relationship Id="rId523" Type="http://schemas.openxmlformats.org/officeDocument/2006/relationships/hyperlink" Target="https://talan.bank.gov.ua/get-user-certificate/34kTEtvs8g8bVr2OKyFj" TargetMode="External"/><Relationship Id="rId55" Type="http://schemas.openxmlformats.org/officeDocument/2006/relationships/hyperlink" Target="https://talan.bank.gov.ua/get-user-certificate/34kTEVxt4E4FWgty0y7F" TargetMode="External"/><Relationship Id="rId97" Type="http://schemas.openxmlformats.org/officeDocument/2006/relationships/hyperlink" Target="https://talan.bank.gov.ua/get-user-certificate/34kTE1UMpDSV2v0u5vVC" TargetMode="External"/><Relationship Id="rId120" Type="http://schemas.openxmlformats.org/officeDocument/2006/relationships/hyperlink" Target="https://talan.bank.gov.ua/get-user-certificate/34kTE6YR2Eb850di2F16" TargetMode="External"/><Relationship Id="rId358" Type="http://schemas.openxmlformats.org/officeDocument/2006/relationships/hyperlink" Target="https://talan.bank.gov.ua/get-user-certificate/34kTE3KDJsKUeMgxQphR" TargetMode="External"/><Relationship Id="rId565" Type="http://schemas.openxmlformats.org/officeDocument/2006/relationships/hyperlink" Target="https://talan.bank.gov.ua/get-user-certificate/jhcxigowGCj7MkGa5Hlp" TargetMode="External"/><Relationship Id="rId162" Type="http://schemas.openxmlformats.org/officeDocument/2006/relationships/hyperlink" Target="https://talan.bank.gov.ua/get-user-certificate/34kTEaWXqSIoEMkUGcts" TargetMode="External"/><Relationship Id="rId218" Type="http://schemas.openxmlformats.org/officeDocument/2006/relationships/hyperlink" Target="https://talan.bank.gov.ua/get-user-certificate/34kTEA6I0tDgSDEFbvAk" TargetMode="External"/><Relationship Id="rId425" Type="http://schemas.openxmlformats.org/officeDocument/2006/relationships/hyperlink" Target="https://talan.bank.gov.ua/get-user-certificate/34kTEJ4IxjOr-p8wCkdT" TargetMode="External"/><Relationship Id="rId467" Type="http://schemas.openxmlformats.org/officeDocument/2006/relationships/hyperlink" Target="https://talan.bank.gov.ua/get-user-certificate/34kTE-YyyUmvz7YP_nH2" TargetMode="External"/><Relationship Id="rId632" Type="http://schemas.openxmlformats.org/officeDocument/2006/relationships/hyperlink" Target="https://talan.bank.gov.ua/get-user-certificate/YO_ms7N9XFN21We8K4dy" TargetMode="External"/><Relationship Id="rId271" Type="http://schemas.openxmlformats.org/officeDocument/2006/relationships/hyperlink" Target="https://talan.bank.gov.ua/get-user-certificate/34kTEt-d3vCTT4RmHsDS" TargetMode="External"/><Relationship Id="rId674" Type="http://schemas.openxmlformats.org/officeDocument/2006/relationships/hyperlink" Target="https://talan.bank.gov.ua/get-user-certificate/YO_msaSCnKB2Ewkj7hKb" TargetMode="External"/><Relationship Id="rId24" Type="http://schemas.openxmlformats.org/officeDocument/2006/relationships/hyperlink" Target="https://talan.bank.gov.ua/get-user-certificate/34kTE7-st2qptlwuz8Op" TargetMode="External"/><Relationship Id="rId66" Type="http://schemas.openxmlformats.org/officeDocument/2006/relationships/hyperlink" Target="https://talan.bank.gov.ua/get-user-certificate/34kTEJSU_A7PWM9pMU6a" TargetMode="External"/><Relationship Id="rId131" Type="http://schemas.openxmlformats.org/officeDocument/2006/relationships/hyperlink" Target="https://talan.bank.gov.ua/get-user-certificate/34kTErlSpHYcxVtGzSiT" TargetMode="External"/><Relationship Id="rId327" Type="http://schemas.openxmlformats.org/officeDocument/2006/relationships/hyperlink" Target="https://talan.bank.gov.ua/get-user-certificate/34kTEROCK6cgNzXWWLJ8" TargetMode="External"/><Relationship Id="rId369" Type="http://schemas.openxmlformats.org/officeDocument/2006/relationships/hyperlink" Target="https://talan.bank.gov.ua/get-user-certificate/34kTEMy31Oer01ZQUFTs" TargetMode="External"/><Relationship Id="rId534" Type="http://schemas.openxmlformats.org/officeDocument/2006/relationships/hyperlink" Target="https://talan.bank.gov.ua/get-user-certificate/34kTERZzPL6IF4VNqLOZ" TargetMode="External"/><Relationship Id="rId576" Type="http://schemas.openxmlformats.org/officeDocument/2006/relationships/hyperlink" Target="https://talan.bank.gov.ua/get-user-certificate/jhcxiDZuwc9PF9lun1LT" TargetMode="External"/><Relationship Id="rId173" Type="http://schemas.openxmlformats.org/officeDocument/2006/relationships/hyperlink" Target="https://talan.bank.gov.ua/get-user-certificate/34kTE28jfSwVZl8NdRrp" TargetMode="External"/><Relationship Id="rId229" Type="http://schemas.openxmlformats.org/officeDocument/2006/relationships/hyperlink" Target="https://talan.bank.gov.ua/get-user-certificate/34kTEQ4hY6sEYWvTs7Wz" TargetMode="External"/><Relationship Id="rId380" Type="http://schemas.openxmlformats.org/officeDocument/2006/relationships/hyperlink" Target="https://talan.bank.gov.ua/get-user-certificate/34kTE-na6_PnsgldBzuJ" TargetMode="External"/><Relationship Id="rId436" Type="http://schemas.openxmlformats.org/officeDocument/2006/relationships/hyperlink" Target="https://talan.bank.gov.ua/get-user-certificate/34kTEcgZPbAOPafH1mKJ" TargetMode="External"/><Relationship Id="rId601" Type="http://schemas.openxmlformats.org/officeDocument/2006/relationships/hyperlink" Target="https://talan.bank.gov.ua/get-user-certificate/jhcxiEj1XTkD1bnvXDmW" TargetMode="External"/><Relationship Id="rId643" Type="http://schemas.openxmlformats.org/officeDocument/2006/relationships/hyperlink" Target="https://talan.bank.gov.ua/get-user-certificate/YO_msDGOfw5kR1pLqrbe" TargetMode="External"/><Relationship Id="rId240" Type="http://schemas.openxmlformats.org/officeDocument/2006/relationships/hyperlink" Target="https://talan.bank.gov.ua/get-user-certificate/34kTEPruN8RpMqRd2GVO" TargetMode="External"/><Relationship Id="rId478" Type="http://schemas.openxmlformats.org/officeDocument/2006/relationships/hyperlink" Target="https://talan.bank.gov.ua/get-user-certificate/34kTEcPLYkP9LphxlIrB" TargetMode="External"/><Relationship Id="rId685" Type="http://schemas.openxmlformats.org/officeDocument/2006/relationships/hyperlink" Target="https://talan.bank.gov.ua/get-user-certificate/YO_msvazAYSHLe_nPT8G" TargetMode="External"/><Relationship Id="rId35" Type="http://schemas.openxmlformats.org/officeDocument/2006/relationships/hyperlink" Target="https://talan.bank.gov.ua/get-user-certificate/34kTEWlSabyF-fbbZ2TF" TargetMode="External"/><Relationship Id="rId77" Type="http://schemas.openxmlformats.org/officeDocument/2006/relationships/hyperlink" Target="https://talan.bank.gov.ua/get-user-certificate/34kTEXztFLTslNNwJrbt" TargetMode="External"/><Relationship Id="rId100" Type="http://schemas.openxmlformats.org/officeDocument/2006/relationships/hyperlink" Target="https://talan.bank.gov.ua/get-user-certificate/34kTE7z-GB2c6biHUszj" TargetMode="External"/><Relationship Id="rId282" Type="http://schemas.openxmlformats.org/officeDocument/2006/relationships/hyperlink" Target="https://talan.bank.gov.ua/get-user-certificate/34kTERA49IhivW9dwm8A" TargetMode="External"/><Relationship Id="rId338" Type="http://schemas.openxmlformats.org/officeDocument/2006/relationships/hyperlink" Target="https://talan.bank.gov.ua/get-user-certificate/34kTETNI1cyq2n48u3iw" TargetMode="External"/><Relationship Id="rId503" Type="http://schemas.openxmlformats.org/officeDocument/2006/relationships/hyperlink" Target="https://talan.bank.gov.ua/get-user-certificate/34kTEU-XGqxkKYbApTgr" TargetMode="External"/><Relationship Id="rId545" Type="http://schemas.openxmlformats.org/officeDocument/2006/relationships/hyperlink" Target="https://talan.bank.gov.ua/get-user-certificate/34kTEV3nctmm8-3gMF6-" TargetMode="External"/><Relationship Id="rId587" Type="http://schemas.openxmlformats.org/officeDocument/2006/relationships/hyperlink" Target="https://talan.bank.gov.ua/get-user-certificate/jhcxiw6n5qdJfWzTaTJX" TargetMode="External"/><Relationship Id="rId710" Type="http://schemas.openxmlformats.org/officeDocument/2006/relationships/hyperlink" Target="https://talan.bank.gov.ua/get-user-certificate/YO_ms3_vKJykixIbFADI" TargetMode="External"/><Relationship Id="rId8" Type="http://schemas.openxmlformats.org/officeDocument/2006/relationships/hyperlink" Target="https://talan.bank.gov.ua/get-user-certificate/34kTEyys15C-NBboRAPp" TargetMode="External"/><Relationship Id="rId142" Type="http://schemas.openxmlformats.org/officeDocument/2006/relationships/hyperlink" Target="https://talan.bank.gov.ua/get-user-certificate/34kTEEoedEP9IrAUmM69" TargetMode="External"/><Relationship Id="rId184" Type="http://schemas.openxmlformats.org/officeDocument/2006/relationships/hyperlink" Target="https://talan.bank.gov.ua/get-user-certificate/34kTEnHD2nmKWKYkhNCB" TargetMode="External"/><Relationship Id="rId391" Type="http://schemas.openxmlformats.org/officeDocument/2006/relationships/hyperlink" Target="https://talan.bank.gov.ua/get-user-certificate/34kTEeErQX49jv_CdfyN" TargetMode="External"/><Relationship Id="rId405" Type="http://schemas.openxmlformats.org/officeDocument/2006/relationships/hyperlink" Target="https://talan.bank.gov.ua/get-user-certificate/34kTEIhRiWPbcnVbtSNq" TargetMode="External"/><Relationship Id="rId447" Type="http://schemas.openxmlformats.org/officeDocument/2006/relationships/hyperlink" Target="https://talan.bank.gov.ua/get-user-certificate/34kTEzORNnqns-02SF5q" TargetMode="External"/><Relationship Id="rId612" Type="http://schemas.openxmlformats.org/officeDocument/2006/relationships/hyperlink" Target="https://talan.bank.gov.ua/get-user-certificate/jhcxibuIJ8l2p69jxKTP" TargetMode="External"/><Relationship Id="rId251" Type="http://schemas.openxmlformats.org/officeDocument/2006/relationships/hyperlink" Target="https://talan.bank.gov.ua/get-user-certificate/34kTEAH_h-GNGiZst9WN" TargetMode="External"/><Relationship Id="rId489" Type="http://schemas.openxmlformats.org/officeDocument/2006/relationships/hyperlink" Target="https://talan.bank.gov.ua/get-user-certificate/34kTE6SE_wJa8H100h6Z" TargetMode="External"/><Relationship Id="rId654" Type="http://schemas.openxmlformats.org/officeDocument/2006/relationships/hyperlink" Target="https://talan.bank.gov.ua/get-user-certificate/YO_msoJNfzp_1RD3s5p7" TargetMode="External"/><Relationship Id="rId696" Type="http://schemas.openxmlformats.org/officeDocument/2006/relationships/hyperlink" Target="https://talan.bank.gov.ua/get-user-certificate/YO_msfz9evceyt3I_NxQ" TargetMode="External"/><Relationship Id="rId46" Type="http://schemas.openxmlformats.org/officeDocument/2006/relationships/hyperlink" Target="https://talan.bank.gov.ua/get-user-certificate/34kTEEmeD9XHV5JUneAm" TargetMode="External"/><Relationship Id="rId293" Type="http://schemas.openxmlformats.org/officeDocument/2006/relationships/hyperlink" Target="https://talan.bank.gov.ua/get-user-certificate/34kTEokxmTu10OqY-d6y" TargetMode="External"/><Relationship Id="rId307" Type="http://schemas.openxmlformats.org/officeDocument/2006/relationships/hyperlink" Target="https://talan.bank.gov.ua/get-user-certificate/34kTEY24So_WaN1v41Un" TargetMode="External"/><Relationship Id="rId349" Type="http://schemas.openxmlformats.org/officeDocument/2006/relationships/hyperlink" Target="https://talan.bank.gov.ua/get-user-certificate/34kTEn93QLiaGVfhr2bC" TargetMode="External"/><Relationship Id="rId514" Type="http://schemas.openxmlformats.org/officeDocument/2006/relationships/hyperlink" Target="https://talan.bank.gov.ua/get-user-certificate/34kTEJZHGHuUvAPx3Nb9" TargetMode="External"/><Relationship Id="rId556" Type="http://schemas.openxmlformats.org/officeDocument/2006/relationships/hyperlink" Target="https://talan.bank.gov.ua/get-user-certificate/34kTE1YiIQAUtENyuBb0" TargetMode="External"/><Relationship Id="rId88" Type="http://schemas.openxmlformats.org/officeDocument/2006/relationships/hyperlink" Target="https://talan.bank.gov.ua/get-user-certificate/34kTEiaDQz1b6mYCd0lH" TargetMode="External"/><Relationship Id="rId111" Type="http://schemas.openxmlformats.org/officeDocument/2006/relationships/hyperlink" Target="https://talan.bank.gov.ua/get-user-certificate/34kTEf-iZpxblLBB9BwI" TargetMode="External"/><Relationship Id="rId153" Type="http://schemas.openxmlformats.org/officeDocument/2006/relationships/hyperlink" Target="https://talan.bank.gov.ua/get-user-certificate/34kTESk0YC2cMDV5IOZZ" TargetMode="External"/><Relationship Id="rId195" Type="http://schemas.openxmlformats.org/officeDocument/2006/relationships/hyperlink" Target="https://talan.bank.gov.ua/get-user-certificate/34kTEsNfKw28ptgGO9i4" TargetMode="External"/><Relationship Id="rId209" Type="http://schemas.openxmlformats.org/officeDocument/2006/relationships/hyperlink" Target="https://talan.bank.gov.ua/get-user-certificate/34kTEA36jP5nk7QjWmYz" TargetMode="External"/><Relationship Id="rId360" Type="http://schemas.openxmlformats.org/officeDocument/2006/relationships/hyperlink" Target="https://talan.bank.gov.ua/get-user-certificate/34kTEzlkIT7i8zbx7bBT" TargetMode="External"/><Relationship Id="rId416" Type="http://schemas.openxmlformats.org/officeDocument/2006/relationships/hyperlink" Target="https://talan.bank.gov.ua/get-user-certificate/34kTEi5X_VounOuiXcci" TargetMode="External"/><Relationship Id="rId598" Type="http://schemas.openxmlformats.org/officeDocument/2006/relationships/hyperlink" Target="https://talan.bank.gov.ua/get-user-certificate/jhcxiutMkaqAbrxKVkLY" TargetMode="External"/><Relationship Id="rId220" Type="http://schemas.openxmlformats.org/officeDocument/2006/relationships/hyperlink" Target="https://talan.bank.gov.ua/get-user-certificate/34kTE_SFS6gNN_8rGbZR" TargetMode="External"/><Relationship Id="rId458" Type="http://schemas.openxmlformats.org/officeDocument/2006/relationships/hyperlink" Target="https://talan.bank.gov.ua/get-user-certificate/34kTE1io8INRCVFWmLDW" TargetMode="External"/><Relationship Id="rId623" Type="http://schemas.openxmlformats.org/officeDocument/2006/relationships/hyperlink" Target="https://talan.bank.gov.ua/get-user-certificate/jhcxiP79AUb0r0APXeHA" TargetMode="External"/><Relationship Id="rId665" Type="http://schemas.openxmlformats.org/officeDocument/2006/relationships/hyperlink" Target="https://talan.bank.gov.ua/get-user-certificate/YO_mslEeYlelSW6FHH62" TargetMode="External"/><Relationship Id="rId15" Type="http://schemas.openxmlformats.org/officeDocument/2006/relationships/hyperlink" Target="https://talan.bank.gov.ua/get-user-certificate/34kTEa0zn0vWx1H_rLNL" TargetMode="External"/><Relationship Id="rId57" Type="http://schemas.openxmlformats.org/officeDocument/2006/relationships/hyperlink" Target="https://talan.bank.gov.ua/get-user-certificate/34kTExkJWjZIwDwFR0LX" TargetMode="External"/><Relationship Id="rId262" Type="http://schemas.openxmlformats.org/officeDocument/2006/relationships/hyperlink" Target="https://talan.bank.gov.ua/get-user-certificate/34kTExpwU5acQGf33Fd-" TargetMode="External"/><Relationship Id="rId318" Type="http://schemas.openxmlformats.org/officeDocument/2006/relationships/hyperlink" Target="https://talan.bank.gov.ua/get-user-certificate/34kTE5kax6-w9Sq1ZLJq" TargetMode="External"/><Relationship Id="rId525" Type="http://schemas.openxmlformats.org/officeDocument/2006/relationships/hyperlink" Target="https://talan.bank.gov.ua/get-user-certificate/34kTEVnQ5Hgyi5GvRIkX" TargetMode="External"/><Relationship Id="rId567" Type="http://schemas.openxmlformats.org/officeDocument/2006/relationships/hyperlink" Target="https://talan.bank.gov.ua/get-user-certificate/jhcxiVxBabppoBnVkMU3" TargetMode="External"/><Relationship Id="rId99" Type="http://schemas.openxmlformats.org/officeDocument/2006/relationships/hyperlink" Target="https://talan.bank.gov.ua/get-user-certificate/34kTEmuPKYkTHE4VtVhH" TargetMode="External"/><Relationship Id="rId122" Type="http://schemas.openxmlformats.org/officeDocument/2006/relationships/hyperlink" Target="https://talan.bank.gov.ua/get-user-certificate/34kTE6fEX_I95e9QFR06" TargetMode="External"/><Relationship Id="rId164" Type="http://schemas.openxmlformats.org/officeDocument/2006/relationships/hyperlink" Target="https://talan.bank.gov.ua/get-user-certificate/34kTEkQ0SJcB2E34oakI" TargetMode="External"/><Relationship Id="rId371" Type="http://schemas.openxmlformats.org/officeDocument/2006/relationships/hyperlink" Target="https://talan.bank.gov.ua/get-user-certificate/34kTEztMhwIkAtlYoc2M" TargetMode="External"/><Relationship Id="rId427" Type="http://schemas.openxmlformats.org/officeDocument/2006/relationships/hyperlink" Target="https://talan.bank.gov.ua/get-user-certificate/34kTE-MmN3BVGLXNJ8Go" TargetMode="External"/><Relationship Id="rId469" Type="http://schemas.openxmlformats.org/officeDocument/2006/relationships/hyperlink" Target="https://talan.bank.gov.ua/get-user-certificate/34kTE5d7x7VuWuUykuo3" TargetMode="External"/><Relationship Id="rId634" Type="http://schemas.openxmlformats.org/officeDocument/2006/relationships/hyperlink" Target="https://talan.bank.gov.ua/get-user-certificate/YO_msYFAGDOmjfqeEyFp" TargetMode="External"/><Relationship Id="rId676" Type="http://schemas.openxmlformats.org/officeDocument/2006/relationships/hyperlink" Target="https://talan.bank.gov.ua/get-user-certificate/YO_msIaEPt6c8jyIK4EN" TargetMode="External"/><Relationship Id="rId26" Type="http://schemas.openxmlformats.org/officeDocument/2006/relationships/hyperlink" Target="https://talan.bank.gov.ua/get-user-certificate/34kTEbU2cHNaBjtATliS" TargetMode="External"/><Relationship Id="rId231" Type="http://schemas.openxmlformats.org/officeDocument/2006/relationships/hyperlink" Target="https://talan.bank.gov.ua/get-user-certificate/34kTEVs03V91H-41Pvdp" TargetMode="External"/><Relationship Id="rId273" Type="http://schemas.openxmlformats.org/officeDocument/2006/relationships/hyperlink" Target="https://talan.bank.gov.ua/get-user-certificate/34kTEjgAeCrlwGAAQZ9X" TargetMode="External"/><Relationship Id="rId329" Type="http://schemas.openxmlformats.org/officeDocument/2006/relationships/hyperlink" Target="https://talan.bank.gov.ua/get-user-certificate/34kTE878tWZMs6zlTV7u" TargetMode="External"/><Relationship Id="rId480" Type="http://schemas.openxmlformats.org/officeDocument/2006/relationships/hyperlink" Target="https://talan.bank.gov.ua/get-user-certificate/34kTELSv5Ii2l0ncizAt" TargetMode="External"/><Relationship Id="rId536" Type="http://schemas.openxmlformats.org/officeDocument/2006/relationships/hyperlink" Target="https://talan.bank.gov.ua/get-user-certificate/34kTE05j_Ou5qCu27FtZ" TargetMode="External"/><Relationship Id="rId701" Type="http://schemas.openxmlformats.org/officeDocument/2006/relationships/hyperlink" Target="https://talan.bank.gov.ua/get-user-certificate/YO_msqmrpYCrig6GmXy7" TargetMode="External"/><Relationship Id="rId68" Type="http://schemas.openxmlformats.org/officeDocument/2006/relationships/hyperlink" Target="https://talan.bank.gov.ua/get-user-certificate/34kTEcGFaZFYUZzCFzoa" TargetMode="External"/><Relationship Id="rId133" Type="http://schemas.openxmlformats.org/officeDocument/2006/relationships/hyperlink" Target="https://talan.bank.gov.ua/get-user-certificate/34kTE1luMV0ZJ7OWgYwu" TargetMode="External"/><Relationship Id="rId175" Type="http://schemas.openxmlformats.org/officeDocument/2006/relationships/hyperlink" Target="https://talan.bank.gov.ua/get-user-certificate/34kTExXBdPXuSRfHPrav" TargetMode="External"/><Relationship Id="rId340" Type="http://schemas.openxmlformats.org/officeDocument/2006/relationships/hyperlink" Target="https://talan.bank.gov.ua/get-user-certificate/34kTEiDl0TqengNaxx2K" TargetMode="External"/><Relationship Id="rId578" Type="http://schemas.openxmlformats.org/officeDocument/2006/relationships/hyperlink" Target="https://talan.bank.gov.ua/get-user-certificate/jhcxi5QSRNTaGqaxbJaX" TargetMode="External"/><Relationship Id="rId200" Type="http://schemas.openxmlformats.org/officeDocument/2006/relationships/hyperlink" Target="https://talan.bank.gov.ua/get-user-certificate/34kTE2HrcCB252dnMKJZ" TargetMode="External"/><Relationship Id="rId382" Type="http://schemas.openxmlformats.org/officeDocument/2006/relationships/hyperlink" Target="https://talan.bank.gov.ua/get-user-certificate/34kTErWkRre3UQ1rOlT_" TargetMode="External"/><Relationship Id="rId438" Type="http://schemas.openxmlformats.org/officeDocument/2006/relationships/hyperlink" Target="https://talan.bank.gov.ua/get-user-certificate/34kTEeItvhhPrlMdUKr0" TargetMode="External"/><Relationship Id="rId603" Type="http://schemas.openxmlformats.org/officeDocument/2006/relationships/hyperlink" Target="https://talan.bank.gov.ua/get-user-certificate/jhcxiHM8SjVwru1UdTCl" TargetMode="External"/><Relationship Id="rId645" Type="http://schemas.openxmlformats.org/officeDocument/2006/relationships/hyperlink" Target="https://talan.bank.gov.ua/get-user-certificate/YO_mslEEZ9KfCETrDV-S" TargetMode="External"/><Relationship Id="rId687" Type="http://schemas.openxmlformats.org/officeDocument/2006/relationships/hyperlink" Target="https://talan.bank.gov.ua/get-user-certificate/YO_msgBepU2oxWg49VaW" TargetMode="External"/><Relationship Id="rId242" Type="http://schemas.openxmlformats.org/officeDocument/2006/relationships/hyperlink" Target="https://talan.bank.gov.ua/get-user-certificate/34kTEsi-St-PzRzDW0Rd" TargetMode="External"/><Relationship Id="rId284" Type="http://schemas.openxmlformats.org/officeDocument/2006/relationships/hyperlink" Target="https://talan.bank.gov.ua/get-user-certificate/34kTE3WzHS0Map0i43Vl" TargetMode="External"/><Relationship Id="rId491" Type="http://schemas.openxmlformats.org/officeDocument/2006/relationships/hyperlink" Target="https://talan.bank.gov.ua/get-user-certificate/34kTEGisOWr15lp49bZ5" TargetMode="External"/><Relationship Id="rId505" Type="http://schemas.openxmlformats.org/officeDocument/2006/relationships/hyperlink" Target="https://talan.bank.gov.ua/get-user-certificate/34kTEmX_9ZBpBLdyAGHm" TargetMode="External"/><Relationship Id="rId712" Type="http://schemas.openxmlformats.org/officeDocument/2006/relationships/hyperlink" Target="https://talan.bank.gov.ua/get-user-certificate/YO_msB_uoZenZRrKLkK7" TargetMode="External"/><Relationship Id="rId37" Type="http://schemas.openxmlformats.org/officeDocument/2006/relationships/hyperlink" Target="https://talan.bank.gov.ua/get-user-certificate/34kTE6O7C38558VYTcOJ" TargetMode="External"/><Relationship Id="rId79" Type="http://schemas.openxmlformats.org/officeDocument/2006/relationships/hyperlink" Target="https://talan.bank.gov.ua/get-user-certificate/34kTE5vaizz3Enrmw8gs" TargetMode="External"/><Relationship Id="rId102" Type="http://schemas.openxmlformats.org/officeDocument/2006/relationships/hyperlink" Target="https://talan.bank.gov.ua/get-user-certificate/34kTEnB5LrnBi12MtbWw" TargetMode="External"/><Relationship Id="rId144" Type="http://schemas.openxmlformats.org/officeDocument/2006/relationships/hyperlink" Target="https://talan.bank.gov.ua/get-user-certificate/34kTEP527TxgaSf-IP1q" TargetMode="External"/><Relationship Id="rId547" Type="http://schemas.openxmlformats.org/officeDocument/2006/relationships/hyperlink" Target="https://talan.bank.gov.ua/get-user-certificate/34kTEN8ZY_XI5n9MpVKx" TargetMode="External"/><Relationship Id="rId589" Type="http://schemas.openxmlformats.org/officeDocument/2006/relationships/hyperlink" Target="https://talan.bank.gov.ua/get-user-certificate/jhcxivOPTX7dRwlYPz_C" TargetMode="External"/><Relationship Id="rId90" Type="http://schemas.openxmlformats.org/officeDocument/2006/relationships/hyperlink" Target="https://talan.bank.gov.ua/get-user-certificate/34kTEIr7ELAndHlO_8X8" TargetMode="External"/><Relationship Id="rId186" Type="http://schemas.openxmlformats.org/officeDocument/2006/relationships/hyperlink" Target="https://talan.bank.gov.ua/get-user-certificate/34kTEYjY2-jSmN09xObE" TargetMode="External"/><Relationship Id="rId351" Type="http://schemas.openxmlformats.org/officeDocument/2006/relationships/hyperlink" Target="https://talan.bank.gov.ua/get-user-certificate/34kTE_8Nk7VPm2cFoSWY" TargetMode="External"/><Relationship Id="rId393" Type="http://schemas.openxmlformats.org/officeDocument/2006/relationships/hyperlink" Target="https://talan.bank.gov.ua/get-user-certificate/34kTEjWlK5-7fOPePuvd" TargetMode="External"/><Relationship Id="rId407" Type="http://schemas.openxmlformats.org/officeDocument/2006/relationships/hyperlink" Target="https://talan.bank.gov.ua/get-user-certificate/34kTE8AUfdKJWKJCXq_K" TargetMode="External"/><Relationship Id="rId449" Type="http://schemas.openxmlformats.org/officeDocument/2006/relationships/hyperlink" Target="https://talan.bank.gov.ua/get-user-certificate/34kTEcq2AOVzJLToKUgM" TargetMode="External"/><Relationship Id="rId614" Type="http://schemas.openxmlformats.org/officeDocument/2006/relationships/hyperlink" Target="https://talan.bank.gov.ua/get-user-certificate/jhcxi5qOTiaAaHCfaMdm" TargetMode="External"/><Relationship Id="rId656" Type="http://schemas.openxmlformats.org/officeDocument/2006/relationships/hyperlink" Target="https://talan.bank.gov.ua/get-user-certificate/YO_ms8jX3H3Cl-t5KhD_" TargetMode="External"/><Relationship Id="rId211" Type="http://schemas.openxmlformats.org/officeDocument/2006/relationships/hyperlink" Target="https://talan.bank.gov.ua/get-user-certificate/34kTE6_pkMLvmcq5Gwm1" TargetMode="External"/><Relationship Id="rId253" Type="http://schemas.openxmlformats.org/officeDocument/2006/relationships/hyperlink" Target="https://talan.bank.gov.ua/get-user-certificate/34kTErIVkAe-5OkaDTkP" TargetMode="External"/><Relationship Id="rId295" Type="http://schemas.openxmlformats.org/officeDocument/2006/relationships/hyperlink" Target="https://talan.bank.gov.ua/get-user-certificate/34kTEFfTUh3MnM3b4GtU" TargetMode="External"/><Relationship Id="rId309" Type="http://schemas.openxmlformats.org/officeDocument/2006/relationships/hyperlink" Target="https://talan.bank.gov.ua/get-user-certificate/34kTElfSN6f7YsFiw5hr" TargetMode="External"/><Relationship Id="rId460" Type="http://schemas.openxmlformats.org/officeDocument/2006/relationships/hyperlink" Target="https://talan.bank.gov.ua/get-user-certificate/34kTEHbT5xrw9h5Is4Nh" TargetMode="External"/><Relationship Id="rId516" Type="http://schemas.openxmlformats.org/officeDocument/2006/relationships/hyperlink" Target="https://talan.bank.gov.ua/get-user-certificate/34kTE35ClkNjlC67gQfc" TargetMode="External"/><Relationship Id="rId698" Type="http://schemas.openxmlformats.org/officeDocument/2006/relationships/hyperlink" Target="https://talan.bank.gov.ua/get-user-certificate/YO_msmVBhc-qgBPjxZG_" TargetMode="External"/><Relationship Id="rId48" Type="http://schemas.openxmlformats.org/officeDocument/2006/relationships/hyperlink" Target="https://talan.bank.gov.ua/get-user-certificate/34kTE3hEcVZGx2dwL1Ef" TargetMode="External"/><Relationship Id="rId113" Type="http://schemas.openxmlformats.org/officeDocument/2006/relationships/hyperlink" Target="https://talan.bank.gov.ua/get-user-certificate/34kTE7fYNtpM93FQ7Vvx" TargetMode="External"/><Relationship Id="rId320" Type="http://schemas.openxmlformats.org/officeDocument/2006/relationships/hyperlink" Target="https://talan.bank.gov.ua/get-user-certificate/34kTEc2JjVunqmPDNI68" TargetMode="External"/><Relationship Id="rId558" Type="http://schemas.openxmlformats.org/officeDocument/2006/relationships/hyperlink" Target="https://talan.bank.gov.ua/get-user-certificate/34kTEoqVSygWI2FBl4Fe" TargetMode="External"/><Relationship Id="rId155" Type="http://schemas.openxmlformats.org/officeDocument/2006/relationships/hyperlink" Target="https://talan.bank.gov.ua/get-user-certificate/34kTExcB7TUpx2fyGdJe" TargetMode="External"/><Relationship Id="rId197" Type="http://schemas.openxmlformats.org/officeDocument/2006/relationships/hyperlink" Target="https://talan.bank.gov.ua/get-user-certificate/34kTEP5ANcCvUl3ayjmV" TargetMode="External"/><Relationship Id="rId362" Type="http://schemas.openxmlformats.org/officeDocument/2006/relationships/hyperlink" Target="https://talan.bank.gov.ua/get-user-certificate/34kTEk7qZ9N67fFMm0fo" TargetMode="External"/><Relationship Id="rId418" Type="http://schemas.openxmlformats.org/officeDocument/2006/relationships/hyperlink" Target="https://talan.bank.gov.ua/get-user-certificate/34kTES0a_kQqDeBu2EiC" TargetMode="External"/><Relationship Id="rId625" Type="http://schemas.openxmlformats.org/officeDocument/2006/relationships/hyperlink" Target="https://talan.bank.gov.ua/get-user-certificate/YO_ms0xgsgXCyN2DGNGx" TargetMode="External"/><Relationship Id="rId222" Type="http://schemas.openxmlformats.org/officeDocument/2006/relationships/hyperlink" Target="https://talan.bank.gov.ua/get-user-certificate/34kTErpuD29LPhgXahxG" TargetMode="External"/><Relationship Id="rId264" Type="http://schemas.openxmlformats.org/officeDocument/2006/relationships/hyperlink" Target="https://talan.bank.gov.ua/get-user-certificate/34kTEFtoj2kACmpgFEz8" TargetMode="External"/><Relationship Id="rId471" Type="http://schemas.openxmlformats.org/officeDocument/2006/relationships/hyperlink" Target="https://talan.bank.gov.ua/get-user-certificate/34kTE5T1NnFtr_iJivQl" TargetMode="External"/><Relationship Id="rId667" Type="http://schemas.openxmlformats.org/officeDocument/2006/relationships/hyperlink" Target="https://talan.bank.gov.ua/get-user-certificate/YO_msbETNY7EJlxwllNM" TargetMode="External"/><Relationship Id="rId17" Type="http://schemas.openxmlformats.org/officeDocument/2006/relationships/hyperlink" Target="https://talan.bank.gov.ua/get-user-certificate/34kTERD1UDdET0F7vgub" TargetMode="External"/><Relationship Id="rId59" Type="http://schemas.openxmlformats.org/officeDocument/2006/relationships/hyperlink" Target="https://talan.bank.gov.ua/get-user-certificate/34kTEqwGAu-3eGFl9237" TargetMode="External"/><Relationship Id="rId124" Type="http://schemas.openxmlformats.org/officeDocument/2006/relationships/hyperlink" Target="https://talan.bank.gov.ua/get-user-certificate/34kTEbVy13_VB63Ah81c" TargetMode="External"/><Relationship Id="rId527" Type="http://schemas.openxmlformats.org/officeDocument/2006/relationships/hyperlink" Target="https://talan.bank.gov.ua/get-user-certificate/34kTEUaT4CCdc2W4TCn9" TargetMode="External"/><Relationship Id="rId569" Type="http://schemas.openxmlformats.org/officeDocument/2006/relationships/hyperlink" Target="https://talan.bank.gov.ua/get-user-certificate/jhcxiQ_ITG_SxjS9G4nW" TargetMode="External"/><Relationship Id="rId70" Type="http://schemas.openxmlformats.org/officeDocument/2006/relationships/hyperlink" Target="https://talan.bank.gov.ua/get-user-certificate/34kTEhey2psxVW4nX79U" TargetMode="External"/><Relationship Id="rId166" Type="http://schemas.openxmlformats.org/officeDocument/2006/relationships/hyperlink" Target="https://talan.bank.gov.ua/get-user-certificate/34kTEPIMoOdHakmk3wfU" TargetMode="External"/><Relationship Id="rId331" Type="http://schemas.openxmlformats.org/officeDocument/2006/relationships/hyperlink" Target="https://talan.bank.gov.ua/get-user-certificate/34kTE-UHUcYomy1o-WJ-" TargetMode="External"/><Relationship Id="rId373" Type="http://schemas.openxmlformats.org/officeDocument/2006/relationships/hyperlink" Target="https://talan.bank.gov.ua/get-user-certificate/34kTEUGslGFHYNzfKdl0" TargetMode="External"/><Relationship Id="rId429" Type="http://schemas.openxmlformats.org/officeDocument/2006/relationships/hyperlink" Target="https://talan.bank.gov.ua/get-user-certificate/34kTE-wuJTuRt7hTS8E7" TargetMode="External"/><Relationship Id="rId580" Type="http://schemas.openxmlformats.org/officeDocument/2006/relationships/hyperlink" Target="https://talan.bank.gov.ua/get-user-certificate/jhcxiL_LeFsvW8NfKaAy" TargetMode="External"/><Relationship Id="rId636" Type="http://schemas.openxmlformats.org/officeDocument/2006/relationships/hyperlink" Target="https://talan.bank.gov.ua/get-user-certificate/YO_msLMozjFUqNgzhdXD" TargetMode="External"/><Relationship Id="rId1" Type="http://schemas.openxmlformats.org/officeDocument/2006/relationships/hyperlink" Target="https://talan.bank.gov.ua/get-user-certificate/34kTEhxHOrM4B6B39eXi" TargetMode="External"/><Relationship Id="rId233" Type="http://schemas.openxmlformats.org/officeDocument/2006/relationships/hyperlink" Target="https://talan.bank.gov.ua/get-user-certificate/34kTE6QHksli7yejRdt4" TargetMode="External"/><Relationship Id="rId440" Type="http://schemas.openxmlformats.org/officeDocument/2006/relationships/hyperlink" Target="https://talan.bank.gov.ua/get-user-certificate/34kTEUi_A2GW8FPQ4ltb" TargetMode="External"/><Relationship Id="rId678" Type="http://schemas.openxmlformats.org/officeDocument/2006/relationships/hyperlink" Target="https://talan.bank.gov.ua/get-user-certificate/YO_ms7hvkj1Qb3R79WWx" TargetMode="External"/><Relationship Id="rId28" Type="http://schemas.openxmlformats.org/officeDocument/2006/relationships/hyperlink" Target="https://talan.bank.gov.ua/get-user-certificate/34kTE14X6V9fDoM9EmPY" TargetMode="External"/><Relationship Id="rId275" Type="http://schemas.openxmlformats.org/officeDocument/2006/relationships/hyperlink" Target="https://talan.bank.gov.ua/get-user-certificate/34kTEVJfZ5G2xtPLuH3f" TargetMode="External"/><Relationship Id="rId300" Type="http://schemas.openxmlformats.org/officeDocument/2006/relationships/hyperlink" Target="https://talan.bank.gov.ua/get-user-certificate/34kTEMf0sabzZXo4y-Pl" TargetMode="External"/><Relationship Id="rId482" Type="http://schemas.openxmlformats.org/officeDocument/2006/relationships/hyperlink" Target="https://talan.bank.gov.ua/get-user-certificate/34kTEYCkLSFbtmgQ_IV-" TargetMode="External"/><Relationship Id="rId538" Type="http://schemas.openxmlformats.org/officeDocument/2006/relationships/hyperlink" Target="https://talan.bank.gov.ua/get-user-certificate/34kTEg5fcS9idAtezlgA" TargetMode="External"/><Relationship Id="rId703" Type="http://schemas.openxmlformats.org/officeDocument/2006/relationships/hyperlink" Target="https://talan.bank.gov.ua/get-user-certificate/YO_mspOBIZMoqaT5Kd_a" TargetMode="External"/><Relationship Id="rId81" Type="http://schemas.openxmlformats.org/officeDocument/2006/relationships/hyperlink" Target="https://talan.bank.gov.ua/get-user-certificate/34kTEO4ioI3CB8cobxel" TargetMode="External"/><Relationship Id="rId135" Type="http://schemas.openxmlformats.org/officeDocument/2006/relationships/hyperlink" Target="https://talan.bank.gov.ua/get-user-certificate/34kTEv9-daTiJePQ6t_F" TargetMode="External"/><Relationship Id="rId177" Type="http://schemas.openxmlformats.org/officeDocument/2006/relationships/hyperlink" Target="https://talan.bank.gov.ua/get-user-certificate/34kTEp2A3sSeDsYL5KSp" TargetMode="External"/><Relationship Id="rId342" Type="http://schemas.openxmlformats.org/officeDocument/2006/relationships/hyperlink" Target="https://talan.bank.gov.ua/get-user-certificate/34kTEPqZ8JJ0IkWDk6gd" TargetMode="External"/><Relationship Id="rId384" Type="http://schemas.openxmlformats.org/officeDocument/2006/relationships/hyperlink" Target="https://talan.bank.gov.ua/get-user-certificate/34kTEhPXkpwS2AJ2xXkJ" TargetMode="External"/><Relationship Id="rId591" Type="http://schemas.openxmlformats.org/officeDocument/2006/relationships/hyperlink" Target="https://talan.bank.gov.ua/get-user-certificate/jhcxiGJWn6hptbkviaec" TargetMode="External"/><Relationship Id="rId605" Type="http://schemas.openxmlformats.org/officeDocument/2006/relationships/hyperlink" Target="https://talan.bank.gov.ua/get-user-certificate/jhcxiPbF4xI1F2Y9HY-0" TargetMode="External"/><Relationship Id="rId202" Type="http://schemas.openxmlformats.org/officeDocument/2006/relationships/hyperlink" Target="https://talan.bank.gov.ua/get-user-certificate/34kTEeV01_By27X-pYW2" TargetMode="External"/><Relationship Id="rId244" Type="http://schemas.openxmlformats.org/officeDocument/2006/relationships/hyperlink" Target="https://talan.bank.gov.ua/get-user-certificate/34kTEdbXY1Ocf0cHViQh" TargetMode="External"/><Relationship Id="rId647" Type="http://schemas.openxmlformats.org/officeDocument/2006/relationships/hyperlink" Target="https://talan.bank.gov.ua/get-user-certificate/YO_msW-7oh1ZIqAYCSYh" TargetMode="External"/><Relationship Id="rId689" Type="http://schemas.openxmlformats.org/officeDocument/2006/relationships/hyperlink" Target="https://talan.bank.gov.ua/get-user-certificate/YO_msmPGKHM0ncxyZiUK" TargetMode="External"/><Relationship Id="rId39" Type="http://schemas.openxmlformats.org/officeDocument/2006/relationships/hyperlink" Target="https://talan.bank.gov.ua/get-user-certificate/34kTEj_p3uaA1xjy_DGO" TargetMode="External"/><Relationship Id="rId286" Type="http://schemas.openxmlformats.org/officeDocument/2006/relationships/hyperlink" Target="https://talan.bank.gov.ua/get-user-certificate/34kTEPmWFQ5Sc_ZwH0bj" TargetMode="External"/><Relationship Id="rId451" Type="http://schemas.openxmlformats.org/officeDocument/2006/relationships/hyperlink" Target="https://talan.bank.gov.ua/get-user-certificate/34kTE5jHAsP8O-DWRYLI" TargetMode="External"/><Relationship Id="rId493" Type="http://schemas.openxmlformats.org/officeDocument/2006/relationships/hyperlink" Target="https://talan.bank.gov.ua/get-user-certificate/34kTEzYhDIEsSMS-c_cJ" TargetMode="External"/><Relationship Id="rId507" Type="http://schemas.openxmlformats.org/officeDocument/2006/relationships/hyperlink" Target="https://talan.bank.gov.ua/get-user-certificate/34kTEAPqsgXWuXbBOLZS" TargetMode="External"/><Relationship Id="rId549" Type="http://schemas.openxmlformats.org/officeDocument/2006/relationships/hyperlink" Target="https://talan.bank.gov.ua/get-user-certificate/34kTEMKVJNw2XH6BT1Zz" TargetMode="External"/><Relationship Id="rId714" Type="http://schemas.openxmlformats.org/officeDocument/2006/relationships/hyperlink" Target="https://talan.bank.gov.ua/get-user-certificate/YO_mstvzsJgYDqDiIlZP" TargetMode="External"/><Relationship Id="rId50" Type="http://schemas.openxmlformats.org/officeDocument/2006/relationships/hyperlink" Target="https://talan.bank.gov.ua/get-user-certificate/34kTEAdQ935cHuTa6bFN" TargetMode="External"/><Relationship Id="rId104" Type="http://schemas.openxmlformats.org/officeDocument/2006/relationships/hyperlink" Target="https://talan.bank.gov.ua/get-user-certificate/34kTEwL7TLBgSbeuMDzk" TargetMode="External"/><Relationship Id="rId146" Type="http://schemas.openxmlformats.org/officeDocument/2006/relationships/hyperlink" Target="https://talan.bank.gov.ua/get-user-certificate/34kTEYlJeq8JScWdE81_" TargetMode="External"/><Relationship Id="rId188" Type="http://schemas.openxmlformats.org/officeDocument/2006/relationships/hyperlink" Target="https://talan.bank.gov.ua/get-user-certificate/34kTEV-qUdyEiwwtOY4j" TargetMode="External"/><Relationship Id="rId311" Type="http://schemas.openxmlformats.org/officeDocument/2006/relationships/hyperlink" Target="https://talan.bank.gov.ua/get-user-certificate/34kTERHaL0e_1A41rGn-" TargetMode="External"/><Relationship Id="rId353" Type="http://schemas.openxmlformats.org/officeDocument/2006/relationships/hyperlink" Target="https://talan.bank.gov.ua/get-user-certificate/34kTEHWCkoGLpWXU9Wdd" TargetMode="External"/><Relationship Id="rId395" Type="http://schemas.openxmlformats.org/officeDocument/2006/relationships/hyperlink" Target="https://talan.bank.gov.ua/get-user-certificate/34kTEkHhxo9fm_XAJ-N2" TargetMode="External"/><Relationship Id="rId409" Type="http://schemas.openxmlformats.org/officeDocument/2006/relationships/hyperlink" Target="https://talan.bank.gov.ua/get-user-certificate/34kTEtHz2bPYITXPzq97" TargetMode="External"/><Relationship Id="rId560" Type="http://schemas.openxmlformats.org/officeDocument/2006/relationships/hyperlink" Target="https://talan.bank.gov.ua/get-user-certificate/34kTE7ppFWndzbBomDU_" TargetMode="External"/><Relationship Id="rId92" Type="http://schemas.openxmlformats.org/officeDocument/2006/relationships/hyperlink" Target="https://talan.bank.gov.ua/get-user-certificate/34kTE0Fdz59iEUcKrAxQ" TargetMode="External"/><Relationship Id="rId213" Type="http://schemas.openxmlformats.org/officeDocument/2006/relationships/hyperlink" Target="https://talan.bank.gov.ua/get-user-certificate/34kTECQU9X9FvaEVYBh8" TargetMode="External"/><Relationship Id="rId420" Type="http://schemas.openxmlformats.org/officeDocument/2006/relationships/hyperlink" Target="https://talan.bank.gov.ua/get-user-certificate/34kTEwunO_oaJrKikbMq" TargetMode="External"/><Relationship Id="rId616" Type="http://schemas.openxmlformats.org/officeDocument/2006/relationships/hyperlink" Target="https://talan.bank.gov.ua/get-user-certificate/jhcxifMT6HpTwqRjnP5i" TargetMode="External"/><Relationship Id="rId658" Type="http://schemas.openxmlformats.org/officeDocument/2006/relationships/hyperlink" Target="https://talan.bank.gov.ua/get-user-certificate/YO_msplL0PCsRYQpSoen" TargetMode="External"/><Relationship Id="rId255" Type="http://schemas.openxmlformats.org/officeDocument/2006/relationships/hyperlink" Target="https://talan.bank.gov.ua/get-user-certificate/34kTEMWMg4clkrP7dLpw" TargetMode="External"/><Relationship Id="rId297" Type="http://schemas.openxmlformats.org/officeDocument/2006/relationships/hyperlink" Target="https://talan.bank.gov.ua/get-user-certificate/34kTEVQu3lUvM-4C54JV" TargetMode="External"/><Relationship Id="rId462" Type="http://schemas.openxmlformats.org/officeDocument/2006/relationships/hyperlink" Target="https://talan.bank.gov.ua/get-user-certificate/34kTEq7xO8aVx3KHH-4o" TargetMode="External"/><Relationship Id="rId518" Type="http://schemas.openxmlformats.org/officeDocument/2006/relationships/hyperlink" Target="https://talan.bank.gov.ua/get-user-certificate/34kTEYBtm9FUOHf1VNoX" TargetMode="External"/><Relationship Id="rId115" Type="http://schemas.openxmlformats.org/officeDocument/2006/relationships/hyperlink" Target="https://talan.bank.gov.ua/get-user-certificate/34kTEivxHyvE1gzRuZYN" TargetMode="External"/><Relationship Id="rId157" Type="http://schemas.openxmlformats.org/officeDocument/2006/relationships/hyperlink" Target="https://talan.bank.gov.ua/get-user-certificate/34kTEiKmzr__nCV2v4BV" TargetMode="External"/><Relationship Id="rId322" Type="http://schemas.openxmlformats.org/officeDocument/2006/relationships/hyperlink" Target="https://talan.bank.gov.ua/get-user-certificate/34kTEL4CLMk4Q7WP8X-F" TargetMode="External"/><Relationship Id="rId364" Type="http://schemas.openxmlformats.org/officeDocument/2006/relationships/hyperlink" Target="https://talan.bank.gov.ua/get-user-certificate/34kTEq4bOqLtJTBZdaQK" TargetMode="External"/><Relationship Id="rId61" Type="http://schemas.openxmlformats.org/officeDocument/2006/relationships/hyperlink" Target="https://talan.bank.gov.ua/get-user-certificate/34kTEQLK14HWxoxNWbD9" TargetMode="External"/><Relationship Id="rId199" Type="http://schemas.openxmlformats.org/officeDocument/2006/relationships/hyperlink" Target="https://talan.bank.gov.ua/get-user-certificate/34kTEVfJuTGhMKMPvmg7" TargetMode="External"/><Relationship Id="rId571" Type="http://schemas.openxmlformats.org/officeDocument/2006/relationships/hyperlink" Target="https://talan.bank.gov.ua/get-user-certificate/jhcxiKlSLHBxiXt94Lwn" TargetMode="External"/><Relationship Id="rId627" Type="http://schemas.openxmlformats.org/officeDocument/2006/relationships/hyperlink" Target="https://talan.bank.gov.ua/get-user-certificate/YO_msvADkBQQBl-r209J" TargetMode="External"/><Relationship Id="rId669" Type="http://schemas.openxmlformats.org/officeDocument/2006/relationships/hyperlink" Target="https://talan.bank.gov.ua/get-user-certificate/YO_ms6OtxbbGEP2IBWTU" TargetMode="External"/><Relationship Id="rId19" Type="http://schemas.openxmlformats.org/officeDocument/2006/relationships/hyperlink" Target="https://talan.bank.gov.ua/get-user-certificate/34kTEtwELUOqN8XrF-Bi" TargetMode="External"/><Relationship Id="rId224" Type="http://schemas.openxmlformats.org/officeDocument/2006/relationships/hyperlink" Target="https://talan.bank.gov.ua/get-user-certificate/34kTE-rqf0G917cY7FaV" TargetMode="External"/><Relationship Id="rId266" Type="http://schemas.openxmlformats.org/officeDocument/2006/relationships/hyperlink" Target="https://talan.bank.gov.ua/get-user-certificate/34kTEJFI3fzLZGkQDpUD" TargetMode="External"/><Relationship Id="rId431" Type="http://schemas.openxmlformats.org/officeDocument/2006/relationships/hyperlink" Target="https://talan.bank.gov.ua/get-user-certificate/34kTEUTRBbecm83Po7lK" TargetMode="External"/><Relationship Id="rId473" Type="http://schemas.openxmlformats.org/officeDocument/2006/relationships/hyperlink" Target="https://talan.bank.gov.ua/get-user-certificate/34kTE2XhhrfdWn6lUVTU" TargetMode="External"/><Relationship Id="rId529" Type="http://schemas.openxmlformats.org/officeDocument/2006/relationships/hyperlink" Target="https://talan.bank.gov.ua/get-user-certificate/34kTEAhxnxhBnWnw8hnq" TargetMode="External"/><Relationship Id="rId680" Type="http://schemas.openxmlformats.org/officeDocument/2006/relationships/hyperlink" Target="https://talan.bank.gov.ua/get-user-certificate/YO_msHPdeYdphaoklW5Q" TargetMode="External"/><Relationship Id="rId30" Type="http://schemas.openxmlformats.org/officeDocument/2006/relationships/hyperlink" Target="https://talan.bank.gov.ua/get-user-certificate/34kTEyuL49bCH9zF2JNa" TargetMode="External"/><Relationship Id="rId126" Type="http://schemas.openxmlformats.org/officeDocument/2006/relationships/hyperlink" Target="https://talan.bank.gov.ua/get-user-certificate/34kTEzSKj6odQJQU71lq" TargetMode="External"/><Relationship Id="rId168" Type="http://schemas.openxmlformats.org/officeDocument/2006/relationships/hyperlink" Target="https://talan.bank.gov.ua/get-user-certificate/34kTE2-sznl2HuOEW2OV" TargetMode="External"/><Relationship Id="rId333" Type="http://schemas.openxmlformats.org/officeDocument/2006/relationships/hyperlink" Target="https://talan.bank.gov.ua/get-user-certificate/34kTEmvr0DvZ7paiqBTI" TargetMode="External"/><Relationship Id="rId540" Type="http://schemas.openxmlformats.org/officeDocument/2006/relationships/hyperlink" Target="https://talan.bank.gov.ua/get-user-certificate/34kTEndGUOXwNfL5gPny" TargetMode="External"/><Relationship Id="rId72" Type="http://schemas.openxmlformats.org/officeDocument/2006/relationships/hyperlink" Target="https://talan.bank.gov.ua/get-user-certificate/34kTEelowHCNsA_mgvhk" TargetMode="External"/><Relationship Id="rId375" Type="http://schemas.openxmlformats.org/officeDocument/2006/relationships/hyperlink" Target="https://talan.bank.gov.ua/get-user-certificate/34kTEZsGRLesRsUuV3mR" TargetMode="External"/><Relationship Id="rId582" Type="http://schemas.openxmlformats.org/officeDocument/2006/relationships/hyperlink" Target="https://talan.bank.gov.ua/get-user-certificate/jhcxiVNifZ61IaM-CVp1" TargetMode="External"/><Relationship Id="rId638" Type="http://schemas.openxmlformats.org/officeDocument/2006/relationships/hyperlink" Target="https://talan.bank.gov.ua/get-user-certificate/YO_msgaN8LBrAF0MI7Ps" TargetMode="External"/><Relationship Id="rId3" Type="http://schemas.openxmlformats.org/officeDocument/2006/relationships/hyperlink" Target="https://talan.bank.gov.ua/get-user-certificate/34kTEyK6E-Ajaf9udX9t" TargetMode="External"/><Relationship Id="rId235" Type="http://schemas.openxmlformats.org/officeDocument/2006/relationships/hyperlink" Target="https://talan.bank.gov.ua/get-user-certificate/34kTElFzHc28hiEWBuBs" TargetMode="External"/><Relationship Id="rId277" Type="http://schemas.openxmlformats.org/officeDocument/2006/relationships/hyperlink" Target="https://talan.bank.gov.ua/get-user-certificate/34kTEuijXOZ3DPn1ppDh" TargetMode="External"/><Relationship Id="rId400" Type="http://schemas.openxmlformats.org/officeDocument/2006/relationships/hyperlink" Target="https://talan.bank.gov.ua/get-user-certificate/34kTETrgo8LVWs_eBlDU" TargetMode="External"/><Relationship Id="rId442" Type="http://schemas.openxmlformats.org/officeDocument/2006/relationships/hyperlink" Target="https://talan.bank.gov.ua/get-user-certificate/34kTEN5Wg2LSmVneieAY" TargetMode="External"/><Relationship Id="rId484" Type="http://schemas.openxmlformats.org/officeDocument/2006/relationships/hyperlink" Target="https://talan.bank.gov.ua/get-user-certificate/34kTEuVbThv5HzvBb19E" TargetMode="External"/><Relationship Id="rId705" Type="http://schemas.openxmlformats.org/officeDocument/2006/relationships/hyperlink" Target="https://talan.bank.gov.ua/get-user-certificate/YO_msVn44ZMnFMAErxUs" TargetMode="External"/><Relationship Id="rId137" Type="http://schemas.openxmlformats.org/officeDocument/2006/relationships/hyperlink" Target="https://talan.bank.gov.ua/get-user-certificate/34kTEFytxkcJ-gbykKMV" TargetMode="External"/><Relationship Id="rId302" Type="http://schemas.openxmlformats.org/officeDocument/2006/relationships/hyperlink" Target="https://talan.bank.gov.ua/get-user-certificate/34kTEOoShikZ0LivPoPk" TargetMode="External"/><Relationship Id="rId344" Type="http://schemas.openxmlformats.org/officeDocument/2006/relationships/hyperlink" Target="https://talan.bank.gov.ua/get-user-certificate/34kTEl0K2zYvJJOLneV5" TargetMode="External"/><Relationship Id="rId691" Type="http://schemas.openxmlformats.org/officeDocument/2006/relationships/hyperlink" Target="https://talan.bank.gov.ua/get-user-certificate/YO_msNNmuWvL7lus8CDh" TargetMode="External"/><Relationship Id="rId41" Type="http://schemas.openxmlformats.org/officeDocument/2006/relationships/hyperlink" Target="https://talan.bank.gov.ua/get-user-certificate/34kTETabiIhAq3GE-fju" TargetMode="External"/><Relationship Id="rId83" Type="http://schemas.openxmlformats.org/officeDocument/2006/relationships/hyperlink" Target="https://talan.bank.gov.ua/get-user-certificate/34kTEVnReI_fE_GJy0_I" TargetMode="External"/><Relationship Id="rId179" Type="http://schemas.openxmlformats.org/officeDocument/2006/relationships/hyperlink" Target="https://talan.bank.gov.ua/get-user-certificate/34kTEYu7Tx8n_Xpk1lLc" TargetMode="External"/><Relationship Id="rId386" Type="http://schemas.openxmlformats.org/officeDocument/2006/relationships/hyperlink" Target="https://talan.bank.gov.ua/get-user-certificate/34kTEuQ25dqIU5631Phf" TargetMode="External"/><Relationship Id="rId551" Type="http://schemas.openxmlformats.org/officeDocument/2006/relationships/hyperlink" Target="https://talan.bank.gov.ua/get-user-certificate/34kTEjYageD4O145AUJ-" TargetMode="External"/><Relationship Id="rId593" Type="http://schemas.openxmlformats.org/officeDocument/2006/relationships/hyperlink" Target="https://talan.bank.gov.ua/get-user-certificate/jhcxiKGJ3iNF4S2KcRGT" TargetMode="External"/><Relationship Id="rId607" Type="http://schemas.openxmlformats.org/officeDocument/2006/relationships/hyperlink" Target="https://talan.bank.gov.ua/get-user-certificate/jhcxiss2tj6TqJIxI_l4" TargetMode="External"/><Relationship Id="rId649" Type="http://schemas.openxmlformats.org/officeDocument/2006/relationships/hyperlink" Target="https://talan.bank.gov.ua/get-user-certificate/YO_msUVx6xd6iRno9630" TargetMode="External"/><Relationship Id="rId190" Type="http://schemas.openxmlformats.org/officeDocument/2006/relationships/hyperlink" Target="https://talan.bank.gov.ua/get-user-certificate/34kTEE1kx40R06TK_1bh" TargetMode="External"/><Relationship Id="rId204" Type="http://schemas.openxmlformats.org/officeDocument/2006/relationships/hyperlink" Target="https://talan.bank.gov.ua/get-user-certificate/34kTErfqd757hkozQHwd" TargetMode="External"/><Relationship Id="rId246" Type="http://schemas.openxmlformats.org/officeDocument/2006/relationships/hyperlink" Target="https://talan.bank.gov.ua/get-user-certificate/34kTEE_oYOrYLlZrUzHL" TargetMode="External"/><Relationship Id="rId288" Type="http://schemas.openxmlformats.org/officeDocument/2006/relationships/hyperlink" Target="https://talan.bank.gov.ua/get-user-certificate/34kTEI6UDHQo1E2Hzg-5" TargetMode="External"/><Relationship Id="rId411" Type="http://schemas.openxmlformats.org/officeDocument/2006/relationships/hyperlink" Target="https://talan.bank.gov.ua/get-user-certificate/34kTEanoWcxD4egto94f" TargetMode="External"/><Relationship Id="rId453" Type="http://schemas.openxmlformats.org/officeDocument/2006/relationships/hyperlink" Target="https://talan.bank.gov.ua/get-user-certificate/34kTEPjpehwaUr8Pv6Qz" TargetMode="External"/><Relationship Id="rId509" Type="http://schemas.openxmlformats.org/officeDocument/2006/relationships/hyperlink" Target="https://talan.bank.gov.ua/get-user-certificate/34kTEq7qs7vPfK6mR4Qt" TargetMode="External"/><Relationship Id="rId660" Type="http://schemas.openxmlformats.org/officeDocument/2006/relationships/hyperlink" Target="https://talan.bank.gov.ua/get-user-certificate/YO_msMOMPE22SwZSNRY8" TargetMode="External"/><Relationship Id="rId106" Type="http://schemas.openxmlformats.org/officeDocument/2006/relationships/hyperlink" Target="https://talan.bank.gov.ua/get-user-certificate/34kTEWBh5zkGLzuWqMbX" TargetMode="External"/><Relationship Id="rId313" Type="http://schemas.openxmlformats.org/officeDocument/2006/relationships/hyperlink" Target="https://talan.bank.gov.ua/get-user-certificate/34kTEsuF9dOebAI3lT3T" TargetMode="External"/><Relationship Id="rId495" Type="http://schemas.openxmlformats.org/officeDocument/2006/relationships/hyperlink" Target="https://talan.bank.gov.ua/get-user-certificate/34kTEgaD16X6YN7eGKXE" TargetMode="External"/><Relationship Id="rId716" Type="http://schemas.openxmlformats.org/officeDocument/2006/relationships/hyperlink" Target="https://talan.bank.gov.ua/get-user-certificate/YO_msRl24ebjpdN9aK0r" TargetMode="External"/><Relationship Id="rId10" Type="http://schemas.openxmlformats.org/officeDocument/2006/relationships/hyperlink" Target="https://talan.bank.gov.ua/get-user-certificate/34kTE7rJx6-fs4A00jth" TargetMode="External"/><Relationship Id="rId52" Type="http://schemas.openxmlformats.org/officeDocument/2006/relationships/hyperlink" Target="https://talan.bank.gov.ua/get-user-certificate/34kTE3IL7oNR4dA4xVuU" TargetMode="External"/><Relationship Id="rId94" Type="http://schemas.openxmlformats.org/officeDocument/2006/relationships/hyperlink" Target="https://talan.bank.gov.ua/get-user-certificate/34kTExuEkJBgh071AqCt" TargetMode="External"/><Relationship Id="rId148" Type="http://schemas.openxmlformats.org/officeDocument/2006/relationships/hyperlink" Target="https://talan.bank.gov.ua/get-user-certificate/34kTEJMGo4M1Nqvy6kSY" TargetMode="External"/><Relationship Id="rId355" Type="http://schemas.openxmlformats.org/officeDocument/2006/relationships/hyperlink" Target="https://talan.bank.gov.ua/get-user-certificate/34kTEklk-aFEtVC3yIvX" TargetMode="External"/><Relationship Id="rId397" Type="http://schemas.openxmlformats.org/officeDocument/2006/relationships/hyperlink" Target="https://talan.bank.gov.ua/get-user-certificate/34kTEl34vLrsq6xDNt3L" TargetMode="External"/><Relationship Id="rId520" Type="http://schemas.openxmlformats.org/officeDocument/2006/relationships/hyperlink" Target="https://talan.bank.gov.ua/get-user-certificate/34kTEk6SsbRdPsTkUhlb" TargetMode="External"/><Relationship Id="rId562" Type="http://schemas.openxmlformats.org/officeDocument/2006/relationships/hyperlink" Target="https://talan.bank.gov.ua/get-user-certificate/34kTEp-AQ14mWT4hotIQ" TargetMode="External"/><Relationship Id="rId618" Type="http://schemas.openxmlformats.org/officeDocument/2006/relationships/hyperlink" Target="https://talan.bank.gov.ua/get-user-certificate/jhcxi8owxCl6nNra7_F3" TargetMode="External"/><Relationship Id="rId215" Type="http://schemas.openxmlformats.org/officeDocument/2006/relationships/hyperlink" Target="https://talan.bank.gov.ua/get-user-certificate/34kTExW-sAMO_FuYwRG2" TargetMode="External"/><Relationship Id="rId257" Type="http://schemas.openxmlformats.org/officeDocument/2006/relationships/hyperlink" Target="https://talan.bank.gov.ua/get-user-certificate/34kTEoNPQ-JBEwh6OXvj" TargetMode="External"/><Relationship Id="rId422" Type="http://schemas.openxmlformats.org/officeDocument/2006/relationships/hyperlink" Target="https://talan.bank.gov.ua/get-user-certificate/34kTEY3stlhYFnPSiZEn" TargetMode="External"/><Relationship Id="rId464" Type="http://schemas.openxmlformats.org/officeDocument/2006/relationships/hyperlink" Target="https://talan.bank.gov.ua/get-user-certificate/34kTEsdS2hiRVwfyd-IW" TargetMode="External"/><Relationship Id="rId299" Type="http://schemas.openxmlformats.org/officeDocument/2006/relationships/hyperlink" Target="https://talan.bank.gov.ua/get-user-certificate/34kTEYY6H2BENrCSd1tg" TargetMode="External"/><Relationship Id="rId63" Type="http://schemas.openxmlformats.org/officeDocument/2006/relationships/hyperlink" Target="https://talan.bank.gov.ua/get-user-certificate/34kTEc1AC9-xqThPfWj0" TargetMode="External"/><Relationship Id="rId159" Type="http://schemas.openxmlformats.org/officeDocument/2006/relationships/hyperlink" Target="https://talan.bank.gov.ua/get-user-certificate/34kTE4EMkXhL20Y8pN_f" TargetMode="External"/><Relationship Id="rId366" Type="http://schemas.openxmlformats.org/officeDocument/2006/relationships/hyperlink" Target="https://talan.bank.gov.ua/get-user-certificate/34kTELWR-h7cudanGETT" TargetMode="External"/><Relationship Id="rId573" Type="http://schemas.openxmlformats.org/officeDocument/2006/relationships/hyperlink" Target="https://talan.bank.gov.ua/get-user-certificate/jhcxil1AdwXnnnp-P3EO" TargetMode="External"/><Relationship Id="rId226" Type="http://schemas.openxmlformats.org/officeDocument/2006/relationships/hyperlink" Target="https://talan.bank.gov.ua/get-user-certificate/34kTEJ193MLewHZ-DEIn" TargetMode="External"/><Relationship Id="rId433" Type="http://schemas.openxmlformats.org/officeDocument/2006/relationships/hyperlink" Target="https://talan.bank.gov.ua/get-user-certificate/34kTEALgdjudHO0ApRez" TargetMode="External"/><Relationship Id="rId640" Type="http://schemas.openxmlformats.org/officeDocument/2006/relationships/hyperlink" Target="https://talan.bank.gov.ua/get-user-certificate/YO_msO7FAPW2PB-rEk1k" TargetMode="External"/><Relationship Id="rId74" Type="http://schemas.openxmlformats.org/officeDocument/2006/relationships/hyperlink" Target="https://talan.bank.gov.ua/get-user-certificate/34kTEDE8a0Uba4OqbHt2" TargetMode="External"/><Relationship Id="rId377" Type="http://schemas.openxmlformats.org/officeDocument/2006/relationships/hyperlink" Target="https://talan.bank.gov.ua/get-user-certificate/34kTEG52QalG0iJWYyLx" TargetMode="External"/><Relationship Id="rId500" Type="http://schemas.openxmlformats.org/officeDocument/2006/relationships/hyperlink" Target="https://talan.bank.gov.ua/get-user-certificate/34kTEe8WXha0X8lwsw1R" TargetMode="External"/><Relationship Id="rId584" Type="http://schemas.openxmlformats.org/officeDocument/2006/relationships/hyperlink" Target="https://talan.bank.gov.ua/get-user-certificate/jhcximHOQ4PQmUevLck1" TargetMode="External"/><Relationship Id="rId5" Type="http://schemas.openxmlformats.org/officeDocument/2006/relationships/hyperlink" Target="https://talan.bank.gov.ua/get-user-certificate/34kTEpzfz-UK0SJOy13L" TargetMode="External"/><Relationship Id="rId237" Type="http://schemas.openxmlformats.org/officeDocument/2006/relationships/hyperlink" Target="https://talan.bank.gov.ua/get-user-certificate/34kTECmJI5LmZm2K6s_1" TargetMode="External"/><Relationship Id="rId444" Type="http://schemas.openxmlformats.org/officeDocument/2006/relationships/hyperlink" Target="https://talan.bank.gov.ua/get-user-certificate/34kTERT6sPFhCzczcDZN" TargetMode="External"/><Relationship Id="rId651" Type="http://schemas.openxmlformats.org/officeDocument/2006/relationships/hyperlink" Target="https://talan.bank.gov.ua/get-user-certificate/YO_ms7IW1QD_FWuTcYg3" TargetMode="External"/><Relationship Id="rId290" Type="http://schemas.openxmlformats.org/officeDocument/2006/relationships/hyperlink" Target="https://talan.bank.gov.ua/get-user-certificate/34kTEYjTqDpB43H0LhZc" TargetMode="External"/><Relationship Id="rId304" Type="http://schemas.openxmlformats.org/officeDocument/2006/relationships/hyperlink" Target="https://talan.bank.gov.ua/get-user-certificate/34kTEznQrc9Yj95OeNXP" TargetMode="External"/><Relationship Id="rId388" Type="http://schemas.openxmlformats.org/officeDocument/2006/relationships/hyperlink" Target="https://talan.bank.gov.ua/get-user-certificate/34kTEWV2Bc6I8i82hgLY" TargetMode="External"/><Relationship Id="rId511" Type="http://schemas.openxmlformats.org/officeDocument/2006/relationships/hyperlink" Target="https://talan.bank.gov.ua/get-user-certificate/34kTEURySPto18tGwPWi" TargetMode="External"/><Relationship Id="rId609" Type="http://schemas.openxmlformats.org/officeDocument/2006/relationships/hyperlink" Target="https://talan.bank.gov.ua/get-user-certificate/jhcxiPddkBM80UO8Pura" TargetMode="External"/><Relationship Id="rId85" Type="http://schemas.openxmlformats.org/officeDocument/2006/relationships/hyperlink" Target="https://talan.bank.gov.ua/get-user-certificate/34kTEyV1Ff3dFH7dvVdw" TargetMode="External"/><Relationship Id="rId150" Type="http://schemas.openxmlformats.org/officeDocument/2006/relationships/hyperlink" Target="https://talan.bank.gov.ua/get-user-certificate/34kTE07dKM2XdJQSsy-h" TargetMode="External"/><Relationship Id="rId595" Type="http://schemas.openxmlformats.org/officeDocument/2006/relationships/hyperlink" Target="https://talan.bank.gov.ua/get-user-certificate/jhcxiQTOu87aJwFDx2YA" TargetMode="External"/><Relationship Id="rId248" Type="http://schemas.openxmlformats.org/officeDocument/2006/relationships/hyperlink" Target="https://talan.bank.gov.ua/get-user-certificate/34kTEij-kgPF_wGuLk0p" TargetMode="External"/><Relationship Id="rId455" Type="http://schemas.openxmlformats.org/officeDocument/2006/relationships/hyperlink" Target="https://talan.bank.gov.ua/get-user-certificate/34kTEVLo4YkgI3gY1lLV" TargetMode="External"/><Relationship Id="rId662" Type="http://schemas.openxmlformats.org/officeDocument/2006/relationships/hyperlink" Target="https://talan.bank.gov.ua/get-user-certificate/YO_msIMpDpcKRj62IPIe" TargetMode="External"/><Relationship Id="rId12" Type="http://schemas.openxmlformats.org/officeDocument/2006/relationships/hyperlink" Target="https://talan.bank.gov.ua/get-user-certificate/34kTErBqnDTDmlQzkO0M" TargetMode="External"/><Relationship Id="rId108" Type="http://schemas.openxmlformats.org/officeDocument/2006/relationships/hyperlink" Target="https://talan.bank.gov.ua/get-user-certificate/34kTEzUnL75m0nD1af3B" TargetMode="External"/><Relationship Id="rId315" Type="http://schemas.openxmlformats.org/officeDocument/2006/relationships/hyperlink" Target="https://talan.bank.gov.ua/get-user-certificate/34kTEep0JolC_wpwhAzV" TargetMode="External"/><Relationship Id="rId522" Type="http://schemas.openxmlformats.org/officeDocument/2006/relationships/hyperlink" Target="https://talan.bank.gov.ua/get-user-certificate/34kTESip6g6bQ3y8l7fu" TargetMode="External"/><Relationship Id="rId96" Type="http://schemas.openxmlformats.org/officeDocument/2006/relationships/hyperlink" Target="https://talan.bank.gov.ua/get-user-certificate/34kTEBJtU--Yz04uZ3np" TargetMode="External"/><Relationship Id="rId161" Type="http://schemas.openxmlformats.org/officeDocument/2006/relationships/hyperlink" Target="https://talan.bank.gov.ua/get-user-certificate/34kTEfoRNmv0pYgf0QNs" TargetMode="External"/><Relationship Id="rId399" Type="http://schemas.openxmlformats.org/officeDocument/2006/relationships/hyperlink" Target="https://talan.bank.gov.ua/get-user-certificate/34kTEAUeT0UeZhEdpX7D" TargetMode="External"/><Relationship Id="rId259" Type="http://schemas.openxmlformats.org/officeDocument/2006/relationships/hyperlink" Target="https://talan.bank.gov.ua/get-user-certificate/34kTEg1hnUdFK9iB6HuQ" TargetMode="External"/><Relationship Id="rId466" Type="http://schemas.openxmlformats.org/officeDocument/2006/relationships/hyperlink" Target="https://talan.bank.gov.ua/get-user-certificate/34kTES1Gxdayc4sh_ZKX" TargetMode="External"/><Relationship Id="rId673" Type="http://schemas.openxmlformats.org/officeDocument/2006/relationships/hyperlink" Target="https://talan.bank.gov.ua/get-user-certificate/YO_ms-GzJIAP-T7g_0U-" TargetMode="External"/><Relationship Id="rId23" Type="http://schemas.openxmlformats.org/officeDocument/2006/relationships/hyperlink" Target="https://talan.bank.gov.ua/get-user-certificate/34kTEAkq02AKfWLbGyhX" TargetMode="External"/><Relationship Id="rId119" Type="http://schemas.openxmlformats.org/officeDocument/2006/relationships/hyperlink" Target="https://talan.bank.gov.ua/get-user-certificate/34kTE9hrjqqj7VwtGjeN" TargetMode="External"/><Relationship Id="rId326" Type="http://schemas.openxmlformats.org/officeDocument/2006/relationships/hyperlink" Target="https://talan.bank.gov.ua/get-user-certificate/34kTEE3_UBU2sKDXzTAa" TargetMode="External"/><Relationship Id="rId533" Type="http://schemas.openxmlformats.org/officeDocument/2006/relationships/hyperlink" Target="https://talan.bank.gov.ua/get-user-certificate/34kTEN3hlKb6gTUfqe3M" TargetMode="External"/><Relationship Id="rId172" Type="http://schemas.openxmlformats.org/officeDocument/2006/relationships/hyperlink" Target="https://talan.bank.gov.ua/get-user-certificate/34kTE_I4lHoqhiu-X9eQ" TargetMode="External"/><Relationship Id="rId477" Type="http://schemas.openxmlformats.org/officeDocument/2006/relationships/hyperlink" Target="https://talan.bank.gov.ua/get-user-certificate/34kTExlkPt8CkGbOevFT" TargetMode="External"/><Relationship Id="rId600" Type="http://schemas.openxmlformats.org/officeDocument/2006/relationships/hyperlink" Target="https://talan.bank.gov.ua/get-user-certificate/jhcxiltpbvXQpZmcxtzr" TargetMode="External"/><Relationship Id="rId684" Type="http://schemas.openxmlformats.org/officeDocument/2006/relationships/hyperlink" Target="https://talan.bank.gov.ua/get-user-certificate/YO_mst7IlMIS3TRYUD67" TargetMode="External"/><Relationship Id="rId337" Type="http://schemas.openxmlformats.org/officeDocument/2006/relationships/hyperlink" Target="https://talan.bank.gov.ua/get-user-certificate/34kTE93hhXMySfQmNB1H" TargetMode="External"/><Relationship Id="rId34" Type="http://schemas.openxmlformats.org/officeDocument/2006/relationships/hyperlink" Target="https://talan.bank.gov.ua/get-user-certificate/34kTEGIZjFc5sBsCK1g-" TargetMode="External"/><Relationship Id="rId544" Type="http://schemas.openxmlformats.org/officeDocument/2006/relationships/hyperlink" Target="https://talan.bank.gov.ua/get-user-certificate/34kTE8i0pJyaR-D9YbNb" TargetMode="External"/><Relationship Id="rId183" Type="http://schemas.openxmlformats.org/officeDocument/2006/relationships/hyperlink" Target="https://talan.bank.gov.ua/get-user-certificate/34kTEamcbUt5e29jHje1" TargetMode="External"/><Relationship Id="rId390" Type="http://schemas.openxmlformats.org/officeDocument/2006/relationships/hyperlink" Target="https://talan.bank.gov.ua/get-user-certificate/34kTEAQChCl9PW1iWuIw" TargetMode="External"/><Relationship Id="rId404" Type="http://schemas.openxmlformats.org/officeDocument/2006/relationships/hyperlink" Target="https://talan.bank.gov.ua/get-user-certificate/34kTEvrJmwSdqM6c4z3o" TargetMode="External"/><Relationship Id="rId611" Type="http://schemas.openxmlformats.org/officeDocument/2006/relationships/hyperlink" Target="https://talan.bank.gov.ua/get-user-certificate/jhcxiUFc1hr-cYiOUhZg" TargetMode="External"/><Relationship Id="rId250" Type="http://schemas.openxmlformats.org/officeDocument/2006/relationships/hyperlink" Target="https://talan.bank.gov.ua/get-user-certificate/34kTEkqb_yPpSgvxDTZ9" TargetMode="External"/><Relationship Id="rId488" Type="http://schemas.openxmlformats.org/officeDocument/2006/relationships/hyperlink" Target="https://talan.bank.gov.ua/get-user-certificate/34kTEsJD41POSUV-jDwT" TargetMode="External"/><Relationship Id="rId695" Type="http://schemas.openxmlformats.org/officeDocument/2006/relationships/hyperlink" Target="https://talan.bank.gov.ua/get-user-certificate/YO_mshvieNd40cFQH8zY" TargetMode="External"/><Relationship Id="rId709" Type="http://schemas.openxmlformats.org/officeDocument/2006/relationships/hyperlink" Target="https://talan.bank.gov.ua/get-user-certificate/YO_ms4LUxPIXggjGJClY" TargetMode="External"/><Relationship Id="rId45" Type="http://schemas.openxmlformats.org/officeDocument/2006/relationships/hyperlink" Target="https://talan.bank.gov.ua/get-user-certificate/34kTERzEP1l25vKZr45F" TargetMode="External"/><Relationship Id="rId110" Type="http://schemas.openxmlformats.org/officeDocument/2006/relationships/hyperlink" Target="https://talan.bank.gov.ua/get-user-certificate/34kTErSudw32vXvsTmpT" TargetMode="External"/><Relationship Id="rId348" Type="http://schemas.openxmlformats.org/officeDocument/2006/relationships/hyperlink" Target="https://talan.bank.gov.ua/get-user-certificate/34kTEaHmZNzF-frShJVK" TargetMode="External"/><Relationship Id="rId555" Type="http://schemas.openxmlformats.org/officeDocument/2006/relationships/hyperlink" Target="https://talan.bank.gov.ua/get-user-certificate/34kTEsl76DBCTy97sz-D" TargetMode="External"/><Relationship Id="rId194" Type="http://schemas.openxmlformats.org/officeDocument/2006/relationships/hyperlink" Target="https://talan.bank.gov.ua/get-user-certificate/34kTE6jorTiBIUcAfk2s" TargetMode="External"/><Relationship Id="rId208" Type="http://schemas.openxmlformats.org/officeDocument/2006/relationships/hyperlink" Target="https://talan.bank.gov.ua/get-user-certificate/34kTE1J4kgGMg1v13SdZ" TargetMode="External"/><Relationship Id="rId415" Type="http://schemas.openxmlformats.org/officeDocument/2006/relationships/hyperlink" Target="https://talan.bank.gov.ua/get-user-certificate/34kTEDqwMaqfL94OQot4" TargetMode="External"/><Relationship Id="rId622" Type="http://schemas.openxmlformats.org/officeDocument/2006/relationships/hyperlink" Target="https://talan.bank.gov.ua/get-user-certificate/jhcxiSgQnJDeYGGOBvl9" TargetMode="External"/><Relationship Id="rId261" Type="http://schemas.openxmlformats.org/officeDocument/2006/relationships/hyperlink" Target="https://talan.bank.gov.ua/get-user-certificate/34kTE1vKOHhutxdVRU9p" TargetMode="External"/><Relationship Id="rId499" Type="http://schemas.openxmlformats.org/officeDocument/2006/relationships/hyperlink" Target="https://talan.bank.gov.ua/get-user-certificate/34kTEEpUv7RrJQOc5tTE" TargetMode="External"/><Relationship Id="rId56" Type="http://schemas.openxmlformats.org/officeDocument/2006/relationships/hyperlink" Target="https://talan.bank.gov.ua/get-user-certificate/34kTEYH5wdkoO1ZJ5zCD" TargetMode="External"/><Relationship Id="rId359" Type="http://schemas.openxmlformats.org/officeDocument/2006/relationships/hyperlink" Target="https://talan.bank.gov.ua/get-user-certificate/34kTEq-XZBjVGs7jwSYS" TargetMode="External"/><Relationship Id="rId566" Type="http://schemas.openxmlformats.org/officeDocument/2006/relationships/hyperlink" Target="https://talan.bank.gov.ua/get-user-certificate/jhcxiXG0cK9mAgF-L3qd" TargetMode="External"/><Relationship Id="rId121" Type="http://schemas.openxmlformats.org/officeDocument/2006/relationships/hyperlink" Target="https://talan.bank.gov.ua/get-user-certificate/34kTEbrKhmUzkvuyYn2u" TargetMode="External"/><Relationship Id="rId219" Type="http://schemas.openxmlformats.org/officeDocument/2006/relationships/hyperlink" Target="https://talan.bank.gov.ua/get-user-certificate/34kTE2tv5ycuNLDhJ6Q3" TargetMode="External"/><Relationship Id="rId426" Type="http://schemas.openxmlformats.org/officeDocument/2006/relationships/hyperlink" Target="https://talan.bank.gov.ua/get-user-certificate/34kTE8xr9JG7Zy-NNc5c" TargetMode="External"/><Relationship Id="rId633" Type="http://schemas.openxmlformats.org/officeDocument/2006/relationships/hyperlink" Target="https://talan.bank.gov.ua/get-user-certificate/YO_msWv244_Xtg20OLGj" TargetMode="External"/><Relationship Id="rId67" Type="http://schemas.openxmlformats.org/officeDocument/2006/relationships/hyperlink" Target="https://talan.bank.gov.ua/get-user-certificate/34kTEDocnhZJkvFcLHQ6" TargetMode="External"/><Relationship Id="rId272" Type="http://schemas.openxmlformats.org/officeDocument/2006/relationships/hyperlink" Target="https://talan.bank.gov.ua/get-user-certificate/34kTEc5Xv0K74gH4rgDd" TargetMode="External"/><Relationship Id="rId577" Type="http://schemas.openxmlformats.org/officeDocument/2006/relationships/hyperlink" Target="https://talan.bank.gov.ua/get-user-certificate/jhcxihhx91yn-QveQqic" TargetMode="External"/><Relationship Id="rId700" Type="http://schemas.openxmlformats.org/officeDocument/2006/relationships/hyperlink" Target="https://talan.bank.gov.ua/get-user-certificate/YO_msT59zXm45OafeKEG" TargetMode="External"/><Relationship Id="rId132" Type="http://schemas.openxmlformats.org/officeDocument/2006/relationships/hyperlink" Target="https://talan.bank.gov.ua/get-user-certificate/34kTEmNMcdXwyNfkX0Jl" TargetMode="External"/><Relationship Id="rId437" Type="http://schemas.openxmlformats.org/officeDocument/2006/relationships/hyperlink" Target="https://talan.bank.gov.ua/get-user-certificate/34kTEvQuUsi9SGVrU7j2" TargetMode="External"/><Relationship Id="rId644" Type="http://schemas.openxmlformats.org/officeDocument/2006/relationships/hyperlink" Target="https://talan.bank.gov.ua/get-user-certificate/YO_ms8P5DiIdRUm8RvOt" TargetMode="External"/><Relationship Id="rId283" Type="http://schemas.openxmlformats.org/officeDocument/2006/relationships/hyperlink" Target="https://talan.bank.gov.ua/get-user-certificate/34kTE6FvDm5U6E_wezAh" TargetMode="External"/><Relationship Id="rId490" Type="http://schemas.openxmlformats.org/officeDocument/2006/relationships/hyperlink" Target="https://talan.bank.gov.ua/get-user-certificate/34kTErKSd9IqKt552Owx" TargetMode="External"/><Relationship Id="rId504" Type="http://schemas.openxmlformats.org/officeDocument/2006/relationships/hyperlink" Target="https://talan.bank.gov.ua/get-user-certificate/34kTEFn9l6JFwrx7DgmK" TargetMode="External"/><Relationship Id="rId711" Type="http://schemas.openxmlformats.org/officeDocument/2006/relationships/hyperlink" Target="https://talan.bank.gov.ua/get-user-certificate/YO_msBZoZJ50fd72Z6Bw" TargetMode="External"/><Relationship Id="rId78" Type="http://schemas.openxmlformats.org/officeDocument/2006/relationships/hyperlink" Target="https://talan.bank.gov.ua/get-user-certificate/34kTEcG-561U32rUjAv3" TargetMode="External"/><Relationship Id="rId143" Type="http://schemas.openxmlformats.org/officeDocument/2006/relationships/hyperlink" Target="https://talan.bank.gov.ua/get-user-certificate/34kTEbstCXwf2YmbQxfp" TargetMode="External"/><Relationship Id="rId350" Type="http://schemas.openxmlformats.org/officeDocument/2006/relationships/hyperlink" Target="https://talan.bank.gov.ua/get-user-certificate/34kTEl3mmy7hDBgh4wwC" TargetMode="External"/><Relationship Id="rId588" Type="http://schemas.openxmlformats.org/officeDocument/2006/relationships/hyperlink" Target="https://talan.bank.gov.ua/get-user-certificate/jhcxiGUw-WXzQX7R9dyN" TargetMode="External"/><Relationship Id="rId9" Type="http://schemas.openxmlformats.org/officeDocument/2006/relationships/hyperlink" Target="https://talan.bank.gov.ua/get-user-certificate/34kTEcx-MmBSF9_wK9_O" TargetMode="External"/><Relationship Id="rId210" Type="http://schemas.openxmlformats.org/officeDocument/2006/relationships/hyperlink" Target="https://talan.bank.gov.ua/get-user-certificate/34kTEAVm8e2lCZ9XmoH6" TargetMode="External"/><Relationship Id="rId448" Type="http://schemas.openxmlformats.org/officeDocument/2006/relationships/hyperlink" Target="https://talan.bank.gov.ua/get-user-certificate/34kTEfmfc08jYEeIjn-X" TargetMode="External"/><Relationship Id="rId655" Type="http://schemas.openxmlformats.org/officeDocument/2006/relationships/hyperlink" Target="https://talan.bank.gov.ua/get-user-certificate/YO_msaRZE7eB_XdGFYUN" TargetMode="External"/><Relationship Id="rId294" Type="http://schemas.openxmlformats.org/officeDocument/2006/relationships/hyperlink" Target="https://talan.bank.gov.ua/get-user-certificate/34kTESHhsG1Acm1SKoah" TargetMode="External"/><Relationship Id="rId308" Type="http://schemas.openxmlformats.org/officeDocument/2006/relationships/hyperlink" Target="https://talan.bank.gov.ua/get-user-certificate/34kTEO5THunR6mGkJniV" TargetMode="External"/><Relationship Id="rId515" Type="http://schemas.openxmlformats.org/officeDocument/2006/relationships/hyperlink" Target="https://talan.bank.gov.ua/get-user-certificate/34kTEcTtCxuUHXi2mwAo" TargetMode="External"/><Relationship Id="rId89" Type="http://schemas.openxmlformats.org/officeDocument/2006/relationships/hyperlink" Target="https://talan.bank.gov.ua/get-user-certificate/34kTE3VlCUZPp_j7OSkX" TargetMode="External"/><Relationship Id="rId154" Type="http://schemas.openxmlformats.org/officeDocument/2006/relationships/hyperlink" Target="https://talan.bank.gov.ua/get-user-certificate/34kTEdO1K8QIW11O4WUH" TargetMode="External"/><Relationship Id="rId361" Type="http://schemas.openxmlformats.org/officeDocument/2006/relationships/hyperlink" Target="https://talan.bank.gov.ua/get-user-certificate/34kTE5CSuoPMyRcaU_en" TargetMode="External"/><Relationship Id="rId599" Type="http://schemas.openxmlformats.org/officeDocument/2006/relationships/hyperlink" Target="https://talan.bank.gov.ua/get-user-certificate/jhcxiQvDjdqWsHtlYnEI" TargetMode="External"/><Relationship Id="rId459" Type="http://schemas.openxmlformats.org/officeDocument/2006/relationships/hyperlink" Target="https://talan.bank.gov.ua/get-user-certificate/34kTEW2l1uyzeEHOyrJ9" TargetMode="External"/><Relationship Id="rId666" Type="http://schemas.openxmlformats.org/officeDocument/2006/relationships/hyperlink" Target="https://talan.bank.gov.ua/get-user-certificate/YO_ms_YhfktRJVxkFnb7" TargetMode="External"/><Relationship Id="rId16" Type="http://schemas.openxmlformats.org/officeDocument/2006/relationships/hyperlink" Target="https://talan.bank.gov.ua/get-user-certificate/34kTEU89AxQLxPia1zku" TargetMode="External"/><Relationship Id="rId221" Type="http://schemas.openxmlformats.org/officeDocument/2006/relationships/hyperlink" Target="https://talan.bank.gov.ua/get-user-certificate/34kTEbu0JHquOUJUqgLF" TargetMode="External"/><Relationship Id="rId319" Type="http://schemas.openxmlformats.org/officeDocument/2006/relationships/hyperlink" Target="https://talan.bank.gov.ua/get-user-certificate/34kTEQqfS38BsI25lI2m" TargetMode="External"/><Relationship Id="rId526" Type="http://schemas.openxmlformats.org/officeDocument/2006/relationships/hyperlink" Target="https://talan.bank.gov.ua/get-user-certificate/34kTEAPLt202S44pDbLr" TargetMode="External"/><Relationship Id="rId165" Type="http://schemas.openxmlformats.org/officeDocument/2006/relationships/hyperlink" Target="https://talan.bank.gov.ua/get-user-certificate/34kTEO7Zw5YtxYXF8azR" TargetMode="External"/><Relationship Id="rId372" Type="http://schemas.openxmlformats.org/officeDocument/2006/relationships/hyperlink" Target="https://talan.bank.gov.ua/get-user-certificate/34kTEyRdnEXutUnkqKpN" TargetMode="External"/><Relationship Id="rId677" Type="http://schemas.openxmlformats.org/officeDocument/2006/relationships/hyperlink" Target="https://talan.bank.gov.ua/get-user-certificate/YO_mseIPBqZmx_sNvJrU" TargetMode="External"/><Relationship Id="rId232" Type="http://schemas.openxmlformats.org/officeDocument/2006/relationships/hyperlink" Target="https://talan.bank.gov.ua/get-user-certificate/34kTEWkp1UmY-hZgmtuf" TargetMode="External"/><Relationship Id="rId27" Type="http://schemas.openxmlformats.org/officeDocument/2006/relationships/hyperlink" Target="https://talan.bank.gov.ua/get-user-certificate/34kTEXvLPRw_2S-Xx4Fu" TargetMode="External"/><Relationship Id="rId537" Type="http://schemas.openxmlformats.org/officeDocument/2006/relationships/hyperlink" Target="https://talan.bank.gov.ua/get-user-certificate/34kTEaqmsBZOYqc8YGOi" TargetMode="External"/><Relationship Id="rId80" Type="http://schemas.openxmlformats.org/officeDocument/2006/relationships/hyperlink" Target="https://talan.bank.gov.ua/get-user-certificate/34kTEzvGmxWf848a7UK5" TargetMode="External"/><Relationship Id="rId176" Type="http://schemas.openxmlformats.org/officeDocument/2006/relationships/hyperlink" Target="https://talan.bank.gov.ua/get-user-certificate/34kTE9kvNC3Xt0ZtACNi" TargetMode="External"/><Relationship Id="rId383" Type="http://schemas.openxmlformats.org/officeDocument/2006/relationships/hyperlink" Target="https://talan.bank.gov.ua/get-user-certificate/34kTEYcBYxnB7oQ3bfj1" TargetMode="External"/><Relationship Id="rId590" Type="http://schemas.openxmlformats.org/officeDocument/2006/relationships/hyperlink" Target="https://talan.bank.gov.ua/get-user-certificate/jhcxiy1PwH15MMAXgANN" TargetMode="External"/><Relationship Id="rId604" Type="http://schemas.openxmlformats.org/officeDocument/2006/relationships/hyperlink" Target="https://talan.bank.gov.ua/get-user-certificate/jhcxiHydYMBh2jYIluut" TargetMode="External"/><Relationship Id="rId243" Type="http://schemas.openxmlformats.org/officeDocument/2006/relationships/hyperlink" Target="https://talan.bank.gov.ua/get-user-certificate/34kTExqKnTtrbI4gFoUJ" TargetMode="External"/><Relationship Id="rId450" Type="http://schemas.openxmlformats.org/officeDocument/2006/relationships/hyperlink" Target="https://talan.bank.gov.ua/get-user-certificate/34kTE2EPUHkaLy5Dw2dg" TargetMode="External"/><Relationship Id="rId688" Type="http://schemas.openxmlformats.org/officeDocument/2006/relationships/hyperlink" Target="https://talan.bank.gov.ua/get-user-certificate/YO_msvpFluFWIk0K8Psw" TargetMode="External"/><Relationship Id="rId38" Type="http://schemas.openxmlformats.org/officeDocument/2006/relationships/hyperlink" Target="https://talan.bank.gov.ua/get-user-certificate/34kTEPHmUUaY-nrr5Mou" TargetMode="External"/><Relationship Id="rId103" Type="http://schemas.openxmlformats.org/officeDocument/2006/relationships/hyperlink" Target="https://talan.bank.gov.ua/get-user-certificate/34kTEiTemecj5c6ZuZ0u" TargetMode="External"/><Relationship Id="rId310" Type="http://schemas.openxmlformats.org/officeDocument/2006/relationships/hyperlink" Target="https://talan.bank.gov.ua/get-user-certificate/34kTEM8e3vGZMFgAJJcc" TargetMode="External"/><Relationship Id="rId548" Type="http://schemas.openxmlformats.org/officeDocument/2006/relationships/hyperlink" Target="https://talan.bank.gov.ua/get-user-certificate/34kTEvE9Ar-6EuonX18i" TargetMode="External"/><Relationship Id="rId91" Type="http://schemas.openxmlformats.org/officeDocument/2006/relationships/hyperlink" Target="https://talan.bank.gov.ua/get-user-certificate/34kTEN3TCuwuoyUiJw_m" TargetMode="External"/><Relationship Id="rId187" Type="http://schemas.openxmlformats.org/officeDocument/2006/relationships/hyperlink" Target="https://talan.bank.gov.ua/get-user-certificate/34kTE_y3tZ5ThtJGjxkU" TargetMode="External"/><Relationship Id="rId394" Type="http://schemas.openxmlformats.org/officeDocument/2006/relationships/hyperlink" Target="https://talan.bank.gov.ua/get-user-certificate/34kTEubbIKtgaaJ5oDHq" TargetMode="External"/><Relationship Id="rId408" Type="http://schemas.openxmlformats.org/officeDocument/2006/relationships/hyperlink" Target="https://talan.bank.gov.ua/get-user-certificate/34kTENHJSM_9SA3aoPMJ" TargetMode="External"/><Relationship Id="rId615" Type="http://schemas.openxmlformats.org/officeDocument/2006/relationships/hyperlink" Target="https://talan.bank.gov.ua/get-user-certificate/jhcxiBhDGtjksubRpzHX" TargetMode="External"/><Relationship Id="rId254" Type="http://schemas.openxmlformats.org/officeDocument/2006/relationships/hyperlink" Target="https://talan.bank.gov.ua/get-user-certificate/34kTE_Cfu2hYDwfLyvIt" TargetMode="External"/><Relationship Id="rId699" Type="http://schemas.openxmlformats.org/officeDocument/2006/relationships/hyperlink" Target="https://talan.bank.gov.ua/get-user-certificate/YO_msO9gK7E83yME1q0D" TargetMode="External"/><Relationship Id="rId49" Type="http://schemas.openxmlformats.org/officeDocument/2006/relationships/hyperlink" Target="https://talan.bank.gov.ua/get-user-certificate/34kTEWQTxfUydsrPfhiI" TargetMode="External"/><Relationship Id="rId114" Type="http://schemas.openxmlformats.org/officeDocument/2006/relationships/hyperlink" Target="https://talan.bank.gov.ua/get-user-certificate/34kTE31or7qsW56VRRRi" TargetMode="External"/><Relationship Id="rId461" Type="http://schemas.openxmlformats.org/officeDocument/2006/relationships/hyperlink" Target="https://talan.bank.gov.ua/get-user-certificate/34kTExOgpyEdK63dAVu9" TargetMode="External"/><Relationship Id="rId559" Type="http://schemas.openxmlformats.org/officeDocument/2006/relationships/hyperlink" Target="https://talan.bank.gov.ua/get-user-certificate/34kTE_07ezNAVozQ9SlR" TargetMode="External"/><Relationship Id="rId198" Type="http://schemas.openxmlformats.org/officeDocument/2006/relationships/hyperlink" Target="https://talan.bank.gov.ua/get-user-certificate/34kTEDR3vn195Ea90RVw" TargetMode="External"/><Relationship Id="rId321" Type="http://schemas.openxmlformats.org/officeDocument/2006/relationships/hyperlink" Target="https://talan.bank.gov.ua/get-user-certificate/34kTEd5zyEaIh5mGrYOs" TargetMode="External"/><Relationship Id="rId419" Type="http://schemas.openxmlformats.org/officeDocument/2006/relationships/hyperlink" Target="https://talan.bank.gov.ua/get-user-certificate/34kTElySCnOU6QdFrNAi" TargetMode="External"/><Relationship Id="rId626" Type="http://schemas.openxmlformats.org/officeDocument/2006/relationships/hyperlink" Target="https://talan.bank.gov.ua/get-user-certificate/YO_msR-I2hW_qFpceK1J" TargetMode="External"/><Relationship Id="rId265" Type="http://schemas.openxmlformats.org/officeDocument/2006/relationships/hyperlink" Target="https://talan.bank.gov.ua/get-user-certificate/34kTEXVo3J81SAL-OWTr" TargetMode="External"/><Relationship Id="rId472" Type="http://schemas.openxmlformats.org/officeDocument/2006/relationships/hyperlink" Target="https://talan.bank.gov.ua/get-user-certificate/34kTEkEqvJZY04SySPKi" TargetMode="External"/><Relationship Id="rId125" Type="http://schemas.openxmlformats.org/officeDocument/2006/relationships/hyperlink" Target="https://talan.bank.gov.ua/get-user-certificate/34kTE3wpvHTVKzQnrRkI" TargetMode="External"/><Relationship Id="rId332" Type="http://schemas.openxmlformats.org/officeDocument/2006/relationships/hyperlink" Target="https://talan.bank.gov.ua/get-user-certificate/34kTETuPu4XXWUTKV473" TargetMode="External"/><Relationship Id="rId637" Type="http://schemas.openxmlformats.org/officeDocument/2006/relationships/hyperlink" Target="https://talan.bank.gov.ua/get-user-certificate/YO_msbtSL5MO_fNcvLh7" TargetMode="External"/><Relationship Id="rId276" Type="http://schemas.openxmlformats.org/officeDocument/2006/relationships/hyperlink" Target="https://talan.bank.gov.ua/get-user-certificate/34kTEPxOtcZeCrOeHo29" TargetMode="External"/><Relationship Id="rId483" Type="http://schemas.openxmlformats.org/officeDocument/2006/relationships/hyperlink" Target="https://talan.bank.gov.ua/get-user-certificate/34kTExC6YKuxFTVPBIQL" TargetMode="External"/><Relationship Id="rId690" Type="http://schemas.openxmlformats.org/officeDocument/2006/relationships/hyperlink" Target="https://talan.bank.gov.ua/get-user-certificate/YO_ms3ggGxhlxZSjHOQ9" TargetMode="External"/><Relationship Id="rId704" Type="http://schemas.openxmlformats.org/officeDocument/2006/relationships/hyperlink" Target="https://talan.bank.gov.ua/get-user-certificate/YO_ms2zWpKwQlTBOXZ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8"/>
  <sheetViews>
    <sheetView tabSelected="1" topLeftCell="A632" workbookViewId="0">
      <selection activeCell="I710" sqref="I710"/>
    </sheetView>
  </sheetViews>
  <sheetFormatPr defaultRowHeight="14.4" x14ac:dyDescent="0.3"/>
  <cols>
    <col min="2" max="2" width="13.33203125" customWidth="1"/>
    <col min="3" max="3" width="37.6640625" customWidth="1"/>
    <col min="4" max="4" width="24.44140625" customWidth="1"/>
  </cols>
  <sheetData>
    <row r="1" spans="1:4" ht="28.8" x14ac:dyDescent="0.3">
      <c r="A1" s="1" t="s">
        <v>1126</v>
      </c>
      <c r="B1" s="2" t="s">
        <v>1127</v>
      </c>
      <c r="C1" s="1" t="s">
        <v>0</v>
      </c>
      <c r="D1" s="1" t="s">
        <v>1</v>
      </c>
    </row>
    <row r="2" spans="1:4" x14ac:dyDescent="0.3">
      <c r="A2">
        <v>1</v>
      </c>
      <c r="B2" t="s">
        <v>2</v>
      </c>
      <c r="C2" t="s">
        <v>3</v>
      </c>
      <c r="D2" t="str">
        <f>HYPERLINK("https://talan.bank.gov.ua/get-user-certificate/34kTEhxHOrM4B6B39eXi","Завантажити сертифікат")</f>
        <v>Завантажити сертифікат</v>
      </c>
    </row>
    <row r="3" spans="1:4" x14ac:dyDescent="0.3">
      <c r="A3">
        <v>2</v>
      </c>
      <c r="B3" t="s">
        <v>4</v>
      </c>
      <c r="C3" t="s">
        <v>5</v>
      </c>
      <c r="D3" t="str">
        <f>HYPERLINK("https://talan.bank.gov.ua/get-user-certificate/34kTEO89xsEVn8_j7GM2","Завантажити сертифікат")</f>
        <v>Завантажити сертифікат</v>
      </c>
    </row>
    <row r="4" spans="1:4" x14ac:dyDescent="0.3">
      <c r="A4">
        <v>3</v>
      </c>
      <c r="B4" t="s">
        <v>6</v>
      </c>
      <c r="C4" t="s">
        <v>7</v>
      </c>
      <c r="D4" t="str">
        <f>HYPERLINK("https://talan.bank.gov.ua/get-user-certificate/34kTEyK6E-Ajaf9udX9t","Завантажити сертифікат")</f>
        <v>Завантажити сертифікат</v>
      </c>
    </row>
    <row r="5" spans="1:4" x14ac:dyDescent="0.3">
      <c r="A5">
        <v>4</v>
      </c>
      <c r="B5" t="s">
        <v>8</v>
      </c>
      <c r="C5" t="s">
        <v>9</v>
      </c>
      <c r="D5" t="str">
        <f>HYPERLINK("https://talan.bank.gov.ua/get-user-certificate/34kTEnjibvSclK-qxjm8","Завантажити сертифікат")</f>
        <v>Завантажити сертифікат</v>
      </c>
    </row>
    <row r="6" spans="1:4" x14ac:dyDescent="0.3">
      <c r="A6">
        <v>5</v>
      </c>
      <c r="B6" t="s">
        <v>10</v>
      </c>
      <c r="C6" t="s">
        <v>11</v>
      </c>
      <c r="D6" t="str">
        <f>HYPERLINK("https://talan.bank.gov.ua/get-user-certificate/34kTEpzfz-UK0SJOy13L","Завантажити сертифікат")</f>
        <v>Завантажити сертифікат</v>
      </c>
    </row>
    <row r="7" spans="1:4" x14ac:dyDescent="0.3">
      <c r="A7">
        <v>6</v>
      </c>
      <c r="B7" t="s">
        <v>12</v>
      </c>
      <c r="C7" t="s">
        <v>13</v>
      </c>
      <c r="D7" t="str">
        <f>HYPERLINK("https://talan.bank.gov.ua/get-user-certificate/34kTEDW5sjQVAp18qrw-","Завантажити сертифікат")</f>
        <v>Завантажити сертифікат</v>
      </c>
    </row>
    <row r="8" spans="1:4" x14ac:dyDescent="0.3">
      <c r="A8">
        <v>7</v>
      </c>
      <c r="B8" t="s">
        <v>14</v>
      </c>
      <c r="C8" t="s">
        <v>15</v>
      </c>
      <c r="D8" t="str">
        <f>HYPERLINK("https://talan.bank.gov.ua/get-user-certificate/34kTEs13pDodz8ne1tUE","Завантажити сертифікат")</f>
        <v>Завантажити сертифікат</v>
      </c>
    </row>
    <row r="9" spans="1:4" x14ac:dyDescent="0.3">
      <c r="A9">
        <v>8</v>
      </c>
      <c r="B9" t="s">
        <v>16</v>
      </c>
      <c r="C9" t="s">
        <v>17</v>
      </c>
      <c r="D9" t="str">
        <f>HYPERLINK("https://talan.bank.gov.ua/get-user-certificate/34kTEyys15C-NBboRAPp","Завантажити сертифікат")</f>
        <v>Завантажити сертифікат</v>
      </c>
    </row>
    <row r="10" spans="1:4" x14ac:dyDescent="0.3">
      <c r="A10">
        <v>9</v>
      </c>
      <c r="B10" t="s">
        <v>18</v>
      </c>
      <c r="C10" t="s">
        <v>19</v>
      </c>
      <c r="D10" t="str">
        <f>HYPERLINK("https://talan.bank.gov.ua/get-user-certificate/34kTEcx-MmBSF9_wK9_O","Завантажити сертифікат")</f>
        <v>Завантажити сертифікат</v>
      </c>
    </row>
    <row r="11" spans="1:4" x14ac:dyDescent="0.3">
      <c r="A11">
        <v>10</v>
      </c>
      <c r="B11" t="s">
        <v>20</v>
      </c>
      <c r="C11" t="s">
        <v>21</v>
      </c>
      <c r="D11" t="str">
        <f>HYPERLINK("https://talan.bank.gov.ua/get-user-certificate/34kTE7rJx6-fs4A00jth","Завантажити сертифікат")</f>
        <v>Завантажити сертифікат</v>
      </c>
    </row>
    <row r="12" spans="1:4" x14ac:dyDescent="0.3">
      <c r="A12">
        <v>11</v>
      </c>
      <c r="B12" t="s">
        <v>22</v>
      </c>
      <c r="C12" t="s">
        <v>23</v>
      </c>
      <c r="D12" t="str">
        <f>HYPERLINK("https://talan.bank.gov.ua/get-user-certificate/34kTEL9_oLmcAh5DmllZ","Завантажити сертифікат")</f>
        <v>Завантажити сертифікат</v>
      </c>
    </row>
    <row r="13" spans="1:4" x14ac:dyDescent="0.3">
      <c r="A13">
        <v>12</v>
      </c>
      <c r="B13" t="s">
        <v>24</v>
      </c>
      <c r="C13" t="s">
        <v>25</v>
      </c>
      <c r="D13" t="str">
        <f>HYPERLINK("https://talan.bank.gov.ua/get-user-certificate/34kTErBqnDTDmlQzkO0M","Завантажити сертифікат")</f>
        <v>Завантажити сертифікат</v>
      </c>
    </row>
    <row r="14" spans="1:4" x14ac:dyDescent="0.3">
      <c r="A14">
        <v>13</v>
      </c>
      <c r="B14" t="s">
        <v>26</v>
      </c>
      <c r="C14" t="s">
        <v>27</v>
      </c>
      <c r="D14" t="str">
        <f>HYPERLINK("https://talan.bank.gov.ua/get-user-certificate/34kTE1ZHZ2NZOXgkIg3P","Завантажити сертифікат")</f>
        <v>Завантажити сертифікат</v>
      </c>
    </row>
    <row r="15" spans="1:4" x14ac:dyDescent="0.3">
      <c r="A15">
        <v>14</v>
      </c>
      <c r="B15" t="s">
        <v>28</v>
      </c>
      <c r="C15" t="s">
        <v>29</v>
      </c>
      <c r="D15" t="str">
        <f>HYPERLINK("https://talan.bank.gov.ua/get-user-certificate/34kTEB0wJ2ACvgw6uFuQ","Завантажити сертифікат")</f>
        <v>Завантажити сертифікат</v>
      </c>
    </row>
    <row r="16" spans="1:4" x14ac:dyDescent="0.3">
      <c r="A16">
        <v>15</v>
      </c>
      <c r="B16" t="s">
        <v>30</v>
      </c>
      <c r="C16" t="s">
        <v>31</v>
      </c>
      <c r="D16" t="str">
        <f>HYPERLINK("https://talan.bank.gov.ua/get-user-certificate/34kTEa0zn0vWx1H_rLNL","Завантажити сертифікат")</f>
        <v>Завантажити сертифікат</v>
      </c>
    </row>
    <row r="17" spans="1:4" x14ac:dyDescent="0.3">
      <c r="A17">
        <v>16</v>
      </c>
      <c r="B17" t="s">
        <v>32</v>
      </c>
      <c r="C17" t="s">
        <v>33</v>
      </c>
      <c r="D17" t="str">
        <f>HYPERLINK("https://talan.bank.gov.ua/get-user-certificate/34kTEU89AxQLxPia1zku","Завантажити сертифікат")</f>
        <v>Завантажити сертифікат</v>
      </c>
    </row>
    <row r="18" spans="1:4" x14ac:dyDescent="0.3">
      <c r="A18">
        <v>17</v>
      </c>
      <c r="B18" t="s">
        <v>34</v>
      </c>
      <c r="C18" t="s">
        <v>35</v>
      </c>
      <c r="D18" t="str">
        <f>HYPERLINK("https://talan.bank.gov.ua/get-user-certificate/34kTERD1UDdET0F7vgub","Завантажити сертифікат")</f>
        <v>Завантажити сертифікат</v>
      </c>
    </row>
    <row r="19" spans="1:4" x14ac:dyDescent="0.3">
      <c r="A19">
        <v>18</v>
      </c>
      <c r="B19" t="s">
        <v>36</v>
      </c>
      <c r="C19" t="s">
        <v>37</v>
      </c>
      <c r="D19" t="str">
        <f>HYPERLINK("https://talan.bank.gov.ua/get-user-certificate/34kTEC2imxZfBXlALkCQ","Завантажити сертифікат")</f>
        <v>Завантажити сертифікат</v>
      </c>
    </row>
    <row r="20" spans="1:4" x14ac:dyDescent="0.3">
      <c r="A20">
        <v>19</v>
      </c>
      <c r="B20" t="s">
        <v>38</v>
      </c>
      <c r="C20" t="s">
        <v>39</v>
      </c>
      <c r="D20" t="str">
        <f>HYPERLINK("https://talan.bank.gov.ua/get-user-certificate/34kTEtwELUOqN8XrF-Bi","Завантажити сертифікат")</f>
        <v>Завантажити сертифікат</v>
      </c>
    </row>
    <row r="21" spans="1:4" x14ac:dyDescent="0.3">
      <c r="A21">
        <v>20</v>
      </c>
      <c r="B21" t="s">
        <v>40</v>
      </c>
      <c r="C21" t="s">
        <v>41</v>
      </c>
      <c r="D21" t="str">
        <f>HYPERLINK("https://talan.bank.gov.ua/get-user-certificate/34kTEU0KwrDlAcTVSbBt","Завантажити сертифікат")</f>
        <v>Завантажити сертифікат</v>
      </c>
    </row>
    <row r="22" spans="1:4" x14ac:dyDescent="0.3">
      <c r="A22">
        <v>21</v>
      </c>
      <c r="B22" t="s">
        <v>42</v>
      </c>
      <c r="C22" t="s">
        <v>43</v>
      </c>
      <c r="D22" t="str">
        <f>HYPERLINK("https://talan.bank.gov.ua/get-user-certificate/34kTEgrVkm_CcePs2FTx","Завантажити сертифікат")</f>
        <v>Завантажити сертифікат</v>
      </c>
    </row>
    <row r="23" spans="1:4" x14ac:dyDescent="0.3">
      <c r="A23">
        <v>22</v>
      </c>
      <c r="B23" t="s">
        <v>44</v>
      </c>
      <c r="C23" t="s">
        <v>45</v>
      </c>
      <c r="D23" t="str">
        <f>HYPERLINK("https://talan.bank.gov.ua/get-user-certificate/34kTEfqopV_HWWWVsTM7","Завантажити сертифікат")</f>
        <v>Завантажити сертифікат</v>
      </c>
    </row>
    <row r="24" spans="1:4" x14ac:dyDescent="0.3">
      <c r="A24">
        <v>23</v>
      </c>
      <c r="B24" t="s">
        <v>46</v>
      </c>
      <c r="C24" t="s">
        <v>47</v>
      </c>
      <c r="D24" t="str">
        <f>HYPERLINK("https://talan.bank.gov.ua/get-user-certificate/34kTEAkq02AKfWLbGyhX","Завантажити сертифікат")</f>
        <v>Завантажити сертифікат</v>
      </c>
    </row>
    <row r="25" spans="1:4" x14ac:dyDescent="0.3">
      <c r="A25">
        <v>24</v>
      </c>
      <c r="B25" t="s">
        <v>48</v>
      </c>
      <c r="C25" t="s">
        <v>49</v>
      </c>
      <c r="D25" t="str">
        <f>HYPERLINK("https://talan.bank.gov.ua/get-user-certificate/34kTE7-st2qptlwuz8Op","Завантажити сертифікат")</f>
        <v>Завантажити сертифікат</v>
      </c>
    </row>
    <row r="26" spans="1:4" x14ac:dyDescent="0.3">
      <c r="A26">
        <v>25</v>
      </c>
      <c r="B26" t="s">
        <v>50</v>
      </c>
      <c r="C26" t="s">
        <v>51</v>
      </c>
      <c r="D26" t="str">
        <f>HYPERLINK("https://talan.bank.gov.ua/get-user-certificate/34kTExvQ8WVKHm0r2gLf","Завантажити сертифікат")</f>
        <v>Завантажити сертифікат</v>
      </c>
    </row>
    <row r="27" spans="1:4" x14ac:dyDescent="0.3">
      <c r="A27">
        <v>26</v>
      </c>
      <c r="B27" t="s">
        <v>52</v>
      </c>
      <c r="C27" t="s">
        <v>53</v>
      </c>
      <c r="D27" t="str">
        <f>HYPERLINK("https://talan.bank.gov.ua/get-user-certificate/34kTEbU2cHNaBjtATliS","Завантажити сертифікат")</f>
        <v>Завантажити сертифікат</v>
      </c>
    </row>
    <row r="28" spans="1:4" x14ac:dyDescent="0.3">
      <c r="A28">
        <v>27</v>
      </c>
      <c r="B28" t="s">
        <v>54</v>
      </c>
      <c r="C28" t="s">
        <v>55</v>
      </c>
      <c r="D28" t="str">
        <f>HYPERLINK("https://talan.bank.gov.ua/get-user-certificate/34kTEXvLPRw_2S-Xx4Fu","Завантажити сертифікат")</f>
        <v>Завантажити сертифікат</v>
      </c>
    </row>
    <row r="29" spans="1:4" x14ac:dyDescent="0.3">
      <c r="A29">
        <v>28</v>
      </c>
      <c r="B29" t="s">
        <v>56</v>
      </c>
      <c r="C29" t="s">
        <v>57</v>
      </c>
      <c r="D29" t="str">
        <f>HYPERLINK("https://talan.bank.gov.ua/get-user-certificate/34kTE14X6V9fDoM9EmPY","Завантажити сертифікат")</f>
        <v>Завантажити сертифікат</v>
      </c>
    </row>
    <row r="30" spans="1:4" x14ac:dyDescent="0.3">
      <c r="A30">
        <v>29</v>
      </c>
      <c r="B30" t="s">
        <v>58</v>
      </c>
      <c r="C30" t="s">
        <v>59</v>
      </c>
      <c r="D30" t="str">
        <f>HYPERLINK("https://talan.bank.gov.ua/get-user-certificate/34kTEm8RkCjKEWcnp-I9","Завантажити сертифікат")</f>
        <v>Завантажити сертифікат</v>
      </c>
    </row>
    <row r="31" spans="1:4" x14ac:dyDescent="0.3">
      <c r="A31">
        <v>30</v>
      </c>
      <c r="B31" t="s">
        <v>60</v>
      </c>
      <c r="C31" t="s">
        <v>61</v>
      </c>
      <c r="D31" t="str">
        <f>HYPERLINK("https://talan.bank.gov.ua/get-user-certificate/34kTEyuL49bCH9zF2JNa","Завантажити сертифікат")</f>
        <v>Завантажити сертифікат</v>
      </c>
    </row>
    <row r="32" spans="1:4" x14ac:dyDescent="0.3">
      <c r="A32">
        <v>31</v>
      </c>
      <c r="B32" t="s">
        <v>62</v>
      </c>
      <c r="C32" t="s">
        <v>63</v>
      </c>
      <c r="D32" t="str">
        <f>HYPERLINK("https://talan.bank.gov.ua/get-user-certificate/34kTEHlTNghRMH4qmpOq","Завантажити сертифікат")</f>
        <v>Завантажити сертифікат</v>
      </c>
    </row>
    <row r="33" spans="1:4" x14ac:dyDescent="0.3">
      <c r="A33">
        <v>32</v>
      </c>
      <c r="B33" t="s">
        <v>64</v>
      </c>
      <c r="C33" t="s">
        <v>65</v>
      </c>
      <c r="D33" t="str">
        <f>HYPERLINK("https://talan.bank.gov.ua/get-user-certificate/34kTEg3PfIfSgKIVFcEC","Завантажити сертифікат")</f>
        <v>Завантажити сертифікат</v>
      </c>
    </row>
    <row r="34" spans="1:4" x14ac:dyDescent="0.3">
      <c r="A34">
        <v>33</v>
      </c>
      <c r="B34" t="s">
        <v>66</v>
      </c>
      <c r="C34" t="s">
        <v>67</v>
      </c>
      <c r="D34" t="str">
        <f>HYPERLINK("https://talan.bank.gov.ua/get-user-certificate/34kTEv60oP4pQUFIG3tY","Завантажити сертифікат")</f>
        <v>Завантажити сертифікат</v>
      </c>
    </row>
    <row r="35" spans="1:4" x14ac:dyDescent="0.3">
      <c r="A35">
        <v>34</v>
      </c>
      <c r="B35" t="s">
        <v>68</v>
      </c>
      <c r="C35" t="s">
        <v>69</v>
      </c>
      <c r="D35" t="str">
        <f>HYPERLINK("https://talan.bank.gov.ua/get-user-certificate/34kTEGIZjFc5sBsCK1g-","Завантажити сертифікат")</f>
        <v>Завантажити сертифікат</v>
      </c>
    </row>
    <row r="36" spans="1:4" x14ac:dyDescent="0.3">
      <c r="A36">
        <v>35</v>
      </c>
      <c r="B36" t="s">
        <v>70</v>
      </c>
      <c r="C36" t="s">
        <v>71</v>
      </c>
      <c r="D36" t="str">
        <f>HYPERLINK("https://talan.bank.gov.ua/get-user-certificate/34kTEWlSabyF-fbbZ2TF","Завантажити сертифікат")</f>
        <v>Завантажити сертифікат</v>
      </c>
    </row>
    <row r="37" spans="1:4" x14ac:dyDescent="0.3">
      <c r="A37">
        <v>36</v>
      </c>
      <c r="B37" t="s">
        <v>72</v>
      </c>
      <c r="C37" t="s">
        <v>73</v>
      </c>
      <c r="D37" t="str">
        <f>HYPERLINK("https://talan.bank.gov.ua/get-user-certificate/34kTEMof65Xvtt6yCKPe","Завантажити сертифікат")</f>
        <v>Завантажити сертифікат</v>
      </c>
    </row>
    <row r="38" spans="1:4" x14ac:dyDescent="0.3">
      <c r="A38">
        <v>37</v>
      </c>
      <c r="B38" t="s">
        <v>74</v>
      </c>
      <c r="C38" t="s">
        <v>75</v>
      </c>
      <c r="D38" t="str">
        <f>HYPERLINK("https://talan.bank.gov.ua/get-user-certificate/34kTE6O7C38558VYTcOJ","Завантажити сертифікат")</f>
        <v>Завантажити сертифікат</v>
      </c>
    </row>
    <row r="39" spans="1:4" x14ac:dyDescent="0.3">
      <c r="A39">
        <v>38</v>
      </c>
      <c r="B39" t="s">
        <v>76</v>
      </c>
      <c r="C39" t="s">
        <v>77</v>
      </c>
      <c r="D39" t="str">
        <f>HYPERLINK("https://talan.bank.gov.ua/get-user-certificate/34kTEPHmUUaY-nrr5Mou","Завантажити сертифікат")</f>
        <v>Завантажити сертифікат</v>
      </c>
    </row>
    <row r="40" spans="1:4" x14ac:dyDescent="0.3">
      <c r="A40">
        <v>39</v>
      </c>
      <c r="B40" t="s">
        <v>78</v>
      </c>
      <c r="C40" t="s">
        <v>79</v>
      </c>
      <c r="D40" t="str">
        <f>HYPERLINK("https://talan.bank.gov.ua/get-user-certificate/34kTEj_p3uaA1xjy_DGO","Завантажити сертифікат")</f>
        <v>Завантажити сертифікат</v>
      </c>
    </row>
    <row r="41" spans="1:4" x14ac:dyDescent="0.3">
      <c r="A41">
        <v>40</v>
      </c>
      <c r="B41" t="s">
        <v>80</v>
      </c>
      <c r="C41" t="s">
        <v>81</v>
      </c>
      <c r="D41" t="str">
        <f>HYPERLINK("https://talan.bank.gov.ua/get-user-certificate/34kTEQnqSTrjCZc6JP37","Завантажити сертифікат")</f>
        <v>Завантажити сертифікат</v>
      </c>
    </row>
    <row r="42" spans="1:4" x14ac:dyDescent="0.3">
      <c r="A42">
        <v>41</v>
      </c>
      <c r="B42" t="s">
        <v>82</v>
      </c>
      <c r="C42" t="s">
        <v>83</v>
      </c>
      <c r="D42" t="str">
        <f>HYPERLINK("https://talan.bank.gov.ua/get-user-certificate/34kTETabiIhAq3GE-fju","Завантажити сертифікат")</f>
        <v>Завантажити сертифікат</v>
      </c>
    </row>
    <row r="43" spans="1:4" x14ac:dyDescent="0.3">
      <c r="A43">
        <v>42</v>
      </c>
      <c r="B43" t="s">
        <v>84</v>
      </c>
      <c r="C43" t="s">
        <v>85</v>
      </c>
      <c r="D43" t="str">
        <f>HYPERLINK("https://talan.bank.gov.ua/get-user-certificate/34kTES0bWIrfg95xi-4e","Завантажити сертифікат")</f>
        <v>Завантажити сертифікат</v>
      </c>
    </row>
    <row r="44" spans="1:4" x14ac:dyDescent="0.3">
      <c r="A44">
        <v>43</v>
      </c>
      <c r="B44" t="s">
        <v>86</v>
      </c>
      <c r="C44" t="s">
        <v>87</v>
      </c>
      <c r="D44" t="str">
        <f>HYPERLINK("https://talan.bank.gov.ua/get-user-certificate/34kTEdz-PuWL8HIFMZCp","Завантажити сертифікат")</f>
        <v>Завантажити сертифікат</v>
      </c>
    </row>
    <row r="45" spans="1:4" x14ac:dyDescent="0.3">
      <c r="A45">
        <v>44</v>
      </c>
      <c r="B45" t="s">
        <v>88</v>
      </c>
      <c r="C45" t="s">
        <v>89</v>
      </c>
      <c r="D45" t="str">
        <f>HYPERLINK("https://talan.bank.gov.ua/get-user-certificate/34kTEgawm1DDkCS7hd4W","Завантажити сертифікат")</f>
        <v>Завантажити сертифікат</v>
      </c>
    </row>
    <row r="46" spans="1:4" x14ac:dyDescent="0.3">
      <c r="A46">
        <v>45</v>
      </c>
      <c r="B46" t="s">
        <v>90</v>
      </c>
      <c r="C46" t="s">
        <v>91</v>
      </c>
      <c r="D46" t="str">
        <f>HYPERLINK("https://talan.bank.gov.ua/get-user-certificate/34kTERzEP1l25vKZr45F","Завантажити сертифікат")</f>
        <v>Завантажити сертифікат</v>
      </c>
    </row>
    <row r="47" spans="1:4" x14ac:dyDescent="0.3">
      <c r="A47">
        <v>46</v>
      </c>
      <c r="B47" t="s">
        <v>92</v>
      </c>
      <c r="C47" t="s">
        <v>93</v>
      </c>
      <c r="D47" t="str">
        <f>HYPERLINK("https://talan.bank.gov.ua/get-user-certificate/34kTEEmeD9XHV5JUneAm","Завантажити сертифікат")</f>
        <v>Завантажити сертифікат</v>
      </c>
    </row>
    <row r="48" spans="1:4" x14ac:dyDescent="0.3">
      <c r="A48">
        <v>47</v>
      </c>
      <c r="B48" t="s">
        <v>94</v>
      </c>
      <c r="C48" t="s">
        <v>95</v>
      </c>
      <c r="D48" t="str">
        <f>HYPERLINK("https://talan.bank.gov.ua/get-user-certificate/34kTEfmH7BbY6j39oYeS","Завантажити сертифікат")</f>
        <v>Завантажити сертифікат</v>
      </c>
    </row>
    <row r="49" spans="1:4" x14ac:dyDescent="0.3">
      <c r="A49">
        <v>48</v>
      </c>
      <c r="B49" t="s">
        <v>96</v>
      </c>
      <c r="C49" t="s">
        <v>97</v>
      </c>
      <c r="D49" t="str">
        <f>HYPERLINK("https://talan.bank.gov.ua/get-user-certificate/34kTE3hEcVZGx2dwL1Ef","Завантажити сертифікат")</f>
        <v>Завантажити сертифікат</v>
      </c>
    </row>
    <row r="50" spans="1:4" x14ac:dyDescent="0.3">
      <c r="A50">
        <v>49</v>
      </c>
      <c r="B50" t="s">
        <v>98</v>
      </c>
      <c r="C50" t="s">
        <v>99</v>
      </c>
      <c r="D50" t="str">
        <f>HYPERLINK("https://talan.bank.gov.ua/get-user-certificate/34kTEWQTxfUydsrPfhiI","Завантажити сертифікат")</f>
        <v>Завантажити сертифікат</v>
      </c>
    </row>
    <row r="51" spans="1:4" x14ac:dyDescent="0.3">
      <c r="A51">
        <v>50</v>
      </c>
      <c r="B51" t="s">
        <v>100</v>
      </c>
      <c r="C51" t="s">
        <v>101</v>
      </c>
      <c r="D51" t="str">
        <f>HYPERLINK("https://talan.bank.gov.ua/get-user-certificate/34kTEAdQ935cHuTa6bFN","Завантажити сертифікат")</f>
        <v>Завантажити сертифікат</v>
      </c>
    </row>
    <row r="52" spans="1:4" x14ac:dyDescent="0.3">
      <c r="A52">
        <v>51</v>
      </c>
      <c r="B52" t="s">
        <v>102</v>
      </c>
      <c r="C52" t="s">
        <v>103</v>
      </c>
      <c r="D52" t="str">
        <f>HYPERLINK("https://talan.bank.gov.ua/get-user-certificate/34kTEs-vToepQjvAJwXD","Завантажити сертифікат")</f>
        <v>Завантажити сертифікат</v>
      </c>
    </row>
    <row r="53" spans="1:4" x14ac:dyDescent="0.3">
      <c r="A53">
        <v>52</v>
      </c>
      <c r="B53" t="s">
        <v>104</v>
      </c>
      <c r="C53" t="s">
        <v>105</v>
      </c>
      <c r="D53" t="str">
        <f>HYPERLINK("https://talan.bank.gov.ua/get-user-certificate/34kTE3IL7oNR4dA4xVuU","Завантажити сертифікат")</f>
        <v>Завантажити сертифікат</v>
      </c>
    </row>
    <row r="54" spans="1:4" x14ac:dyDescent="0.3">
      <c r="A54">
        <v>53</v>
      </c>
      <c r="B54" t="s">
        <v>106</v>
      </c>
      <c r="C54" t="s">
        <v>107</v>
      </c>
      <c r="D54" t="str">
        <f>HYPERLINK("https://talan.bank.gov.ua/get-user-certificate/34kTE2avliq0v3dWHHR1","Завантажити сертифікат")</f>
        <v>Завантажити сертифікат</v>
      </c>
    </row>
    <row r="55" spans="1:4" x14ac:dyDescent="0.3">
      <c r="A55">
        <v>54</v>
      </c>
      <c r="B55" t="s">
        <v>108</v>
      </c>
      <c r="C55" t="s">
        <v>109</v>
      </c>
      <c r="D55" t="str">
        <f>HYPERLINK("https://talan.bank.gov.ua/get-user-certificate/34kTEzd-gsnL686vfJ4X","Завантажити сертифікат")</f>
        <v>Завантажити сертифікат</v>
      </c>
    </row>
    <row r="56" spans="1:4" x14ac:dyDescent="0.3">
      <c r="A56">
        <v>55</v>
      </c>
      <c r="B56" t="s">
        <v>110</v>
      </c>
      <c r="C56" t="s">
        <v>111</v>
      </c>
      <c r="D56" t="str">
        <f>HYPERLINK("https://talan.bank.gov.ua/get-user-certificate/34kTEVxt4E4FWgty0y7F","Завантажити сертифікат")</f>
        <v>Завантажити сертифікат</v>
      </c>
    </row>
    <row r="57" spans="1:4" x14ac:dyDescent="0.3">
      <c r="A57">
        <v>56</v>
      </c>
      <c r="B57" t="s">
        <v>112</v>
      </c>
      <c r="C57" t="s">
        <v>113</v>
      </c>
      <c r="D57" t="str">
        <f>HYPERLINK("https://talan.bank.gov.ua/get-user-certificate/34kTEYH5wdkoO1ZJ5zCD","Завантажити сертифікат")</f>
        <v>Завантажити сертифікат</v>
      </c>
    </row>
    <row r="58" spans="1:4" x14ac:dyDescent="0.3">
      <c r="A58">
        <v>57</v>
      </c>
      <c r="B58" t="s">
        <v>114</v>
      </c>
      <c r="C58" t="s">
        <v>115</v>
      </c>
      <c r="D58" t="str">
        <f>HYPERLINK("https://talan.bank.gov.ua/get-user-certificate/34kTExkJWjZIwDwFR0LX","Завантажити сертифікат")</f>
        <v>Завантажити сертифікат</v>
      </c>
    </row>
    <row r="59" spans="1:4" x14ac:dyDescent="0.3">
      <c r="A59">
        <v>58</v>
      </c>
      <c r="B59" t="s">
        <v>116</v>
      </c>
      <c r="C59" t="s">
        <v>117</v>
      </c>
      <c r="D59" t="str">
        <f>HYPERLINK("https://talan.bank.gov.ua/get-user-certificate/34kTElWxU6CNDcoz8XAS","Завантажити сертифікат")</f>
        <v>Завантажити сертифікат</v>
      </c>
    </row>
    <row r="60" spans="1:4" x14ac:dyDescent="0.3">
      <c r="A60">
        <v>59</v>
      </c>
      <c r="B60" t="s">
        <v>118</v>
      </c>
      <c r="C60" t="s">
        <v>119</v>
      </c>
      <c r="D60" t="str">
        <f>HYPERLINK("https://talan.bank.gov.ua/get-user-certificate/34kTEqwGAu-3eGFl9237","Завантажити сертифікат")</f>
        <v>Завантажити сертифікат</v>
      </c>
    </row>
    <row r="61" spans="1:4" x14ac:dyDescent="0.3">
      <c r="A61">
        <v>60</v>
      </c>
      <c r="B61" t="s">
        <v>120</v>
      </c>
      <c r="C61" t="s">
        <v>121</v>
      </c>
      <c r="D61" t="str">
        <f>HYPERLINK("https://talan.bank.gov.ua/get-user-certificate/34kTENk8aC1FObXl6Tn_","Завантажити сертифікат")</f>
        <v>Завантажити сертифікат</v>
      </c>
    </row>
    <row r="62" spans="1:4" x14ac:dyDescent="0.3">
      <c r="A62">
        <v>61</v>
      </c>
      <c r="B62" t="s">
        <v>122</v>
      </c>
      <c r="C62" t="s">
        <v>123</v>
      </c>
      <c r="D62" t="str">
        <f>HYPERLINK("https://talan.bank.gov.ua/get-user-certificate/34kTEQLK14HWxoxNWbD9","Завантажити сертифікат")</f>
        <v>Завантажити сертифікат</v>
      </c>
    </row>
    <row r="63" spans="1:4" x14ac:dyDescent="0.3">
      <c r="A63">
        <v>62</v>
      </c>
      <c r="B63" t="s">
        <v>124</v>
      </c>
      <c r="C63" t="s">
        <v>125</v>
      </c>
      <c r="D63" t="str">
        <f>HYPERLINK("https://talan.bank.gov.ua/get-user-certificate/34kTEp-vTZ4yJNOuph1J","Завантажити сертифікат")</f>
        <v>Завантажити сертифікат</v>
      </c>
    </row>
    <row r="64" spans="1:4" x14ac:dyDescent="0.3">
      <c r="A64">
        <v>63</v>
      </c>
      <c r="B64" t="s">
        <v>126</v>
      </c>
      <c r="C64" t="s">
        <v>127</v>
      </c>
      <c r="D64" t="str">
        <f>HYPERLINK("https://talan.bank.gov.ua/get-user-certificate/34kTEc1AC9-xqThPfWj0","Завантажити сертифікат")</f>
        <v>Завантажити сертифікат</v>
      </c>
    </row>
    <row r="65" spans="1:4" x14ac:dyDescent="0.3">
      <c r="A65">
        <v>64</v>
      </c>
      <c r="B65" t="s">
        <v>128</v>
      </c>
      <c r="C65" t="s">
        <v>129</v>
      </c>
      <c r="D65" t="str">
        <f>HYPERLINK("https://talan.bank.gov.ua/get-user-certificate/34kTEZzJF0Ye8gwnAo99","Завантажити сертифікат")</f>
        <v>Завантажити сертифікат</v>
      </c>
    </row>
    <row r="66" spans="1:4" x14ac:dyDescent="0.3">
      <c r="A66">
        <v>65</v>
      </c>
      <c r="B66" t="s">
        <v>130</v>
      </c>
      <c r="C66" t="s">
        <v>131</v>
      </c>
      <c r="D66" t="str">
        <f>HYPERLINK("https://talan.bank.gov.ua/get-user-certificate/34kTEc1uPbb06A-ySPRn","Завантажити сертифікат")</f>
        <v>Завантажити сертифікат</v>
      </c>
    </row>
    <row r="67" spans="1:4" x14ac:dyDescent="0.3">
      <c r="A67">
        <v>66</v>
      </c>
      <c r="B67" t="s">
        <v>132</v>
      </c>
      <c r="C67" t="s">
        <v>133</v>
      </c>
      <c r="D67" t="str">
        <f>HYPERLINK("https://talan.bank.gov.ua/get-user-certificate/34kTEJSU_A7PWM9pMU6a","Завантажити сертифікат")</f>
        <v>Завантажити сертифікат</v>
      </c>
    </row>
    <row r="68" spans="1:4" x14ac:dyDescent="0.3">
      <c r="A68">
        <v>67</v>
      </c>
      <c r="B68" t="s">
        <v>134</v>
      </c>
      <c r="C68" t="s">
        <v>135</v>
      </c>
      <c r="D68" t="str">
        <f>HYPERLINK("https://talan.bank.gov.ua/get-user-certificate/34kTEDocnhZJkvFcLHQ6","Завантажити сертифікат")</f>
        <v>Завантажити сертифікат</v>
      </c>
    </row>
    <row r="69" spans="1:4" x14ac:dyDescent="0.3">
      <c r="A69">
        <v>68</v>
      </c>
      <c r="B69" t="s">
        <v>136</v>
      </c>
      <c r="C69" t="s">
        <v>137</v>
      </c>
      <c r="D69" t="str">
        <f>HYPERLINK("https://talan.bank.gov.ua/get-user-certificate/34kTEcGFaZFYUZzCFzoa","Завантажити сертифікат")</f>
        <v>Завантажити сертифікат</v>
      </c>
    </row>
    <row r="70" spans="1:4" x14ac:dyDescent="0.3">
      <c r="A70">
        <v>69</v>
      </c>
      <c r="B70" t="s">
        <v>138</v>
      </c>
      <c r="C70" t="s">
        <v>139</v>
      </c>
      <c r="D70" t="str">
        <f>HYPERLINK("https://talan.bank.gov.ua/get-user-certificate/34kTEw-wBjp_Go-e7Fbd","Завантажити сертифікат")</f>
        <v>Завантажити сертифікат</v>
      </c>
    </row>
    <row r="71" spans="1:4" x14ac:dyDescent="0.3">
      <c r="A71">
        <v>70</v>
      </c>
      <c r="B71" t="s">
        <v>140</v>
      </c>
      <c r="C71" t="s">
        <v>141</v>
      </c>
      <c r="D71" t="str">
        <f>HYPERLINK("https://talan.bank.gov.ua/get-user-certificate/34kTEhey2psxVW4nX79U","Завантажити сертифікат")</f>
        <v>Завантажити сертифікат</v>
      </c>
    </row>
    <row r="72" spans="1:4" x14ac:dyDescent="0.3">
      <c r="A72">
        <v>71</v>
      </c>
      <c r="B72" t="s">
        <v>142</v>
      </c>
      <c r="C72" t="s">
        <v>143</v>
      </c>
      <c r="D72" t="str">
        <f>HYPERLINK("https://talan.bank.gov.ua/get-user-certificate/34kTEXRg1xCIzXixejJ-","Завантажити сертифікат")</f>
        <v>Завантажити сертифікат</v>
      </c>
    </row>
    <row r="73" spans="1:4" x14ac:dyDescent="0.3">
      <c r="A73">
        <v>72</v>
      </c>
      <c r="B73" t="s">
        <v>144</v>
      </c>
      <c r="C73" t="s">
        <v>145</v>
      </c>
      <c r="D73" t="str">
        <f>HYPERLINK("https://talan.bank.gov.ua/get-user-certificate/34kTEelowHCNsA_mgvhk","Завантажити сертифікат")</f>
        <v>Завантажити сертифікат</v>
      </c>
    </row>
    <row r="74" spans="1:4" x14ac:dyDescent="0.3">
      <c r="A74">
        <v>73</v>
      </c>
      <c r="B74" t="s">
        <v>146</v>
      </c>
      <c r="C74" t="s">
        <v>147</v>
      </c>
      <c r="D74" t="str">
        <f>HYPERLINK("https://talan.bank.gov.ua/get-user-certificate/34kTELY2aXkIhxwlikqh","Завантажити сертифікат")</f>
        <v>Завантажити сертифікат</v>
      </c>
    </row>
    <row r="75" spans="1:4" x14ac:dyDescent="0.3">
      <c r="A75">
        <v>74</v>
      </c>
      <c r="B75" t="s">
        <v>148</v>
      </c>
      <c r="C75" t="s">
        <v>149</v>
      </c>
      <c r="D75" t="str">
        <f>HYPERLINK("https://talan.bank.gov.ua/get-user-certificate/34kTEDE8a0Uba4OqbHt2","Завантажити сертифікат")</f>
        <v>Завантажити сертифікат</v>
      </c>
    </row>
    <row r="76" spans="1:4" x14ac:dyDescent="0.3">
      <c r="A76">
        <v>75</v>
      </c>
      <c r="B76" t="s">
        <v>150</v>
      </c>
      <c r="C76" t="s">
        <v>151</v>
      </c>
      <c r="D76" t="str">
        <f>HYPERLINK("https://talan.bank.gov.ua/get-user-certificate/34kTEE_snWWpSEUY2BH6","Завантажити сертифікат")</f>
        <v>Завантажити сертифікат</v>
      </c>
    </row>
    <row r="77" spans="1:4" x14ac:dyDescent="0.3">
      <c r="A77">
        <v>76</v>
      </c>
      <c r="B77" t="s">
        <v>152</v>
      </c>
      <c r="C77" t="s">
        <v>153</v>
      </c>
      <c r="D77" t="str">
        <f>HYPERLINK("https://talan.bank.gov.ua/get-user-certificate/34kTECfkwP1QHlnzJPI3","Завантажити сертифікат")</f>
        <v>Завантажити сертифікат</v>
      </c>
    </row>
    <row r="78" spans="1:4" x14ac:dyDescent="0.3">
      <c r="A78">
        <v>77</v>
      </c>
      <c r="B78" t="s">
        <v>154</v>
      </c>
      <c r="C78" t="s">
        <v>155</v>
      </c>
      <c r="D78" t="str">
        <f>HYPERLINK("https://talan.bank.gov.ua/get-user-certificate/34kTEXztFLTslNNwJrbt","Завантажити сертифікат")</f>
        <v>Завантажити сертифікат</v>
      </c>
    </row>
    <row r="79" spans="1:4" x14ac:dyDescent="0.3">
      <c r="A79">
        <v>78</v>
      </c>
      <c r="B79" t="s">
        <v>156</v>
      </c>
      <c r="C79" t="s">
        <v>157</v>
      </c>
      <c r="D79" t="str">
        <f>HYPERLINK("https://talan.bank.gov.ua/get-user-certificate/34kTEcG-561U32rUjAv3","Завантажити сертифікат")</f>
        <v>Завантажити сертифікат</v>
      </c>
    </row>
    <row r="80" spans="1:4" x14ac:dyDescent="0.3">
      <c r="A80">
        <v>79</v>
      </c>
      <c r="B80" t="s">
        <v>158</v>
      </c>
      <c r="C80" t="s">
        <v>159</v>
      </c>
      <c r="D80" t="str">
        <f>HYPERLINK("https://talan.bank.gov.ua/get-user-certificate/34kTE5vaizz3Enrmw8gs","Завантажити сертифікат")</f>
        <v>Завантажити сертифікат</v>
      </c>
    </row>
    <row r="81" spans="1:4" x14ac:dyDescent="0.3">
      <c r="A81">
        <v>80</v>
      </c>
      <c r="B81" t="s">
        <v>160</v>
      </c>
      <c r="C81" t="s">
        <v>161</v>
      </c>
      <c r="D81" t="str">
        <f>HYPERLINK("https://talan.bank.gov.ua/get-user-certificate/34kTEzvGmxWf848a7UK5","Завантажити сертифікат")</f>
        <v>Завантажити сертифікат</v>
      </c>
    </row>
    <row r="82" spans="1:4" x14ac:dyDescent="0.3">
      <c r="A82">
        <v>81</v>
      </c>
      <c r="B82" t="s">
        <v>162</v>
      </c>
      <c r="C82" t="s">
        <v>163</v>
      </c>
      <c r="D82" t="str">
        <f>HYPERLINK("https://talan.bank.gov.ua/get-user-certificate/34kTEO4ioI3CB8cobxel","Завантажити сертифікат")</f>
        <v>Завантажити сертифікат</v>
      </c>
    </row>
    <row r="83" spans="1:4" x14ac:dyDescent="0.3">
      <c r="A83">
        <v>82</v>
      </c>
      <c r="B83" t="s">
        <v>164</v>
      </c>
      <c r="C83" t="s">
        <v>165</v>
      </c>
      <c r="D83" t="str">
        <f>HYPERLINK("https://talan.bank.gov.ua/get-user-certificate/34kTETq4XWlMZGHUC39l","Завантажити сертифікат")</f>
        <v>Завантажити сертифікат</v>
      </c>
    </row>
    <row r="84" spans="1:4" x14ac:dyDescent="0.3">
      <c r="A84">
        <v>83</v>
      </c>
      <c r="B84" t="s">
        <v>166</v>
      </c>
      <c r="C84" t="s">
        <v>167</v>
      </c>
      <c r="D84" t="str">
        <f>HYPERLINK("https://talan.bank.gov.ua/get-user-certificate/34kTEVnReI_fE_GJy0_I","Завантажити сертифікат")</f>
        <v>Завантажити сертифікат</v>
      </c>
    </row>
    <row r="85" spans="1:4" x14ac:dyDescent="0.3">
      <c r="A85">
        <v>84</v>
      </c>
      <c r="B85" t="s">
        <v>168</v>
      </c>
      <c r="C85" t="s">
        <v>169</v>
      </c>
      <c r="D85" t="str">
        <f>HYPERLINK("https://talan.bank.gov.ua/get-user-certificate/34kTEojpgqR84TTC-azg","Завантажити сертифікат")</f>
        <v>Завантажити сертифікат</v>
      </c>
    </row>
    <row r="86" spans="1:4" x14ac:dyDescent="0.3">
      <c r="A86">
        <v>85</v>
      </c>
      <c r="B86" t="s">
        <v>170</v>
      </c>
      <c r="C86" t="s">
        <v>171</v>
      </c>
      <c r="D86" t="str">
        <f>HYPERLINK("https://talan.bank.gov.ua/get-user-certificate/34kTEyV1Ff3dFH7dvVdw","Завантажити сертифікат")</f>
        <v>Завантажити сертифікат</v>
      </c>
    </row>
    <row r="87" spans="1:4" x14ac:dyDescent="0.3">
      <c r="A87">
        <v>86</v>
      </c>
      <c r="B87" t="s">
        <v>172</v>
      </c>
      <c r="C87" t="s">
        <v>173</v>
      </c>
      <c r="D87" t="str">
        <f>HYPERLINK("https://talan.bank.gov.ua/get-user-certificate/34kTE7FoWzfpzOEKkoJD","Завантажити сертифікат")</f>
        <v>Завантажити сертифікат</v>
      </c>
    </row>
    <row r="88" spans="1:4" x14ac:dyDescent="0.3">
      <c r="A88">
        <v>87</v>
      </c>
      <c r="B88" t="s">
        <v>174</v>
      </c>
      <c r="C88" t="s">
        <v>175</v>
      </c>
      <c r="D88" t="str">
        <f>HYPERLINK("https://talan.bank.gov.ua/get-user-certificate/34kTESmoIofuuAtWSA9l","Завантажити сертифікат")</f>
        <v>Завантажити сертифікат</v>
      </c>
    </row>
    <row r="89" spans="1:4" x14ac:dyDescent="0.3">
      <c r="A89">
        <v>88</v>
      </c>
      <c r="B89" t="s">
        <v>176</v>
      </c>
      <c r="C89" t="s">
        <v>177</v>
      </c>
      <c r="D89" t="str">
        <f>HYPERLINK("https://talan.bank.gov.ua/get-user-certificate/34kTEiaDQz1b6mYCd0lH","Завантажити сертифікат")</f>
        <v>Завантажити сертифікат</v>
      </c>
    </row>
    <row r="90" spans="1:4" x14ac:dyDescent="0.3">
      <c r="A90">
        <v>89</v>
      </c>
      <c r="B90" t="s">
        <v>178</v>
      </c>
      <c r="C90" t="s">
        <v>179</v>
      </c>
      <c r="D90" t="str">
        <f>HYPERLINK("https://talan.bank.gov.ua/get-user-certificate/34kTE3VlCUZPp_j7OSkX","Завантажити сертифікат")</f>
        <v>Завантажити сертифікат</v>
      </c>
    </row>
    <row r="91" spans="1:4" x14ac:dyDescent="0.3">
      <c r="A91">
        <v>90</v>
      </c>
      <c r="B91" t="s">
        <v>180</v>
      </c>
      <c r="C91" t="s">
        <v>181</v>
      </c>
      <c r="D91" t="str">
        <f>HYPERLINK("https://talan.bank.gov.ua/get-user-certificate/34kTEIr7ELAndHlO_8X8","Завантажити сертифікат")</f>
        <v>Завантажити сертифікат</v>
      </c>
    </row>
    <row r="92" spans="1:4" x14ac:dyDescent="0.3">
      <c r="A92">
        <v>91</v>
      </c>
      <c r="B92" t="s">
        <v>182</v>
      </c>
      <c r="C92" t="s">
        <v>183</v>
      </c>
      <c r="D92" t="str">
        <f>HYPERLINK("https://talan.bank.gov.ua/get-user-certificate/34kTEN3TCuwuoyUiJw_m","Завантажити сертифікат")</f>
        <v>Завантажити сертифікат</v>
      </c>
    </row>
    <row r="93" spans="1:4" x14ac:dyDescent="0.3">
      <c r="A93">
        <v>92</v>
      </c>
      <c r="B93" t="s">
        <v>184</v>
      </c>
      <c r="C93" t="s">
        <v>185</v>
      </c>
      <c r="D93" t="str">
        <f>HYPERLINK("https://talan.bank.gov.ua/get-user-certificate/34kTE0Fdz59iEUcKrAxQ","Завантажити сертифікат")</f>
        <v>Завантажити сертифікат</v>
      </c>
    </row>
    <row r="94" spans="1:4" x14ac:dyDescent="0.3">
      <c r="A94">
        <v>93</v>
      </c>
      <c r="B94" t="s">
        <v>186</v>
      </c>
      <c r="C94" t="s">
        <v>187</v>
      </c>
      <c r="D94" t="str">
        <f>HYPERLINK("https://talan.bank.gov.ua/get-user-certificate/34kTEFDVzpz4LrLVVQAo","Завантажити сертифікат")</f>
        <v>Завантажити сертифікат</v>
      </c>
    </row>
    <row r="95" spans="1:4" x14ac:dyDescent="0.3">
      <c r="A95">
        <v>94</v>
      </c>
      <c r="B95" t="s">
        <v>188</v>
      </c>
      <c r="C95" t="s">
        <v>189</v>
      </c>
      <c r="D95" t="str">
        <f>HYPERLINK("https://talan.bank.gov.ua/get-user-certificate/34kTExuEkJBgh071AqCt","Завантажити сертифікат")</f>
        <v>Завантажити сертифікат</v>
      </c>
    </row>
    <row r="96" spans="1:4" x14ac:dyDescent="0.3">
      <c r="A96">
        <v>95</v>
      </c>
      <c r="B96" t="s">
        <v>190</v>
      </c>
      <c r="C96" t="s">
        <v>191</v>
      </c>
      <c r="D96" t="str">
        <f>HYPERLINK("https://talan.bank.gov.ua/get-user-certificate/34kTEJIyc-nGDKVhIn5C","Завантажити сертифікат")</f>
        <v>Завантажити сертифікат</v>
      </c>
    </row>
    <row r="97" spans="1:4" x14ac:dyDescent="0.3">
      <c r="A97">
        <v>96</v>
      </c>
      <c r="B97" t="s">
        <v>192</v>
      </c>
      <c r="C97" t="s">
        <v>193</v>
      </c>
      <c r="D97" t="str">
        <f>HYPERLINK("https://talan.bank.gov.ua/get-user-certificate/34kTEBJtU--Yz04uZ3np","Завантажити сертифікат")</f>
        <v>Завантажити сертифікат</v>
      </c>
    </row>
    <row r="98" spans="1:4" x14ac:dyDescent="0.3">
      <c r="A98">
        <v>97</v>
      </c>
      <c r="B98" t="s">
        <v>194</v>
      </c>
      <c r="C98" t="s">
        <v>195</v>
      </c>
      <c r="D98" t="str">
        <f>HYPERLINK("https://talan.bank.gov.ua/get-user-certificate/34kTE1UMpDSV2v0u5vVC","Завантажити сертифікат")</f>
        <v>Завантажити сертифікат</v>
      </c>
    </row>
    <row r="99" spans="1:4" x14ac:dyDescent="0.3">
      <c r="A99">
        <v>98</v>
      </c>
      <c r="B99" t="s">
        <v>196</v>
      </c>
      <c r="C99" t="s">
        <v>197</v>
      </c>
      <c r="D99" t="str">
        <f>HYPERLINK("https://talan.bank.gov.ua/get-user-certificate/34kTEkoez3-UQDXBVO2p","Завантажити сертифікат")</f>
        <v>Завантажити сертифікат</v>
      </c>
    </row>
    <row r="100" spans="1:4" x14ac:dyDescent="0.3">
      <c r="A100">
        <v>99</v>
      </c>
      <c r="B100" t="s">
        <v>198</v>
      </c>
      <c r="C100" t="s">
        <v>199</v>
      </c>
      <c r="D100" t="str">
        <f>HYPERLINK("https://talan.bank.gov.ua/get-user-certificate/34kTEmuPKYkTHE4VtVhH","Завантажити сертифікат")</f>
        <v>Завантажити сертифікат</v>
      </c>
    </row>
    <row r="101" spans="1:4" x14ac:dyDescent="0.3">
      <c r="A101">
        <v>100</v>
      </c>
      <c r="B101" t="s">
        <v>200</v>
      </c>
      <c r="C101" t="s">
        <v>201</v>
      </c>
      <c r="D101" t="str">
        <f>HYPERLINK("https://talan.bank.gov.ua/get-user-certificate/34kTE7z-GB2c6biHUszj","Завантажити сертифікат")</f>
        <v>Завантажити сертифікат</v>
      </c>
    </row>
    <row r="102" spans="1:4" x14ac:dyDescent="0.3">
      <c r="A102">
        <v>101</v>
      </c>
      <c r="B102" t="s">
        <v>202</v>
      </c>
      <c r="C102" t="s">
        <v>203</v>
      </c>
      <c r="D102" t="str">
        <f>HYPERLINK("https://talan.bank.gov.ua/get-user-certificate/34kTE0_w5nnXLRA9S_8c","Завантажити сертифікат")</f>
        <v>Завантажити сертифікат</v>
      </c>
    </row>
    <row r="103" spans="1:4" x14ac:dyDescent="0.3">
      <c r="A103">
        <v>102</v>
      </c>
      <c r="B103" t="s">
        <v>204</v>
      </c>
      <c r="C103" t="s">
        <v>205</v>
      </c>
      <c r="D103" t="str">
        <f>HYPERLINK("https://talan.bank.gov.ua/get-user-certificate/34kTEnB5LrnBi12MtbWw","Завантажити сертифікат")</f>
        <v>Завантажити сертифікат</v>
      </c>
    </row>
    <row r="104" spans="1:4" x14ac:dyDescent="0.3">
      <c r="A104">
        <v>103</v>
      </c>
      <c r="B104" t="s">
        <v>206</v>
      </c>
      <c r="C104" t="s">
        <v>207</v>
      </c>
      <c r="D104" t="str">
        <f>HYPERLINK("https://talan.bank.gov.ua/get-user-certificate/34kTEiTemecj5c6ZuZ0u","Завантажити сертифікат")</f>
        <v>Завантажити сертифікат</v>
      </c>
    </row>
    <row r="105" spans="1:4" x14ac:dyDescent="0.3">
      <c r="A105">
        <v>104</v>
      </c>
      <c r="B105" t="s">
        <v>208</v>
      </c>
      <c r="C105" t="s">
        <v>209</v>
      </c>
      <c r="D105" t="str">
        <f>HYPERLINK("https://talan.bank.gov.ua/get-user-certificate/34kTEwL7TLBgSbeuMDzk","Завантажити сертифікат")</f>
        <v>Завантажити сертифікат</v>
      </c>
    </row>
    <row r="106" spans="1:4" x14ac:dyDescent="0.3">
      <c r="A106">
        <v>105</v>
      </c>
      <c r="B106" t="s">
        <v>210</v>
      </c>
      <c r="C106" t="s">
        <v>211</v>
      </c>
      <c r="D106" t="str">
        <f>HYPERLINK("https://talan.bank.gov.ua/get-user-certificate/34kTElWxW6iS1MZgI2oQ","Завантажити сертифікат")</f>
        <v>Завантажити сертифікат</v>
      </c>
    </row>
    <row r="107" spans="1:4" x14ac:dyDescent="0.3">
      <c r="A107">
        <v>106</v>
      </c>
      <c r="B107" t="s">
        <v>212</v>
      </c>
      <c r="C107" t="s">
        <v>213</v>
      </c>
      <c r="D107" t="str">
        <f>HYPERLINK("https://talan.bank.gov.ua/get-user-certificate/34kTEWBh5zkGLzuWqMbX","Завантажити сертифікат")</f>
        <v>Завантажити сертифікат</v>
      </c>
    </row>
    <row r="108" spans="1:4" x14ac:dyDescent="0.3">
      <c r="A108">
        <v>107</v>
      </c>
      <c r="B108" t="s">
        <v>214</v>
      </c>
      <c r="C108" t="s">
        <v>215</v>
      </c>
      <c r="D108" t="str">
        <f>HYPERLINK("https://talan.bank.gov.ua/get-user-certificate/34kTEeaHv3aB3xTc8WMQ","Завантажити сертифікат")</f>
        <v>Завантажити сертифікат</v>
      </c>
    </row>
    <row r="109" spans="1:4" x14ac:dyDescent="0.3">
      <c r="A109">
        <v>108</v>
      </c>
      <c r="B109" t="s">
        <v>216</v>
      </c>
      <c r="C109" t="s">
        <v>217</v>
      </c>
      <c r="D109" t="str">
        <f>HYPERLINK("https://talan.bank.gov.ua/get-user-certificate/34kTEzUnL75m0nD1af3B","Завантажити сертифікат")</f>
        <v>Завантажити сертифікат</v>
      </c>
    </row>
    <row r="110" spans="1:4" x14ac:dyDescent="0.3">
      <c r="A110">
        <v>109</v>
      </c>
      <c r="B110" t="s">
        <v>218</v>
      </c>
      <c r="C110" t="s">
        <v>219</v>
      </c>
      <c r="D110" t="str">
        <f>HYPERLINK("https://talan.bank.gov.ua/get-user-certificate/34kTEGO78eTp_-hdic21","Завантажити сертифікат")</f>
        <v>Завантажити сертифікат</v>
      </c>
    </row>
    <row r="111" spans="1:4" x14ac:dyDescent="0.3">
      <c r="A111">
        <v>110</v>
      </c>
      <c r="B111" t="s">
        <v>220</v>
      </c>
      <c r="C111" t="s">
        <v>221</v>
      </c>
      <c r="D111" t="str">
        <f>HYPERLINK("https://talan.bank.gov.ua/get-user-certificate/34kTErSudw32vXvsTmpT","Завантажити сертифікат")</f>
        <v>Завантажити сертифікат</v>
      </c>
    </row>
    <row r="112" spans="1:4" x14ac:dyDescent="0.3">
      <c r="A112">
        <v>111</v>
      </c>
      <c r="B112" t="s">
        <v>222</v>
      </c>
      <c r="C112" t="s">
        <v>223</v>
      </c>
      <c r="D112" t="str">
        <f>HYPERLINK("https://talan.bank.gov.ua/get-user-certificate/34kTEf-iZpxblLBB9BwI","Завантажити сертифікат")</f>
        <v>Завантажити сертифікат</v>
      </c>
    </row>
    <row r="113" spans="1:4" x14ac:dyDescent="0.3">
      <c r="A113">
        <v>112</v>
      </c>
      <c r="B113" t="s">
        <v>224</v>
      </c>
      <c r="C113" t="s">
        <v>225</v>
      </c>
      <c r="D113" t="str">
        <f>HYPERLINK("https://talan.bank.gov.ua/get-user-certificate/34kTEfJjm4U3LonNZFjC","Завантажити сертифікат")</f>
        <v>Завантажити сертифікат</v>
      </c>
    </row>
    <row r="114" spans="1:4" x14ac:dyDescent="0.3">
      <c r="A114">
        <v>113</v>
      </c>
      <c r="B114" t="s">
        <v>226</v>
      </c>
      <c r="C114" t="s">
        <v>227</v>
      </c>
      <c r="D114" t="str">
        <f>HYPERLINK("https://talan.bank.gov.ua/get-user-certificate/34kTE7fYNtpM93FQ7Vvx","Завантажити сертифікат")</f>
        <v>Завантажити сертифікат</v>
      </c>
    </row>
    <row r="115" spans="1:4" x14ac:dyDescent="0.3">
      <c r="A115">
        <v>114</v>
      </c>
      <c r="B115" t="s">
        <v>228</v>
      </c>
      <c r="C115" t="s">
        <v>229</v>
      </c>
      <c r="D115" t="str">
        <f>HYPERLINK("https://talan.bank.gov.ua/get-user-certificate/34kTE31or7qsW56VRRRi","Завантажити сертифікат")</f>
        <v>Завантажити сертифікат</v>
      </c>
    </row>
    <row r="116" spans="1:4" x14ac:dyDescent="0.3">
      <c r="A116">
        <v>115</v>
      </c>
      <c r="B116" t="s">
        <v>230</v>
      </c>
      <c r="C116" t="s">
        <v>231</v>
      </c>
      <c r="D116" t="str">
        <f>HYPERLINK("https://talan.bank.gov.ua/get-user-certificate/34kTEivxHyvE1gzRuZYN","Завантажити сертифікат")</f>
        <v>Завантажити сертифікат</v>
      </c>
    </row>
    <row r="117" spans="1:4" x14ac:dyDescent="0.3">
      <c r="A117">
        <v>116</v>
      </c>
      <c r="B117" t="s">
        <v>232</v>
      </c>
      <c r="C117" t="s">
        <v>233</v>
      </c>
      <c r="D117" t="str">
        <f>HYPERLINK("https://talan.bank.gov.ua/get-user-certificate/34kTEG2w8UWe5EcEeclo","Завантажити сертифікат")</f>
        <v>Завантажити сертифікат</v>
      </c>
    </row>
    <row r="118" spans="1:4" x14ac:dyDescent="0.3">
      <c r="A118">
        <v>117</v>
      </c>
      <c r="B118" t="s">
        <v>234</v>
      </c>
      <c r="C118" t="s">
        <v>235</v>
      </c>
      <c r="D118" t="str">
        <f>HYPERLINK("https://talan.bank.gov.ua/get-user-certificate/34kTEp0BKsdOEEDG-nz0","Завантажити сертифікат")</f>
        <v>Завантажити сертифікат</v>
      </c>
    </row>
    <row r="119" spans="1:4" x14ac:dyDescent="0.3">
      <c r="A119">
        <v>118</v>
      </c>
      <c r="B119" t="s">
        <v>236</v>
      </c>
      <c r="C119" t="s">
        <v>237</v>
      </c>
      <c r="D119" t="str">
        <f>HYPERLINK("https://talan.bank.gov.ua/get-user-certificate/34kTEa6lkAnSEunND3Rf","Завантажити сертифікат")</f>
        <v>Завантажити сертифікат</v>
      </c>
    </row>
    <row r="120" spans="1:4" x14ac:dyDescent="0.3">
      <c r="A120">
        <v>119</v>
      </c>
      <c r="B120" t="s">
        <v>238</v>
      </c>
      <c r="C120" t="s">
        <v>239</v>
      </c>
      <c r="D120" t="str">
        <f>HYPERLINK("https://talan.bank.gov.ua/get-user-certificate/34kTE9hrjqqj7VwtGjeN","Завантажити сертифікат")</f>
        <v>Завантажити сертифікат</v>
      </c>
    </row>
    <row r="121" spans="1:4" x14ac:dyDescent="0.3">
      <c r="A121">
        <v>120</v>
      </c>
      <c r="B121" t="s">
        <v>240</v>
      </c>
      <c r="C121" t="s">
        <v>241</v>
      </c>
      <c r="D121" t="str">
        <f>HYPERLINK("https://talan.bank.gov.ua/get-user-certificate/34kTE6YR2Eb850di2F16","Завантажити сертифікат")</f>
        <v>Завантажити сертифікат</v>
      </c>
    </row>
    <row r="122" spans="1:4" x14ac:dyDescent="0.3">
      <c r="A122">
        <v>121</v>
      </c>
      <c r="B122" t="s">
        <v>242</v>
      </c>
      <c r="C122" t="s">
        <v>243</v>
      </c>
      <c r="D122" t="str">
        <f>HYPERLINK("https://talan.bank.gov.ua/get-user-certificate/34kTEbrKhmUzkvuyYn2u","Завантажити сертифікат")</f>
        <v>Завантажити сертифікат</v>
      </c>
    </row>
    <row r="123" spans="1:4" x14ac:dyDescent="0.3">
      <c r="A123">
        <v>122</v>
      </c>
      <c r="B123" t="s">
        <v>244</v>
      </c>
      <c r="C123" t="s">
        <v>245</v>
      </c>
      <c r="D123" t="str">
        <f>HYPERLINK("https://talan.bank.gov.ua/get-user-certificate/34kTE6fEX_I95e9QFR06","Завантажити сертифікат")</f>
        <v>Завантажити сертифікат</v>
      </c>
    </row>
    <row r="124" spans="1:4" x14ac:dyDescent="0.3">
      <c r="A124">
        <v>123</v>
      </c>
      <c r="B124" t="s">
        <v>246</v>
      </c>
      <c r="C124" t="s">
        <v>247</v>
      </c>
      <c r="D124" t="str">
        <f>HYPERLINK("https://talan.bank.gov.ua/get-user-certificate/34kTEj9uGEIbbZTGzezM","Завантажити сертифікат")</f>
        <v>Завантажити сертифікат</v>
      </c>
    </row>
    <row r="125" spans="1:4" x14ac:dyDescent="0.3">
      <c r="A125">
        <v>124</v>
      </c>
      <c r="B125" t="s">
        <v>248</v>
      </c>
      <c r="C125" t="s">
        <v>249</v>
      </c>
      <c r="D125" t="str">
        <f>HYPERLINK("https://talan.bank.gov.ua/get-user-certificate/34kTEbVy13_VB63Ah81c","Завантажити сертифікат")</f>
        <v>Завантажити сертифікат</v>
      </c>
    </row>
    <row r="126" spans="1:4" x14ac:dyDescent="0.3">
      <c r="A126">
        <v>125</v>
      </c>
      <c r="B126" t="s">
        <v>250</v>
      </c>
      <c r="C126" t="s">
        <v>251</v>
      </c>
      <c r="D126" t="str">
        <f>HYPERLINK("https://talan.bank.gov.ua/get-user-certificate/34kTE3wpvHTVKzQnrRkI","Завантажити сертифікат")</f>
        <v>Завантажити сертифікат</v>
      </c>
    </row>
    <row r="127" spans="1:4" x14ac:dyDescent="0.3">
      <c r="A127">
        <v>126</v>
      </c>
      <c r="B127" t="s">
        <v>252</v>
      </c>
      <c r="C127" t="s">
        <v>253</v>
      </c>
      <c r="D127" t="str">
        <f>HYPERLINK("https://talan.bank.gov.ua/get-user-certificate/34kTEzSKj6odQJQU71lq","Завантажити сертифікат")</f>
        <v>Завантажити сертифікат</v>
      </c>
    </row>
    <row r="128" spans="1:4" x14ac:dyDescent="0.3">
      <c r="A128">
        <v>127</v>
      </c>
      <c r="B128" t="s">
        <v>254</v>
      </c>
      <c r="C128" t="s">
        <v>255</v>
      </c>
      <c r="D128" t="str">
        <f>HYPERLINK("https://talan.bank.gov.ua/get-user-certificate/34kTETOgWCHUhU7AuOns","Завантажити сертифікат")</f>
        <v>Завантажити сертифікат</v>
      </c>
    </row>
    <row r="129" spans="1:4" x14ac:dyDescent="0.3">
      <c r="A129">
        <v>128</v>
      </c>
      <c r="B129" t="s">
        <v>256</v>
      </c>
      <c r="C129" t="s">
        <v>257</v>
      </c>
      <c r="D129" t="str">
        <f>HYPERLINK("https://talan.bank.gov.ua/get-user-certificate/34kTEGAnhPg7vc6eAag_","Завантажити сертифікат")</f>
        <v>Завантажити сертифікат</v>
      </c>
    </row>
    <row r="130" spans="1:4" x14ac:dyDescent="0.3">
      <c r="A130">
        <v>129</v>
      </c>
      <c r="B130" t="s">
        <v>258</v>
      </c>
      <c r="C130" t="s">
        <v>259</v>
      </c>
      <c r="D130" t="str">
        <f>HYPERLINK("https://talan.bank.gov.ua/get-user-certificate/34kTESDP099qVHvx3zgR","Завантажити сертифікат")</f>
        <v>Завантажити сертифікат</v>
      </c>
    </row>
    <row r="131" spans="1:4" x14ac:dyDescent="0.3">
      <c r="A131">
        <v>130</v>
      </c>
      <c r="B131" t="s">
        <v>260</v>
      </c>
      <c r="C131" t="s">
        <v>261</v>
      </c>
      <c r="D131" t="str">
        <f>HYPERLINK("https://talan.bank.gov.ua/get-user-certificate/34kTE6Go-PbMWtd5e8Np","Завантажити сертифікат")</f>
        <v>Завантажити сертифікат</v>
      </c>
    </row>
    <row r="132" spans="1:4" x14ac:dyDescent="0.3">
      <c r="A132">
        <v>131</v>
      </c>
      <c r="B132" t="s">
        <v>262</v>
      </c>
      <c r="C132" t="s">
        <v>263</v>
      </c>
      <c r="D132" t="str">
        <f>HYPERLINK("https://talan.bank.gov.ua/get-user-certificate/34kTErlSpHYcxVtGzSiT","Завантажити сертифікат")</f>
        <v>Завантажити сертифікат</v>
      </c>
    </row>
    <row r="133" spans="1:4" x14ac:dyDescent="0.3">
      <c r="A133">
        <v>132</v>
      </c>
      <c r="B133" t="s">
        <v>264</v>
      </c>
      <c r="C133" t="s">
        <v>265</v>
      </c>
      <c r="D133" t="str">
        <f>HYPERLINK("https://talan.bank.gov.ua/get-user-certificate/34kTEmNMcdXwyNfkX0Jl","Завантажити сертифікат")</f>
        <v>Завантажити сертифікат</v>
      </c>
    </row>
    <row r="134" spans="1:4" x14ac:dyDescent="0.3">
      <c r="A134">
        <v>133</v>
      </c>
      <c r="B134" t="s">
        <v>266</v>
      </c>
      <c r="C134" t="s">
        <v>267</v>
      </c>
      <c r="D134" t="str">
        <f>HYPERLINK("https://talan.bank.gov.ua/get-user-certificate/34kTE1luMV0ZJ7OWgYwu","Завантажити сертифікат")</f>
        <v>Завантажити сертифікат</v>
      </c>
    </row>
    <row r="135" spans="1:4" x14ac:dyDescent="0.3">
      <c r="A135">
        <v>134</v>
      </c>
      <c r="B135" t="s">
        <v>268</v>
      </c>
      <c r="C135" t="s">
        <v>269</v>
      </c>
      <c r="D135" t="str">
        <f>HYPERLINK("https://talan.bank.gov.ua/get-user-certificate/34kTECa_BqGzBAQ5sNHJ","Завантажити сертифікат")</f>
        <v>Завантажити сертифікат</v>
      </c>
    </row>
    <row r="136" spans="1:4" x14ac:dyDescent="0.3">
      <c r="A136">
        <v>135</v>
      </c>
      <c r="B136" t="s">
        <v>270</v>
      </c>
      <c r="C136" t="s">
        <v>271</v>
      </c>
      <c r="D136" t="str">
        <f>HYPERLINK("https://talan.bank.gov.ua/get-user-certificate/34kTEv9-daTiJePQ6t_F","Завантажити сертифікат")</f>
        <v>Завантажити сертифікат</v>
      </c>
    </row>
    <row r="137" spans="1:4" x14ac:dyDescent="0.3">
      <c r="A137">
        <v>136</v>
      </c>
      <c r="B137" t="s">
        <v>272</v>
      </c>
      <c r="C137" t="s">
        <v>273</v>
      </c>
      <c r="D137" t="str">
        <f>HYPERLINK("https://talan.bank.gov.ua/get-user-certificate/34kTEbezpUEkDR7BsLi3","Завантажити сертифікат")</f>
        <v>Завантажити сертифікат</v>
      </c>
    </row>
    <row r="138" spans="1:4" x14ac:dyDescent="0.3">
      <c r="A138">
        <v>137</v>
      </c>
      <c r="B138" t="s">
        <v>274</v>
      </c>
      <c r="C138" t="s">
        <v>275</v>
      </c>
      <c r="D138" t="str">
        <f>HYPERLINK("https://talan.bank.gov.ua/get-user-certificate/34kTEFytxkcJ-gbykKMV","Завантажити сертифікат")</f>
        <v>Завантажити сертифікат</v>
      </c>
    </row>
    <row r="139" spans="1:4" x14ac:dyDescent="0.3">
      <c r="A139">
        <v>138</v>
      </c>
      <c r="B139" t="s">
        <v>276</v>
      </c>
      <c r="C139" t="s">
        <v>277</v>
      </c>
      <c r="D139" t="str">
        <f>HYPERLINK("https://talan.bank.gov.ua/get-user-certificate/34kTEFj7_dBblvRKxeW9","Завантажити сертифікат")</f>
        <v>Завантажити сертифікат</v>
      </c>
    </row>
    <row r="140" spans="1:4" x14ac:dyDescent="0.3">
      <c r="A140">
        <v>139</v>
      </c>
      <c r="B140" t="s">
        <v>278</v>
      </c>
      <c r="C140" t="s">
        <v>279</v>
      </c>
      <c r="D140" t="str">
        <f>HYPERLINK("https://talan.bank.gov.ua/get-user-certificate/34kTEqID3CXLeBjTU0Lt","Завантажити сертифікат")</f>
        <v>Завантажити сертифікат</v>
      </c>
    </row>
    <row r="141" spans="1:4" x14ac:dyDescent="0.3">
      <c r="A141">
        <v>140</v>
      </c>
      <c r="B141" t="s">
        <v>280</v>
      </c>
      <c r="C141" t="s">
        <v>281</v>
      </c>
      <c r="D141" t="str">
        <f>HYPERLINK("https://talan.bank.gov.ua/get-user-certificate/34kTEDvEpuG1a8inm9N6","Завантажити сертифікат")</f>
        <v>Завантажити сертифікат</v>
      </c>
    </row>
    <row r="142" spans="1:4" x14ac:dyDescent="0.3">
      <c r="A142">
        <v>141</v>
      </c>
      <c r="B142" t="s">
        <v>282</v>
      </c>
      <c r="C142" t="s">
        <v>283</v>
      </c>
      <c r="D142" t="str">
        <f>HYPERLINK("https://talan.bank.gov.ua/get-user-certificate/34kTE77RNIvEJ1BdIwjJ","Завантажити сертифікат")</f>
        <v>Завантажити сертифікат</v>
      </c>
    </row>
    <row r="143" spans="1:4" x14ac:dyDescent="0.3">
      <c r="A143">
        <v>142</v>
      </c>
      <c r="B143" t="s">
        <v>284</v>
      </c>
      <c r="C143" t="s">
        <v>285</v>
      </c>
      <c r="D143" t="str">
        <f>HYPERLINK("https://talan.bank.gov.ua/get-user-certificate/34kTEEoedEP9IrAUmM69","Завантажити сертифікат")</f>
        <v>Завантажити сертифікат</v>
      </c>
    </row>
    <row r="144" spans="1:4" x14ac:dyDescent="0.3">
      <c r="A144">
        <v>143</v>
      </c>
      <c r="B144" t="s">
        <v>286</v>
      </c>
      <c r="C144" t="s">
        <v>287</v>
      </c>
      <c r="D144" t="str">
        <f>HYPERLINK("https://talan.bank.gov.ua/get-user-certificate/34kTEbstCXwf2YmbQxfp","Завантажити сертифікат")</f>
        <v>Завантажити сертифікат</v>
      </c>
    </row>
    <row r="145" spans="1:4" x14ac:dyDescent="0.3">
      <c r="A145">
        <v>144</v>
      </c>
      <c r="B145" t="s">
        <v>288</v>
      </c>
      <c r="C145" t="s">
        <v>289</v>
      </c>
      <c r="D145" t="str">
        <f>HYPERLINK("https://talan.bank.gov.ua/get-user-certificate/34kTEP527TxgaSf-IP1q","Завантажити сертифікат")</f>
        <v>Завантажити сертифікат</v>
      </c>
    </row>
    <row r="146" spans="1:4" x14ac:dyDescent="0.3">
      <c r="A146">
        <v>145</v>
      </c>
      <c r="B146" t="s">
        <v>290</v>
      </c>
      <c r="C146" t="s">
        <v>291</v>
      </c>
      <c r="D146" t="str">
        <f>HYPERLINK("https://talan.bank.gov.ua/get-user-certificate/34kTEanSeXKVoC3TTsav","Завантажити сертифікат")</f>
        <v>Завантажити сертифікат</v>
      </c>
    </row>
    <row r="147" spans="1:4" x14ac:dyDescent="0.3">
      <c r="A147">
        <v>146</v>
      </c>
      <c r="B147" t="s">
        <v>292</v>
      </c>
      <c r="C147" t="s">
        <v>293</v>
      </c>
      <c r="D147" t="str">
        <f>HYPERLINK("https://talan.bank.gov.ua/get-user-certificate/34kTEYlJeq8JScWdE81_","Завантажити сертифікат")</f>
        <v>Завантажити сертифікат</v>
      </c>
    </row>
    <row r="148" spans="1:4" x14ac:dyDescent="0.3">
      <c r="A148">
        <v>147</v>
      </c>
      <c r="B148" t="s">
        <v>294</v>
      </c>
      <c r="C148" t="s">
        <v>295</v>
      </c>
      <c r="D148" t="str">
        <f>HYPERLINK("https://talan.bank.gov.ua/get-user-certificate/34kTEal-bSIblFHaGiqx","Завантажити сертифікат")</f>
        <v>Завантажити сертифікат</v>
      </c>
    </row>
    <row r="149" spans="1:4" x14ac:dyDescent="0.3">
      <c r="A149">
        <v>148</v>
      </c>
      <c r="B149" t="s">
        <v>296</v>
      </c>
      <c r="C149" t="s">
        <v>297</v>
      </c>
      <c r="D149" t="str">
        <f>HYPERLINK("https://talan.bank.gov.ua/get-user-certificate/34kTEJMGo4M1Nqvy6kSY","Завантажити сертифікат")</f>
        <v>Завантажити сертифікат</v>
      </c>
    </row>
    <row r="150" spans="1:4" x14ac:dyDescent="0.3">
      <c r="A150">
        <v>149</v>
      </c>
      <c r="B150" t="s">
        <v>298</v>
      </c>
      <c r="C150" t="s">
        <v>299</v>
      </c>
      <c r="D150" t="str">
        <f>HYPERLINK("https://talan.bank.gov.ua/get-user-certificate/34kTEVNaRfO8NusyPv3w","Завантажити сертифікат")</f>
        <v>Завантажити сертифікат</v>
      </c>
    </row>
    <row r="151" spans="1:4" x14ac:dyDescent="0.3">
      <c r="A151">
        <v>150</v>
      </c>
      <c r="B151" t="s">
        <v>300</v>
      </c>
      <c r="C151" t="s">
        <v>301</v>
      </c>
      <c r="D151" t="str">
        <f>HYPERLINK("https://talan.bank.gov.ua/get-user-certificate/34kTE07dKM2XdJQSsy-h","Завантажити сертифікат")</f>
        <v>Завантажити сертифікат</v>
      </c>
    </row>
    <row r="152" spans="1:4" x14ac:dyDescent="0.3">
      <c r="A152">
        <v>151</v>
      </c>
      <c r="B152" t="s">
        <v>302</v>
      </c>
      <c r="C152" t="s">
        <v>303</v>
      </c>
      <c r="D152" t="str">
        <f>HYPERLINK("https://talan.bank.gov.ua/get-user-certificate/34kTEI1XPKZtwBwILQhi","Завантажити сертифікат")</f>
        <v>Завантажити сертифікат</v>
      </c>
    </row>
    <row r="153" spans="1:4" x14ac:dyDescent="0.3">
      <c r="A153">
        <v>152</v>
      </c>
      <c r="B153" t="s">
        <v>304</v>
      </c>
      <c r="C153" t="s">
        <v>305</v>
      </c>
      <c r="D153" t="str">
        <f>HYPERLINK("https://talan.bank.gov.ua/get-user-certificate/34kTE98KFX9BAG7KR61S","Завантажити сертифікат")</f>
        <v>Завантажити сертифікат</v>
      </c>
    </row>
    <row r="154" spans="1:4" x14ac:dyDescent="0.3">
      <c r="A154">
        <v>153</v>
      </c>
      <c r="B154" t="s">
        <v>306</v>
      </c>
      <c r="C154" t="s">
        <v>307</v>
      </c>
      <c r="D154" t="str">
        <f>HYPERLINK("https://talan.bank.gov.ua/get-user-certificate/34kTESk0YC2cMDV5IOZZ","Завантажити сертифікат")</f>
        <v>Завантажити сертифікат</v>
      </c>
    </row>
    <row r="155" spans="1:4" x14ac:dyDescent="0.3">
      <c r="A155">
        <v>154</v>
      </c>
      <c r="B155" t="s">
        <v>308</v>
      </c>
      <c r="C155" t="s">
        <v>309</v>
      </c>
      <c r="D155" t="str">
        <f>HYPERLINK("https://talan.bank.gov.ua/get-user-certificate/34kTEdO1K8QIW11O4WUH","Завантажити сертифікат")</f>
        <v>Завантажити сертифікат</v>
      </c>
    </row>
    <row r="156" spans="1:4" x14ac:dyDescent="0.3">
      <c r="A156">
        <v>155</v>
      </c>
      <c r="B156" t="s">
        <v>310</v>
      </c>
      <c r="C156" t="s">
        <v>311</v>
      </c>
      <c r="D156" t="str">
        <f>HYPERLINK("https://talan.bank.gov.ua/get-user-certificate/34kTExcB7TUpx2fyGdJe","Завантажити сертифікат")</f>
        <v>Завантажити сертифікат</v>
      </c>
    </row>
    <row r="157" spans="1:4" x14ac:dyDescent="0.3">
      <c r="A157">
        <v>156</v>
      </c>
      <c r="B157" t="s">
        <v>312</v>
      </c>
      <c r="C157" t="s">
        <v>313</v>
      </c>
      <c r="D157" t="str">
        <f>HYPERLINK("https://talan.bank.gov.ua/get-user-certificate/34kTEGbVevq2BwbCicdb","Завантажити сертифікат")</f>
        <v>Завантажити сертифікат</v>
      </c>
    </row>
    <row r="158" spans="1:4" x14ac:dyDescent="0.3">
      <c r="A158">
        <v>157</v>
      </c>
      <c r="B158" t="s">
        <v>314</v>
      </c>
      <c r="C158" t="s">
        <v>315</v>
      </c>
      <c r="D158" t="str">
        <f>HYPERLINK("https://talan.bank.gov.ua/get-user-certificate/34kTEiKmzr__nCV2v4BV","Завантажити сертифікат")</f>
        <v>Завантажити сертифікат</v>
      </c>
    </row>
    <row r="159" spans="1:4" x14ac:dyDescent="0.3">
      <c r="A159">
        <v>158</v>
      </c>
      <c r="B159" t="s">
        <v>316</v>
      </c>
      <c r="C159" t="s">
        <v>317</v>
      </c>
      <c r="D159" t="str">
        <f>HYPERLINK("https://talan.bank.gov.ua/get-user-certificate/34kTEt-ojY9xkkSkDqGq","Завантажити сертифікат")</f>
        <v>Завантажити сертифікат</v>
      </c>
    </row>
    <row r="160" spans="1:4" x14ac:dyDescent="0.3">
      <c r="A160">
        <v>159</v>
      </c>
      <c r="B160" t="s">
        <v>318</v>
      </c>
      <c r="C160" t="s">
        <v>319</v>
      </c>
      <c r="D160" t="str">
        <f>HYPERLINK("https://talan.bank.gov.ua/get-user-certificate/34kTE4EMkXhL20Y8pN_f","Завантажити сертифікат")</f>
        <v>Завантажити сертифікат</v>
      </c>
    </row>
    <row r="161" spans="1:4" x14ac:dyDescent="0.3">
      <c r="A161">
        <v>160</v>
      </c>
      <c r="B161" t="s">
        <v>320</v>
      </c>
      <c r="C161" t="s">
        <v>321</v>
      </c>
      <c r="D161" t="str">
        <f>HYPERLINK("https://talan.bank.gov.ua/get-user-certificate/34kTE8L1gQPoRFdSeBOy","Завантажити сертифікат")</f>
        <v>Завантажити сертифікат</v>
      </c>
    </row>
    <row r="162" spans="1:4" x14ac:dyDescent="0.3">
      <c r="A162">
        <v>161</v>
      </c>
      <c r="B162" t="s">
        <v>322</v>
      </c>
      <c r="C162" t="s">
        <v>323</v>
      </c>
      <c r="D162" t="str">
        <f>HYPERLINK("https://talan.bank.gov.ua/get-user-certificate/34kTEfoRNmv0pYgf0QNs","Завантажити сертифікат")</f>
        <v>Завантажити сертифікат</v>
      </c>
    </row>
    <row r="163" spans="1:4" x14ac:dyDescent="0.3">
      <c r="A163">
        <v>162</v>
      </c>
      <c r="B163" t="s">
        <v>324</v>
      </c>
      <c r="C163" t="s">
        <v>325</v>
      </c>
      <c r="D163" t="str">
        <f>HYPERLINK("https://talan.bank.gov.ua/get-user-certificate/34kTEaWXqSIoEMkUGcts","Завантажити сертифікат")</f>
        <v>Завантажити сертифікат</v>
      </c>
    </row>
    <row r="164" spans="1:4" x14ac:dyDescent="0.3">
      <c r="A164">
        <v>163</v>
      </c>
      <c r="B164" t="s">
        <v>326</v>
      </c>
      <c r="C164" t="s">
        <v>327</v>
      </c>
      <c r="D164" t="str">
        <f>HYPERLINK("https://talan.bank.gov.ua/get-user-certificate/34kTE5MgyC6szq7Hc4P2","Завантажити сертифікат")</f>
        <v>Завантажити сертифікат</v>
      </c>
    </row>
    <row r="165" spans="1:4" x14ac:dyDescent="0.3">
      <c r="A165">
        <v>164</v>
      </c>
      <c r="B165" t="s">
        <v>328</v>
      </c>
      <c r="C165" t="s">
        <v>329</v>
      </c>
      <c r="D165" t="str">
        <f>HYPERLINK("https://talan.bank.gov.ua/get-user-certificate/34kTEkQ0SJcB2E34oakI","Завантажити сертифікат")</f>
        <v>Завантажити сертифікат</v>
      </c>
    </row>
    <row r="166" spans="1:4" x14ac:dyDescent="0.3">
      <c r="A166">
        <v>165</v>
      </c>
      <c r="B166" t="s">
        <v>330</v>
      </c>
      <c r="C166" t="s">
        <v>331</v>
      </c>
      <c r="D166" t="str">
        <f>HYPERLINK("https://talan.bank.gov.ua/get-user-certificate/34kTEO7Zw5YtxYXF8azR","Завантажити сертифікат")</f>
        <v>Завантажити сертифікат</v>
      </c>
    </row>
    <row r="167" spans="1:4" x14ac:dyDescent="0.3">
      <c r="A167">
        <v>166</v>
      </c>
      <c r="B167" t="s">
        <v>332</v>
      </c>
      <c r="C167" t="s">
        <v>333</v>
      </c>
      <c r="D167" t="str">
        <f>HYPERLINK("https://talan.bank.gov.ua/get-user-certificate/34kTEPIMoOdHakmk3wfU","Завантажити сертифікат")</f>
        <v>Завантажити сертифікат</v>
      </c>
    </row>
    <row r="168" spans="1:4" x14ac:dyDescent="0.3">
      <c r="A168">
        <v>167</v>
      </c>
      <c r="B168" t="s">
        <v>334</v>
      </c>
      <c r="C168" t="s">
        <v>335</v>
      </c>
      <c r="D168" t="str">
        <f>HYPERLINK("https://talan.bank.gov.ua/get-user-certificate/34kTEu-5rRAqlga5SaKC","Завантажити сертифікат")</f>
        <v>Завантажити сертифікат</v>
      </c>
    </row>
    <row r="169" spans="1:4" x14ac:dyDescent="0.3">
      <c r="A169">
        <v>168</v>
      </c>
      <c r="B169" t="s">
        <v>336</v>
      </c>
      <c r="C169" t="s">
        <v>337</v>
      </c>
      <c r="D169" t="str">
        <f>HYPERLINK("https://talan.bank.gov.ua/get-user-certificate/34kTE2-sznl2HuOEW2OV","Завантажити сертифікат")</f>
        <v>Завантажити сертифікат</v>
      </c>
    </row>
    <row r="170" spans="1:4" x14ac:dyDescent="0.3">
      <c r="A170">
        <v>169</v>
      </c>
      <c r="B170" t="s">
        <v>338</v>
      </c>
      <c r="C170" t="s">
        <v>339</v>
      </c>
      <c r="D170" t="str">
        <f>HYPERLINK("https://talan.bank.gov.ua/get-user-certificate/34kTEd6P5BuldhdNg0mU","Завантажити сертифікат")</f>
        <v>Завантажити сертифікат</v>
      </c>
    </row>
    <row r="171" spans="1:4" x14ac:dyDescent="0.3">
      <c r="A171">
        <v>170</v>
      </c>
      <c r="B171" t="s">
        <v>340</v>
      </c>
      <c r="C171" t="s">
        <v>341</v>
      </c>
      <c r="D171" t="str">
        <f>HYPERLINK("https://talan.bank.gov.ua/get-user-certificate/34kTE8gGb6HMfDuchOVt","Завантажити сертифікат")</f>
        <v>Завантажити сертифікат</v>
      </c>
    </row>
    <row r="172" spans="1:4" x14ac:dyDescent="0.3">
      <c r="A172">
        <v>171</v>
      </c>
      <c r="B172" t="s">
        <v>342</v>
      </c>
      <c r="C172" t="s">
        <v>343</v>
      </c>
      <c r="D172" t="str">
        <f>HYPERLINK("https://talan.bank.gov.ua/get-user-certificate/34kTENlcqZMAJ-Sz8Ed6","Завантажити сертифікат")</f>
        <v>Завантажити сертифікат</v>
      </c>
    </row>
    <row r="173" spans="1:4" x14ac:dyDescent="0.3">
      <c r="A173">
        <v>172</v>
      </c>
      <c r="B173" t="s">
        <v>344</v>
      </c>
      <c r="C173" t="s">
        <v>345</v>
      </c>
      <c r="D173" t="str">
        <f>HYPERLINK("https://talan.bank.gov.ua/get-user-certificate/34kTE_I4lHoqhiu-X9eQ","Завантажити сертифікат")</f>
        <v>Завантажити сертифікат</v>
      </c>
    </row>
    <row r="174" spans="1:4" x14ac:dyDescent="0.3">
      <c r="A174">
        <v>173</v>
      </c>
      <c r="B174" t="s">
        <v>346</v>
      </c>
      <c r="C174" t="s">
        <v>347</v>
      </c>
      <c r="D174" t="str">
        <f>HYPERLINK("https://talan.bank.gov.ua/get-user-certificate/34kTE28jfSwVZl8NdRrp","Завантажити сертифікат")</f>
        <v>Завантажити сертифікат</v>
      </c>
    </row>
    <row r="175" spans="1:4" x14ac:dyDescent="0.3">
      <c r="A175">
        <v>174</v>
      </c>
      <c r="B175" t="s">
        <v>348</v>
      </c>
      <c r="C175" t="s">
        <v>349</v>
      </c>
      <c r="D175" t="str">
        <f>HYPERLINK("https://talan.bank.gov.ua/get-user-certificate/34kTEShCM8u9ptFNStls","Завантажити сертифікат")</f>
        <v>Завантажити сертифікат</v>
      </c>
    </row>
    <row r="176" spans="1:4" x14ac:dyDescent="0.3">
      <c r="A176">
        <v>175</v>
      </c>
      <c r="B176" t="s">
        <v>350</v>
      </c>
      <c r="C176" t="s">
        <v>351</v>
      </c>
      <c r="D176" t="str">
        <f>HYPERLINK("https://talan.bank.gov.ua/get-user-certificate/34kTExXBdPXuSRfHPrav","Завантажити сертифікат")</f>
        <v>Завантажити сертифікат</v>
      </c>
    </row>
    <row r="177" spans="1:4" x14ac:dyDescent="0.3">
      <c r="A177">
        <v>176</v>
      </c>
      <c r="B177" t="s">
        <v>352</v>
      </c>
      <c r="C177" t="s">
        <v>353</v>
      </c>
      <c r="D177" t="str">
        <f>HYPERLINK("https://talan.bank.gov.ua/get-user-certificate/34kTE9kvNC3Xt0ZtACNi","Завантажити сертифікат")</f>
        <v>Завантажити сертифікат</v>
      </c>
    </row>
    <row r="178" spans="1:4" x14ac:dyDescent="0.3">
      <c r="A178">
        <v>177</v>
      </c>
      <c r="B178" t="s">
        <v>354</v>
      </c>
      <c r="C178" t="s">
        <v>355</v>
      </c>
      <c r="D178" t="str">
        <f>HYPERLINK("https://talan.bank.gov.ua/get-user-certificate/34kTEp2A3sSeDsYL5KSp","Завантажити сертифікат")</f>
        <v>Завантажити сертифікат</v>
      </c>
    </row>
    <row r="179" spans="1:4" x14ac:dyDescent="0.3">
      <c r="A179">
        <v>178</v>
      </c>
      <c r="B179" t="s">
        <v>356</v>
      </c>
      <c r="C179" t="s">
        <v>357</v>
      </c>
      <c r="D179" t="str">
        <f>HYPERLINK("https://talan.bank.gov.ua/get-user-certificate/34kTEuzG4B0zz4ojuMoK","Завантажити сертифікат")</f>
        <v>Завантажити сертифікат</v>
      </c>
    </row>
    <row r="180" spans="1:4" x14ac:dyDescent="0.3">
      <c r="A180">
        <v>179</v>
      </c>
      <c r="B180" t="s">
        <v>358</v>
      </c>
      <c r="C180" t="s">
        <v>359</v>
      </c>
      <c r="D180" t="str">
        <f>HYPERLINK("https://talan.bank.gov.ua/get-user-certificate/34kTEYu7Tx8n_Xpk1lLc","Завантажити сертифікат")</f>
        <v>Завантажити сертифікат</v>
      </c>
    </row>
    <row r="181" spans="1:4" x14ac:dyDescent="0.3">
      <c r="A181">
        <v>180</v>
      </c>
      <c r="B181" t="s">
        <v>360</v>
      </c>
      <c r="C181" t="s">
        <v>361</v>
      </c>
      <c r="D181" t="str">
        <f>HYPERLINK("https://talan.bank.gov.ua/get-user-certificate/34kTESTEZ3OQHruyEV2x","Завантажити сертифікат")</f>
        <v>Завантажити сертифікат</v>
      </c>
    </row>
    <row r="182" spans="1:4" x14ac:dyDescent="0.3">
      <c r="A182">
        <v>181</v>
      </c>
      <c r="B182" t="s">
        <v>362</v>
      </c>
      <c r="C182" t="s">
        <v>363</v>
      </c>
      <c r="D182" t="str">
        <f>HYPERLINK("https://talan.bank.gov.ua/get-user-certificate/34kTEHf-rRSfyO71cB_J","Завантажити сертифікат")</f>
        <v>Завантажити сертифікат</v>
      </c>
    </row>
    <row r="183" spans="1:4" x14ac:dyDescent="0.3">
      <c r="A183">
        <v>182</v>
      </c>
      <c r="B183" t="s">
        <v>364</v>
      </c>
      <c r="C183" t="s">
        <v>365</v>
      </c>
      <c r="D183" t="str">
        <f>HYPERLINK("https://talan.bank.gov.ua/get-user-certificate/34kTEx5GlisgRZGzh7G8","Завантажити сертифікат")</f>
        <v>Завантажити сертифікат</v>
      </c>
    </row>
    <row r="184" spans="1:4" x14ac:dyDescent="0.3">
      <c r="A184">
        <v>183</v>
      </c>
      <c r="B184" t="s">
        <v>366</v>
      </c>
      <c r="C184" t="s">
        <v>367</v>
      </c>
      <c r="D184" t="str">
        <f>HYPERLINK("https://talan.bank.gov.ua/get-user-certificate/34kTEamcbUt5e29jHje1","Завантажити сертифікат")</f>
        <v>Завантажити сертифікат</v>
      </c>
    </row>
    <row r="185" spans="1:4" x14ac:dyDescent="0.3">
      <c r="A185">
        <v>184</v>
      </c>
      <c r="B185" t="s">
        <v>368</v>
      </c>
      <c r="C185" t="s">
        <v>369</v>
      </c>
      <c r="D185" t="str">
        <f>HYPERLINK("https://talan.bank.gov.ua/get-user-certificate/34kTEnHD2nmKWKYkhNCB","Завантажити сертифікат")</f>
        <v>Завантажити сертифікат</v>
      </c>
    </row>
    <row r="186" spans="1:4" x14ac:dyDescent="0.3">
      <c r="A186">
        <v>185</v>
      </c>
      <c r="B186" t="s">
        <v>370</v>
      </c>
      <c r="C186" t="s">
        <v>371</v>
      </c>
      <c r="D186" t="str">
        <f>HYPERLINK("https://talan.bank.gov.ua/get-user-certificate/34kTEp7YNWPqCcR-PS6A","Завантажити сертифікат")</f>
        <v>Завантажити сертифікат</v>
      </c>
    </row>
    <row r="187" spans="1:4" x14ac:dyDescent="0.3">
      <c r="A187">
        <v>186</v>
      </c>
      <c r="B187" t="s">
        <v>372</v>
      </c>
      <c r="C187" t="s">
        <v>373</v>
      </c>
      <c r="D187" t="str">
        <f>HYPERLINK("https://talan.bank.gov.ua/get-user-certificate/34kTEYjY2-jSmN09xObE","Завантажити сертифікат")</f>
        <v>Завантажити сертифікат</v>
      </c>
    </row>
    <row r="188" spans="1:4" x14ac:dyDescent="0.3">
      <c r="A188">
        <v>187</v>
      </c>
      <c r="B188" t="s">
        <v>374</v>
      </c>
      <c r="C188" t="s">
        <v>375</v>
      </c>
      <c r="D188" t="str">
        <f>HYPERLINK("https://talan.bank.gov.ua/get-user-certificate/34kTE_y3tZ5ThtJGjxkU","Завантажити сертифікат")</f>
        <v>Завантажити сертифікат</v>
      </c>
    </row>
    <row r="189" spans="1:4" x14ac:dyDescent="0.3">
      <c r="A189">
        <v>188</v>
      </c>
      <c r="B189" t="s">
        <v>376</v>
      </c>
      <c r="C189" t="s">
        <v>377</v>
      </c>
      <c r="D189" t="str">
        <f>HYPERLINK("https://talan.bank.gov.ua/get-user-certificate/34kTEV-qUdyEiwwtOY4j","Завантажити сертифікат")</f>
        <v>Завантажити сертифікат</v>
      </c>
    </row>
    <row r="190" spans="1:4" x14ac:dyDescent="0.3">
      <c r="A190">
        <v>189</v>
      </c>
      <c r="B190" t="s">
        <v>378</v>
      </c>
      <c r="C190" t="s">
        <v>379</v>
      </c>
      <c r="D190" t="str">
        <f>HYPERLINK("https://talan.bank.gov.ua/get-user-certificate/34kTELBrGoIuT6aCtZlP","Завантажити сертифікат")</f>
        <v>Завантажити сертифікат</v>
      </c>
    </row>
    <row r="191" spans="1:4" x14ac:dyDescent="0.3">
      <c r="A191">
        <v>190</v>
      </c>
      <c r="B191" t="s">
        <v>380</v>
      </c>
      <c r="C191" t="s">
        <v>381</v>
      </c>
      <c r="D191" t="str">
        <f>HYPERLINK("https://talan.bank.gov.ua/get-user-certificate/34kTEE1kx40R06TK_1bh","Завантажити сертифікат")</f>
        <v>Завантажити сертифікат</v>
      </c>
    </row>
    <row r="192" spans="1:4" x14ac:dyDescent="0.3">
      <c r="A192">
        <v>191</v>
      </c>
      <c r="B192" t="s">
        <v>382</v>
      </c>
      <c r="C192" t="s">
        <v>383</v>
      </c>
      <c r="D192" t="str">
        <f>HYPERLINK("https://talan.bank.gov.ua/get-user-certificate/34kTE9Vl7k5Sc7aDBiIi","Завантажити сертифікат")</f>
        <v>Завантажити сертифікат</v>
      </c>
    </row>
    <row r="193" spans="1:4" x14ac:dyDescent="0.3">
      <c r="A193">
        <v>192</v>
      </c>
      <c r="B193" t="s">
        <v>384</v>
      </c>
      <c r="C193" t="s">
        <v>385</v>
      </c>
      <c r="D193" t="str">
        <f>HYPERLINK("https://talan.bank.gov.ua/get-user-certificate/34kTEc9W6DG86xXdzv8w","Завантажити сертифікат")</f>
        <v>Завантажити сертифікат</v>
      </c>
    </row>
    <row r="194" spans="1:4" x14ac:dyDescent="0.3">
      <c r="A194">
        <v>193</v>
      </c>
      <c r="B194" t="s">
        <v>386</v>
      </c>
      <c r="C194" t="s">
        <v>387</v>
      </c>
      <c r="D194" t="str">
        <f>HYPERLINK("https://talan.bank.gov.ua/get-user-certificate/34kTEvQP8x635tgclo5S","Завантажити сертифікат")</f>
        <v>Завантажити сертифікат</v>
      </c>
    </row>
    <row r="195" spans="1:4" x14ac:dyDescent="0.3">
      <c r="A195">
        <v>194</v>
      </c>
      <c r="B195" t="s">
        <v>388</v>
      </c>
      <c r="C195" t="s">
        <v>389</v>
      </c>
      <c r="D195" t="str">
        <f>HYPERLINK("https://talan.bank.gov.ua/get-user-certificate/34kTE6jorTiBIUcAfk2s","Завантажити сертифікат")</f>
        <v>Завантажити сертифікат</v>
      </c>
    </row>
    <row r="196" spans="1:4" x14ac:dyDescent="0.3">
      <c r="A196">
        <v>195</v>
      </c>
      <c r="B196" t="s">
        <v>390</v>
      </c>
      <c r="C196" t="s">
        <v>391</v>
      </c>
      <c r="D196" t="str">
        <f>HYPERLINK("https://talan.bank.gov.ua/get-user-certificate/34kTEsNfKw28ptgGO9i4","Завантажити сертифікат")</f>
        <v>Завантажити сертифікат</v>
      </c>
    </row>
    <row r="197" spans="1:4" x14ac:dyDescent="0.3">
      <c r="A197">
        <v>196</v>
      </c>
      <c r="B197" t="s">
        <v>392</v>
      </c>
      <c r="C197" t="s">
        <v>393</v>
      </c>
      <c r="D197" t="str">
        <f>HYPERLINK("https://talan.bank.gov.ua/get-user-certificate/34kTEDKe6D0C2382AFRA","Завантажити сертифікат")</f>
        <v>Завантажити сертифікат</v>
      </c>
    </row>
    <row r="198" spans="1:4" x14ac:dyDescent="0.3">
      <c r="A198">
        <v>197</v>
      </c>
      <c r="B198" t="s">
        <v>394</v>
      </c>
      <c r="C198" t="s">
        <v>395</v>
      </c>
      <c r="D198" t="str">
        <f>HYPERLINK("https://talan.bank.gov.ua/get-user-certificate/34kTEP5ANcCvUl3ayjmV","Завантажити сертифікат")</f>
        <v>Завантажити сертифікат</v>
      </c>
    </row>
    <row r="199" spans="1:4" x14ac:dyDescent="0.3">
      <c r="A199">
        <v>198</v>
      </c>
      <c r="B199" t="s">
        <v>396</v>
      </c>
      <c r="C199" t="s">
        <v>397</v>
      </c>
      <c r="D199" t="str">
        <f>HYPERLINK("https://talan.bank.gov.ua/get-user-certificate/34kTEDR3vn195Ea90RVw","Завантажити сертифікат")</f>
        <v>Завантажити сертифікат</v>
      </c>
    </row>
    <row r="200" spans="1:4" x14ac:dyDescent="0.3">
      <c r="A200">
        <v>199</v>
      </c>
      <c r="B200" t="s">
        <v>398</v>
      </c>
      <c r="C200" t="s">
        <v>399</v>
      </c>
      <c r="D200" t="str">
        <f>HYPERLINK("https://talan.bank.gov.ua/get-user-certificate/34kTEVfJuTGhMKMPvmg7","Завантажити сертифікат")</f>
        <v>Завантажити сертифікат</v>
      </c>
    </row>
    <row r="201" spans="1:4" x14ac:dyDescent="0.3">
      <c r="A201">
        <v>200</v>
      </c>
      <c r="B201" t="s">
        <v>400</v>
      </c>
      <c r="C201" t="s">
        <v>401</v>
      </c>
      <c r="D201" t="str">
        <f>HYPERLINK("https://talan.bank.gov.ua/get-user-certificate/34kTE2HrcCB252dnMKJZ","Завантажити сертифікат")</f>
        <v>Завантажити сертифікат</v>
      </c>
    </row>
    <row r="202" spans="1:4" x14ac:dyDescent="0.3">
      <c r="A202">
        <v>201</v>
      </c>
      <c r="B202" t="s">
        <v>402</v>
      </c>
      <c r="C202" t="s">
        <v>403</v>
      </c>
      <c r="D202" t="str">
        <f>HYPERLINK("https://talan.bank.gov.ua/get-user-certificate/34kTEpwKX8M5wbW3bFaA","Завантажити сертифікат")</f>
        <v>Завантажити сертифікат</v>
      </c>
    </row>
    <row r="203" spans="1:4" x14ac:dyDescent="0.3">
      <c r="A203">
        <v>202</v>
      </c>
      <c r="B203" t="s">
        <v>404</v>
      </c>
      <c r="C203" t="s">
        <v>405</v>
      </c>
      <c r="D203" t="str">
        <f>HYPERLINK("https://talan.bank.gov.ua/get-user-certificate/34kTEeV01_By27X-pYW2","Завантажити сертифікат")</f>
        <v>Завантажити сертифікат</v>
      </c>
    </row>
    <row r="204" spans="1:4" x14ac:dyDescent="0.3">
      <c r="A204">
        <v>203</v>
      </c>
      <c r="B204" t="s">
        <v>406</v>
      </c>
      <c r="C204" t="s">
        <v>407</v>
      </c>
      <c r="D204" t="str">
        <f>HYPERLINK("https://talan.bank.gov.ua/get-user-certificate/34kTEM55pSoF9qa8GTu7","Завантажити сертифікат")</f>
        <v>Завантажити сертифікат</v>
      </c>
    </row>
    <row r="205" spans="1:4" x14ac:dyDescent="0.3">
      <c r="A205">
        <v>204</v>
      </c>
      <c r="B205" t="s">
        <v>408</v>
      </c>
      <c r="C205" t="s">
        <v>409</v>
      </c>
      <c r="D205" t="str">
        <f>HYPERLINK("https://talan.bank.gov.ua/get-user-certificate/34kTErfqd757hkozQHwd","Завантажити сертифікат")</f>
        <v>Завантажити сертифікат</v>
      </c>
    </row>
    <row r="206" spans="1:4" x14ac:dyDescent="0.3">
      <c r="A206">
        <v>205</v>
      </c>
      <c r="B206" t="s">
        <v>410</v>
      </c>
      <c r="C206" t="s">
        <v>411</v>
      </c>
      <c r="D206" t="str">
        <f>HYPERLINK("https://talan.bank.gov.ua/get-user-certificate/34kTET8r7n1qU1a5cqEO","Завантажити сертифікат")</f>
        <v>Завантажити сертифікат</v>
      </c>
    </row>
    <row r="207" spans="1:4" x14ac:dyDescent="0.3">
      <c r="A207">
        <v>206</v>
      </c>
      <c r="B207" t="s">
        <v>412</v>
      </c>
      <c r="C207" t="s">
        <v>413</v>
      </c>
      <c r="D207" t="str">
        <f>HYPERLINK("https://talan.bank.gov.ua/get-user-certificate/34kTEXkBnihvew-0BBV3","Завантажити сертифікат")</f>
        <v>Завантажити сертифікат</v>
      </c>
    </row>
    <row r="208" spans="1:4" x14ac:dyDescent="0.3">
      <c r="A208">
        <v>207</v>
      </c>
      <c r="B208" t="s">
        <v>414</v>
      </c>
      <c r="C208" t="s">
        <v>415</v>
      </c>
      <c r="D208" t="str">
        <f>HYPERLINK("https://talan.bank.gov.ua/get-user-certificate/34kTEVKrRJ5_xAbCk3LI","Завантажити сертифікат")</f>
        <v>Завантажити сертифікат</v>
      </c>
    </row>
    <row r="209" spans="1:4" x14ac:dyDescent="0.3">
      <c r="A209">
        <v>208</v>
      </c>
      <c r="B209" t="s">
        <v>416</v>
      </c>
      <c r="C209" t="s">
        <v>417</v>
      </c>
      <c r="D209" t="str">
        <f>HYPERLINK("https://talan.bank.gov.ua/get-user-certificate/34kTE1J4kgGMg1v13SdZ","Завантажити сертифікат")</f>
        <v>Завантажити сертифікат</v>
      </c>
    </row>
    <row r="210" spans="1:4" x14ac:dyDescent="0.3">
      <c r="A210">
        <v>209</v>
      </c>
      <c r="B210" t="s">
        <v>418</v>
      </c>
      <c r="C210" t="s">
        <v>419</v>
      </c>
      <c r="D210" t="str">
        <f>HYPERLINK("https://talan.bank.gov.ua/get-user-certificate/34kTEA36jP5nk7QjWmYz","Завантажити сертифікат")</f>
        <v>Завантажити сертифікат</v>
      </c>
    </row>
    <row r="211" spans="1:4" x14ac:dyDescent="0.3">
      <c r="A211">
        <v>210</v>
      </c>
      <c r="B211" t="s">
        <v>420</v>
      </c>
      <c r="C211" t="s">
        <v>421</v>
      </c>
      <c r="D211" t="str">
        <f>HYPERLINK("https://talan.bank.gov.ua/get-user-certificate/34kTEAVm8e2lCZ9XmoH6","Завантажити сертифікат")</f>
        <v>Завантажити сертифікат</v>
      </c>
    </row>
    <row r="212" spans="1:4" x14ac:dyDescent="0.3">
      <c r="A212">
        <v>211</v>
      </c>
      <c r="B212" t="s">
        <v>422</v>
      </c>
      <c r="C212" t="s">
        <v>423</v>
      </c>
      <c r="D212" t="str">
        <f>HYPERLINK("https://talan.bank.gov.ua/get-user-certificate/34kTE6_pkMLvmcq5Gwm1","Завантажити сертифікат")</f>
        <v>Завантажити сертифікат</v>
      </c>
    </row>
    <row r="213" spans="1:4" x14ac:dyDescent="0.3">
      <c r="A213">
        <v>212</v>
      </c>
      <c r="B213" t="s">
        <v>424</v>
      </c>
      <c r="C213" t="s">
        <v>425</v>
      </c>
      <c r="D213" t="str">
        <f>HYPERLINK("https://talan.bank.gov.ua/get-user-certificate/34kTE98VZpeOLh4VEDuA","Завантажити сертифікат")</f>
        <v>Завантажити сертифікат</v>
      </c>
    </row>
    <row r="214" spans="1:4" x14ac:dyDescent="0.3">
      <c r="A214">
        <v>213</v>
      </c>
      <c r="B214" t="s">
        <v>426</v>
      </c>
      <c r="C214" t="s">
        <v>427</v>
      </c>
      <c r="D214" t="str">
        <f>HYPERLINK("https://talan.bank.gov.ua/get-user-certificate/34kTECQU9X9FvaEVYBh8","Завантажити сертифікат")</f>
        <v>Завантажити сертифікат</v>
      </c>
    </row>
    <row r="215" spans="1:4" x14ac:dyDescent="0.3">
      <c r="A215">
        <v>214</v>
      </c>
      <c r="B215" t="s">
        <v>428</v>
      </c>
      <c r="C215" t="s">
        <v>429</v>
      </c>
      <c r="D215" t="str">
        <f>HYPERLINK("https://talan.bank.gov.ua/get-user-certificate/34kTEPFDoNiB1cH8_J4z","Завантажити сертифікат")</f>
        <v>Завантажити сертифікат</v>
      </c>
    </row>
    <row r="216" spans="1:4" x14ac:dyDescent="0.3">
      <c r="A216">
        <v>215</v>
      </c>
      <c r="B216" t="s">
        <v>430</v>
      </c>
      <c r="C216" t="s">
        <v>431</v>
      </c>
      <c r="D216" t="str">
        <f>HYPERLINK("https://talan.bank.gov.ua/get-user-certificate/34kTExW-sAMO_FuYwRG2","Завантажити сертифікат")</f>
        <v>Завантажити сертифікат</v>
      </c>
    </row>
    <row r="217" spans="1:4" x14ac:dyDescent="0.3">
      <c r="A217">
        <v>216</v>
      </c>
      <c r="B217" t="s">
        <v>432</v>
      </c>
      <c r="C217" t="s">
        <v>433</v>
      </c>
      <c r="D217" t="str">
        <f>HYPERLINK("https://talan.bank.gov.ua/get-user-certificate/34kTEeFhxkcgl_VpANzG","Завантажити сертифікат")</f>
        <v>Завантажити сертифікат</v>
      </c>
    </row>
    <row r="218" spans="1:4" x14ac:dyDescent="0.3">
      <c r="A218">
        <v>217</v>
      </c>
      <c r="B218" t="s">
        <v>434</v>
      </c>
      <c r="C218" t="s">
        <v>435</v>
      </c>
      <c r="D218" t="str">
        <f>HYPERLINK("https://talan.bank.gov.ua/get-user-certificate/34kTEoWjTiMAZo_LFByt","Завантажити сертифікат")</f>
        <v>Завантажити сертифікат</v>
      </c>
    </row>
    <row r="219" spans="1:4" x14ac:dyDescent="0.3">
      <c r="A219">
        <v>218</v>
      </c>
      <c r="B219" t="s">
        <v>436</v>
      </c>
      <c r="C219" t="s">
        <v>437</v>
      </c>
      <c r="D219" t="str">
        <f>HYPERLINK("https://talan.bank.gov.ua/get-user-certificate/34kTEA6I0tDgSDEFbvAk","Завантажити сертифікат")</f>
        <v>Завантажити сертифікат</v>
      </c>
    </row>
    <row r="220" spans="1:4" x14ac:dyDescent="0.3">
      <c r="A220">
        <v>219</v>
      </c>
      <c r="B220" t="s">
        <v>438</v>
      </c>
      <c r="C220" t="s">
        <v>439</v>
      </c>
      <c r="D220" t="str">
        <f>HYPERLINK("https://talan.bank.gov.ua/get-user-certificate/34kTE2tv5ycuNLDhJ6Q3","Завантажити сертифікат")</f>
        <v>Завантажити сертифікат</v>
      </c>
    </row>
    <row r="221" spans="1:4" x14ac:dyDescent="0.3">
      <c r="A221">
        <v>220</v>
      </c>
      <c r="B221" t="s">
        <v>440</v>
      </c>
      <c r="C221" t="s">
        <v>441</v>
      </c>
      <c r="D221" t="str">
        <f>HYPERLINK("https://talan.bank.gov.ua/get-user-certificate/34kTE_SFS6gNN_8rGbZR","Завантажити сертифікат")</f>
        <v>Завантажити сертифікат</v>
      </c>
    </row>
    <row r="222" spans="1:4" x14ac:dyDescent="0.3">
      <c r="A222">
        <v>221</v>
      </c>
      <c r="B222" t="s">
        <v>442</v>
      </c>
      <c r="C222" t="s">
        <v>443</v>
      </c>
      <c r="D222" t="str">
        <f>HYPERLINK("https://talan.bank.gov.ua/get-user-certificate/34kTEbu0JHquOUJUqgLF","Завантажити сертифікат")</f>
        <v>Завантажити сертифікат</v>
      </c>
    </row>
    <row r="223" spans="1:4" x14ac:dyDescent="0.3">
      <c r="A223">
        <v>222</v>
      </c>
      <c r="B223" t="s">
        <v>444</v>
      </c>
      <c r="C223" t="s">
        <v>445</v>
      </c>
      <c r="D223" t="str">
        <f>HYPERLINK("https://talan.bank.gov.ua/get-user-certificate/34kTErpuD29LPhgXahxG","Завантажити сертифікат")</f>
        <v>Завантажити сертифікат</v>
      </c>
    </row>
    <row r="224" spans="1:4" x14ac:dyDescent="0.3">
      <c r="A224">
        <v>223</v>
      </c>
      <c r="B224" t="s">
        <v>446</v>
      </c>
      <c r="C224" t="s">
        <v>447</v>
      </c>
      <c r="D224" t="str">
        <f>HYPERLINK("https://talan.bank.gov.ua/get-user-certificate/34kTEGlOWJhzNM-WCfg6","Завантажити сертифікат")</f>
        <v>Завантажити сертифікат</v>
      </c>
    </row>
    <row r="225" spans="1:4" x14ac:dyDescent="0.3">
      <c r="A225">
        <v>224</v>
      </c>
      <c r="B225" t="s">
        <v>448</v>
      </c>
      <c r="C225" t="s">
        <v>449</v>
      </c>
      <c r="D225" t="str">
        <f>HYPERLINK("https://talan.bank.gov.ua/get-user-certificate/34kTE-rqf0G917cY7FaV","Завантажити сертифікат")</f>
        <v>Завантажити сертифікат</v>
      </c>
    </row>
    <row r="226" spans="1:4" x14ac:dyDescent="0.3">
      <c r="A226">
        <v>225</v>
      </c>
      <c r="B226" t="s">
        <v>450</v>
      </c>
      <c r="C226" t="s">
        <v>451</v>
      </c>
      <c r="D226" t="str">
        <f>HYPERLINK("https://talan.bank.gov.ua/get-user-certificate/34kTEX0lLbljYHk7Jal-","Завантажити сертифікат")</f>
        <v>Завантажити сертифікат</v>
      </c>
    </row>
    <row r="227" spans="1:4" x14ac:dyDescent="0.3">
      <c r="A227">
        <v>226</v>
      </c>
      <c r="B227" t="s">
        <v>452</v>
      </c>
      <c r="C227" t="s">
        <v>453</v>
      </c>
      <c r="D227" t="str">
        <f>HYPERLINK("https://talan.bank.gov.ua/get-user-certificate/34kTEJ193MLewHZ-DEIn","Завантажити сертифікат")</f>
        <v>Завантажити сертифікат</v>
      </c>
    </row>
    <row r="228" spans="1:4" x14ac:dyDescent="0.3">
      <c r="A228">
        <v>227</v>
      </c>
      <c r="B228" t="s">
        <v>454</v>
      </c>
      <c r="C228" t="s">
        <v>455</v>
      </c>
      <c r="D228" t="str">
        <f>HYPERLINK("https://talan.bank.gov.ua/get-user-certificate/34kTEfsriDdk0x24iJk1","Завантажити сертифікат")</f>
        <v>Завантажити сертифікат</v>
      </c>
    </row>
    <row r="229" spans="1:4" x14ac:dyDescent="0.3">
      <c r="A229">
        <v>228</v>
      </c>
      <c r="B229" t="s">
        <v>456</v>
      </c>
      <c r="C229" t="s">
        <v>457</v>
      </c>
      <c r="D229" t="str">
        <f>HYPERLINK("https://talan.bank.gov.ua/get-user-certificate/34kTEnlo0S28S_Edj6HG","Завантажити сертифікат")</f>
        <v>Завантажити сертифікат</v>
      </c>
    </row>
    <row r="230" spans="1:4" x14ac:dyDescent="0.3">
      <c r="A230">
        <v>229</v>
      </c>
      <c r="B230" t="s">
        <v>458</v>
      </c>
      <c r="C230" t="s">
        <v>459</v>
      </c>
      <c r="D230" t="str">
        <f>HYPERLINK("https://talan.bank.gov.ua/get-user-certificate/34kTEQ4hY6sEYWvTs7Wz","Завантажити сертифікат")</f>
        <v>Завантажити сертифікат</v>
      </c>
    </row>
    <row r="231" spans="1:4" x14ac:dyDescent="0.3">
      <c r="A231">
        <v>230</v>
      </c>
      <c r="B231" t="s">
        <v>460</v>
      </c>
      <c r="C231" t="s">
        <v>461</v>
      </c>
      <c r="D231" t="str">
        <f>HYPERLINK("https://talan.bank.gov.ua/get-user-certificate/34kTEV4stxPstsi0ThP3","Завантажити сертифікат")</f>
        <v>Завантажити сертифікат</v>
      </c>
    </row>
    <row r="232" spans="1:4" x14ac:dyDescent="0.3">
      <c r="A232">
        <v>231</v>
      </c>
      <c r="B232" t="s">
        <v>462</v>
      </c>
      <c r="C232" t="s">
        <v>463</v>
      </c>
      <c r="D232" t="str">
        <f>HYPERLINK("https://talan.bank.gov.ua/get-user-certificate/34kTEVs03V91H-41Pvdp","Завантажити сертифікат")</f>
        <v>Завантажити сертифікат</v>
      </c>
    </row>
    <row r="233" spans="1:4" x14ac:dyDescent="0.3">
      <c r="A233">
        <v>232</v>
      </c>
      <c r="B233" t="s">
        <v>464</v>
      </c>
      <c r="C233" t="s">
        <v>465</v>
      </c>
      <c r="D233" t="str">
        <f>HYPERLINK("https://talan.bank.gov.ua/get-user-certificate/34kTEWkp1UmY-hZgmtuf","Завантажити сертифікат")</f>
        <v>Завантажити сертифікат</v>
      </c>
    </row>
    <row r="234" spans="1:4" x14ac:dyDescent="0.3">
      <c r="A234">
        <v>233</v>
      </c>
      <c r="B234" t="s">
        <v>466</v>
      </c>
      <c r="C234" t="s">
        <v>467</v>
      </c>
      <c r="D234" t="str">
        <f>HYPERLINK("https://talan.bank.gov.ua/get-user-certificate/34kTE6QHksli7yejRdt4","Завантажити сертифікат")</f>
        <v>Завантажити сертифікат</v>
      </c>
    </row>
    <row r="235" spans="1:4" x14ac:dyDescent="0.3">
      <c r="A235">
        <v>234</v>
      </c>
      <c r="B235" t="s">
        <v>468</v>
      </c>
      <c r="C235" t="s">
        <v>469</v>
      </c>
      <c r="D235" t="str">
        <f>HYPERLINK("https://talan.bank.gov.ua/get-user-certificate/34kTETU7NV_jfBswqzd8","Завантажити сертифікат")</f>
        <v>Завантажити сертифікат</v>
      </c>
    </row>
    <row r="236" spans="1:4" x14ac:dyDescent="0.3">
      <c r="A236">
        <v>235</v>
      </c>
      <c r="B236" t="s">
        <v>470</v>
      </c>
      <c r="C236" t="s">
        <v>471</v>
      </c>
      <c r="D236" t="str">
        <f>HYPERLINK("https://talan.bank.gov.ua/get-user-certificate/34kTElFzHc28hiEWBuBs","Завантажити сертифікат")</f>
        <v>Завантажити сертифікат</v>
      </c>
    </row>
    <row r="237" spans="1:4" x14ac:dyDescent="0.3">
      <c r="A237">
        <v>236</v>
      </c>
      <c r="B237" t="s">
        <v>472</v>
      </c>
      <c r="C237" t="s">
        <v>473</v>
      </c>
      <c r="D237" t="str">
        <f>HYPERLINK("https://talan.bank.gov.ua/get-user-certificate/34kTEhzmcl-7UHnkzc7j","Завантажити сертифікат")</f>
        <v>Завантажити сертифікат</v>
      </c>
    </row>
    <row r="238" spans="1:4" x14ac:dyDescent="0.3">
      <c r="A238">
        <v>237</v>
      </c>
      <c r="B238" t="s">
        <v>474</v>
      </c>
      <c r="C238" t="s">
        <v>475</v>
      </c>
      <c r="D238" t="str">
        <f>HYPERLINK("https://talan.bank.gov.ua/get-user-certificate/34kTECmJI5LmZm2K6s_1","Завантажити сертифікат")</f>
        <v>Завантажити сертифікат</v>
      </c>
    </row>
    <row r="239" spans="1:4" x14ac:dyDescent="0.3">
      <c r="A239">
        <v>238</v>
      </c>
      <c r="B239" t="s">
        <v>476</v>
      </c>
      <c r="C239" t="s">
        <v>477</v>
      </c>
      <c r="D239" t="str">
        <f>HYPERLINK("https://talan.bank.gov.ua/get-user-certificate/34kTECvOF6Lz7L8X2bjs","Завантажити сертифікат")</f>
        <v>Завантажити сертифікат</v>
      </c>
    </row>
    <row r="240" spans="1:4" x14ac:dyDescent="0.3">
      <c r="A240">
        <v>239</v>
      </c>
      <c r="B240" t="s">
        <v>478</v>
      </c>
      <c r="C240" t="s">
        <v>479</v>
      </c>
      <c r="D240" t="str">
        <f>HYPERLINK("https://talan.bank.gov.ua/get-user-certificate/34kTEo7ieL9J3UqZPnVq","Завантажити сертифікат")</f>
        <v>Завантажити сертифікат</v>
      </c>
    </row>
    <row r="241" spans="1:4" x14ac:dyDescent="0.3">
      <c r="A241">
        <v>240</v>
      </c>
      <c r="B241" t="s">
        <v>480</v>
      </c>
      <c r="C241" t="s">
        <v>481</v>
      </c>
      <c r="D241" t="str">
        <f>HYPERLINK("https://talan.bank.gov.ua/get-user-certificate/34kTEPruN8RpMqRd2GVO","Завантажити сертифікат")</f>
        <v>Завантажити сертифікат</v>
      </c>
    </row>
    <row r="242" spans="1:4" x14ac:dyDescent="0.3">
      <c r="A242">
        <v>241</v>
      </c>
      <c r="B242" t="s">
        <v>482</v>
      </c>
      <c r="C242" t="s">
        <v>483</v>
      </c>
      <c r="D242" t="str">
        <f>HYPERLINK("https://talan.bank.gov.ua/get-user-certificate/34kTEEViz3UCdzChJYos","Завантажити сертифікат")</f>
        <v>Завантажити сертифікат</v>
      </c>
    </row>
    <row r="243" spans="1:4" x14ac:dyDescent="0.3">
      <c r="A243">
        <v>242</v>
      </c>
      <c r="B243" t="s">
        <v>484</v>
      </c>
      <c r="C243" t="s">
        <v>485</v>
      </c>
      <c r="D243" t="str">
        <f>HYPERLINK("https://talan.bank.gov.ua/get-user-certificate/34kTEsi-St-PzRzDW0Rd","Завантажити сертифікат")</f>
        <v>Завантажити сертифікат</v>
      </c>
    </row>
    <row r="244" spans="1:4" x14ac:dyDescent="0.3">
      <c r="A244">
        <v>243</v>
      </c>
      <c r="B244" t="s">
        <v>486</v>
      </c>
      <c r="C244" t="s">
        <v>487</v>
      </c>
      <c r="D244" t="str">
        <f>HYPERLINK("https://talan.bank.gov.ua/get-user-certificate/34kTExqKnTtrbI4gFoUJ","Завантажити сертифікат")</f>
        <v>Завантажити сертифікат</v>
      </c>
    </row>
    <row r="245" spans="1:4" x14ac:dyDescent="0.3">
      <c r="A245">
        <v>244</v>
      </c>
      <c r="B245" t="s">
        <v>488</v>
      </c>
      <c r="C245" t="s">
        <v>489</v>
      </c>
      <c r="D245" t="str">
        <f>HYPERLINK("https://talan.bank.gov.ua/get-user-certificate/34kTEdbXY1Ocf0cHViQh","Завантажити сертифікат")</f>
        <v>Завантажити сертифікат</v>
      </c>
    </row>
    <row r="246" spans="1:4" x14ac:dyDescent="0.3">
      <c r="A246">
        <v>245</v>
      </c>
      <c r="B246" t="s">
        <v>490</v>
      </c>
      <c r="C246" t="s">
        <v>491</v>
      </c>
      <c r="D246" t="str">
        <f>HYPERLINK("https://talan.bank.gov.ua/get-user-certificate/34kTE0ZE-L63tEFoQbFl","Завантажити сертифікат")</f>
        <v>Завантажити сертифікат</v>
      </c>
    </row>
    <row r="247" spans="1:4" x14ac:dyDescent="0.3">
      <c r="A247">
        <v>246</v>
      </c>
      <c r="B247" t="s">
        <v>492</v>
      </c>
      <c r="C247" t="s">
        <v>493</v>
      </c>
      <c r="D247" t="str">
        <f>HYPERLINK("https://talan.bank.gov.ua/get-user-certificate/34kTEE_oYOrYLlZrUzHL","Завантажити сертифікат")</f>
        <v>Завантажити сертифікат</v>
      </c>
    </row>
    <row r="248" spans="1:4" x14ac:dyDescent="0.3">
      <c r="A248">
        <v>247</v>
      </c>
      <c r="B248" t="s">
        <v>494</v>
      </c>
      <c r="C248" t="s">
        <v>495</v>
      </c>
      <c r="D248" t="str">
        <f>HYPERLINK("https://talan.bank.gov.ua/get-user-certificate/34kTETyhrJiWBlUDkW7X","Завантажити сертифікат")</f>
        <v>Завантажити сертифікат</v>
      </c>
    </row>
    <row r="249" spans="1:4" x14ac:dyDescent="0.3">
      <c r="A249">
        <v>248</v>
      </c>
      <c r="B249" t="s">
        <v>496</v>
      </c>
      <c r="C249" t="s">
        <v>497</v>
      </c>
      <c r="D249" t="str">
        <f>HYPERLINK("https://talan.bank.gov.ua/get-user-certificate/34kTEij-kgPF_wGuLk0p","Завантажити сертифікат")</f>
        <v>Завантажити сертифікат</v>
      </c>
    </row>
    <row r="250" spans="1:4" x14ac:dyDescent="0.3">
      <c r="A250">
        <v>249</v>
      </c>
      <c r="B250" t="s">
        <v>498</v>
      </c>
      <c r="C250" t="s">
        <v>499</v>
      </c>
      <c r="D250" t="str">
        <f>HYPERLINK("https://talan.bank.gov.ua/get-user-certificate/34kTEJdzLlrlTVZXoaUx","Завантажити сертифікат")</f>
        <v>Завантажити сертифікат</v>
      </c>
    </row>
    <row r="251" spans="1:4" x14ac:dyDescent="0.3">
      <c r="A251">
        <v>250</v>
      </c>
      <c r="B251" t="s">
        <v>500</v>
      </c>
      <c r="C251" t="s">
        <v>501</v>
      </c>
      <c r="D251" t="str">
        <f>HYPERLINK("https://talan.bank.gov.ua/get-user-certificate/34kTEkqb_yPpSgvxDTZ9","Завантажити сертифікат")</f>
        <v>Завантажити сертифікат</v>
      </c>
    </row>
    <row r="252" spans="1:4" x14ac:dyDescent="0.3">
      <c r="A252">
        <v>251</v>
      </c>
      <c r="B252" t="s">
        <v>502</v>
      </c>
      <c r="C252" t="s">
        <v>503</v>
      </c>
      <c r="D252" t="str">
        <f>HYPERLINK("https://talan.bank.gov.ua/get-user-certificate/34kTEAH_h-GNGiZst9WN","Завантажити сертифікат")</f>
        <v>Завантажити сертифікат</v>
      </c>
    </row>
    <row r="253" spans="1:4" x14ac:dyDescent="0.3">
      <c r="A253">
        <v>252</v>
      </c>
      <c r="B253" t="s">
        <v>504</v>
      </c>
      <c r="C253" t="s">
        <v>505</v>
      </c>
      <c r="D253" t="str">
        <f>HYPERLINK("https://talan.bank.gov.ua/get-user-certificate/34kTEcT3jyKRVIuE5yYF","Завантажити сертифікат")</f>
        <v>Завантажити сертифікат</v>
      </c>
    </row>
    <row r="254" spans="1:4" x14ac:dyDescent="0.3">
      <c r="A254">
        <v>253</v>
      </c>
      <c r="B254" t="s">
        <v>506</v>
      </c>
      <c r="C254" t="s">
        <v>507</v>
      </c>
      <c r="D254" t="str">
        <f>HYPERLINK("https://talan.bank.gov.ua/get-user-certificate/34kTErIVkAe-5OkaDTkP","Завантажити сертифікат")</f>
        <v>Завантажити сертифікат</v>
      </c>
    </row>
    <row r="255" spans="1:4" x14ac:dyDescent="0.3">
      <c r="A255">
        <v>254</v>
      </c>
      <c r="B255" t="s">
        <v>508</v>
      </c>
      <c r="C255" t="s">
        <v>509</v>
      </c>
      <c r="D255" t="str">
        <f>HYPERLINK("https://talan.bank.gov.ua/get-user-certificate/34kTE_Cfu2hYDwfLyvIt","Завантажити сертифікат")</f>
        <v>Завантажити сертифікат</v>
      </c>
    </row>
    <row r="256" spans="1:4" x14ac:dyDescent="0.3">
      <c r="A256">
        <v>255</v>
      </c>
      <c r="B256" t="s">
        <v>510</v>
      </c>
      <c r="C256" t="s">
        <v>511</v>
      </c>
      <c r="D256" t="str">
        <f>HYPERLINK("https://talan.bank.gov.ua/get-user-certificate/34kTEMWMg4clkrP7dLpw","Завантажити сертифікат")</f>
        <v>Завантажити сертифікат</v>
      </c>
    </row>
    <row r="257" spans="1:4" x14ac:dyDescent="0.3">
      <c r="A257">
        <v>256</v>
      </c>
      <c r="B257" t="s">
        <v>512</v>
      </c>
      <c r="C257" t="s">
        <v>513</v>
      </c>
      <c r="D257" t="str">
        <f>HYPERLINK("https://talan.bank.gov.ua/get-user-certificate/34kTENjoWqoS_Ybga_iW","Завантажити сертифікат")</f>
        <v>Завантажити сертифікат</v>
      </c>
    </row>
    <row r="258" spans="1:4" x14ac:dyDescent="0.3">
      <c r="A258">
        <v>257</v>
      </c>
      <c r="B258" t="s">
        <v>514</v>
      </c>
      <c r="C258" t="s">
        <v>515</v>
      </c>
      <c r="D258" t="str">
        <f>HYPERLINK("https://talan.bank.gov.ua/get-user-certificate/34kTEoNPQ-JBEwh6OXvj","Завантажити сертифікат")</f>
        <v>Завантажити сертифікат</v>
      </c>
    </row>
    <row r="259" spans="1:4" x14ac:dyDescent="0.3">
      <c r="A259">
        <v>258</v>
      </c>
      <c r="B259" t="s">
        <v>516</v>
      </c>
      <c r="C259" t="s">
        <v>517</v>
      </c>
      <c r="D259" t="str">
        <f>HYPERLINK("https://talan.bank.gov.ua/get-user-certificate/34kTE7nF0Ch_Q-b1CSp_","Завантажити сертифікат")</f>
        <v>Завантажити сертифікат</v>
      </c>
    </row>
    <row r="260" spans="1:4" x14ac:dyDescent="0.3">
      <c r="A260">
        <v>259</v>
      </c>
      <c r="B260" t="s">
        <v>518</v>
      </c>
      <c r="C260" t="s">
        <v>519</v>
      </c>
      <c r="D260" t="str">
        <f>HYPERLINK("https://talan.bank.gov.ua/get-user-certificate/34kTEg1hnUdFK9iB6HuQ","Завантажити сертифікат")</f>
        <v>Завантажити сертифікат</v>
      </c>
    </row>
    <row r="261" spans="1:4" x14ac:dyDescent="0.3">
      <c r="A261">
        <v>260</v>
      </c>
      <c r="B261" t="s">
        <v>520</v>
      </c>
      <c r="C261" t="s">
        <v>521</v>
      </c>
      <c r="D261" t="str">
        <f>HYPERLINK("https://talan.bank.gov.ua/get-user-certificate/34kTEyM9s6pJUlcBnZor","Завантажити сертифікат")</f>
        <v>Завантажити сертифікат</v>
      </c>
    </row>
    <row r="262" spans="1:4" x14ac:dyDescent="0.3">
      <c r="A262">
        <v>261</v>
      </c>
      <c r="B262" t="s">
        <v>522</v>
      </c>
      <c r="C262" t="s">
        <v>523</v>
      </c>
      <c r="D262" t="str">
        <f>HYPERLINK("https://talan.bank.gov.ua/get-user-certificate/34kTE1vKOHhutxdVRU9p","Завантажити сертифікат")</f>
        <v>Завантажити сертифікат</v>
      </c>
    </row>
    <row r="263" spans="1:4" x14ac:dyDescent="0.3">
      <c r="A263">
        <v>262</v>
      </c>
      <c r="B263" t="s">
        <v>524</v>
      </c>
      <c r="C263" t="s">
        <v>525</v>
      </c>
      <c r="D263" t="str">
        <f>HYPERLINK("https://talan.bank.gov.ua/get-user-certificate/34kTExpwU5acQGf33Fd-","Завантажити сертифікат")</f>
        <v>Завантажити сертифікат</v>
      </c>
    </row>
    <row r="264" spans="1:4" x14ac:dyDescent="0.3">
      <c r="A264">
        <v>263</v>
      </c>
      <c r="B264" t="s">
        <v>526</v>
      </c>
      <c r="C264" t="s">
        <v>527</v>
      </c>
      <c r="D264" t="str">
        <f>HYPERLINK("https://talan.bank.gov.ua/get-user-certificate/34kTEFvFsBDV-KbPEFC4","Завантажити сертифікат")</f>
        <v>Завантажити сертифікат</v>
      </c>
    </row>
    <row r="265" spans="1:4" x14ac:dyDescent="0.3">
      <c r="A265">
        <v>264</v>
      </c>
      <c r="B265" t="s">
        <v>528</v>
      </c>
      <c r="C265" t="s">
        <v>529</v>
      </c>
      <c r="D265" t="str">
        <f>HYPERLINK("https://talan.bank.gov.ua/get-user-certificate/34kTEFtoj2kACmpgFEz8","Завантажити сертифікат")</f>
        <v>Завантажити сертифікат</v>
      </c>
    </row>
    <row r="266" spans="1:4" x14ac:dyDescent="0.3">
      <c r="A266">
        <v>265</v>
      </c>
      <c r="B266" t="s">
        <v>530</v>
      </c>
      <c r="C266" t="s">
        <v>531</v>
      </c>
      <c r="D266" t="str">
        <f>HYPERLINK("https://talan.bank.gov.ua/get-user-certificate/34kTEXVo3J81SAL-OWTr","Завантажити сертифікат")</f>
        <v>Завантажити сертифікат</v>
      </c>
    </row>
    <row r="267" spans="1:4" x14ac:dyDescent="0.3">
      <c r="A267">
        <v>266</v>
      </c>
      <c r="B267" t="s">
        <v>532</v>
      </c>
      <c r="C267" t="s">
        <v>533</v>
      </c>
      <c r="D267" t="str">
        <f>HYPERLINK("https://talan.bank.gov.ua/get-user-certificate/34kTEJFI3fzLZGkQDpUD","Завантажити сертифікат")</f>
        <v>Завантажити сертифікат</v>
      </c>
    </row>
    <row r="268" spans="1:4" x14ac:dyDescent="0.3">
      <c r="A268">
        <v>267</v>
      </c>
      <c r="B268" t="s">
        <v>534</v>
      </c>
      <c r="C268" t="s">
        <v>535</v>
      </c>
      <c r="D268" t="str">
        <f>HYPERLINK("https://talan.bank.gov.ua/get-user-certificate/34kTEvVGQXoUok18rxWU","Завантажити сертифікат")</f>
        <v>Завантажити сертифікат</v>
      </c>
    </row>
    <row r="269" spans="1:4" x14ac:dyDescent="0.3">
      <c r="A269">
        <v>268</v>
      </c>
      <c r="B269" t="s">
        <v>536</v>
      </c>
      <c r="C269" t="s">
        <v>537</v>
      </c>
      <c r="D269" t="str">
        <f>HYPERLINK("https://talan.bank.gov.ua/get-user-certificate/34kTEl-iAlSGLoEwLR8N","Завантажити сертифікат")</f>
        <v>Завантажити сертифікат</v>
      </c>
    </row>
    <row r="270" spans="1:4" x14ac:dyDescent="0.3">
      <c r="A270">
        <v>269</v>
      </c>
      <c r="B270" t="s">
        <v>538</v>
      </c>
      <c r="C270" t="s">
        <v>539</v>
      </c>
      <c r="D270" t="str">
        <f>HYPERLINK("https://talan.bank.gov.ua/get-user-certificate/34kTEdQf1dOdRIEyW2sd","Завантажити сертифікат")</f>
        <v>Завантажити сертифікат</v>
      </c>
    </row>
    <row r="271" spans="1:4" x14ac:dyDescent="0.3">
      <c r="A271">
        <v>270</v>
      </c>
      <c r="B271" t="s">
        <v>540</v>
      </c>
      <c r="C271" t="s">
        <v>541</v>
      </c>
      <c r="D271" t="str">
        <f>HYPERLINK("https://talan.bank.gov.ua/get-user-certificate/34kTEyyPus0ZI3dHwRGE","Завантажити сертифікат")</f>
        <v>Завантажити сертифікат</v>
      </c>
    </row>
    <row r="272" spans="1:4" x14ac:dyDescent="0.3">
      <c r="A272">
        <v>271</v>
      </c>
      <c r="B272" t="s">
        <v>542</v>
      </c>
      <c r="C272" t="s">
        <v>543</v>
      </c>
      <c r="D272" t="str">
        <f>HYPERLINK("https://talan.bank.gov.ua/get-user-certificate/34kTEt-d3vCTT4RmHsDS","Завантажити сертифікат")</f>
        <v>Завантажити сертифікат</v>
      </c>
    </row>
    <row r="273" spans="1:4" x14ac:dyDescent="0.3">
      <c r="A273">
        <v>272</v>
      </c>
      <c r="B273" t="s">
        <v>544</v>
      </c>
      <c r="C273" t="s">
        <v>545</v>
      </c>
      <c r="D273" t="str">
        <f>HYPERLINK("https://talan.bank.gov.ua/get-user-certificate/34kTEc5Xv0K74gH4rgDd","Завантажити сертифікат")</f>
        <v>Завантажити сертифікат</v>
      </c>
    </row>
    <row r="274" spans="1:4" x14ac:dyDescent="0.3">
      <c r="A274">
        <v>273</v>
      </c>
      <c r="B274" t="s">
        <v>546</v>
      </c>
      <c r="C274" t="s">
        <v>547</v>
      </c>
      <c r="D274" t="str">
        <f>HYPERLINK("https://talan.bank.gov.ua/get-user-certificate/34kTEjgAeCrlwGAAQZ9X","Завантажити сертифікат")</f>
        <v>Завантажити сертифікат</v>
      </c>
    </row>
    <row r="275" spans="1:4" x14ac:dyDescent="0.3">
      <c r="A275">
        <v>274</v>
      </c>
      <c r="B275" t="s">
        <v>548</v>
      </c>
      <c r="C275" t="s">
        <v>549</v>
      </c>
      <c r="D275" t="str">
        <f>HYPERLINK("https://talan.bank.gov.ua/get-user-certificate/34kTEtY0sySm6VXg_cPW","Завантажити сертифікат")</f>
        <v>Завантажити сертифікат</v>
      </c>
    </row>
    <row r="276" spans="1:4" x14ac:dyDescent="0.3">
      <c r="A276">
        <v>275</v>
      </c>
      <c r="B276" t="s">
        <v>550</v>
      </c>
      <c r="C276" t="s">
        <v>551</v>
      </c>
      <c r="D276" t="str">
        <f>HYPERLINK("https://talan.bank.gov.ua/get-user-certificate/34kTEVJfZ5G2xtPLuH3f","Завантажити сертифікат")</f>
        <v>Завантажити сертифікат</v>
      </c>
    </row>
    <row r="277" spans="1:4" x14ac:dyDescent="0.3">
      <c r="A277">
        <v>276</v>
      </c>
      <c r="B277" t="s">
        <v>552</v>
      </c>
      <c r="C277" t="s">
        <v>553</v>
      </c>
      <c r="D277" t="str">
        <f>HYPERLINK("https://talan.bank.gov.ua/get-user-certificate/34kTEPxOtcZeCrOeHo29","Завантажити сертифікат")</f>
        <v>Завантажити сертифікат</v>
      </c>
    </row>
    <row r="278" spans="1:4" x14ac:dyDescent="0.3">
      <c r="A278">
        <v>277</v>
      </c>
      <c r="B278" t="s">
        <v>554</v>
      </c>
      <c r="C278" t="s">
        <v>555</v>
      </c>
      <c r="D278" t="str">
        <f>HYPERLINK("https://talan.bank.gov.ua/get-user-certificate/34kTEuijXOZ3DPn1ppDh","Завантажити сертифікат")</f>
        <v>Завантажити сертифікат</v>
      </c>
    </row>
    <row r="279" spans="1:4" x14ac:dyDescent="0.3">
      <c r="A279">
        <v>278</v>
      </c>
      <c r="B279" t="s">
        <v>556</v>
      </c>
      <c r="C279" t="s">
        <v>557</v>
      </c>
      <c r="D279" t="str">
        <f>HYPERLINK("https://talan.bank.gov.ua/get-user-certificate/34kTEtAN7eHnzhrRu7IB","Завантажити сертифікат")</f>
        <v>Завантажити сертифікат</v>
      </c>
    </row>
    <row r="280" spans="1:4" x14ac:dyDescent="0.3">
      <c r="A280">
        <v>279</v>
      </c>
      <c r="B280" t="s">
        <v>558</v>
      </c>
      <c r="C280" t="s">
        <v>559</v>
      </c>
      <c r="D280" t="str">
        <f>HYPERLINK("https://talan.bank.gov.ua/get-user-certificate/34kTEXmzRBd9a00ZbOf5","Завантажити сертифікат")</f>
        <v>Завантажити сертифікат</v>
      </c>
    </row>
    <row r="281" spans="1:4" x14ac:dyDescent="0.3">
      <c r="A281">
        <v>280</v>
      </c>
      <c r="B281" t="s">
        <v>560</v>
      </c>
      <c r="C281" t="s">
        <v>561</v>
      </c>
      <c r="D281" t="str">
        <f>HYPERLINK("https://talan.bank.gov.ua/get-user-certificate/34kTEGSZPr8WVbRA-4_G","Завантажити сертифікат")</f>
        <v>Завантажити сертифікат</v>
      </c>
    </row>
    <row r="282" spans="1:4" x14ac:dyDescent="0.3">
      <c r="A282">
        <v>281</v>
      </c>
      <c r="B282" t="s">
        <v>562</v>
      </c>
      <c r="C282" t="s">
        <v>563</v>
      </c>
      <c r="D282" t="str">
        <f>HYPERLINK("https://talan.bank.gov.ua/get-user-certificate/34kTEzxh7q2bBY1fUH3w","Завантажити сертифікат")</f>
        <v>Завантажити сертифікат</v>
      </c>
    </row>
    <row r="283" spans="1:4" x14ac:dyDescent="0.3">
      <c r="A283">
        <v>282</v>
      </c>
      <c r="B283" t="s">
        <v>564</v>
      </c>
      <c r="C283" t="s">
        <v>565</v>
      </c>
      <c r="D283" t="str">
        <f>HYPERLINK("https://talan.bank.gov.ua/get-user-certificate/34kTERA49IhivW9dwm8A","Завантажити сертифікат")</f>
        <v>Завантажити сертифікат</v>
      </c>
    </row>
    <row r="284" spans="1:4" x14ac:dyDescent="0.3">
      <c r="A284">
        <v>283</v>
      </c>
      <c r="B284" t="s">
        <v>566</v>
      </c>
      <c r="C284" t="s">
        <v>567</v>
      </c>
      <c r="D284" t="str">
        <f>HYPERLINK("https://talan.bank.gov.ua/get-user-certificate/34kTE6FvDm5U6E_wezAh","Завантажити сертифікат")</f>
        <v>Завантажити сертифікат</v>
      </c>
    </row>
    <row r="285" spans="1:4" x14ac:dyDescent="0.3">
      <c r="A285">
        <v>284</v>
      </c>
      <c r="B285" t="s">
        <v>568</v>
      </c>
      <c r="C285" t="s">
        <v>569</v>
      </c>
      <c r="D285" t="str">
        <f>HYPERLINK("https://talan.bank.gov.ua/get-user-certificate/34kTE3WzHS0Map0i43Vl","Завантажити сертифікат")</f>
        <v>Завантажити сертифікат</v>
      </c>
    </row>
    <row r="286" spans="1:4" x14ac:dyDescent="0.3">
      <c r="A286">
        <v>285</v>
      </c>
      <c r="B286" t="s">
        <v>570</v>
      </c>
      <c r="C286" t="s">
        <v>571</v>
      </c>
      <c r="D286" t="str">
        <f>HYPERLINK("https://talan.bank.gov.ua/get-user-certificate/34kTEC3jUk8HswqxOM7U","Завантажити сертифікат")</f>
        <v>Завантажити сертифікат</v>
      </c>
    </row>
    <row r="287" spans="1:4" x14ac:dyDescent="0.3">
      <c r="A287">
        <v>286</v>
      </c>
      <c r="B287" t="s">
        <v>572</v>
      </c>
      <c r="C287" t="s">
        <v>573</v>
      </c>
      <c r="D287" t="str">
        <f>HYPERLINK("https://talan.bank.gov.ua/get-user-certificate/34kTEPmWFQ5Sc_ZwH0bj","Завантажити сертифікат")</f>
        <v>Завантажити сертифікат</v>
      </c>
    </row>
    <row r="288" spans="1:4" x14ac:dyDescent="0.3">
      <c r="A288">
        <v>287</v>
      </c>
      <c r="B288" t="s">
        <v>574</v>
      </c>
      <c r="C288" t="s">
        <v>575</v>
      </c>
      <c r="D288" t="str">
        <f>HYPERLINK("https://talan.bank.gov.ua/get-user-certificate/34kTEvHhT4IsQU0lw9Zp","Завантажити сертифікат")</f>
        <v>Завантажити сертифікат</v>
      </c>
    </row>
    <row r="289" spans="1:4" x14ac:dyDescent="0.3">
      <c r="A289">
        <v>288</v>
      </c>
      <c r="B289" t="s">
        <v>576</v>
      </c>
      <c r="C289" t="s">
        <v>577</v>
      </c>
      <c r="D289" t="str">
        <f>HYPERLINK("https://talan.bank.gov.ua/get-user-certificate/34kTEI6UDHQo1E2Hzg-5","Завантажити сертифікат")</f>
        <v>Завантажити сертифікат</v>
      </c>
    </row>
    <row r="290" spans="1:4" x14ac:dyDescent="0.3">
      <c r="A290">
        <v>289</v>
      </c>
      <c r="B290" t="s">
        <v>578</v>
      </c>
      <c r="C290" t="s">
        <v>579</v>
      </c>
      <c r="D290" t="str">
        <f>HYPERLINK("https://talan.bank.gov.ua/get-user-certificate/34kTEtHM-qa1G4Hd8snv","Завантажити сертифікат")</f>
        <v>Завантажити сертифікат</v>
      </c>
    </row>
    <row r="291" spans="1:4" x14ac:dyDescent="0.3">
      <c r="A291">
        <v>290</v>
      </c>
      <c r="B291" t="s">
        <v>580</v>
      </c>
      <c r="C291" t="s">
        <v>581</v>
      </c>
      <c r="D291" t="str">
        <f>HYPERLINK("https://talan.bank.gov.ua/get-user-certificate/34kTEYjTqDpB43H0LhZc","Завантажити сертифікат")</f>
        <v>Завантажити сертифікат</v>
      </c>
    </row>
    <row r="292" spans="1:4" x14ac:dyDescent="0.3">
      <c r="A292">
        <v>291</v>
      </c>
      <c r="B292" t="s">
        <v>582</v>
      </c>
      <c r="C292" t="s">
        <v>583</v>
      </c>
      <c r="D292" t="str">
        <f>HYPERLINK("https://talan.bank.gov.ua/get-user-certificate/34kTEzzWz3hAWIXvLfZT","Завантажити сертифікат")</f>
        <v>Завантажити сертифікат</v>
      </c>
    </row>
    <row r="293" spans="1:4" x14ac:dyDescent="0.3">
      <c r="A293">
        <v>292</v>
      </c>
      <c r="B293" t="s">
        <v>584</v>
      </c>
      <c r="C293" t="s">
        <v>585</v>
      </c>
      <c r="D293" t="str">
        <f>HYPERLINK("https://talan.bank.gov.ua/get-user-certificate/34kTEPLxhiTxSGo023RX","Завантажити сертифікат")</f>
        <v>Завантажити сертифікат</v>
      </c>
    </row>
    <row r="294" spans="1:4" x14ac:dyDescent="0.3">
      <c r="A294">
        <v>293</v>
      </c>
      <c r="B294" t="s">
        <v>586</v>
      </c>
      <c r="C294" t="s">
        <v>587</v>
      </c>
      <c r="D294" t="str">
        <f>HYPERLINK("https://talan.bank.gov.ua/get-user-certificate/34kTEokxmTu10OqY-d6y","Завантажити сертифікат")</f>
        <v>Завантажити сертифікат</v>
      </c>
    </row>
    <row r="295" spans="1:4" x14ac:dyDescent="0.3">
      <c r="A295">
        <v>294</v>
      </c>
      <c r="B295" t="s">
        <v>588</v>
      </c>
      <c r="C295" t="s">
        <v>589</v>
      </c>
      <c r="D295" t="str">
        <f>HYPERLINK("https://talan.bank.gov.ua/get-user-certificate/34kTESHhsG1Acm1SKoah","Завантажити сертифікат")</f>
        <v>Завантажити сертифікат</v>
      </c>
    </row>
    <row r="296" spans="1:4" x14ac:dyDescent="0.3">
      <c r="A296">
        <v>295</v>
      </c>
      <c r="B296" t="s">
        <v>590</v>
      </c>
      <c r="C296" t="s">
        <v>591</v>
      </c>
      <c r="D296" t="str">
        <f>HYPERLINK("https://talan.bank.gov.ua/get-user-certificate/34kTEFfTUh3MnM3b4GtU","Завантажити сертифікат")</f>
        <v>Завантажити сертифікат</v>
      </c>
    </row>
    <row r="297" spans="1:4" x14ac:dyDescent="0.3">
      <c r="A297">
        <v>296</v>
      </c>
      <c r="B297" t="s">
        <v>592</v>
      </c>
      <c r="C297" t="s">
        <v>593</v>
      </c>
      <c r="D297" t="str">
        <f>HYPERLINK("https://talan.bank.gov.ua/get-user-certificate/34kTEjHToWhcoafKauCA","Завантажити сертифікат")</f>
        <v>Завантажити сертифікат</v>
      </c>
    </row>
    <row r="298" spans="1:4" x14ac:dyDescent="0.3">
      <c r="A298">
        <v>297</v>
      </c>
      <c r="B298" t="s">
        <v>594</v>
      </c>
      <c r="C298" t="s">
        <v>595</v>
      </c>
      <c r="D298" t="str">
        <f>HYPERLINK("https://talan.bank.gov.ua/get-user-certificate/34kTEVQu3lUvM-4C54JV","Завантажити сертифікат")</f>
        <v>Завантажити сертифікат</v>
      </c>
    </row>
    <row r="299" spans="1:4" x14ac:dyDescent="0.3">
      <c r="A299">
        <v>298</v>
      </c>
      <c r="B299" t="s">
        <v>596</v>
      </c>
      <c r="C299" t="s">
        <v>597</v>
      </c>
      <c r="D299" t="str">
        <f>HYPERLINK("https://talan.bank.gov.ua/get-user-certificate/34kTEm-5OTaiaOvbZx9d","Завантажити сертифікат")</f>
        <v>Завантажити сертифікат</v>
      </c>
    </row>
    <row r="300" spans="1:4" x14ac:dyDescent="0.3">
      <c r="A300">
        <v>299</v>
      </c>
      <c r="B300" t="s">
        <v>598</v>
      </c>
      <c r="C300" t="s">
        <v>599</v>
      </c>
      <c r="D300" t="str">
        <f>HYPERLINK("https://talan.bank.gov.ua/get-user-certificate/34kTEYY6H2BENrCSd1tg","Завантажити сертифікат")</f>
        <v>Завантажити сертифікат</v>
      </c>
    </row>
    <row r="301" spans="1:4" x14ac:dyDescent="0.3">
      <c r="A301">
        <v>300</v>
      </c>
      <c r="B301" t="s">
        <v>600</v>
      </c>
      <c r="C301" t="s">
        <v>601</v>
      </c>
      <c r="D301" t="str">
        <f>HYPERLINK("https://talan.bank.gov.ua/get-user-certificate/34kTEMf0sabzZXo4y-Pl","Завантажити сертифікат")</f>
        <v>Завантажити сертифікат</v>
      </c>
    </row>
    <row r="302" spans="1:4" x14ac:dyDescent="0.3">
      <c r="A302">
        <v>301</v>
      </c>
      <c r="B302" t="s">
        <v>602</v>
      </c>
      <c r="C302" t="s">
        <v>603</v>
      </c>
      <c r="D302" t="str">
        <f>HYPERLINK("https://talan.bank.gov.ua/get-user-certificate/34kTENdMrGoCHKtpPOKn","Завантажити сертифікат")</f>
        <v>Завантажити сертифікат</v>
      </c>
    </row>
    <row r="303" spans="1:4" x14ac:dyDescent="0.3">
      <c r="A303">
        <v>302</v>
      </c>
      <c r="B303" t="s">
        <v>604</v>
      </c>
      <c r="C303" t="s">
        <v>605</v>
      </c>
      <c r="D303" t="str">
        <f>HYPERLINK("https://talan.bank.gov.ua/get-user-certificate/34kTEOoShikZ0LivPoPk","Завантажити сертифікат")</f>
        <v>Завантажити сертифікат</v>
      </c>
    </row>
    <row r="304" spans="1:4" x14ac:dyDescent="0.3">
      <c r="A304">
        <v>303</v>
      </c>
      <c r="B304" t="s">
        <v>606</v>
      </c>
      <c r="C304" t="s">
        <v>607</v>
      </c>
      <c r="D304" t="str">
        <f>HYPERLINK("https://talan.bank.gov.ua/get-user-certificate/34kTEa9OFuDY4_YEPV45","Завантажити сертифікат")</f>
        <v>Завантажити сертифікат</v>
      </c>
    </row>
    <row r="305" spans="1:4" x14ac:dyDescent="0.3">
      <c r="A305">
        <v>304</v>
      </c>
      <c r="B305" t="s">
        <v>608</v>
      </c>
      <c r="C305" t="s">
        <v>609</v>
      </c>
      <c r="D305" t="str">
        <f>HYPERLINK("https://talan.bank.gov.ua/get-user-certificate/34kTEznQrc9Yj95OeNXP","Завантажити сертифікат")</f>
        <v>Завантажити сертифікат</v>
      </c>
    </row>
    <row r="306" spans="1:4" x14ac:dyDescent="0.3">
      <c r="A306">
        <v>305</v>
      </c>
      <c r="B306" t="s">
        <v>610</v>
      </c>
      <c r="C306" t="s">
        <v>611</v>
      </c>
      <c r="D306" t="str">
        <f>HYPERLINK("https://talan.bank.gov.ua/get-user-certificate/34kTEYK7GYGr2x3eqlyp","Завантажити сертифікат")</f>
        <v>Завантажити сертифікат</v>
      </c>
    </row>
    <row r="307" spans="1:4" x14ac:dyDescent="0.3">
      <c r="A307">
        <v>306</v>
      </c>
      <c r="B307" t="s">
        <v>612</v>
      </c>
      <c r="C307" t="s">
        <v>613</v>
      </c>
      <c r="D307" t="str">
        <f>HYPERLINK("https://talan.bank.gov.ua/get-user-certificate/34kTEIISONMFo3czwfKC","Завантажити сертифікат")</f>
        <v>Завантажити сертифікат</v>
      </c>
    </row>
    <row r="308" spans="1:4" x14ac:dyDescent="0.3">
      <c r="A308">
        <v>307</v>
      </c>
      <c r="B308" t="s">
        <v>614</v>
      </c>
      <c r="C308" t="s">
        <v>615</v>
      </c>
      <c r="D308" t="str">
        <f>HYPERLINK("https://talan.bank.gov.ua/get-user-certificate/34kTEY24So_WaN1v41Un","Завантажити сертифікат")</f>
        <v>Завантажити сертифікат</v>
      </c>
    </row>
    <row r="309" spans="1:4" x14ac:dyDescent="0.3">
      <c r="A309">
        <v>308</v>
      </c>
      <c r="B309" t="s">
        <v>616</v>
      </c>
      <c r="C309" t="s">
        <v>617</v>
      </c>
      <c r="D309" t="str">
        <f>HYPERLINK("https://talan.bank.gov.ua/get-user-certificate/34kTEO5THunR6mGkJniV","Завантажити сертифікат")</f>
        <v>Завантажити сертифікат</v>
      </c>
    </row>
    <row r="310" spans="1:4" x14ac:dyDescent="0.3">
      <c r="A310">
        <v>309</v>
      </c>
      <c r="B310" t="s">
        <v>618</v>
      </c>
      <c r="C310" t="s">
        <v>619</v>
      </c>
      <c r="D310" t="str">
        <f>HYPERLINK("https://talan.bank.gov.ua/get-user-certificate/34kTElfSN6f7YsFiw5hr","Завантажити сертифікат")</f>
        <v>Завантажити сертифікат</v>
      </c>
    </row>
    <row r="311" spans="1:4" x14ac:dyDescent="0.3">
      <c r="A311">
        <v>310</v>
      </c>
      <c r="B311" t="s">
        <v>620</v>
      </c>
      <c r="C311" t="s">
        <v>621</v>
      </c>
      <c r="D311" t="str">
        <f>HYPERLINK("https://talan.bank.gov.ua/get-user-certificate/34kTEM8e3vGZMFgAJJcc","Завантажити сертифікат")</f>
        <v>Завантажити сертифікат</v>
      </c>
    </row>
    <row r="312" spans="1:4" x14ac:dyDescent="0.3">
      <c r="A312">
        <v>311</v>
      </c>
      <c r="B312" t="s">
        <v>622</v>
      </c>
      <c r="C312" t="s">
        <v>623</v>
      </c>
      <c r="D312" t="str">
        <f>HYPERLINK("https://talan.bank.gov.ua/get-user-certificate/34kTERHaL0e_1A41rGn-","Завантажити сертифікат")</f>
        <v>Завантажити сертифікат</v>
      </c>
    </row>
    <row r="313" spans="1:4" x14ac:dyDescent="0.3">
      <c r="A313">
        <v>312</v>
      </c>
      <c r="B313" t="s">
        <v>624</v>
      </c>
      <c r="C313" t="s">
        <v>625</v>
      </c>
      <c r="D313" t="str">
        <f>HYPERLINK("https://talan.bank.gov.ua/get-user-certificate/34kTEIUtEGc8JaM9xvpo","Завантажити сертифікат")</f>
        <v>Завантажити сертифікат</v>
      </c>
    </row>
    <row r="314" spans="1:4" x14ac:dyDescent="0.3">
      <c r="A314">
        <v>313</v>
      </c>
      <c r="B314" t="s">
        <v>626</v>
      </c>
      <c r="C314" t="s">
        <v>627</v>
      </c>
      <c r="D314" t="str">
        <f>HYPERLINK("https://talan.bank.gov.ua/get-user-certificate/34kTEsuF9dOebAI3lT3T","Завантажити сертифікат")</f>
        <v>Завантажити сертифікат</v>
      </c>
    </row>
    <row r="315" spans="1:4" x14ac:dyDescent="0.3">
      <c r="A315">
        <v>314</v>
      </c>
      <c r="B315" t="s">
        <v>628</v>
      </c>
      <c r="C315" t="s">
        <v>629</v>
      </c>
      <c r="D315" t="str">
        <f>HYPERLINK("https://talan.bank.gov.ua/get-user-certificate/34kTEt8lHasRjxauSpCn","Завантажити сертифікат")</f>
        <v>Завантажити сертифікат</v>
      </c>
    </row>
    <row r="316" spans="1:4" x14ac:dyDescent="0.3">
      <c r="A316">
        <v>315</v>
      </c>
      <c r="B316" t="s">
        <v>630</v>
      </c>
      <c r="C316" t="s">
        <v>631</v>
      </c>
      <c r="D316" t="str">
        <f>HYPERLINK("https://talan.bank.gov.ua/get-user-certificate/34kTEep0JolC_wpwhAzV","Завантажити сертифікат")</f>
        <v>Завантажити сертифікат</v>
      </c>
    </row>
    <row r="317" spans="1:4" x14ac:dyDescent="0.3">
      <c r="A317">
        <v>316</v>
      </c>
      <c r="B317" t="s">
        <v>632</v>
      </c>
      <c r="C317" t="s">
        <v>633</v>
      </c>
      <c r="D317" t="str">
        <f>HYPERLINK("https://talan.bank.gov.ua/get-user-certificate/34kTExTGR6xJPfWyvWS8","Завантажити сертифікат")</f>
        <v>Завантажити сертифікат</v>
      </c>
    </row>
    <row r="318" spans="1:4" x14ac:dyDescent="0.3">
      <c r="A318">
        <v>317</v>
      </c>
      <c r="B318" t="s">
        <v>634</v>
      </c>
      <c r="C318" t="s">
        <v>635</v>
      </c>
      <c r="D318" t="str">
        <f>HYPERLINK("https://talan.bank.gov.ua/get-user-certificate/34kTE9s0dgauwQ4Coggc","Завантажити сертифікат")</f>
        <v>Завантажити сертифікат</v>
      </c>
    </row>
    <row r="319" spans="1:4" x14ac:dyDescent="0.3">
      <c r="A319">
        <v>318</v>
      </c>
      <c r="B319" t="s">
        <v>636</v>
      </c>
      <c r="C319" t="s">
        <v>637</v>
      </c>
      <c r="D319" t="str">
        <f>HYPERLINK("https://talan.bank.gov.ua/get-user-certificate/34kTE5kax6-w9Sq1ZLJq","Завантажити сертифікат")</f>
        <v>Завантажити сертифікат</v>
      </c>
    </row>
    <row r="320" spans="1:4" x14ac:dyDescent="0.3">
      <c r="A320">
        <v>319</v>
      </c>
      <c r="B320" t="s">
        <v>638</v>
      </c>
      <c r="C320" t="s">
        <v>639</v>
      </c>
      <c r="D320" t="str">
        <f>HYPERLINK("https://talan.bank.gov.ua/get-user-certificate/34kTEQqfS38BsI25lI2m","Завантажити сертифікат")</f>
        <v>Завантажити сертифікат</v>
      </c>
    </row>
    <row r="321" spans="1:4" x14ac:dyDescent="0.3">
      <c r="A321">
        <v>320</v>
      </c>
      <c r="B321" t="s">
        <v>640</v>
      </c>
      <c r="C321" t="s">
        <v>641</v>
      </c>
      <c r="D321" t="str">
        <f>HYPERLINK("https://talan.bank.gov.ua/get-user-certificate/34kTEc2JjVunqmPDNI68","Завантажити сертифікат")</f>
        <v>Завантажити сертифікат</v>
      </c>
    </row>
    <row r="322" spans="1:4" x14ac:dyDescent="0.3">
      <c r="A322">
        <v>321</v>
      </c>
      <c r="B322" t="s">
        <v>642</v>
      </c>
      <c r="C322" t="s">
        <v>643</v>
      </c>
      <c r="D322" t="str">
        <f>HYPERLINK("https://talan.bank.gov.ua/get-user-certificate/34kTEd5zyEaIh5mGrYOs","Завантажити сертифікат")</f>
        <v>Завантажити сертифікат</v>
      </c>
    </row>
    <row r="323" spans="1:4" x14ac:dyDescent="0.3">
      <c r="A323">
        <v>322</v>
      </c>
      <c r="B323" t="s">
        <v>644</v>
      </c>
      <c r="C323" t="s">
        <v>645</v>
      </c>
      <c r="D323" t="str">
        <f>HYPERLINK("https://talan.bank.gov.ua/get-user-certificate/34kTEL4CLMk4Q7WP8X-F","Завантажити сертифікат")</f>
        <v>Завантажити сертифікат</v>
      </c>
    </row>
    <row r="324" spans="1:4" x14ac:dyDescent="0.3">
      <c r="A324">
        <v>323</v>
      </c>
      <c r="B324" t="s">
        <v>646</v>
      </c>
      <c r="C324" t="s">
        <v>647</v>
      </c>
      <c r="D324" t="str">
        <f>HYPERLINK("https://talan.bank.gov.ua/get-user-certificate/34kTEJ05WhwQIi_8mugK","Завантажити сертифікат")</f>
        <v>Завантажити сертифікат</v>
      </c>
    </row>
    <row r="325" spans="1:4" x14ac:dyDescent="0.3">
      <c r="A325">
        <v>324</v>
      </c>
      <c r="B325" t="s">
        <v>648</v>
      </c>
      <c r="C325" t="s">
        <v>649</v>
      </c>
      <c r="D325" t="str">
        <f>HYPERLINK("https://talan.bank.gov.ua/get-user-certificate/34kTESK6YSdcLy7Z4Trj","Завантажити сертифікат")</f>
        <v>Завантажити сертифікат</v>
      </c>
    </row>
    <row r="326" spans="1:4" x14ac:dyDescent="0.3">
      <c r="A326">
        <v>325</v>
      </c>
      <c r="B326" t="s">
        <v>650</v>
      </c>
      <c r="C326" t="s">
        <v>651</v>
      </c>
      <c r="D326" t="str">
        <f>HYPERLINK("https://talan.bank.gov.ua/get-user-certificate/34kTE5dzaRiJbh3ByfV_","Завантажити сертифікат")</f>
        <v>Завантажити сертифікат</v>
      </c>
    </row>
    <row r="327" spans="1:4" x14ac:dyDescent="0.3">
      <c r="A327">
        <v>326</v>
      </c>
      <c r="B327" t="s">
        <v>652</v>
      </c>
      <c r="C327" t="s">
        <v>653</v>
      </c>
      <c r="D327" t="str">
        <f>HYPERLINK("https://talan.bank.gov.ua/get-user-certificate/34kTEE3_UBU2sKDXzTAa","Завантажити сертифікат")</f>
        <v>Завантажити сертифікат</v>
      </c>
    </row>
    <row r="328" spans="1:4" x14ac:dyDescent="0.3">
      <c r="A328">
        <v>327</v>
      </c>
      <c r="B328" t="s">
        <v>654</v>
      </c>
      <c r="C328" t="s">
        <v>655</v>
      </c>
      <c r="D328" t="str">
        <f>HYPERLINK("https://talan.bank.gov.ua/get-user-certificate/34kTEROCK6cgNzXWWLJ8","Завантажити сертифікат")</f>
        <v>Завантажити сертифікат</v>
      </c>
    </row>
    <row r="329" spans="1:4" x14ac:dyDescent="0.3">
      <c r="A329">
        <v>328</v>
      </c>
      <c r="B329" t="s">
        <v>656</v>
      </c>
      <c r="C329" t="s">
        <v>657</v>
      </c>
      <c r="D329" t="str">
        <f>HYPERLINK("https://talan.bank.gov.ua/get-user-certificate/34kTEAzAi7MZCKyqyFhz","Завантажити сертифікат")</f>
        <v>Завантажити сертифікат</v>
      </c>
    </row>
    <row r="330" spans="1:4" x14ac:dyDescent="0.3">
      <c r="A330">
        <v>329</v>
      </c>
      <c r="B330" t="s">
        <v>658</v>
      </c>
      <c r="C330" t="s">
        <v>659</v>
      </c>
      <c r="D330" t="str">
        <f>HYPERLINK("https://talan.bank.gov.ua/get-user-certificate/34kTE878tWZMs6zlTV7u","Завантажити сертифікат")</f>
        <v>Завантажити сертифікат</v>
      </c>
    </row>
    <row r="331" spans="1:4" x14ac:dyDescent="0.3">
      <c r="A331">
        <v>330</v>
      </c>
      <c r="B331" t="s">
        <v>660</v>
      </c>
      <c r="C331" t="s">
        <v>661</v>
      </c>
      <c r="D331" t="str">
        <f>HYPERLINK("https://talan.bank.gov.ua/get-user-certificate/34kTEw2qpjyFrCTz5PXO","Завантажити сертифікат")</f>
        <v>Завантажити сертифікат</v>
      </c>
    </row>
    <row r="332" spans="1:4" x14ac:dyDescent="0.3">
      <c r="A332">
        <v>331</v>
      </c>
      <c r="B332" t="s">
        <v>662</v>
      </c>
      <c r="C332" t="s">
        <v>663</v>
      </c>
      <c r="D332" t="str">
        <f>HYPERLINK("https://talan.bank.gov.ua/get-user-certificate/34kTE-UHUcYomy1o-WJ-","Завантажити сертифікат")</f>
        <v>Завантажити сертифікат</v>
      </c>
    </row>
    <row r="333" spans="1:4" x14ac:dyDescent="0.3">
      <c r="A333">
        <v>332</v>
      </c>
      <c r="B333" t="s">
        <v>664</v>
      </c>
      <c r="C333" t="s">
        <v>665</v>
      </c>
      <c r="D333" t="str">
        <f>HYPERLINK("https://talan.bank.gov.ua/get-user-certificate/34kTETuPu4XXWUTKV473","Завантажити сертифікат")</f>
        <v>Завантажити сертифікат</v>
      </c>
    </row>
    <row r="334" spans="1:4" x14ac:dyDescent="0.3">
      <c r="A334">
        <v>333</v>
      </c>
      <c r="B334" t="s">
        <v>666</v>
      </c>
      <c r="C334" t="s">
        <v>667</v>
      </c>
      <c r="D334" t="str">
        <f>HYPERLINK("https://talan.bank.gov.ua/get-user-certificate/34kTEmvr0DvZ7paiqBTI","Завантажити сертифікат")</f>
        <v>Завантажити сертифікат</v>
      </c>
    </row>
    <row r="335" spans="1:4" x14ac:dyDescent="0.3">
      <c r="A335">
        <v>334</v>
      </c>
      <c r="B335" t="s">
        <v>668</v>
      </c>
      <c r="C335" t="s">
        <v>669</v>
      </c>
      <c r="D335" t="str">
        <f>HYPERLINK("https://talan.bank.gov.ua/get-user-certificate/34kTEof2Vw606bRU_zmT","Завантажити сертифікат")</f>
        <v>Завантажити сертифікат</v>
      </c>
    </row>
    <row r="336" spans="1:4" x14ac:dyDescent="0.3">
      <c r="A336">
        <v>335</v>
      </c>
      <c r="B336" t="s">
        <v>670</v>
      </c>
      <c r="C336" t="s">
        <v>671</v>
      </c>
      <c r="D336" t="str">
        <f>HYPERLINK("https://talan.bank.gov.ua/get-user-certificate/34kTE9fK2r_zsuPzfWD9","Завантажити сертифікат")</f>
        <v>Завантажити сертифікат</v>
      </c>
    </row>
    <row r="337" spans="1:4" x14ac:dyDescent="0.3">
      <c r="A337">
        <v>336</v>
      </c>
      <c r="B337" t="s">
        <v>672</v>
      </c>
      <c r="C337" t="s">
        <v>673</v>
      </c>
      <c r="D337" t="str">
        <f>HYPERLINK("https://talan.bank.gov.ua/get-user-certificate/34kTEvWJzZBEBMPh9TWa","Завантажити сертифікат")</f>
        <v>Завантажити сертифікат</v>
      </c>
    </row>
    <row r="338" spans="1:4" x14ac:dyDescent="0.3">
      <c r="A338">
        <v>337</v>
      </c>
      <c r="B338" t="s">
        <v>674</v>
      </c>
      <c r="C338" t="s">
        <v>675</v>
      </c>
      <c r="D338" t="str">
        <f>HYPERLINK("https://talan.bank.gov.ua/get-user-certificate/34kTE93hhXMySfQmNB1H","Завантажити сертифікат")</f>
        <v>Завантажити сертифікат</v>
      </c>
    </row>
    <row r="339" spans="1:4" x14ac:dyDescent="0.3">
      <c r="A339">
        <v>338</v>
      </c>
      <c r="B339" t="s">
        <v>676</v>
      </c>
      <c r="C339" t="s">
        <v>677</v>
      </c>
      <c r="D339" t="str">
        <f>HYPERLINK("https://talan.bank.gov.ua/get-user-certificate/34kTETNI1cyq2n48u3iw","Завантажити сертифікат")</f>
        <v>Завантажити сертифікат</v>
      </c>
    </row>
    <row r="340" spans="1:4" x14ac:dyDescent="0.3">
      <c r="A340">
        <v>339</v>
      </c>
      <c r="B340" t="s">
        <v>678</v>
      </c>
      <c r="C340" t="s">
        <v>239</v>
      </c>
      <c r="D340" t="str">
        <f>HYPERLINK("https://talan.bank.gov.ua/get-user-certificate/34kTEdU2fQCj1zjtMaxi","Завантажити сертифікат")</f>
        <v>Завантажити сертифікат</v>
      </c>
    </row>
    <row r="341" spans="1:4" x14ac:dyDescent="0.3">
      <c r="A341">
        <v>340</v>
      </c>
      <c r="B341" t="s">
        <v>679</v>
      </c>
      <c r="C341" t="s">
        <v>680</v>
      </c>
      <c r="D341" t="str">
        <f>HYPERLINK("https://talan.bank.gov.ua/get-user-certificate/34kTEiDl0TqengNaxx2K","Завантажити сертифікат")</f>
        <v>Завантажити сертифікат</v>
      </c>
    </row>
    <row r="342" spans="1:4" x14ac:dyDescent="0.3">
      <c r="A342">
        <v>341</v>
      </c>
      <c r="B342" t="s">
        <v>681</v>
      </c>
      <c r="C342" t="s">
        <v>682</v>
      </c>
      <c r="D342" t="str">
        <f>HYPERLINK("https://talan.bank.gov.ua/get-user-certificate/34kTEsaCoSgTbbLUkdO-","Завантажити сертифікат")</f>
        <v>Завантажити сертифікат</v>
      </c>
    </row>
    <row r="343" spans="1:4" x14ac:dyDescent="0.3">
      <c r="A343">
        <v>342</v>
      </c>
      <c r="B343" t="s">
        <v>683</v>
      </c>
      <c r="C343" t="s">
        <v>684</v>
      </c>
      <c r="D343" t="str">
        <f>HYPERLINK("https://talan.bank.gov.ua/get-user-certificate/34kTEPqZ8JJ0IkWDk6gd","Завантажити сертифікат")</f>
        <v>Завантажити сертифікат</v>
      </c>
    </row>
    <row r="344" spans="1:4" x14ac:dyDescent="0.3">
      <c r="A344">
        <v>343</v>
      </c>
      <c r="B344" t="s">
        <v>685</v>
      </c>
      <c r="C344" t="s">
        <v>686</v>
      </c>
      <c r="D344" t="str">
        <f>HYPERLINK("https://talan.bank.gov.ua/get-user-certificate/34kTEBsOSVsxxBuO5zXt","Завантажити сертифікат")</f>
        <v>Завантажити сертифікат</v>
      </c>
    </row>
    <row r="345" spans="1:4" x14ac:dyDescent="0.3">
      <c r="A345">
        <v>344</v>
      </c>
      <c r="B345" t="s">
        <v>687</v>
      </c>
      <c r="C345" t="s">
        <v>688</v>
      </c>
      <c r="D345" t="str">
        <f>HYPERLINK("https://talan.bank.gov.ua/get-user-certificate/34kTEl0K2zYvJJOLneV5","Завантажити сертифікат")</f>
        <v>Завантажити сертифікат</v>
      </c>
    </row>
    <row r="346" spans="1:4" x14ac:dyDescent="0.3">
      <c r="A346">
        <v>345</v>
      </c>
      <c r="B346" t="s">
        <v>689</v>
      </c>
      <c r="C346" t="s">
        <v>690</v>
      </c>
      <c r="D346" t="str">
        <f>HYPERLINK("https://talan.bank.gov.ua/get-user-certificate/34kTEuDqAeVH1jzh_2Cu","Завантажити сертифікат")</f>
        <v>Завантажити сертифікат</v>
      </c>
    </row>
    <row r="347" spans="1:4" x14ac:dyDescent="0.3">
      <c r="A347">
        <v>346</v>
      </c>
      <c r="B347" t="s">
        <v>691</v>
      </c>
      <c r="C347" t="s">
        <v>692</v>
      </c>
      <c r="D347" t="str">
        <f>HYPERLINK("https://talan.bank.gov.ua/get-user-certificate/34kTEzVbm2amC6Xs_WgA","Завантажити сертифікат")</f>
        <v>Завантажити сертифікат</v>
      </c>
    </row>
    <row r="348" spans="1:4" x14ac:dyDescent="0.3">
      <c r="A348">
        <v>347</v>
      </c>
      <c r="B348" t="s">
        <v>693</v>
      </c>
      <c r="C348" t="s">
        <v>694</v>
      </c>
      <c r="D348" t="str">
        <f>HYPERLINK("https://talan.bank.gov.ua/get-user-certificate/34kTEaWObdNyx2SoGutX","Завантажити сертифікат")</f>
        <v>Завантажити сертифікат</v>
      </c>
    </row>
    <row r="349" spans="1:4" x14ac:dyDescent="0.3">
      <c r="A349">
        <v>348</v>
      </c>
      <c r="B349" t="s">
        <v>695</v>
      </c>
      <c r="C349" t="s">
        <v>696</v>
      </c>
      <c r="D349" t="str">
        <f>HYPERLINK("https://talan.bank.gov.ua/get-user-certificate/34kTEaHmZNzF-frShJVK","Завантажити сертифікат")</f>
        <v>Завантажити сертифікат</v>
      </c>
    </row>
    <row r="350" spans="1:4" x14ac:dyDescent="0.3">
      <c r="A350">
        <v>349</v>
      </c>
      <c r="B350" t="s">
        <v>697</v>
      </c>
      <c r="C350" t="s">
        <v>698</v>
      </c>
      <c r="D350" t="str">
        <f>HYPERLINK("https://talan.bank.gov.ua/get-user-certificate/34kTEn93QLiaGVfhr2bC","Завантажити сертифікат")</f>
        <v>Завантажити сертифікат</v>
      </c>
    </row>
    <row r="351" spans="1:4" x14ac:dyDescent="0.3">
      <c r="A351">
        <v>350</v>
      </c>
      <c r="B351" t="s">
        <v>699</v>
      </c>
      <c r="C351" t="s">
        <v>700</v>
      </c>
      <c r="D351" t="str">
        <f>HYPERLINK("https://talan.bank.gov.ua/get-user-certificate/34kTEl3mmy7hDBgh4wwC","Завантажити сертифікат")</f>
        <v>Завантажити сертифікат</v>
      </c>
    </row>
    <row r="352" spans="1:4" x14ac:dyDescent="0.3">
      <c r="A352">
        <v>351</v>
      </c>
      <c r="B352" t="s">
        <v>701</v>
      </c>
      <c r="C352" t="s">
        <v>702</v>
      </c>
      <c r="D352" t="str">
        <f>HYPERLINK("https://talan.bank.gov.ua/get-user-certificate/34kTE_8Nk7VPm2cFoSWY","Завантажити сертифікат")</f>
        <v>Завантажити сертифікат</v>
      </c>
    </row>
    <row r="353" spans="1:4" x14ac:dyDescent="0.3">
      <c r="A353">
        <v>352</v>
      </c>
      <c r="B353" t="s">
        <v>703</v>
      </c>
      <c r="C353" t="s">
        <v>704</v>
      </c>
      <c r="D353" t="str">
        <f>HYPERLINK("https://talan.bank.gov.ua/get-user-certificate/34kTEvKaMDmWD_jjwB_4","Завантажити сертифікат")</f>
        <v>Завантажити сертифікат</v>
      </c>
    </row>
    <row r="354" spans="1:4" x14ac:dyDescent="0.3">
      <c r="A354">
        <v>353</v>
      </c>
      <c r="B354" t="s">
        <v>705</v>
      </c>
      <c r="C354" t="s">
        <v>706</v>
      </c>
      <c r="D354" t="str">
        <f>HYPERLINK("https://talan.bank.gov.ua/get-user-certificate/34kTEHWCkoGLpWXU9Wdd","Завантажити сертифікат")</f>
        <v>Завантажити сертифікат</v>
      </c>
    </row>
    <row r="355" spans="1:4" x14ac:dyDescent="0.3">
      <c r="A355">
        <v>354</v>
      </c>
      <c r="B355" t="s">
        <v>707</v>
      </c>
      <c r="C355" t="s">
        <v>708</v>
      </c>
      <c r="D355" t="str">
        <f>HYPERLINK("https://talan.bank.gov.ua/get-user-certificate/34kTE4TBZSSmxm8zP140","Завантажити сертифікат")</f>
        <v>Завантажити сертифікат</v>
      </c>
    </row>
    <row r="356" spans="1:4" x14ac:dyDescent="0.3">
      <c r="A356">
        <v>355</v>
      </c>
      <c r="B356" t="s">
        <v>709</v>
      </c>
      <c r="C356" t="s">
        <v>710</v>
      </c>
      <c r="D356" t="str">
        <f>HYPERLINK("https://talan.bank.gov.ua/get-user-certificate/34kTEklk-aFEtVC3yIvX","Завантажити сертифікат")</f>
        <v>Завантажити сертифікат</v>
      </c>
    </row>
    <row r="357" spans="1:4" x14ac:dyDescent="0.3">
      <c r="A357">
        <v>356</v>
      </c>
      <c r="B357" t="s">
        <v>711</v>
      </c>
      <c r="C357" t="s">
        <v>712</v>
      </c>
      <c r="D357" t="str">
        <f>HYPERLINK("https://talan.bank.gov.ua/get-user-certificate/34kTE4ScvGt6-pgl7ZYU","Завантажити сертифікат")</f>
        <v>Завантажити сертифікат</v>
      </c>
    </row>
    <row r="358" spans="1:4" x14ac:dyDescent="0.3">
      <c r="A358">
        <v>357</v>
      </c>
      <c r="B358" t="s">
        <v>713</v>
      </c>
      <c r="C358" t="s">
        <v>714</v>
      </c>
      <c r="D358" t="str">
        <f>HYPERLINK("https://talan.bank.gov.ua/get-user-certificate/34kTE6OB_Z_morAvfJta","Завантажити сертифікат")</f>
        <v>Завантажити сертифікат</v>
      </c>
    </row>
    <row r="359" spans="1:4" x14ac:dyDescent="0.3">
      <c r="A359">
        <v>358</v>
      </c>
      <c r="B359" t="s">
        <v>715</v>
      </c>
      <c r="C359" t="s">
        <v>716</v>
      </c>
      <c r="D359" t="str">
        <f>HYPERLINK("https://talan.bank.gov.ua/get-user-certificate/34kTE3KDJsKUeMgxQphR","Завантажити сертифікат")</f>
        <v>Завантажити сертифікат</v>
      </c>
    </row>
    <row r="360" spans="1:4" x14ac:dyDescent="0.3">
      <c r="A360">
        <v>359</v>
      </c>
      <c r="B360" t="s">
        <v>717</v>
      </c>
      <c r="C360" t="s">
        <v>718</v>
      </c>
      <c r="D360" t="str">
        <f>HYPERLINK("https://talan.bank.gov.ua/get-user-certificate/34kTEq-XZBjVGs7jwSYS","Завантажити сертифікат")</f>
        <v>Завантажити сертифікат</v>
      </c>
    </row>
    <row r="361" spans="1:4" x14ac:dyDescent="0.3">
      <c r="A361">
        <v>360</v>
      </c>
      <c r="B361" t="s">
        <v>719</v>
      </c>
      <c r="C361" t="s">
        <v>720</v>
      </c>
      <c r="D361" t="str">
        <f>HYPERLINK("https://talan.bank.gov.ua/get-user-certificate/34kTEzlkIT7i8zbx7bBT","Завантажити сертифікат")</f>
        <v>Завантажити сертифікат</v>
      </c>
    </row>
    <row r="362" spans="1:4" x14ac:dyDescent="0.3">
      <c r="A362">
        <v>361</v>
      </c>
      <c r="B362" t="s">
        <v>721</v>
      </c>
      <c r="C362" t="s">
        <v>722</v>
      </c>
      <c r="D362" t="str">
        <f>HYPERLINK("https://talan.bank.gov.ua/get-user-certificate/34kTE5CSuoPMyRcaU_en","Завантажити сертифікат")</f>
        <v>Завантажити сертифікат</v>
      </c>
    </row>
    <row r="363" spans="1:4" x14ac:dyDescent="0.3">
      <c r="A363">
        <v>362</v>
      </c>
      <c r="B363" t="s">
        <v>723</v>
      </c>
      <c r="C363" t="s">
        <v>724</v>
      </c>
      <c r="D363" t="str">
        <f>HYPERLINK("https://talan.bank.gov.ua/get-user-certificate/34kTEk7qZ9N67fFMm0fo","Завантажити сертифікат")</f>
        <v>Завантажити сертифікат</v>
      </c>
    </row>
    <row r="364" spans="1:4" x14ac:dyDescent="0.3">
      <c r="A364">
        <v>363</v>
      </c>
      <c r="B364" t="s">
        <v>725</v>
      </c>
      <c r="C364" t="s">
        <v>726</v>
      </c>
      <c r="D364" t="str">
        <f>HYPERLINK("https://talan.bank.gov.ua/get-user-certificate/34kTEhPBXnz-DPqO613O","Завантажити сертифікат")</f>
        <v>Завантажити сертифікат</v>
      </c>
    </row>
    <row r="365" spans="1:4" x14ac:dyDescent="0.3">
      <c r="A365">
        <v>364</v>
      </c>
      <c r="B365" t="s">
        <v>727</v>
      </c>
      <c r="C365" t="s">
        <v>728</v>
      </c>
      <c r="D365" t="str">
        <f>HYPERLINK("https://talan.bank.gov.ua/get-user-certificate/34kTEq4bOqLtJTBZdaQK","Завантажити сертифікат")</f>
        <v>Завантажити сертифікат</v>
      </c>
    </row>
    <row r="366" spans="1:4" x14ac:dyDescent="0.3">
      <c r="A366">
        <v>365</v>
      </c>
      <c r="B366" t="s">
        <v>729</v>
      </c>
      <c r="C366" t="s">
        <v>730</v>
      </c>
      <c r="D366" t="str">
        <f>HYPERLINK("https://talan.bank.gov.ua/get-user-certificate/34kTEyQNJHi7PaYy4oTj","Завантажити сертифікат")</f>
        <v>Завантажити сертифікат</v>
      </c>
    </row>
    <row r="367" spans="1:4" x14ac:dyDescent="0.3">
      <c r="A367">
        <v>366</v>
      </c>
      <c r="B367" t="s">
        <v>731</v>
      </c>
      <c r="C367" t="s">
        <v>732</v>
      </c>
      <c r="D367" t="str">
        <f>HYPERLINK("https://talan.bank.gov.ua/get-user-certificate/34kTELWR-h7cudanGETT","Завантажити сертифікат")</f>
        <v>Завантажити сертифікат</v>
      </c>
    </row>
    <row r="368" spans="1:4" x14ac:dyDescent="0.3">
      <c r="A368">
        <v>367</v>
      </c>
      <c r="B368" t="s">
        <v>733</v>
      </c>
      <c r="C368" t="s">
        <v>734</v>
      </c>
      <c r="D368" t="str">
        <f>HYPERLINK("https://talan.bank.gov.ua/get-user-certificate/34kTEhaZ_9N5zOh1QoCX","Завантажити сертифікат")</f>
        <v>Завантажити сертифікат</v>
      </c>
    </row>
    <row r="369" spans="1:4" x14ac:dyDescent="0.3">
      <c r="A369">
        <v>368</v>
      </c>
      <c r="B369" t="s">
        <v>735</v>
      </c>
      <c r="C369" t="s">
        <v>736</v>
      </c>
      <c r="D369" t="str">
        <f>HYPERLINK("https://talan.bank.gov.ua/get-user-certificate/34kTEjtLqkbcZJbWTZpU","Завантажити сертифікат")</f>
        <v>Завантажити сертифікат</v>
      </c>
    </row>
    <row r="370" spans="1:4" x14ac:dyDescent="0.3">
      <c r="A370">
        <v>369</v>
      </c>
      <c r="B370" t="s">
        <v>737</v>
      </c>
      <c r="C370" t="s">
        <v>738</v>
      </c>
      <c r="D370" t="str">
        <f>HYPERLINK("https://talan.bank.gov.ua/get-user-certificate/34kTEMy31Oer01ZQUFTs","Завантажити сертифікат")</f>
        <v>Завантажити сертифікат</v>
      </c>
    </row>
    <row r="371" spans="1:4" x14ac:dyDescent="0.3">
      <c r="A371">
        <v>370</v>
      </c>
      <c r="B371" t="s">
        <v>739</v>
      </c>
      <c r="C371" t="s">
        <v>740</v>
      </c>
      <c r="D371" t="str">
        <f>HYPERLINK("https://talan.bank.gov.ua/get-user-certificate/34kTEsCu5stC3bdXFJwg","Завантажити сертифікат")</f>
        <v>Завантажити сертифікат</v>
      </c>
    </row>
    <row r="372" spans="1:4" x14ac:dyDescent="0.3">
      <c r="A372">
        <v>371</v>
      </c>
      <c r="B372" t="s">
        <v>741</v>
      </c>
      <c r="C372" t="s">
        <v>742</v>
      </c>
      <c r="D372" t="str">
        <f>HYPERLINK("https://talan.bank.gov.ua/get-user-certificate/34kTEztMhwIkAtlYoc2M","Завантажити сертифікат")</f>
        <v>Завантажити сертифікат</v>
      </c>
    </row>
    <row r="373" spans="1:4" x14ac:dyDescent="0.3">
      <c r="A373">
        <v>372</v>
      </c>
      <c r="B373" t="s">
        <v>743</v>
      </c>
      <c r="C373" t="s">
        <v>744</v>
      </c>
      <c r="D373" t="str">
        <f>HYPERLINK("https://talan.bank.gov.ua/get-user-certificate/34kTEyRdnEXutUnkqKpN","Завантажити сертифікат")</f>
        <v>Завантажити сертифікат</v>
      </c>
    </row>
    <row r="374" spans="1:4" x14ac:dyDescent="0.3">
      <c r="A374">
        <v>373</v>
      </c>
      <c r="B374" t="s">
        <v>745</v>
      </c>
      <c r="C374" t="s">
        <v>746</v>
      </c>
      <c r="D374" t="str">
        <f>HYPERLINK("https://talan.bank.gov.ua/get-user-certificate/34kTEUGslGFHYNzfKdl0","Завантажити сертифікат")</f>
        <v>Завантажити сертифікат</v>
      </c>
    </row>
    <row r="375" spans="1:4" x14ac:dyDescent="0.3">
      <c r="A375">
        <v>374</v>
      </c>
      <c r="B375" t="s">
        <v>747</v>
      </c>
      <c r="C375" t="s">
        <v>748</v>
      </c>
      <c r="D375" t="str">
        <f>HYPERLINK("https://talan.bank.gov.ua/get-user-certificate/34kTEc2PYh4MvDSEZwcH","Завантажити сертифікат")</f>
        <v>Завантажити сертифікат</v>
      </c>
    </row>
    <row r="376" spans="1:4" x14ac:dyDescent="0.3">
      <c r="A376">
        <v>375</v>
      </c>
      <c r="B376" t="s">
        <v>749</v>
      </c>
      <c r="C376" t="s">
        <v>750</v>
      </c>
      <c r="D376" t="str">
        <f>HYPERLINK("https://talan.bank.gov.ua/get-user-certificate/34kTEZsGRLesRsUuV3mR","Завантажити сертифікат")</f>
        <v>Завантажити сертифікат</v>
      </c>
    </row>
    <row r="377" spans="1:4" x14ac:dyDescent="0.3">
      <c r="A377">
        <v>376</v>
      </c>
      <c r="B377" t="s">
        <v>751</v>
      </c>
      <c r="C377" t="s">
        <v>752</v>
      </c>
      <c r="D377" t="str">
        <f>HYPERLINK("https://talan.bank.gov.ua/get-user-certificate/34kTEJ_JGX5w95LutDBP","Завантажити сертифікат")</f>
        <v>Завантажити сертифікат</v>
      </c>
    </row>
    <row r="378" spans="1:4" x14ac:dyDescent="0.3">
      <c r="A378">
        <v>377</v>
      </c>
      <c r="B378" t="s">
        <v>753</v>
      </c>
      <c r="C378" t="s">
        <v>754</v>
      </c>
      <c r="D378" t="str">
        <f>HYPERLINK("https://talan.bank.gov.ua/get-user-certificate/34kTEG52QalG0iJWYyLx","Завантажити сертифікат")</f>
        <v>Завантажити сертифікат</v>
      </c>
    </row>
    <row r="379" spans="1:4" x14ac:dyDescent="0.3">
      <c r="A379">
        <v>378</v>
      </c>
      <c r="B379" t="s">
        <v>755</v>
      </c>
      <c r="C379" t="s">
        <v>756</v>
      </c>
      <c r="D379" t="str">
        <f>HYPERLINK("https://talan.bank.gov.ua/get-user-certificate/34kTEaIn9GH_XweMteJz","Завантажити сертифікат")</f>
        <v>Завантажити сертифікат</v>
      </c>
    </row>
    <row r="380" spans="1:4" x14ac:dyDescent="0.3">
      <c r="A380">
        <v>379</v>
      </c>
      <c r="B380" t="s">
        <v>757</v>
      </c>
      <c r="C380" t="s">
        <v>758</v>
      </c>
      <c r="D380" t="str">
        <f>HYPERLINK("https://talan.bank.gov.ua/get-user-certificate/34kTEkjPizdzBZZlaCF-","Завантажити сертифікат")</f>
        <v>Завантажити сертифікат</v>
      </c>
    </row>
    <row r="381" spans="1:4" x14ac:dyDescent="0.3">
      <c r="A381">
        <v>380</v>
      </c>
      <c r="B381" t="s">
        <v>759</v>
      </c>
      <c r="C381" t="s">
        <v>760</v>
      </c>
      <c r="D381" t="str">
        <f>HYPERLINK("https://talan.bank.gov.ua/get-user-certificate/34kTE-na6_PnsgldBzuJ","Завантажити сертифікат")</f>
        <v>Завантажити сертифікат</v>
      </c>
    </row>
    <row r="382" spans="1:4" x14ac:dyDescent="0.3">
      <c r="A382">
        <v>381</v>
      </c>
      <c r="B382" t="s">
        <v>761</v>
      </c>
      <c r="C382" t="s">
        <v>762</v>
      </c>
      <c r="D382" t="str">
        <f>HYPERLINK("https://talan.bank.gov.ua/get-user-certificate/34kTEXZwp8Ho4WdVg7pD","Завантажити сертифікат")</f>
        <v>Завантажити сертифікат</v>
      </c>
    </row>
    <row r="383" spans="1:4" x14ac:dyDescent="0.3">
      <c r="A383">
        <v>382</v>
      </c>
      <c r="B383" t="s">
        <v>763</v>
      </c>
      <c r="C383" t="s">
        <v>764</v>
      </c>
      <c r="D383" t="str">
        <f>HYPERLINK("https://talan.bank.gov.ua/get-user-certificate/34kTErWkRre3UQ1rOlT_","Завантажити сертифікат")</f>
        <v>Завантажити сертифікат</v>
      </c>
    </row>
    <row r="384" spans="1:4" x14ac:dyDescent="0.3">
      <c r="A384">
        <v>383</v>
      </c>
      <c r="B384" t="s">
        <v>765</v>
      </c>
      <c r="C384" t="s">
        <v>766</v>
      </c>
      <c r="D384" t="str">
        <f>HYPERLINK("https://talan.bank.gov.ua/get-user-certificate/34kTEYcBYxnB7oQ3bfj1","Завантажити сертифікат")</f>
        <v>Завантажити сертифікат</v>
      </c>
    </row>
    <row r="385" spans="1:4" x14ac:dyDescent="0.3">
      <c r="A385">
        <v>384</v>
      </c>
      <c r="B385" t="s">
        <v>767</v>
      </c>
      <c r="C385" t="s">
        <v>768</v>
      </c>
      <c r="D385" t="str">
        <f>HYPERLINK("https://talan.bank.gov.ua/get-user-certificate/34kTEhPXkpwS2AJ2xXkJ","Завантажити сертифікат")</f>
        <v>Завантажити сертифікат</v>
      </c>
    </row>
    <row r="386" spans="1:4" x14ac:dyDescent="0.3">
      <c r="A386">
        <v>385</v>
      </c>
      <c r="B386" t="s">
        <v>769</v>
      </c>
      <c r="C386" t="s">
        <v>770</v>
      </c>
      <c r="D386" t="str">
        <f>HYPERLINK("https://talan.bank.gov.ua/get-user-certificate/34kTEsOGmqAmoGUDQHlz","Завантажити сертифікат")</f>
        <v>Завантажити сертифікат</v>
      </c>
    </row>
    <row r="387" spans="1:4" x14ac:dyDescent="0.3">
      <c r="A387">
        <v>386</v>
      </c>
      <c r="B387" t="s">
        <v>771</v>
      </c>
      <c r="C387" t="s">
        <v>772</v>
      </c>
      <c r="D387" t="str">
        <f>HYPERLINK("https://talan.bank.gov.ua/get-user-certificate/34kTEuQ25dqIU5631Phf","Завантажити сертифікат")</f>
        <v>Завантажити сертифікат</v>
      </c>
    </row>
    <row r="388" spans="1:4" x14ac:dyDescent="0.3">
      <c r="A388">
        <v>387</v>
      </c>
      <c r="B388" t="s">
        <v>773</v>
      </c>
      <c r="C388" t="s">
        <v>774</v>
      </c>
      <c r="D388" t="str">
        <f>HYPERLINK("https://talan.bank.gov.ua/get-user-certificate/34kTEuJWzXRGz59kZHnr","Завантажити сертифікат")</f>
        <v>Завантажити сертифікат</v>
      </c>
    </row>
    <row r="389" spans="1:4" x14ac:dyDescent="0.3">
      <c r="A389">
        <v>388</v>
      </c>
      <c r="B389" t="s">
        <v>775</v>
      </c>
      <c r="C389" t="s">
        <v>776</v>
      </c>
      <c r="D389" t="str">
        <f>HYPERLINK("https://talan.bank.gov.ua/get-user-certificate/34kTEWV2Bc6I8i82hgLY","Завантажити сертифікат")</f>
        <v>Завантажити сертифікат</v>
      </c>
    </row>
    <row r="390" spans="1:4" x14ac:dyDescent="0.3">
      <c r="A390">
        <v>389</v>
      </c>
      <c r="B390" t="s">
        <v>777</v>
      </c>
      <c r="C390" t="s">
        <v>778</v>
      </c>
      <c r="D390" t="str">
        <f>HYPERLINK("https://talan.bank.gov.ua/get-user-certificate/34kTEcX7ag8Z_Rp6elWS","Завантажити сертифікат")</f>
        <v>Завантажити сертифікат</v>
      </c>
    </row>
    <row r="391" spans="1:4" x14ac:dyDescent="0.3">
      <c r="A391">
        <v>390</v>
      </c>
      <c r="B391" t="s">
        <v>779</v>
      </c>
      <c r="C391" t="s">
        <v>780</v>
      </c>
      <c r="D391" t="str">
        <f>HYPERLINK("https://talan.bank.gov.ua/get-user-certificate/34kTEAQChCl9PW1iWuIw","Завантажити сертифікат")</f>
        <v>Завантажити сертифікат</v>
      </c>
    </row>
    <row r="392" spans="1:4" x14ac:dyDescent="0.3">
      <c r="A392">
        <v>391</v>
      </c>
      <c r="B392" t="s">
        <v>781</v>
      </c>
      <c r="C392" t="s">
        <v>782</v>
      </c>
      <c r="D392" t="str">
        <f>HYPERLINK("https://talan.bank.gov.ua/get-user-certificate/34kTEeErQX49jv_CdfyN","Завантажити сертифікат")</f>
        <v>Завантажити сертифікат</v>
      </c>
    </row>
    <row r="393" spans="1:4" x14ac:dyDescent="0.3">
      <c r="A393">
        <v>392</v>
      </c>
      <c r="B393" t="s">
        <v>783</v>
      </c>
      <c r="C393" t="s">
        <v>784</v>
      </c>
      <c r="D393" t="str">
        <f>HYPERLINK("https://talan.bank.gov.ua/get-user-certificate/34kTEm-gFpEHPItXukDg","Завантажити сертифікат")</f>
        <v>Завантажити сертифікат</v>
      </c>
    </row>
    <row r="394" spans="1:4" x14ac:dyDescent="0.3">
      <c r="A394">
        <v>393</v>
      </c>
      <c r="B394" t="s">
        <v>785</v>
      </c>
      <c r="C394" t="s">
        <v>786</v>
      </c>
      <c r="D394" t="str">
        <f>HYPERLINK("https://talan.bank.gov.ua/get-user-certificate/34kTEjWlK5-7fOPePuvd","Завантажити сертифікат")</f>
        <v>Завантажити сертифікат</v>
      </c>
    </row>
    <row r="395" spans="1:4" x14ac:dyDescent="0.3">
      <c r="A395">
        <v>394</v>
      </c>
      <c r="B395" t="s">
        <v>787</v>
      </c>
      <c r="C395" t="s">
        <v>788</v>
      </c>
      <c r="D395" t="str">
        <f>HYPERLINK("https://talan.bank.gov.ua/get-user-certificate/34kTEubbIKtgaaJ5oDHq","Завантажити сертифікат")</f>
        <v>Завантажити сертифікат</v>
      </c>
    </row>
    <row r="396" spans="1:4" x14ac:dyDescent="0.3">
      <c r="A396">
        <v>395</v>
      </c>
      <c r="B396" t="s">
        <v>789</v>
      </c>
      <c r="C396" t="s">
        <v>790</v>
      </c>
      <c r="D396" t="str">
        <f>HYPERLINK("https://talan.bank.gov.ua/get-user-certificate/34kTEkHhxo9fm_XAJ-N2","Завантажити сертифікат")</f>
        <v>Завантажити сертифікат</v>
      </c>
    </row>
    <row r="397" spans="1:4" x14ac:dyDescent="0.3">
      <c r="A397">
        <v>396</v>
      </c>
      <c r="B397" t="s">
        <v>791</v>
      </c>
      <c r="C397" t="s">
        <v>792</v>
      </c>
      <c r="D397" t="str">
        <f>HYPERLINK("https://talan.bank.gov.ua/get-user-certificate/34kTE806D-ZycZtkh2qk","Завантажити сертифікат")</f>
        <v>Завантажити сертифікат</v>
      </c>
    </row>
    <row r="398" spans="1:4" x14ac:dyDescent="0.3">
      <c r="A398">
        <v>397</v>
      </c>
      <c r="B398" t="s">
        <v>793</v>
      </c>
      <c r="C398" t="s">
        <v>794</v>
      </c>
      <c r="D398" t="str">
        <f>HYPERLINK("https://talan.bank.gov.ua/get-user-certificate/34kTEl34vLrsq6xDNt3L","Завантажити сертифікат")</f>
        <v>Завантажити сертифікат</v>
      </c>
    </row>
    <row r="399" spans="1:4" x14ac:dyDescent="0.3">
      <c r="A399">
        <v>398</v>
      </c>
      <c r="B399" t="s">
        <v>795</v>
      </c>
      <c r="C399" t="s">
        <v>796</v>
      </c>
      <c r="D399" t="str">
        <f>HYPERLINK("https://talan.bank.gov.ua/get-user-certificate/34kTEvv7d0z-tLcukixw","Завантажити сертифікат")</f>
        <v>Завантажити сертифікат</v>
      </c>
    </row>
    <row r="400" spans="1:4" x14ac:dyDescent="0.3">
      <c r="A400">
        <v>399</v>
      </c>
      <c r="B400" t="s">
        <v>797</v>
      </c>
      <c r="C400" t="s">
        <v>798</v>
      </c>
      <c r="D400" t="str">
        <f>HYPERLINK("https://talan.bank.gov.ua/get-user-certificate/34kTEAUeT0UeZhEdpX7D","Завантажити сертифікат")</f>
        <v>Завантажити сертифікат</v>
      </c>
    </row>
    <row r="401" spans="1:4" x14ac:dyDescent="0.3">
      <c r="A401">
        <v>400</v>
      </c>
      <c r="B401" t="s">
        <v>799</v>
      </c>
      <c r="C401" t="s">
        <v>800</v>
      </c>
      <c r="D401" t="str">
        <f>HYPERLINK("https://talan.bank.gov.ua/get-user-certificate/34kTETrgo8LVWs_eBlDU","Завантажити сертифікат")</f>
        <v>Завантажити сертифікат</v>
      </c>
    </row>
    <row r="402" spans="1:4" x14ac:dyDescent="0.3">
      <c r="A402">
        <v>401</v>
      </c>
      <c r="B402" t="s">
        <v>801</v>
      </c>
      <c r="C402" t="s">
        <v>802</v>
      </c>
      <c r="D402" t="str">
        <f>HYPERLINK("https://talan.bank.gov.ua/get-user-certificate/34kTE5apZRtLLmT5dJ4c","Завантажити сертифікат")</f>
        <v>Завантажити сертифікат</v>
      </c>
    </row>
    <row r="403" spans="1:4" x14ac:dyDescent="0.3">
      <c r="A403">
        <v>402</v>
      </c>
      <c r="B403" t="s">
        <v>803</v>
      </c>
      <c r="C403" t="s">
        <v>804</v>
      </c>
      <c r="D403" t="str">
        <f>HYPERLINK("https://talan.bank.gov.ua/get-user-certificate/34kTEIqdT6i6Htmv3wbk","Завантажити сертифікат")</f>
        <v>Завантажити сертифікат</v>
      </c>
    </row>
    <row r="404" spans="1:4" x14ac:dyDescent="0.3">
      <c r="A404">
        <v>403</v>
      </c>
      <c r="B404" t="s">
        <v>805</v>
      </c>
      <c r="C404" t="s">
        <v>806</v>
      </c>
      <c r="D404" t="str">
        <f>HYPERLINK("https://talan.bank.gov.ua/get-user-certificate/34kTEJuxMtqKlnKR_gKP","Завантажити сертифікат")</f>
        <v>Завантажити сертифікат</v>
      </c>
    </row>
    <row r="405" spans="1:4" x14ac:dyDescent="0.3">
      <c r="A405">
        <v>404</v>
      </c>
      <c r="B405" t="s">
        <v>807</v>
      </c>
      <c r="C405" t="s">
        <v>808</v>
      </c>
      <c r="D405" t="str">
        <f>HYPERLINK("https://talan.bank.gov.ua/get-user-certificate/34kTEvrJmwSdqM6c4z3o","Завантажити сертифікат")</f>
        <v>Завантажити сертифікат</v>
      </c>
    </row>
    <row r="406" spans="1:4" x14ac:dyDescent="0.3">
      <c r="A406">
        <v>405</v>
      </c>
      <c r="B406" t="s">
        <v>809</v>
      </c>
      <c r="C406" t="s">
        <v>810</v>
      </c>
      <c r="D406" t="str">
        <f>HYPERLINK("https://talan.bank.gov.ua/get-user-certificate/34kTEIhRiWPbcnVbtSNq","Завантажити сертифікат")</f>
        <v>Завантажити сертифікат</v>
      </c>
    </row>
    <row r="407" spans="1:4" x14ac:dyDescent="0.3">
      <c r="A407">
        <v>406</v>
      </c>
      <c r="B407" t="s">
        <v>811</v>
      </c>
      <c r="C407" t="s">
        <v>812</v>
      </c>
      <c r="D407" t="str">
        <f>HYPERLINK("https://talan.bank.gov.ua/get-user-certificate/34kTEp71gIn7P_pe8y7m","Завантажити сертифікат")</f>
        <v>Завантажити сертифікат</v>
      </c>
    </row>
    <row r="408" spans="1:4" x14ac:dyDescent="0.3">
      <c r="A408">
        <v>407</v>
      </c>
      <c r="B408" t="s">
        <v>813</v>
      </c>
      <c r="C408" t="s">
        <v>814</v>
      </c>
      <c r="D408" t="str">
        <f>HYPERLINK("https://talan.bank.gov.ua/get-user-certificate/34kTE8AUfdKJWKJCXq_K","Завантажити сертифікат")</f>
        <v>Завантажити сертифікат</v>
      </c>
    </row>
    <row r="409" spans="1:4" x14ac:dyDescent="0.3">
      <c r="A409">
        <v>408</v>
      </c>
      <c r="B409" t="s">
        <v>815</v>
      </c>
      <c r="C409" t="s">
        <v>816</v>
      </c>
      <c r="D409" t="str">
        <f>HYPERLINK("https://talan.bank.gov.ua/get-user-certificate/34kTENHJSM_9SA3aoPMJ","Завантажити сертифікат")</f>
        <v>Завантажити сертифікат</v>
      </c>
    </row>
    <row r="410" spans="1:4" x14ac:dyDescent="0.3">
      <c r="A410">
        <v>409</v>
      </c>
      <c r="B410" t="s">
        <v>817</v>
      </c>
      <c r="C410" t="s">
        <v>818</v>
      </c>
      <c r="D410" t="str">
        <f>HYPERLINK("https://talan.bank.gov.ua/get-user-certificate/34kTEtHz2bPYITXPzq97","Завантажити сертифікат")</f>
        <v>Завантажити сертифікат</v>
      </c>
    </row>
    <row r="411" spans="1:4" x14ac:dyDescent="0.3">
      <c r="A411">
        <v>410</v>
      </c>
      <c r="B411" t="s">
        <v>819</v>
      </c>
      <c r="C411" t="s">
        <v>820</v>
      </c>
      <c r="D411" t="str">
        <f>HYPERLINK("https://talan.bank.gov.ua/get-user-certificate/34kTEE2pB7pSe8epqg_n","Завантажити сертифікат")</f>
        <v>Завантажити сертифікат</v>
      </c>
    </row>
    <row r="412" spans="1:4" x14ac:dyDescent="0.3">
      <c r="A412">
        <v>411</v>
      </c>
      <c r="B412" t="s">
        <v>821</v>
      </c>
      <c r="C412" t="s">
        <v>822</v>
      </c>
      <c r="D412" t="str">
        <f>HYPERLINK("https://talan.bank.gov.ua/get-user-certificate/34kTEanoWcxD4egto94f","Завантажити сертифікат")</f>
        <v>Завантажити сертифікат</v>
      </c>
    </row>
    <row r="413" spans="1:4" x14ac:dyDescent="0.3">
      <c r="A413">
        <v>412</v>
      </c>
      <c r="B413" t="s">
        <v>823</v>
      </c>
      <c r="C413" t="s">
        <v>824</v>
      </c>
      <c r="D413" t="str">
        <f>HYPERLINK("https://talan.bank.gov.ua/get-user-certificate/34kTERmZO30WJlIWAHFt","Завантажити сертифікат")</f>
        <v>Завантажити сертифікат</v>
      </c>
    </row>
    <row r="414" spans="1:4" x14ac:dyDescent="0.3">
      <c r="A414">
        <v>413</v>
      </c>
      <c r="B414" t="s">
        <v>825</v>
      </c>
      <c r="C414" t="s">
        <v>826</v>
      </c>
      <c r="D414" t="str">
        <f>HYPERLINK("https://talan.bank.gov.ua/get-user-certificate/34kTETCT_S6JfYjyZE-r","Завантажити сертифікат")</f>
        <v>Завантажити сертифікат</v>
      </c>
    </row>
    <row r="415" spans="1:4" x14ac:dyDescent="0.3">
      <c r="A415">
        <v>414</v>
      </c>
      <c r="B415" t="s">
        <v>827</v>
      </c>
      <c r="C415" t="s">
        <v>828</v>
      </c>
      <c r="D415" t="str">
        <f>HYPERLINK("https://talan.bank.gov.ua/get-user-certificate/34kTEzWAobjRBztIw23K","Завантажити сертифікат")</f>
        <v>Завантажити сертифікат</v>
      </c>
    </row>
    <row r="416" spans="1:4" x14ac:dyDescent="0.3">
      <c r="A416">
        <v>415</v>
      </c>
      <c r="B416" t="s">
        <v>829</v>
      </c>
      <c r="C416" t="s">
        <v>830</v>
      </c>
      <c r="D416" t="str">
        <f>HYPERLINK("https://talan.bank.gov.ua/get-user-certificate/34kTEDqwMaqfL94OQot4","Завантажити сертифікат")</f>
        <v>Завантажити сертифікат</v>
      </c>
    </row>
    <row r="417" spans="1:4" x14ac:dyDescent="0.3">
      <c r="A417">
        <v>416</v>
      </c>
      <c r="B417" t="s">
        <v>831</v>
      </c>
      <c r="C417" t="s">
        <v>832</v>
      </c>
      <c r="D417" t="str">
        <f>HYPERLINK("https://talan.bank.gov.ua/get-user-certificate/34kTEi5X_VounOuiXcci","Завантажити сертифікат")</f>
        <v>Завантажити сертифікат</v>
      </c>
    </row>
    <row r="418" spans="1:4" x14ac:dyDescent="0.3">
      <c r="A418">
        <v>417</v>
      </c>
      <c r="B418" t="s">
        <v>833</v>
      </c>
      <c r="C418" t="s">
        <v>834</v>
      </c>
      <c r="D418" t="str">
        <f>HYPERLINK("https://talan.bank.gov.ua/get-user-certificate/34kTExYxlsMDJ9-pwrLK","Завантажити сертифікат")</f>
        <v>Завантажити сертифікат</v>
      </c>
    </row>
    <row r="419" spans="1:4" x14ac:dyDescent="0.3">
      <c r="A419">
        <v>418</v>
      </c>
      <c r="B419" t="s">
        <v>835</v>
      </c>
      <c r="C419" t="s">
        <v>836</v>
      </c>
      <c r="D419" t="str">
        <f>HYPERLINK("https://talan.bank.gov.ua/get-user-certificate/34kTES0a_kQqDeBu2EiC","Завантажити сертифікат")</f>
        <v>Завантажити сертифікат</v>
      </c>
    </row>
    <row r="420" spans="1:4" x14ac:dyDescent="0.3">
      <c r="A420">
        <v>419</v>
      </c>
      <c r="B420" t="s">
        <v>837</v>
      </c>
      <c r="C420" t="s">
        <v>838</v>
      </c>
      <c r="D420" t="str">
        <f>HYPERLINK("https://talan.bank.gov.ua/get-user-certificate/34kTElySCnOU6QdFrNAi","Завантажити сертифікат")</f>
        <v>Завантажити сертифікат</v>
      </c>
    </row>
    <row r="421" spans="1:4" x14ac:dyDescent="0.3">
      <c r="A421">
        <v>420</v>
      </c>
      <c r="B421" t="s">
        <v>839</v>
      </c>
      <c r="C421" t="s">
        <v>840</v>
      </c>
      <c r="D421" t="str">
        <f>HYPERLINK("https://talan.bank.gov.ua/get-user-certificate/34kTEwunO_oaJrKikbMq","Завантажити сертифікат")</f>
        <v>Завантажити сертифікат</v>
      </c>
    </row>
    <row r="422" spans="1:4" x14ac:dyDescent="0.3">
      <c r="A422">
        <v>421</v>
      </c>
      <c r="B422" t="s">
        <v>841</v>
      </c>
      <c r="C422" t="s">
        <v>842</v>
      </c>
      <c r="D422" t="str">
        <f>HYPERLINK("https://talan.bank.gov.ua/get-user-certificate/34kTEDxDkYTZCCTkMFnV","Завантажити сертифікат")</f>
        <v>Завантажити сертифікат</v>
      </c>
    </row>
    <row r="423" spans="1:4" x14ac:dyDescent="0.3">
      <c r="A423">
        <v>422</v>
      </c>
      <c r="B423" t="s">
        <v>843</v>
      </c>
      <c r="C423" t="s">
        <v>844</v>
      </c>
      <c r="D423" t="str">
        <f>HYPERLINK("https://talan.bank.gov.ua/get-user-certificate/34kTEY3stlhYFnPSiZEn","Завантажити сертифікат")</f>
        <v>Завантажити сертифікат</v>
      </c>
    </row>
    <row r="424" spans="1:4" x14ac:dyDescent="0.3">
      <c r="A424">
        <v>423</v>
      </c>
      <c r="B424" t="s">
        <v>845</v>
      </c>
      <c r="C424" t="s">
        <v>846</v>
      </c>
      <c r="D424" t="str">
        <f>HYPERLINK("https://talan.bank.gov.ua/get-user-certificate/34kTEamzEWUQ4K5h0YsY","Завантажити сертифікат")</f>
        <v>Завантажити сертифікат</v>
      </c>
    </row>
    <row r="425" spans="1:4" x14ac:dyDescent="0.3">
      <c r="A425">
        <v>424</v>
      </c>
      <c r="B425" t="s">
        <v>847</v>
      </c>
      <c r="C425" t="s">
        <v>848</v>
      </c>
      <c r="D425" t="str">
        <f>HYPERLINK("https://talan.bank.gov.ua/get-user-certificate/34kTEel6d5gfALtYeccN","Завантажити сертифікат")</f>
        <v>Завантажити сертифікат</v>
      </c>
    </row>
    <row r="426" spans="1:4" x14ac:dyDescent="0.3">
      <c r="A426">
        <v>425</v>
      </c>
      <c r="B426" t="s">
        <v>849</v>
      </c>
      <c r="C426" t="s">
        <v>850</v>
      </c>
      <c r="D426" t="str">
        <f>HYPERLINK("https://talan.bank.gov.ua/get-user-certificate/34kTEJ4IxjOr-p8wCkdT","Завантажити сертифікат")</f>
        <v>Завантажити сертифікат</v>
      </c>
    </row>
    <row r="427" spans="1:4" x14ac:dyDescent="0.3">
      <c r="A427">
        <v>426</v>
      </c>
      <c r="B427" t="s">
        <v>851</v>
      </c>
      <c r="C427" t="s">
        <v>852</v>
      </c>
      <c r="D427" t="str">
        <f>HYPERLINK("https://talan.bank.gov.ua/get-user-certificate/34kTE8xr9JG7Zy-NNc5c","Завантажити сертифікат")</f>
        <v>Завантажити сертифікат</v>
      </c>
    </row>
    <row r="428" spans="1:4" x14ac:dyDescent="0.3">
      <c r="A428">
        <v>427</v>
      </c>
      <c r="B428" t="s">
        <v>853</v>
      </c>
      <c r="C428" t="s">
        <v>854</v>
      </c>
      <c r="D428" t="str">
        <f>HYPERLINK("https://talan.bank.gov.ua/get-user-certificate/34kTE-MmN3BVGLXNJ8Go","Завантажити сертифікат")</f>
        <v>Завантажити сертифікат</v>
      </c>
    </row>
    <row r="429" spans="1:4" x14ac:dyDescent="0.3">
      <c r="A429">
        <v>428</v>
      </c>
      <c r="B429" t="s">
        <v>855</v>
      </c>
      <c r="C429" t="s">
        <v>856</v>
      </c>
      <c r="D429" t="str">
        <f>HYPERLINK("https://talan.bank.gov.ua/get-user-certificate/34kTE8EwVRVuWprk5lu2","Завантажити сертифікат")</f>
        <v>Завантажити сертифікат</v>
      </c>
    </row>
    <row r="430" spans="1:4" x14ac:dyDescent="0.3">
      <c r="A430">
        <v>429</v>
      </c>
      <c r="B430" t="s">
        <v>857</v>
      </c>
      <c r="C430" t="s">
        <v>858</v>
      </c>
      <c r="D430" t="str">
        <f>HYPERLINK("https://talan.bank.gov.ua/get-user-certificate/34kTE-wuJTuRt7hTS8E7","Завантажити сертифікат")</f>
        <v>Завантажити сертифікат</v>
      </c>
    </row>
    <row r="431" spans="1:4" x14ac:dyDescent="0.3">
      <c r="A431">
        <v>430</v>
      </c>
      <c r="B431" t="s">
        <v>859</v>
      </c>
      <c r="C431" t="s">
        <v>860</v>
      </c>
      <c r="D431" t="str">
        <f>HYPERLINK("https://talan.bank.gov.ua/get-user-certificate/34kTE6MhH2O6-v1jRdvV","Завантажити сертифікат")</f>
        <v>Завантажити сертифікат</v>
      </c>
    </row>
    <row r="432" spans="1:4" x14ac:dyDescent="0.3">
      <c r="A432">
        <v>431</v>
      </c>
      <c r="B432" t="s">
        <v>861</v>
      </c>
      <c r="C432" t="s">
        <v>862</v>
      </c>
      <c r="D432" t="str">
        <f>HYPERLINK("https://talan.bank.gov.ua/get-user-certificate/34kTEUTRBbecm83Po7lK","Завантажити сертифікат")</f>
        <v>Завантажити сертифікат</v>
      </c>
    </row>
    <row r="433" spans="1:4" x14ac:dyDescent="0.3">
      <c r="A433">
        <v>432</v>
      </c>
      <c r="B433" t="s">
        <v>863</v>
      </c>
      <c r="C433" t="s">
        <v>864</v>
      </c>
      <c r="D433" t="str">
        <f>HYPERLINK("https://talan.bank.gov.ua/get-user-certificate/34kTE969TxWC62ORRaXj","Завантажити сертифікат")</f>
        <v>Завантажити сертифікат</v>
      </c>
    </row>
    <row r="434" spans="1:4" x14ac:dyDescent="0.3">
      <c r="A434">
        <v>433</v>
      </c>
      <c r="B434" t="s">
        <v>865</v>
      </c>
      <c r="C434" t="s">
        <v>866</v>
      </c>
      <c r="D434" t="str">
        <f>HYPERLINK("https://talan.bank.gov.ua/get-user-certificate/34kTEALgdjudHO0ApRez","Завантажити сертифікат")</f>
        <v>Завантажити сертифікат</v>
      </c>
    </row>
    <row r="435" spans="1:4" x14ac:dyDescent="0.3">
      <c r="A435">
        <v>434</v>
      </c>
      <c r="B435" t="s">
        <v>867</v>
      </c>
      <c r="C435" t="s">
        <v>868</v>
      </c>
      <c r="D435" t="str">
        <f>HYPERLINK("https://talan.bank.gov.ua/get-user-certificate/34kTEjQ1SHVfj8hFkhkL","Завантажити сертифікат")</f>
        <v>Завантажити сертифікат</v>
      </c>
    </row>
    <row r="436" spans="1:4" x14ac:dyDescent="0.3">
      <c r="A436">
        <v>435</v>
      </c>
      <c r="B436" t="s">
        <v>869</v>
      </c>
      <c r="C436" t="s">
        <v>870</v>
      </c>
      <c r="D436" t="str">
        <f>HYPERLINK("https://talan.bank.gov.ua/get-user-certificate/34kTEV6B-yqdvz8FP3AB","Завантажити сертифікат")</f>
        <v>Завантажити сертифікат</v>
      </c>
    </row>
    <row r="437" spans="1:4" x14ac:dyDescent="0.3">
      <c r="A437">
        <v>436</v>
      </c>
      <c r="B437" t="s">
        <v>871</v>
      </c>
      <c r="C437" t="s">
        <v>872</v>
      </c>
      <c r="D437" t="str">
        <f>HYPERLINK("https://talan.bank.gov.ua/get-user-certificate/34kTEcgZPbAOPafH1mKJ","Завантажити сертифікат")</f>
        <v>Завантажити сертифікат</v>
      </c>
    </row>
    <row r="438" spans="1:4" x14ac:dyDescent="0.3">
      <c r="A438">
        <v>437</v>
      </c>
      <c r="B438" t="s">
        <v>873</v>
      </c>
      <c r="C438" t="s">
        <v>874</v>
      </c>
      <c r="D438" t="str">
        <f>HYPERLINK("https://talan.bank.gov.ua/get-user-certificate/34kTEvQuUsi9SGVrU7j2","Завантажити сертифікат")</f>
        <v>Завантажити сертифікат</v>
      </c>
    </row>
    <row r="439" spans="1:4" x14ac:dyDescent="0.3">
      <c r="A439">
        <v>438</v>
      </c>
      <c r="B439" t="s">
        <v>875</v>
      </c>
      <c r="C439" t="s">
        <v>876</v>
      </c>
      <c r="D439" t="str">
        <f>HYPERLINK("https://talan.bank.gov.ua/get-user-certificate/34kTEeItvhhPrlMdUKr0","Завантажити сертифікат")</f>
        <v>Завантажити сертифікат</v>
      </c>
    </row>
    <row r="440" spans="1:4" x14ac:dyDescent="0.3">
      <c r="A440">
        <v>439</v>
      </c>
      <c r="B440" t="s">
        <v>877</v>
      </c>
      <c r="C440" t="s">
        <v>878</v>
      </c>
      <c r="D440" t="str">
        <f>HYPERLINK("https://talan.bank.gov.ua/get-user-certificate/34kTEX4TmVGA9RmzwHKH","Завантажити сертифікат")</f>
        <v>Завантажити сертифікат</v>
      </c>
    </row>
    <row r="441" spans="1:4" x14ac:dyDescent="0.3">
      <c r="A441">
        <v>440</v>
      </c>
      <c r="B441" t="s">
        <v>879</v>
      </c>
      <c r="C441" t="s">
        <v>880</v>
      </c>
      <c r="D441" t="str">
        <f>HYPERLINK("https://talan.bank.gov.ua/get-user-certificate/34kTEUi_A2GW8FPQ4ltb","Завантажити сертифікат")</f>
        <v>Завантажити сертифікат</v>
      </c>
    </row>
    <row r="442" spans="1:4" x14ac:dyDescent="0.3">
      <c r="A442">
        <v>441</v>
      </c>
      <c r="B442" t="s">
        <v>881</v>
      </c>
      <c r="C442" t="s">
        <v>882</v>
      </c>
      <c r="D442" t="str">
        <f>HYPERLINK("https://talan.bank.gov.ua/get-user-certificate/34kTERhHaX6t1cMvG6gn","Завантажити сертифікат")</f>
        <v>Завантажити сертифікат</v>
      </c>
    </row>
    <row r="443" spans="1:4" x14ac:dyDescent="0.3">
      <c r="A443">
        <v>442</v>
      </c>
      <c r="B443" t="s">
        <v>883</v>
      </c>
      <c r="C443" t="s">
        <v>884</v>
      </c>
      <c r="D443" t="str">
        <f>HYPERLINK("https://talan.bank.gov.ua/get-user-certificate/34kTEN5Wg2LSmVneieAY","Завантажити сертифікат")</f>
        <v>Завантажити сертифікат</v>
      </c>
    </row>
    <row r="444" spans="1:4" x14ac:dyDescent="0.3">
      <c r="A444">
        <v>443</v>
      </c>
      <c r="B444" t="s">
        <v>885</v>
      </c>
      <c r="C444" t="s">
        <v>886</v>
      </c>
      <c r="D444" t="str">
        <f>HYPERLINK("https://talan.bank.gov.ua/get-user-certificate/34kTE7pvtsG8jwF67bQF","Завантажити сертифікат")</f>
        <v>Завантажити сертифікат</v>
      </c>
    </row>
    <row r="445" spans="1:4" x14ac:dyDescent="0.3">
      <c r="A445">
        <v>444</v>
      </c>
      <c r="B445" t="s">
        <v>887</v>
      </c>
      <c r="C445" t="s">
        <v>888</v>
      </c>
      <c r="D445" t="str">
        <f>HYPERLINK("https://talan.bank.gov.ua/get-user-certificate/34kTERT6sPFhCzczcDZN","Завантажити сертифікат")</f>
        <v>Завантажити сертифікат</v>
      </c>
    </row>
    <row r="446" spans="1:4" x14ac:dyDescent="0.3">
      <c r="A446">
        <v>445</v>
      </c>
      <c r="B446" t="s">
        <v>889</v>
      </c>
      <c r="C446" t="s">
        <v>890</v>
      </c>
      <c r="D446" t="str">
        <f>HYPERLINK("https://talan.bank.gov.ua/get-user-certificate/34kTEykAIoYG3luB_9zL","Завантажити сертифікат")</f>
        <v>Завантажити сертифікат</v>
      </c>
    </row>
    <row r="447" spans="1:4" x14ac:dyDescent="0.3">
      <c r="A447">
        <v>446</v>
      </c>
      <c r="B447" t="s">
        <v>891</v>
      </c>
      <c r="C447" t="s">
        <v>892</v>
      </c>
      <c r="D447" t="str">
        <f>HYPERLINK("https://talan.bank.gov.ua/get-user-certificate/34kTEDjvhDrO3dUURExU","Завантажити сертифікат")</f>
        <v>Завантажити сертифікат</v>
      </c>
    </row>
    <row r="448" spans="1:4" x14ac:dyDescent="0.3">
      <c r="A448">
        <v>447</v>
      </c>
      <c r="B448" t="s">
        <v>893</v>
      </c>
      <c r="C448" t="s">
        <v>894</v>
      </c>
      <c r="D448" t="str">
        <f>HYPERLINK("https://talan.bank.gov.ua/get-user-certificate/34kTEzORNnqns-02SF5q","Завантажити сертифікат")</f>
        <v>Завантажити сертифікат</v>
      </c>
    </row>
    <row r="449" spans="1:4" x14ac:dyDescent="0.3">
      <c r="A449">
        <v>448</v>
      </c>
      <c r="B449" t="s">
        <v>895</v>
      </c>
      <c r="C449" t="s">
        <v>896</v>
      </c>
      <c r="D449" t="str">
        <f>HYPERLINK("https://talan.bank.gov.ua/get-user-certificate/34kTEfmfc08jYEeIjn-X","Завантажити сертифікат")</f>
        <v>Завантажити сертифікат</v>
      </c>
    </row>
    <row r="450" spans="1:4" x14ac:dyDescent="0.3">
      <c r="A450">
        <v>449</v>
      </c>
      <c r="B450" t="s">
        <v>897</v>
      </c>
      <c r="C450" t="s">
        <v>898</v>
      </c>
      <c r="D450" t="str">
        <f>HYPERLINK("https://talan.bank.gov.ua/get-user-certificate/34kTEcq2AOVzJLToKUgM","Завантажити сертифікат")</f>
        <v>Завантажити сертифікат</v>
      </c>
    </row>
    <row r="451" spans="1:4" x14ac:dyDescent="0.3">
      <c r="A451">
        <v>450</v>
      </c>
      <c r="B451" t="s">
        <v>899</v>
      </c>
      <c r="C451" t="s">
        <v>900</v>
      </c>
      <c r="D451" t="str">
        <f>HYPERLINK("https://talan.bank.gov.ua/get-user-certificate/34kTE2EPUHkaLy5Dw2dg","Завантажити сертифікат")</f>
        <v>Завантажити сертифікат</v>
      </c>
    </row>
    <row r="452" spans="1:4" x14ac:dyDescent="0.3">
      <c r="A452">
        <v>451</v>
      </c>
      <c r="B452" t="s">
        <v>901</v>
      </c>
      <c r="C452" t="s">
        <v>902</v>
      </c>
      <c r="D452" t="str">
        <f>HYPERLINK("https://talan.bank.gov.ua/get-user-certificate/34kTE5jHAsP8O-DWRYLI","Завантажити сертифікат")</f>
        <v>Завантажити сертифікат</v>
      </c>
    </row>
    <row r="453" spans="1:4" x14ac:dyDescent="0.3">
      <c r="A453">
        <v>452</v>
      </c>
      <c r="B453" t="s">
        <v>903</v>
      </c>
      <c r="C453" t="s">
        <v>904</v>
      </c>
      <c r="D453" t="str">
        <f>HYPERLINK("https://talan.bank.gov.ua/get-user-certificate/34kTET0Mi2XcAj5Ulln3","Завантажити сертифікат")</f>
        <v>Завантажити сертифікат</v>
      </c>
    </row>
    <row r="454" spans="1:4" x14ac:dyDescent="0.3">
      <c r="A454">
        <v>453</v>
      </c>
      <c r="B454" t="s">
        <v>905</v>
      </c>
      <c r="C454" t="s">
        <v>906</v>
      </c>
      <c r="D454" t="str">
        <f>HYPERLINK("https://talan.bank.gov.ua/get-user-certificate/34kTEPjpehwaUr8Pv6Qz","Завантажити сертифікат")</f>
        <v>Завантажити сертифікат</v>
      </c>
    </row>
    <row r="455" spans="1:4" x14ac:dyDescent="0.3">
      <c r="A455">
        <v>454</v>
      </c>
      <c r="B455" t="s">
        <v>907</v>
      </c>
      <c r="C455" t="s">
        <v>908</v>
      </c>
      <c r="D455" t="str">
        <f>HYPERLINK("https://talan.bank.gov.ua/get-user-certificate/34kTEpwGQgMS0rZQJwnP","Завантажити сертифікат")</f>
        <v>Завантажити сертифікат</v>
      </c>
    </row>
    <row r="456" spans="1:4" x14ac:dyDescent="0.3">
      <c r="A456">
        <v>455</v>
      </c>
      <c r="B456" t="s">
        <v>909</v>
      </c>
      <c r="C456" t="s">
        <v>910</v>
      </c>
      <c r="D456" t="str">
        <f>HYPERLINK("https://talan.bank.gov.ua/get-user-certificate/34kTEVLo4YkgI3gY1lLV","Завантажити сертифікат")</f>
        <v>Завантажити сертифікат</v>
      </c>
    </row>
    <row r="457" spans="1:4" x14ac:dyDescent="0.3">
      <c r="A457">
        <v>456</v>
      </c>
      <c r="B457" t="s">
        <v>911</v>
      </c>
      <c r="C457" t="s">
        <v>912</v>
      </c>
      <c r="D457" t="str">
        <f>HYPERLINK("https://talan.bank.gov.ua/get-user-certificate/34kTERXIQfNFPsk_AK8A","Завантажити сертифікат")</f>
        <v>Завантажити сертифікат</v>
      </c>
    </row>
    <row r="458" spans="1:4" x14ac:dyDescent="0.3">
      <c r="A458">
        <v>457</v>
      </c>
      <c r="B458" t="s">
        <v>913</v>
      </c>
      <c r="C458" t="s">
        <v>914</v>
      </c>
      <c r="D458" t="str">
        <f>HYPERLINK("https://talan.bank.gov.ua/get-user-certificate/34kTEpSenGXGCFia9Im2","Завантажити сертифікат")</f>
        <v>Завантажити сертифікат</v>
      </c>
    </row>
    <row r="459" spans="1:4" x14ac:dyDescent="0.3">
      <c r="A459">
        <v>458</v>
      </c>
      <c r="B459" t="s">
        <v>915</v>
      </c>
      <c r="C459" t="s">
        <v>916</v>
      </c>
      <c r="D459" t="str">
        <f>HYPERLINK("https://talan.bank.gov.ua/get-user-certificate/34kTE1io8INRCVFWmLDW","Завантажити сертифікат")</f>
        <v>Завантажити сертифікат</v>
      </c>
    </row>
    <row r="460" spans="1:4" x14ac:dyDescent="0.3">
      <c r="A460">
        <v>459</v>
      </c>
      <c r="B460" t="s">
        <v>917</v>
      </c>
      <c r="C460" t="s">
        <v>918</v>
      </c>
      <c r="D460" t="str">
        <f>HYPERLINK("https://talan.bank.gov.ua/get-user-certificate/34kTEW2l1uyzeEHOyrJ9","Завантажити сертифікат")</f>
        <v>Завантажити сертифікат</v>
      </c>
    </row>
    <row r="461" spans="1:4" x14ac:dyDescent="0.3">
      <c r="A461">
        <v>460</v>
      </c>
      <c r="B461" t="s">
        <v>919</v>
      </c>
      <c r="C461" t="s">
        <v>920</v>
      </c>
      <c r="D461" t="str">
        <f>HYPERLINK("https://talan.bank.gov.ua/get-user-certificate/34kTEHbT5xrw9h5Is4Nh","Завантажити сертифікат")</f>
        <v>Завантажити сертифікат</v>
      </c>
    </row>
    <row r="462" spans="1:4" x14ac:dyDescent="0.3">
      <c r="A462">
        <v>461</v>
      </c>
      <c r="B462" t="s">
        <v>921</v>
      </c>
      <c r="C462" t="s">
        <v>922</v>
      </c>
      <c r="D462" t="str">
        <f>HYPERLINK("https://talan.bank.gov.ua/get-user-certificate/34kTExOgpyEdK63dAVu9","Завантажити сертифікат")</f>
        <v>Завантажити сертифікат</v>
      </c>
    </row>
    <row r="463" spans="1:4" x14ac:dyDescent="0.3">
      <c r="A463">
        <v>462</v>
      </c>
      <c r="B463" t="s">
        <v>923</v>
      </c>
      <c r="C463" t="s">
        <v>924</v>
      </c>
      <c r="D463" t="str">
        <f>HYPERLINK("https://talan.bank.gov.ua/get-user-certificate/34kTEq7xO8aVx3KHH-4o","Завантажити сертифікат")</f>
        <v>Завантажити сертифікат</v>
      </c>
    </row>
    <row r="464" spans="1:4" x14ac:dyDescent="0.3">
      <c r="A464">
        <v>463</v>
      </c>
      <c r="B464" t="s">
        <v>925</v>
      </c>
      <c r="C464" t="s">
        <v>926</v>
      </c>
      <c r="D464" t="str">
        <f>HYPERLINK("https://talan.bank.gov.ua/get-user-certificate/34kTEN57I66CyZMV23Qp","Завантажити сертифікат")</f>
        <v>Завантажити сертифікат</v>
      </c>
    </row>
    <row r="465" spans="1:4" x14ac:dyDescent="0.3">
      <c r="A465">
        <v>464</v>
      </c>
      <c r="B465" t="s">
        <v>927</v>
      </c>
      <c r="C465" t="s">
        <v>928</v>
      </c>
      <c r="D465" t="str">
        <f>HYPERLINK("https://talan.bank.gov.ua/get-user-certificate/34kTEsdS2hiRVwfyd-IW","Завантажити сертифікат")</f>
        <v>Завантажити сертифікат</v>
      </c>
    </row>
    <row r="466" spans="1:4" x14ac:dyDescent="0.3">
      <c r="A466">
        <v>465</v>
      </c>
      <c r="B466" t="s">
        <v>929</v>
      </c>
      <c r="C466" t="s">
        <v>930</v>
      </c>
      <c r="D466" t="str">
        <f>HYPERLINK("https://talan.bank.gov.ua/get-user-certificate/34kTE9nG8kOlbaF-XfYZ","Завантажити сертифікат")</f>
        <v>Завантажити сертифікат</v>
      </c>
    </row>
    <row r="467" spans="1:4" x14ac:dyDescent="0.3">
      <c r="A467">
        <v>466</v>
      </c>
      <c r="B467" t="s">
        <v>931</v>
      </c>
      <c r="C467" t="s">
        <v>932</v>
      </c>
      <c r="D467" t="str">
        <f>HYPERLINK("https://talan.bank.gov.ua/get-user-certificate/34kTES1Gxdayc4sh_ZKX","Завантажити сертифікат")</f>
        <v>Завантажити сертифікат</v>
      </c>
    </row>
    <row r="468" spans="1:4" x14ac:dyDescent="0.3">
      <c r="A468">
        <v>467</v>
      </c>
      <c r="B468" t="s">
        <v>933</v>
      </c>
      <c r="C468" t="s">
        <v>934</v>
      </c>
      <c r="D468" t="str">
        <f>HYPERLINK("https://talan.bank.gov.ua/get-user-certificate/34kTE-YyyUmvz7YP_nH2","Завантажити сертифікат")</f>
        <v>Завантажити сертифікат</v>
      </c>
    </row>
    <row r="469" spans="1:4" x14ac:dyDescent="0.3">
      <c r="A469">
        <v>468</v>
      </c>
      <c r="B469" t="s">
        <v>935</v>
      </c>
      <c r="C469" t="s">
        <v>936</v>
      </c>
      <c r="D469" t="str">
        <f>HYPERLINK("https://talan.bank.gov.ua/get-user-certificate/34kTEzjDUa9oLFvi7z-H","Завантажити сертифікат")</f>
        <v>Завантажити сертифікат</v>
      </c>
    </row>
    <row r="470" spans="1:4" x14ac:dyDescent="0.3">
      <c r="A470">
        <v>469</v>
      </c>
      <c r="B470" t="s">
        <v>937</v>
      </c>
      <c r="C470" t="s">
        <v>938</v>
      </c>
      <c r="D470" t="str">
        <f>HYPERLINK("https://talan.bank.gov.ua/get-user-certificate/34kTE5d7x7VuWuUykuo3","Завантажити сертифікат")</f>
        <v>Завантажити сертифікат</v>
      </c>
    </row>
    <row r="471" spans="1:4" x14ac:dyDescent="0.3">
      <c r="A471">
        <v>470</v>
      </c>
      <c r="B471" t="s">
        <v>939</v>
      </c>
      <c r="C471" t="s">
        <v>940</v>
      </c>
      <c r="D471" t="str">
        <f>HYPERLINK("https://talan.bank.gov.ua/get-user-certificate/34kTELzDjDl2fZwqMZ1X","Завантажити сертифікат")</f>
        <v>Завантажити сертифікат</v>
      </c>
    </row>
    <row r="472" spans="1:4" x14ac:dyDescent="0.3">
      <c r="A472">
        <v>471</v>
      </c>
      <c r="B472" t="s">
        <v>941</v>
      </c>
      <c r="C472" t="s">
        <v>942</v>
      </c>
      <c r="D472" t="str">
        <f>HYPERLINK("https://talan.bank.gov.ua/get-user-certificate/34kTE5T1NnFtr_iJivQl","Завантажити сертифікат")</f>
        <v>Завантажити сертифікат</v>
      </c>
    </row>
    <row r="473" spans="1:4" x14ac:dyDescent="0.3">
      <c r="A473">
        <v>472</v>
      </c>
      <c r="B473" t="s">
        <v>943</v>
      </c>
      <c r="C473" t="s">
        <v>944</v>
      </c>
      <c r="D473" t="str">
        <f>HYPERLINK("https://talan.bank.gov.ua/get-user-certificate/34kTEkEqvJZY04SySPKi","Завантажити сертифікат")</f>
        <v>Завантажити сертифікат</v>
      </c>
    </row>
    <row r="474" spans="1:4" x14ac:dyDescent="0.3">
      <c r="A474">
        <v>473</v>
      </c>
      <c r="B474" t="s">
        <v>945</v>
      </c>
      <c r="C474" t="s">
        <v>946</v>
      </c>
      <c r="D474" t="str">
        <f>HYPERLINK("https://talan.bank.gov.ua/get-user-certificate/34kTE2XhhrfdWn6lUVTU","Завантажити сертифікат")</f>
        <v>Завантажити сертифікат</v>
      </c>
    </row>
    <row r="475" spans="1:4" x14ac:dyDescent="0.3">
      <c r="A475">
        <v>474</v>
      </c>
      <c r="B475" t="s">
        <v>947</v>
      </c>
      <c r="C475" t="s">
        <v>948</v>
      </c>
      <c r="D475" t="str">
        <f>HYPERLINK("https://talan.bank.gov.ua/get-user-certificate/34kTE8Wjr3CJunGdXFXd","Завантажити сертифікат")</f>
        <v>Завантажити сертифікат</v>
      </c>
    </row>
    <row r="476" spans="1:4" x14ac:dyDescent="0.3">
      <c r="A476">
        <v>475</v>
      </c>
      <c r="B476" t="s">
        <v>949</v>
      </c>
      <c r="C476" t="s">
        <v>950</v>
      </c>
      <c r="D476" t="str">
        <f>HYPERLINK("https://talan.bank.gov.ua/get-user-certificate/34kTEydI6fXN0Q0N036-","Завантажити сертифікат")</f>
        <v>Завантажити сертифікат</v>
      </c>
    </row>
    <row r="477" spans="1:4" x14ac:dyDescent="0.3">
      <c r="A477">
        <v>476</v>
      </c>
      <c r="B477" t="s">
        <v>951</v>
      </c>
      <c r="C477" t="s">
        <v>952</v>
      </c>
      <c r="D477" t="str">
        <f>HYPERLINK("https://talan.bank.gov.ua/get-user-certificate/34kTExAHQegv_kuCwpXt","Завантажити сертифікат")</f>
        <v>Завантажити сертифікат</v>
      </c>
    </row>
    <row r="478" spans="1:4" x14ac:dyDescent="0.3">
      <c r="A478">
        <v>477</v>
      </c>
      <c r="B478" t="s">
        <v>953</v>
      </c>
      <c r="C478" t="s">
        <v>954</v>
      </c>
      <c r="D478" t="str">
        <f>HYPERLINK("https://talan.bank.gov.ua/get-user-certificate/34kTExlkPt8CkGbOevFT","Завантажити сертифікат")</f>
        <v>Завантажити сертифікат</v>
      </c>
    </row>
    <row r="479" spans="1:4" x14ac:dyDescent="0.3">
      <c r="A479">
        <v>478</v>
      </c>
      <c r="B479" t="s">
        <v>955</v>
      </c>
      <c r="C479" t="s">
        <v>956</v>
      </c>
      <c r="D479" t="str">
        <f>HYPERLINK("https://talan.bank.gov.ua/get-user-certificate/34kTEcPLYkP9LphxlIrB","Завантажити сертифікат")</f>
        <v>Завантажити сертифікат</v>
      </c>
    </row>
    <row r="480" spans="1:4" x14ac:dyDescent="0.3">
      <c r="A480">
        <v>479</v>
      </c>
      <c r="B480" t="s">
        <v>957</v>
      </c>
      <c r="C480" t="s">
        <v>958</v>
      </c>
      <c r="D480" t="str">
        <f>HYPERLINK("https://talan.bank.gov.ua/get-user-certificate/34kTELfIMA7xuqY8X-29","Завантажити сертифікат")</f>
        <v>Завантажити сертифікат</v>
      </c>
    </row>
    <row r="481" spans="1:4" x14ac:dyDescent="0.3">
      <c r="A481">
        <v>480</v>
      </c>
      <c r="B481" t="s">
        <v>959</v>
      </c>
      <c r="C481" t="s">
        <v>960</v>
      </c>
      <c r="D481" t="str">
        <f>HYPERLINK("https://talan.bank.gov.ua/get-user-certificate/34kTELSv5Ii2l0ncizAt","Завантажити сертифікат")</f>
        <v>Завантажити сертифікат</v>
      </c>
    </row>
    <row r="482" spans="1:4" x14ac:dyDescent="0.3">
      <c r="A482">
        <v>481</v>
      </c>
      <c r="B482" t="s">
        <v>961</v>
      </c>
      <c r="C482" t="s">
        <v>962</v>
      </c>
      <c r="D482" t="str">
        <f>HYPERLINK("https://talan.bank.gov.ua/get-user-certificate/34kTEQM6SdQDazPBsLlv","Завантажити сертифікат")</f>
        <v>Завантажити сертифікат</v>
      </c>
    </row>
    <row r="483" spans="1:4" x14ac:dyDescent="0.3">
      <c r="A483">
        <v>482</v>
      </c>
      <c r="B483" t="s">
        <v>963</v>
      </c>
      <c r="C483" t="s">
        <v>964</v>
      </c>
      <c r="D483" t="str">
        <f>HYPERLINK("https://talan.bank.gov.ua/get-user-certificate/34kTEYCkLSFbtmgQ_IV-","Завантажити сертифікат")</f>
        <v>Завантажити сертифікат</v>
      </c>
    </row>
    <row r="484" spans="1:4" x14ac:dyDescent="0.3">
      <c r="A484">
        <v>483</v>
      </c>
      <c r="B484" t="s">
        <v>965</v>
      </c>
      <c r="C484" t="s">
        <v>966</v>
      </c>
      <c r="D484" t="str">
        <f>HYPERLINK("https://talan.bank.gov.ua/get-user-certificate/34kTExC6YKuxFTVPBIQL","Завантажити сертифікат")</f>
        <v>Завантажити сертифікат</v>
      </c>
    </row>
    <row r="485" spans="1:4" x14ac:dyDescent="0.3">
      <c r="A485">
        <v>484</v>
      </c>
      <c r="B485" t="s">
        <v>967</v>
      </c>
      <c r="C485" t="s">
        <v>968</v>
      </c>
      <c r="D485" t="str">
        <f>HYPERLINK("https://talan.bank.gov.ua/get-user-certificate/34kTEuVbThv5HzvBb19E","Завантажити сертифікат")</f>
        <v>Завантажити сертифікат</v>
      </c>
    </row>
    <row r="486" spans="1:4" x14ac:dyDescent="0.3">
      <c r="A486">
        <v>485</v>
      </c>
      <c r="B486" t="s">
        <v>969</v>
      </c>
      <c r="C486" t="s">
        <v>970</v>
      </c>
      <c r="D486" t="str">
        <f>HYPERLINK("https://talan.bank.gov.ua/get-user-certificate/34kTENgrCYznv_8toX5L","Завантажити сертифікат")</f>
        <v>Завантажити сертифікат</v>
      </c>
    </row>
    <row r="487" spans="1:4" x14ac:dyDescent="0.3">
      <c r="A487">
        <v>486</v>
      </c>
      <c r="B487" t="s">
        <v>971</v>
      </c>
      <c r="C487" t="s">
        <v>972</v>
      </c>
      <c r="D487" t="str">
        <f>HYPERLINK("https://talan.bank.gov.ua/get-user-certificate/34kTEu9UvYVcGu00MYpT","Завантажити сертифікат")</f>
        <v>Завантажити сертифікат</v>
      </c>
    </row>
    <row r="488" spans="1:4" x14ac:dyDescent="0.3">
      <c r="A488">
        <v>487</v>
      </c>
      <c r="B488" t="s">
        <v>973</v>
      </c>
      <c r="C488" t="s">
        <v>974</v>
      </c>
      <c r="D488" t="str">
        <f>HYPERLINK("https://talan.bank.gov.ua/get-user-certificate/34kTEyGpYJv3w73mucl6","Завантажити сертифікат")</f>
        <v>Завантажити сертифікат</v>
      </c>
    </row>
    <row r="489" spans="1:4" x14ac:dyDescent="0.3">
      <c r="A489">
        <v>488</v>
      </c>
      <c r="B489" t="s">
        <v>975</v>
      </c>
      <c r="C489" t="s">
        <v>976</v>
      </c>
      <c r="D489" t="str">
        <f>HYPERLINK("https://talan.bank.gov.ua/get-user-certificate/34kTEsJD41POSUV-jDwT","Завантажити сертифікат")</f>
        <v>Завантажити сертифікат</v>
      </c>
    </row>
    <row r="490" spans="1:4" x14ac:dyDescent="0.3">
      <c r="A490">
        <v>489</v>
      </c>
      <c r="B490" t="s">
        <v>977</v>
      </c>
      <c r="C490" t="s">
        <v>978</v>
      </c>
      <c r="D490" t="str">
        <f>HYPERLINK("https://talan.bank.gov.ua/get-user-certificate/34kTE6SE_wJa8H100h6Z","Завантажити сертифікат")</f>
        <v>Завантажити сертифікат</v>
      </c>
    </row>
    <row r="491" spans="1:4" x14ac:dyDescent="0.3">
      <c r="A491">
        <v>490</v>
      </c>
      <c r="B491" t="s">
        <v>979</v>
      </c>
      <c r="C491" t="s">
        <v>980</v>
      </c>
      <c r="D491" t="str">
        <f>HYPERLINK("https://talan.bank.gov.ua/get-user-certificate/34kTErKSd9IqKt552Owx","Завантажити сертифікат")</f>
        <v>Завантажити сертифікат</v>
      </c>
    </row>
    <row r="492" spans="1:4" x14ac:dyDescent="0.3">
      <c r="A492">
        <v>491</v>
      </c>
      <c r="B492" t="s">
        <v>981</v>
      </c>
      <c r="C492" t="s">
        <v>982</v>
      </c>
      <c r="D492" t="str">
        <f>HYPERLINK("https://talan.bank.gov.ua/get-user-certificate/34kTEGisOWr15lp49bZ5","Завантажити сертифікат")</f>
        <v>Завантажити сертифікат</v>
      </c>
    </row>
    <row r="493" spans="1:4" x14ac:dyDescent="0.3">
      <c r="A493">
        <v>492</v>
      </c>
      <c r="B493" t="s">
        <v>983</v>
      </c>
      <c r="C493" t="s">
        <v>984</v>
      </c>
      <c r="D493" t="str">
        <f>HYPERLINK("https://talan.bank.gov.ua/get-user-certificate/34kTE47ptvbuTiBArIW9","Завантажити сертифікат")</f>
        <v>Завантажити сертифікат</v>
      </c>
    </row>
    <row r="494" spans="1:4" x14ac:dyDescent="0.3">
      <c r="A494">
        <v>493</v>
      </c>
      <c r="B494" t="s">
        <v>985</v>
      </c>
      <c r="C494" t="s">
        <v>986</v>
      </c>
      <c r="D494" t="str">
        <f>HYPERLINK("https://talan.bank.gov.ua/get-user-certificate/34kTEzYhDIEsSMS-c_cJ","Завантажити сертифікат")</f>
        <v>Завантажити сертифікат</v>
      </c>
    </row>
    <row r="495" spans="1:4" x14ac:dyDescent="0.3">
      <c r="A495">
        <v>494</v>
      </c>
      <c r="B495" t="s">
        <v>987</v>
      </c>
      <c r="C495" t="s">
        <v>988</v>
      </c>
      <c r="D495" t="str">
        <f>HYPERLINK("https://talan.bank.gov.ua/get-user-certificate/34kTEr96nIdX__MCpkAE","Завантажити сертифікат")</f>
        <v>Завантажити сертифікат</v>
      </c>
    </row>
    <row r="496" spans="1:4" x14ac:dyDescent="0.3">
      <c r="A496">
        <v>495</v>
      </c>
      <c r="B496" t="s">
        <v>989</v>
      </c>
      <c r="C496" t="s">
        <v>990</v>
      </c>
      <c r="D496" t="str">
        <f>HYPERLINK("https://talan.bank.gov.ua/get-user-certificate/34kTEgaD16X6YN7eGKXE","Завантажити сертифікат")</f>
        <v>Завантажити сертифікат</v>
      </c>
    </row>
    <row r="497" spans="1:4" x14ac:dyDescent="0.3">
      <c r="A497">
        <v>496</v>
      </c>
      <c r="B497" t="s">
        <v>991</v>
      </c>
      <c r="C497" t="s">
        <v>992</v>
      </c>
      <c r="D497" t="str">
        <f>HYPERLINK("https://talan.bank.gov.ua/get-user-certificate/34kTEL8Bwuiq6E2TSSib","Завантажити сертифікат")</f>
        <v>Завантажити сертифікат</v>
      </c>
    </row>
    <row r="498" spans="1:4" x14ac:dyDescent="0.3">
      <c r="A498">
        <v>497</v>
      </c>
      <c r="B498" t="s">
        <v>993</v>
      </c>
      <c r="C498" t="s">
        <v>994</v>
      </c>
      <c r="D498" t="str">
        <f>HYPERLINK("https://talan.bank.gov.ua/get-user-certificate/34kTEvZ_oq32gRIeOXsM","Завантажити сертифікат")</f>
        <v>Завантажити сертифікат</v>
      </c>
    </row>
    <row r="499" spans="1:4" x14ac:dyDescent="0.3">
      <c r="A499">
        <v>498</v>
      </c>
      <c r="B499" t="s">
        <v>995</v>
      </c>
      <c r="C499" t="s">
        <v>996</v>
      </c>
      <c r="D499" t="str">
        <f>HYPERLINK("https://talan.bank.gov.ua/get-user-certificate/34kTEdKSoKYi2DkXLBVN","Завантажити сертифікат")</f>
        <v>Завантажити сертифікат</v>
      </c>
    </row>
    <row r="500" spans="1:4" x14ac:dyDescent="0.3">
      <c r="A500">
        <v>499</v>
      </c>
      <c r="B500" t="s">
        <v>997</v>
      </c>
      <c r="C500" t="s">
        <v>998</v>
      </c>
      <c r="D500" t="str">
        <f>HYPERLINK("https://talan.bank.gov.ua/get-user-certificate/34kTEEpUv7RrJQOc5tTE","Завантажити сертифікат")</f>
        <v>Завантажити сертифікат</v>
      </c>
    </row>
    <row r="501" spans="1:4" x14ac:dyDescent="0.3">
      <c r="A501">
        <v>500</v>
      </c>
      <c r="B501" t="s">
        <v>999</v>
      </c>
      <c r="C501" t="s">
        <v>1000</v>
      </c>
      <c r="D501" t="str">
        <f>HYPERLINK("https://talan.bank.gov.ua/get-user-certificate/34kTEe8WXha0X8lwsw1R","Завантажити сертифікат")</f>
        <v>Завантажити сертифікат</v>
      </c>
    </row>
    <row r="502" spans="1:4" x14ac:dyDescent="0.3">
      <c r="A502">
        <v>501</v>
      </c>
      <c r="B502" t="s">
        <v>1001</v>
      </c>
      <c r="C502" t="s">
        <v>1002</v>
      </c>
      <c r="D502" t="str">
        <f>HYPERLINK("https://talan.bank.gov.ua/get-user-certificate/34kTE2r3hsNWAg8gsl2r","Завантажити сертифікат")</f>
        <v>Завантажити сертифікат</v>
      </c>
    </row>
    <row r="503" spans="1:4" x14ac:dyDescent="0.3">
      <c r="A503">
        <v>502</v>
      </c>
      <c r="B503" t="s">
        <v>1003</v>
      </c>
      <c r="C503" t="s">
        <v>1004</v>
      </c>
      <c r="D503" t="str">
        <f>HYPERLINK("https://talan.bank.gov.ua/get-user-certificate/34kTEipwvx5jaQZFR1sV","Завантажити сертифікат")</f>
        <v>Завантажити сертифікат</v>
      </c>
    </row>
    <row r="504" spans="1:4" x14ac:dyDescent="0.3">
      <c r="A504">
        <v>503</v>
      </c>
      <c r="B504" t="s">
        <v>1005</v>
      </c>
      <c r="C504" t="s">
        <v>1006</v>
      </c>
      <c r="D504" t="str">
        <f>HYPERLINK("https://talan.bank.gov.ua/get-user-certificate/34kTEU-XGqxkKYbApTgr","Завантажити сертифікат")</f>
        <v>Завантажити сертифікат</v>
      </c>
    </row>
    <row r="505" spans="1:4" x14ac:dyDescent="0.3">
      <c r="A505">
        <v>504</v>
      </c>
      <c r="B505" t="s">
        <v>1007</v>
      </c>
      <c r="C505" t="s">
        <v>1008</v>
      </c>
      <c r="D505" t="str">
        <f>HYPERLINK("https://talan.bank.gov.ua/get-user-certificate/34kTEFn9l6JFwrx7DgmK","Завантажити сертифікат")</f>
        <v>Завантажити сертифікат</v>
      </c>
    </row>
    <row r="506" spans="1:4" x14ac:dyDescent="0.3">
      <c r="A506">
        <v>505</v>
      </c>
      <c r="B506" t="s">
        <v>1009</v>
      </c>
      <c r="C506" t="s">
        <v>1010</v>
      </c>
      <c r="D506" t="str">
        <f>HYPERLINK("https://talan.bank.gov.ua/get-user-certificate/34kTEmX_9ZBpBLdyAGHm","Завантажити сертифікат")</f>
        <v>Завантажити сертифікат</v>
      </c>
    </row>
    <row r="507" spans="1:4" x14ac:dyDescent="0.3">
      <c r="A507">
        <v>506</v>
      </c>
      <c r="B507" t="s">
        <v>1011</v>
      </c>
      <c r="C507" t="s">
        <v>1012</v>
      </c>
      <c r="D507" t="str">
        <f>HYPERLINK("https://talan.bank.gov.ua/get-user-certificate/34kTEv9uyq5t_ZI7tZpb","Завантажити сертифікат")</f>
        <v>Завантажити сертифікат</v>
      </c>
    </row>
    <row r="508" spans="1:4" x14ac:dyDescent="0.3">
      <c r="A508">
        <v>507</v>
      </c>
      <c r="B508" t="s">
        <v>1013</v>
      </c>
      <c r="C508" t="s">
        <v>1014</v>
      </c>
      <c r="D508" t="str">
        <f>HYPERLINK("https://talan.bank.gov.ua/get-user-certificate/34kTEAPqsgXWuXbBOLZS","Завантажити сертифікат")</f>
        <v>Завантажити сертифікат</v>
      </c>
    </row>
    <row r="509" spans="1:4" x14ac:dyDescent="0.3">
      <c r="A509">
        <v>508</v>
      </c>
      <c r="B509" t="s">
        <v>1015</v>
      </c>
      <c r="C509" t="s">
        <v>1016</v>
      </c>
      <c r="D509" t="str">
        <f>HYPERLINK("https://talan.bank.gov.ua/get-user-certificate/34kTEixv6ASdVYph04WN","Завантажити сертифікат")</f>
        <v>Завантажити сертифікат</v>
      </c>
    </row>
    <row r="510" spans="1:4" x14ac:dyDescent="0.3">
      <c r="A510">
        <v>509</v>
      </c>
      <c r="B510" t="s">
        <v>1017</v>
      </c>
      <c r="C510" t="s">
        <v>1018</v>
      </c>
      <c r="D510" t="str">
        <f>HYPERLINK("https://talan.bank.gov.ua/get-user-certificate/34kTEq7qs7vPfK6mR4Qt","Завантажити сертифікат")</f>
        <v>Завантажити сертифікат</v>
      </c>
    </row>
    <row r="511" spans="1:4" x14ac:dyDescent="0.3">
      <c r="A511">
        <v>510</v>
      </c>
      <c r="B511" t="s">
        <v>1019</v>
      </c>
      <c r="C511" t="s">
        <v>1020</v>
      </c>
      <c r="D511" t="str">
        <f>HYPERLINK("https://talan.bank.gov.ua/get-user-certificate/34kTEZ3IGm-OXD81lHc2","Завантажити сертифікат")</f>
        <v>Завантажити сертифікат</v>
      </c>
    </row>
    <row r="512" spans="1:4" x14ac:dyDescent="0.3">
      <c r="A512">
        <v>511</v>
      </c>
      <c r="B512" t="s">
        <v>1021</v>
      </c>
      <c r="C512" t="s">
        <v>1022</v>
      </c>
      <c r="D512" t="str">
        <f>HYPERLINK("https://talan.bank.gov.ua/get-user-certificate/34kTEURySPto18tGwPWi","Завантажити сертифікат")</f>
        <v>Завантажити сертифікат</v>
      </c>
    </row>
    <row r="513" spans="1:4" x14ac:dyDescent="0.3">
      <c r="A513">
        <v>512</v>
      </c>
      <c r="B513" t="s">
        <v>1023</v>
      </c>
      <c r="C513" t="s">
        <v>1024</v>
      </c>
      <c r="D513" t="str">
        <f>HYPERLINK("https://talan.bank.gov.ua/get-user-certificate/34kTEjjBYlxxpVfi3IzC","Завантажити сертифікат")</f>
        <v>Завантажити сертифікат</v>
      </c>
    </row>
    <row r="514" spans="1:4" x14ac:dyDescent="0.3">
      <c r="A514">
        <v>513</v>
      </c>
      <c r="B514" t="s">
        <v>1025</v>
      </c>
      <c r="C514" t="s">
        <v>1026</v>
      </c>
      <c r="D514" t="str">
        <f>HYPERLINK("https://talan.bank.gov.ua/get-user-certificate/34kTEU-M5lMfkk8wtVoi","Завантажити сертифікат")</f>
        <v>Завантажити сертифікат</v>
      </c>
    </row>
    <row r="515" spans="1:4" x14ac:dyDescent="0.3">
      <c r="A515">
        <v>514</v>
      </c>
      <c r="B515" t="s">
        <v>1027</v>
      </c>
      <c r="C515" t="s">
        <v>1028</v>
      </c>
      <c r="D515" t="str">
        <f>HYPERLINK("https://talan.bank.gov.ua/get-user-certificate/34kTEJZHGHuUvAPx3Nb9","Завантажити сертифікат")</f>
        <v>Завантажити сертифікат</v>
      </c>
    </row>
    <row r="516" spans="1:4" x14ac:dyDescent="0.3">
      <c r="A516">
        <v>515</v>
      </c>
      <c r="B516" t="s">
        <v>1029</v>
      </c>
      <c r="C516" t="s">
        <v>1030</v>
      </c>
      <c r="D516" t="str">
        <f>HYPERLINK("https://talan.bank.gov.ua/get-user-certificate/34kTEcTtCxuUHXi2mwAo","Завантажити сертифікат")</f>
        <v>Завантажити сертифікат</v>
      </c>
    </row>
    <row r="517" spans="1:4" x14ac:dyDescent="0.3">
      <c r="A517">
        <v>516</v>
      </c>
      <c r="B517" t="s">
        <v>1031</v>
      </c>
      <c r="C517" t="s">
        <v>1032</v>
      </c>
      <c r="D517" t="str">
        <f>HYPERLINK("https://talan.bank.gov.ua/get-user-certificate/34kTE35ClkNjlC67gQfc","Завантажити сертифікат")</f>
        <v>Завантажити сертифікат</v>
      </c>
    </row>
    <row r="518" spans="1:4" x14ac:dyDescent="0.3">
      <c r="A518">
        <v>517</v>
      </c>
      <c r="B518" t="s">
        <v>1033</v>
      </c>
      <c r="C518" t="s">
        <v>1034</v>
      </c>
      <c r="D518" t="str">
        <f>HYPERLINK("https://talan.bank.gov.ua/get-user-certificate/34kTEr09C0pY44LLM0XJ","Завантажити сертифікат")</f>
        <v>Завантажити сертифікат</v>
      </c>
    </row>
    <row r="519" spans="1:4" x14ac:dyDescent="0.3">
      <c r="A519">
        <v>518</v>
      </c>
      <c r="B519" t="s">
        <v>1035</v>
      </c>
      <c r="C519" t="s">
        <v>1036</v>
      </c>
      <c r="D519" t="str">
        <f>HYPERLINK("https://talan.bank.gov.ua/get-user-certificate/34kTEYBtm9FUOHf1VNoX","Завантажити сертифікат")</f>
        <v>Завантажити сертифікат</v>
      </c>
    </row>
    <row r="520" spans="1:4" x14ac:dyDescent="0.3">
      <c r="A520">
        <v>519</v>
      </c>
      <c r="B520" t="s">
        <v>1037</v>
      </c>
      <c r="C520" t="s">
        <v>1038</v>
      </c>
      <c r="D520" t="str">
        <f>HYPERLINK("https://talan.bank.gov.ua/get-user-certificate/34kTE5zCgmeELVuzPz6U","Завантажити сертифікат")</f>
        <v>Завантажити сертифікат</v>
      </c>
    </row>
    <row r="521" spans="1:4" x14ac:dyDescent="0.3">
      <c r="A521">
        <v>520</v>
      </c>
      <c r="B521" t="s">
        <v>1039</v>
      </c>
      <c r="C521" t="s">
        <v>1040</v>
      </c>
      <c r="D521" t="str">
        <f>HYPERLINK("https://talan.bank.gov.ua/get-user-certificate/34kTEk6SsbRdPsTkUhlb","Завантажити сертифікат")</f>
        <v>Завантажити сертифікат</v>
      </c>
    </row>
    <row r="522" spans="1:4" x14ac:dyDescent="0.3">
      <c r="A522">
        <v>521</v>
      </c>
      <c r="B522" t="s">
        <v>1041</v>
      </c>
      <c r="C522" t="s">
        <v>1042</v>
      </c>
      <c r="D522" t="str">
        <f>HYPERLINK("https://talan.bank.gov.ua/get-user-certificate/34kTEuY1SZOu0Cma2dQh","Завантажити сертифікат")</f>
        <v>Завантажити сертифікат</v>
      </c>
    </row>
    <row r="523" spans="1:4" x14ac:dyDescent="0.3">
      <c r="A523">
        <v>522</v>
      </c>
      <c r="B523" t="s">
        <v>1043</v>
      </c>
      <c r="C523" t="s">
        <v>1044</v>
      </c>
      <c r="D523" t="str">
        <f>HYPERLINK("https://talan.bank.gov.ua/get-user-certificate/34kTESip6g6bQ3y8l7fu","Завантажити сертифікат")</f>
        <v>Завантажити сертифікат</v>
      </c>
    </row>
    <row r="524" spans="1:4" x14ac:dyDescent="0.3">
      <c r="A524">
        <v>523</v>
      </c>
      <c r="B524" t="s">
        <v>1045</v>
      </c>
      <c r="C524" t="s">
        <v>1046</v>
      </c>
      <c r="D524" t="str">
        <f>HYPERLINK("https://talan.bank.gov.ua/get-user-certificate/34kTEtvs8g8bVr2OKyFj","Завантажити сертифікат")</f>
        <v>Завантажити сертифікат</v>
      </c>
    </row>
    <row r="525" spans="1:4" x14ac:dyDescent="0.3">
      <c r="A525">
        <v>524</v>
      </c>
      <c r="B525" t="s">
        <v>1047</v>
      </c>
      <c r="C525" t="s">
        <v>1048</v>
      </c>
      <c r="D525" t="str">
        <f>HYPERLINK("https://talan.bank.gov.ua/get-user-certificate/34kTEEbwR5q6Y8Bq6NRB","Завантажити сертифікат")</f>
        <v>Завантажити сертифікат</v>
      </c>
    </row>
    <row r="526" spans="1:4" x14ac:dyDescent="0.3">
      <c r="A526">
        <v>525</v>
      </c>
      <c r="B526" t="s">
        <v>1049</v>
      </c>
      <c r="C526" t="s">
        <v>1050</v>
      </c>
      <c r="D526" t="str">
        <f>HYPERLINK("https://talan.bank.gov.ua/get-user-certificate/34kTEVnQ5Hgyi5GvRIkX","Завантажити сертифікат")</f>
        <v>Завантажити сертифікат</v>
      </c>
    </row>
    <row r="527" spans="1:4" x14ac:dyDescent="0.3">
      <c r="A527">
        <v>526</v>
      </c>
      <c r="B527" t="s">
        <v>1051</v>
      </c>
      <c r="C527" t="s">
        <v>1052</v>
      </c>
      <c r="D527" t="str">
        <f>HYPERLINK("https://talan.bank.gov.ua/get-user-certificate/34kTEAPLt202S44pDbLr","Завантажити сертифікат")</f>
        <v>Завантажити сертифікат</v>
      </c>
    </row>
    <row r="528" spans="1:4" x14ac:dyDescent="0.3">
      <c r="A528">
        <v>527</v>
      </c>
      <c r="B528" t="s">
        <v>1053</v>
      </c>
      <c r="C528" t="s">
        <v>311</v>
      </c>
      <c r="D528" t="str">
        <f>HYPERLINK("https://talan.bank.gov.ua/get-user-certificate/34kTEUaT4CCdc2W4TCn9","Завантажити сертифікат")</f>
        <v>Завантажити сертифікат</v>
      </c>
    </row>
    <row r="529" spans="1:4" x14ac:dyDescent="0.3">
      <c r="A529">
        <v>528</v>
      </c>
      <c r="B529" t="s">
        <v>1054</v>
      </c>
      <c r="C529" t="s">
        <v>1055</v>
      </c>
      <c r="D529" t="str">
        <f>HYPERLINK("https://talan.bank.gov.ua/get-user-certificate/34kTEp0vmDb8YyFTF7n3","Завантажити сертифікат")</f>
        <v>Завантажити сертифікат</v>
      </c>
    </row>
    <row r="530" spans="1:4" x14ac:dyDescent="0.3">
      <c r="A530">
        <v>529</v>
      </c>
      <c r="B530" t="s">
        <v>1056</v>
      </c>
      <c r="C530" t="s">
        <v>1057</v>
      </c>
      <c r="D530" t="str">
        <f>HYPERLINK("https://talan.bank.gov.ua/get-user-certificate/34kTEAhxnxhBnWnw8hnq","Завантажити сертифікат")</f>
        <v>Завантажити сертифікат</v>
      </c>
    </row>
    <row r="531" spans="1:4" x14ac:dyDescent="0.3">
      <c r="A531">
        <v>530</v>
      </c>
      <c r="B531" t="s">
        <v>1058</v>
      </c>
      <c r="C531" t="s">
        <v>1059</v>
      </c>
      <c r="D531" t="str">
        <f>HYPERLINK("https://talan.bank.gov.ua/get-user-certificate/34kTEtBEy1IWumaPkOrG","Завантажити сертифікат")</f>
        <v>Завантажити сертифікат</v>
      </c>
    </row>
    <row r="532" spans="1:4" x14ac:dyDescent="0.3">
      <c r="A532">
        <v>531</v>
      </c>
      <c r="B532" t="s">
        <v>1060</v>
      </c>
      <c r="C532" t="s">
        <v>1061</v>
      </c>
      <c r="D532" t="str">
        <f>HYPERLINK("https://talan.bank.gov.ua/get-user-certificate/34kTEm9A63eLFuz5Akvx","Завантажити сертифікат")</f>
        <v>Завантажити сертифікат</v>
      </c>
    </row>
    <row r="533" spans="1:4" x14ac:dyDescent="0.3">
      <c r="A533">
        <v>532</v>
      </c>
      <c r="B533" t="s">
        <v>1062</v>
      </c>
      <c r="C533" t="s">
        <v>1063</v>
      </c>
      <c r="D533" t="str">
        <f>HYPERLINK("https://talan.bank.gov.ua/get-user-certificate/34kTE4rnWaErrIw7LNz-","Завантажити сертифікат")</f>
        <v>Завантажити сертифікат</v>
      </c>
    </row>
    <row r="534" spans="1:4" x14ac:dyDescent="0.3">
      <c r="A534">
        <v>533</v>
      </c>
      <c r="B534" t="s">
        <v>1064</v>
      </c>
      <c r="C534" t="s">
        <v>1065</v>
      </c>
      <c r="D534" t="str">
        <f>HYPERLINK("https://talan.bank.gov.ua/get-user-certificate/34kTEN3hlKb6gTUfqe3M","Завантажити сертифікат")</f>
        <v>Завантажити сертифікат</v>
      </c>
    </row>
    <row r="535" spans="1:4" x14ac:dyDescent="0.3">
      <c r="A535">
        <v>534</v>
      </c>
      <c r="B535" t="s">
        <v>1066</v>
      </c>
      <c r="C535" t="s">
        <v>1067</v>
      </c>
      <c r="D535" t="str">
        <f>HYPERLINK("https://talan.bank.gov.ua/get-user-certificate/34kTERZzPL6IF4VNqLOZ","Завантажити сертифікат")</f>
        <v>Завантажити сертифікат</v>
      </c>
    </row>
    <row r="536" spans="1:4" x14ac:dyDescent="0.3">
      <c r="A536">
        <v>535</v>
      </c>
      <c r="B536" t="s">
        <v>1068</v>
      </c>
      <c r="C536" t="s">
        <v>1069</v>
      </c>
      <c r="D536" t="str">
        <f>HYPERLINK("https://talan.bank.gov.ua/get-user-certificate/34kTEzZXpCVZfgKvtzfE","Завантажити сертифікат")</f>
        <v>Завантажити сертифікат</v>
      </c>
    </row>
    <row r="537" spans="1:4" x14ac:dyDescent="0.3">
      <c r="A537">
        <v>536</v>
      </c>
      <c r="B537" t="s">
        <v>1070</v>
      </c>
      <c r="C537" t="s">
        <v>1071</v>
      </c>
      <c r="D537" t="str">
        <f>HYPERLINK("https://talan.bank.gov.ua/get-user-certificate/34kTE05j_Ou5qCu27FtZ","Завантажити сертифікат")</f>
        <v>Завантажити сертифікат</v>
      </c>
    </row>
    <row r="538" spans="1:4" x14ac:dyDescent="0.3">
      <c r="A538">
        <v>537</v>
      </c>
      <c r="B538" t="s">
        <v>1072</v>
      </c>
      <c r="C538" t="s">
        <v>1073</v>
      </c>
      <c r="D538" t="str">
        <f>HYPERLINK("https://talan.bank.gov.ua/get-user-certificate/34kTEaqmsBZOYqc8YGOi","Завантажити сертифікат")</f>
        <v>Завантажити сертифікат</v>
      </c>
    </row>
    <row r="539" spans="1:4" x14ac:dyDescent="0.3">
      <c r="A539">
        <v>538</v>
      </c>
      <c r="B539" t="s">
        <v>1074</v>
      </c>
      <c r="C539" t="s">
        <v>1075</v>
      </c>
      <c r="D539" t="str">
        <f>HYPERLINK("https://talan.bank.gov.ua/get-user-certificate/34kTEg5fcS9idAtezlgA","Завантажити сертифікат")</f>
        <v>Завантажити сертифікат</v>
      </c>
    </row>
    <row r="540" spans="1:4" x14ac:dyDescent="0.3">
      <c r="A540">
        <v>539</v>
      </c>
      <c r="B540" t="s">
        <v>1076</v>
      </c>
      <c r="C540" t="s">
        <v>1077</v>
      </c>
      <c r="D540" t="str">
        <f>HYPERLINK("https://talan.bank.gov.ua/get-user-certificate/34kTEjjY-nhApt-9IgDy","Завантажити сертифікат")</f>
        <v>Завантажити сертифікат</v>
      </c>
    </row>
    <row r="541" spans="1:4" x14ac:dyDescent="0.3">
      <c r="A541">
        <v>540</v>
      </c>
      <c r="B541" t="s">
        <v>1078</v>
      </c>
      <c r="C541" t="s">
        <v>1079</v>
      </c>
      <c r="D541" t="str">
        <f>HYPERLINK("https://talan.bank.gov.ua/get-user-certificate/34kTEndGUOXwNfL5gPny","Завантажити сертифікат")</f>
        <v>Завантажити сертифікат</v>
      </c>
    </row>
    <row r="542" spans="1:4" x14ac:dyDescent="0.3">
      <c r="A542">
        <v>541</v>
      </c>
      <c r="B542" t="s">
        <v>1080</v>
      </c>
      <c r="C542" t="s">
        <v>1081</v>
      </c>
      <c r="D542" t="str">
        <f>HYPERLINK("https://talan.bank.gov.ua/get-user-certificate/34kTEfO-sFqmnE532q7Q","Завантажити сертифікат")</f>
        <v>Завантажити сертифікат</v>
      </c>
    </row>
    <row r="543" spans="1:4" x14ac:dyDescent="0.3">
      <c r="A543">
        <v>542</v>
      </c>
      <c r="B543" t="s">
        <v>1082</v>
      </c>
      <c r="C543" t="s">
        <v>1083</v>
      </c>
      <c r="D543" t="str">
        <f>HYPERLINK("https://talan.bank.gov.ua/get-user-certificate/34kTEEcW3dR9YoaJoljO","Завантажити сертифікат")</f>
        <v>Завантажити сертифікат</v>
      </c>
    </row>
    <row r="544" spans="1:4" x14ac:dyDescent="0.3">
      <c r="A544">
        <v>543</v>
      </c>
      <c r="B544" t="s">
        <v>1084</v>
      </c>
      <c r="C544" t="s">
        <v>1085</v>
      </c>
      <c r="D544" t="str">
        <f>HYPERLINK("https://talan.bank.gov.ua/get-user-certificate/34kTErACQuZbSKBYAJO1","Завантажити сертифікат")</f>
        <v>Завантажити сертифікат</v>
      </c>
    </row>
    <row r="545" spans="1:4" x14ac:dyDescent="0.3">
      <c r="A545">
        <v>544</v>
      </c>
      <c r="B545" t="s">
        <v>1086</v>
      </c>
      <c r="C545" t="s">
        <v>1087</v>
      </c>
      <c r="D545" t="str">
        <f>HYPERLINK("https://talan.bank.gov.ua/get-user-certificate/34kTE8i0pJyaR-D9YbNb","Завантажити сертифікат")</f>
        <v>Завантажити сертифікат</v>
      </c>
    </row>
    <row r="546" spans="1:4" x14ac:dyDescent="0.3">
      <c r="A546">
        <v>545</v>
      </c>
      <c r="B546" t="s">
        <v>1088</v>
      </c>
      <c r="C546" t="s">
        <v>1089</v>
      </c>
      <c r="D546" t="str">
        <f>HYPERLINK("https://talan.bank.gov.ua/get-user-certificate/34kTEV3nctmm8-3gMF6-","Завантажити сертифікат")</f>
        <v>Завантажити сертифікат</v>
      </c>
    </row>
    <row r="547" spans="1:4" x14ac:dyDescent="0.3">
      <c r="A547">
        <v>546</v>
      </c>
      <c r="B547" t="s">
        <v>1090</v>
      </c>
      <c r="C547" t="s">
        <v>1091</v>
      </c>
      <c r="D547" t="str">
        <f>HYPERLINK("https://talan.bank.gov.ua/get-user-certificate/34kTEwY5gaYvWsw8YPdU","Завантажити сертифікат")</f>
        <v>Завантажити сертифікат</v>
      </c>
    </row>
    <row r="548" spans="1:4" x14ac:dyDescent="0.3">
      <c r="A548">
        <v>547</v>
      </c>
      <c r="B548" t="s">
        <v>1092</v>
      </c>
      <c r="C548" t="s">
        <v>1093</v>
      </c>
      <c r="D548" t="str">
        <f>HYPERLINK("https://talan.bank.gov.ua/get-user-certificate/34kTEN8ZY_XI5n9MpVKx","Завантажити сертифікат")</f>
        <v>Завантажити сертифікат</v>
      </c>
    </row>
    <row r="549" spans="1:4" x14ac:dyDescent="0.3">
      <c r="A549">
        <v>548</v>
      </c>
      <c r="B549" t="s">
        <v>1094</v>
      </c>
      <c r="C549" t="s">
        <v>1095</v>
      </c>
      <c r="D549" t="str">
        <f>HYPERLINK("https://talan.bank.gov.ua/get-user-certificate/34kTEvE9Ar-6EuonX18i","Завантажити сертифікат")</f>
        <v>Завантажити сертифікат</v>
      </c>
    </row>
    <row r="550" spans="1:4" x14ac:dyDescent="0.3">
      <c r="A550">
        <v>549</v>
      </c>
      <c r="B550" t="s">
        <v>1096</v>
      </c>
      <c r="C550" t="s">
        <v>1097</v>
      </c>
      <c r="D550" t="str">
        <f>HYPERLINK("https://talan.bank.gov.ua/get-user-certificate/34kTEMKVJNw2XH6BT1Zz","Завантажити сертифікат")</f>
        <v>Завантажити сертифікат</v>
      </c>
    </row>
    <row r="551" spans="1:4" x14ac:dyDescent="0.3">
      <c r="A551">
        <v>550</v>
      </c>
      <c r="B551" t="s">
        <v>1098</v>
      </c>
      <c r="C551" t="s">
        <v>1099</v>
      </c>
      <c r="D551" t="str">
        <f>HYPERLINK("https://talan.bank.gov.ua/get-user-certificate/34kTEp4sCKqglUNQEy2C","Завантажити сертифікат")</f>
        <v>Завантажити сертифікат</v>
      </c>
    </row>
    <row r="552" spans="1:4" x14ac:dyDescent="0.3">
      <c r="A552">
        <v>551</v>
      </c>
      <c r="B552" t="s">
        <v>1100</v>
      </c>
      <c r="C552" t="s">
        <v>1101</v>
      </c>
      <c r="D552" t="str">
        <f>HYPERLINK("https://talan.bank.gov.ua/get-user-certificate/34kTEjYageD4O145AUJ-","Завантажити сертифікат")</f>
        <v>Завантажити сертифікат</v>
      </c>
    </row>
    <row r="553" spans="1:4" x14ac:dyDescent="0.3">
      <c r="A553">
        <v>552</v>
      </c>
      <c r="B553" t="s">
        <v>1102</v>
      </c>
      <c r="C553" t="s">
        <v>1103</v>
      </c>
      <c r="D553" t="str">
        <f>HYPERLINK("https://talan.bank.gov.ua/get-user-certificate/34kTEPWsQtW27uvM1Az2","Завантажити сертифікат")</f>
        <v>Завантажити сертифікат</v>
      </c>
    </row>
    <row r="554" spans="1:4" x14ac:dyDescent="0.3">
      <c r="A554">
        <v>553</v>
      </c>
      <c r="B554" t="s">
        <v>1104</v>
      </c>
      <c r="C554" t="s">
        <v>1105</v>
      </c>
      <c r="D554" t="str">
        <f>HYPERLINK("https://talan.bank.gov.ua/get-user-certificate/34kTEwaVSJfwodwxiC5T","Завантажити сертифікат")</f>
        <v>Завантажити сертифікат</v>
      </c>
    </row>
    <row r="555" spans="1:4" x14ac:dyDescent="0.3">
      <c r="A555">
        <v>554</v>
      </c>
      <c r="B555" t="s">
        <v>1106</v>
      </c>
      <c r="C555" t="s">
        <v>1107</v>
      </c>
      <c r="D555" t="str">
        <f>HYPERLINK("https://talan.bank.gov.ua/get-user-certificate/34kTEwxGgrbVd8MNDqjv","Завантажити сертифікат")</f>
        <v>Завантажити сертифікат</v>
      </c>
    </row>
    <row r="556" spans="1:4" x14ac:dyDescent="0.3">
      <c r="A556">
        <v>555</v>
      </c>
      <c r="B556" t="s">
        <v>1108</v>
      </c>
      <c r="C556" t="s">
        <v>1109</v>
      </c>
      <c r="D556" t="str">
        <f>HYPERLINK("https://talan.bank.gov.ua/get-user-certificate/34kTEsl76DBCTy97sz-D","Завантажити сертифікат")</f>
        <v>Завантажити сертифікат</v>
      </c>
    </row>
    <row r="557" spans="1:4" x14ac:dyDescent="0.3">
      <c r="A557">
        <v>556</v>
      </c>
      <c r="B557" t="s">
        <v>1110</v>
      </c>
      <c r="C557" t="s">
        <v>1111</v>
      </c>
      <c r="D557" t="str">
        <f>HYPERLINK("https://talan.bank.gov.ua/get-user-certificate/34kTE1YiIQAUtENyuBb0","Завантажити сертифікат")</f>
        <v>Завантажити сертифікат</v>
      </c>
    </row>
    <row r="558" spans="1:4" x14ac:dyDescent="0.3">
      <c r="A558">
        <v>557</v>
      </c>
      <c r="B558" t="s">
        <v>1112</v>
      </c>
      <c r="C558" t="s">
        <v>1113</v>
      </c>
      <c r="D558" t="str">
        <f>HYPERLINK("https://talan.bank.gov.ua/get-user-certificate/34kTEXmSznqwoKfwc9Dp","Завантажити сертифікат")</f>
        <v>Завантажити сертифікат</v>
      </c>
    </row>
    <row r="559" spans="1:4" x14ac:dyDescent="0.3">
      <c r="A559">
        <v>558</v>
      </c>
      <c r="B559" t="s">
        <v>1114</v>
      </c>
      <c r="C559" t="s">
        <v>1115</v>
      </c>
      <c r="D559" t="str">
        <f>HYPERLINK("https://talan.bank.gov.ua/get-user-certificate/34kTEoqVSygWI2FBl4Fe","Завантажити сертифікат")</f>
        <v>Завантажити сертифікат</v>
      </c>
    </row>
    <row r="560" spans="1:4" x14ac:dyDescent="0.3">
      <c r="A560">
        <v>559</v>
      </c>
      <c r="B560" t="s">
        <v>1116</v>
      </c>
      <c r="C560" t="s">
        <v>1117</v>
      </c>
      <c r="D560" t="str">
        <f>HYPERLINK("https://talan.bank.gov.ua/get-user-certificate/34kTE_07ezNAVozQ9SlR","Завантажити сертифікат")</f>
        <v>Завантажити сертифікат</v>
      </c>
    </row>
    <row r="561" spans="1:4" x14ac:dyDescent="0.3">
      <c r="A561">
        <v>560</v>
      </c>
      <c r="B561" t="s">
        <v>1118</v>
      </c>
      <c r="C561" t="s">
        <v>1119</v>
      </c>
      <c r="D561" t="str">
        <f>HYPERLINK("https://talan.bank.gov.ua/get-user-certificate/34kTE7ppFWndzbBomDU_","Завантажити сертифікат")</f>
        <v>Завантажити сертифікат</v>
      </c>
    </row>
    <row r="562" spans="1:4" x14ac:dyDescent="0.3">
      <c r="A562">
        <v>561</v>
      </c>
      <c r="B562" t="s">
        <v>1120</v>
      </c>
      <c r="C562" t="s">
        <v>1121</v>
      </c>
      <c r="D562" t="str">
        <f>HYPERLINK("https://talan.bank.gov.ua/get-user-certificate/34kTEPK0KyW05-bzVaYR","Завантажити сертифікат")</f>
        <v>Завантажити сертифікат</v>
      </c>
    </row>
    <row r="563" spans="1:4" x14ac:dyDescent="0.3">
      <c r="A563">
        <v>562</v>
      </c>
      <c r="B563" t="s">
        <v>1122</v>
      </c>
      <c r="C563" t="s">
        <v>1123</v>
      </c>
      <c r="D563" t="str">
        <f>HYPERLINK("https://talan.bank.gov.ua/get-user-certificate/34kTEp-AQ14mWT4hotIQ","Завантажити сертифікат")</f>
        <v>Завантажити сертифікат</v>
      </c>
    </row>
    <row r="564" spans="1:4" x14ac:dyDescent="0.3">
      <c r="A564">
        <v>563</v>
      </c>
      <c r="B564" t="s">
        <v>1124</v>
      </c>
      <c r="C564" t="s">
        <v>1125</v>
      </c>
      <c r="D564" t="str">
        <f>HYPERLINK("https://talan.bank.gov.ua/get-user-certificate/34kTEJVg-cNuw8zA_1XJ","Завантажити сертифікат")</f>
        <v>Завантажити сертифікат</v>
      </c>
    </row>
    <row r="565" spans="1:4" x14ac:dyDescent="0.3">
      <c r="A565">
        <v>564</v>
      </c>
      <c r="B565" t="s">
        <v>1128</v>
      </c>
      <c r="C565" t="s">
        <v>1129</v>
      </c>
      <c r="D565" t="str">
        <f>HYPERLINK("https://talan.bank.gov.ua/get-user-certificate/jhcxi_7EVgiHI00hm8MU","Завантажити сертифікат")</f>
        <v>Завантажити сертифікат</v>
      </c>
    </row>
    <row r="566" spans="1:4" x14ac:dyDescent="0.3">
      <c r="A566">
        <v>565</v>
      </c>
      <c r="B566" t="s">
        <v>1130</v>
      </c>
      <c r="C566" t="s">
        <v>1131</v>
      </c>
      <c r="D566" t="str">
        <f>HYPERLINK("https://talan.bank.gov.ua/get-user-certificate/jhcxigowGCj7MkGa5Hlp","Завантажити сертифікат")</f>
        <v>Завантажити сертифікат</v>
      </c>
    </row>
    <row r="567" spans="1:4" x14ac:dyDescent="0.3">
      <c r="A567">
        <v>566</v>
      </c>
      <c r="B567" t="s">
        <v>1132</v>
      </c>
      <c r="C567" t="s">
        <v>1133</v>
      </c>
      <c r="D567" t="str">
        <f>HYPERLINK("https://talan.bank.gov.ua/get-user-certificate/jhcxiXG0cK9mAgF-L3qd","Завантажити сертифікат")</f>
        <v>Завантажити сертифікат</v>
      </c>
    </row>
    <row r="568" spans="1:4" x14ac:dyDescent="0.3">
      <c r="A568">
        <v>567</v>
      </c>
      <c r="B568" t="s">
        <v>1134</v>
      </c>
      <c r="C568" t="s">
        <v>1135</v>
      </c>
      <c r="D568" t="str">
        <f>HYPERLINK("https://talan.bank.gov.ua/get-user-certificate/jhcxiVxBabppoBnVkMU3","Завантажити сертифікат")</f>
        <v>Завантажити сертифікат</v>
      </c>
    </row>
    <row r="569" spans="1:4" x14ac:dyDescent="0.3">
      <c r="A569">
        <v>568</v>
      </c>
      <c r="B569" t="s">
        <v>1136</v>
      </c>
      <c r="C569" t="s">
        <v>1137</v>
      </c>
      <c r="D569" t="str">
        <f>HYPERLINK("https://talan.bank.gov.ua/get-user-certificate/jhcxi1FnAxImhuxaT_OE","Завантажити сертифікат")</f>
        <v>Завантажити сертифікат</v>
      </c>
    </row>
    <row r="570" spans="1:4" x14ac:dyDescent="0.3">
      <c r="A570">
        <v>569</v>
      </c>
      <c r="B570" t="s">
        <v>1138</v>
      </c>
      <c r="C570" t="s">
        <v>1139</v>
      </c>
      <c r="D570" t="str">
        <f>HYPERLINK("https://talan.bank.gov.ua/get-user-certificate/jhcxiQ_ITG_SxjS9G4nW","Завантажити сертифікат")</f>
        <v>Завантажити сертифікат</v>
      </c>
    </row>
    <row r="571" spans="1:4" x14ac:dyDescent="0.3">
      <c r="A571">
        <v>570</v>
      </c>
      <c r="B571" t="s">
        <v>1140</v>
      </c>
      <c r="C571" t="s">
        <v>1141</v>
      </c>
      <c r="D571" t="str">
        <f>HYPERLINK("https://talan.bank.gov.ua/get-user-certificate/jhcxiQGrl1_OHEfDlBil","Завантажити сертифікат")</f>
        <v>Завантажити сертифікат</v>
      </c>
    </row>
    <row r="572" spans="1:4" x14ac:dyDescent="0.3">
      <c r="A572">
        <v>571</v>
      </c>
      <c r="B572" t="s">
        <v>1142</v>
      </c>
      <c r="C572" t="s">
        <v>1143</v>
      </c>
      <c r="D572" t="str">
        <f>HYPERLINK("https://talan.bank.gov.ua/get-user-certificate/jhcxiKlSLHBxiXt94Lwn","Завантажити сертифікат")</f>
        <v>Завантажити сертифікат</v>
      </c>
    </row>
    <row r="573" spans="1:4" x14ac:dyDescent="0.3">
      <c r="A573">
        <v>572</v>
      </c>
      <c r="B573" t="s">
        <v>1144</v>
      </c>
      <c r="C573" t="s">
        <v>1145</v>
      </c>
      <c r="D573" t="str">
        <f>HYPERLINK("https://talan.bank.gov.ua/get-user-certificate/jhcxih-10dW0WF0xjNDz","Завантажити сертифікат")</f>
        <v>Завантажити сертифікат</v>
      </c>
    </row>
    <row r="574" spans="1:4" x14ac:dyDescent="0.3">
      <c r="A574">
        <v>573</v>
      </c>
      <c r="B574" t="s">
        <v>1146</v>
      </c>
      <c r="C574" t="s">
        <v>1147</v>
      </c>
      <c r="D574" t="str">
        <f>HYPERLINK("https://talan.bank.gov.ua/get-user-certificate/jhcxil1AdwXnnnp-P3EO","Завантажити сертифікат")</f>
        <v>Завантажити сертифікат</v>
      </c>
    </row>
    <row r="575" spans="1:4" x14ac:dyDescent="0.3">
      <c r="A575">
        <v>574</v>
      </c>
      <c r="B575" t="s">
        <v>1148</v>
      </c>
      <c r="C575" t="s">
        <v>1149</v>
      </c>
      <c r="D575" t="str">
        <f>HYPERLINK("https://talan.bank.gov.ua/get-user-certificate/jhcxiPp0bOqqyntQ4Y1k","Завантажити сертифікат")</f>
        <v>Завантажити сертифікат</v>
      </c>
    </row>
    <row r="576" spans="1:4" x14ac:dyDescent="0.3">
      <c r="A576">
        <v>575</v>
      </c>
      <c r="B576" t="s">
        <v>1150</v>
      </c>
      <c r="C576" t="s">
        <v>1151</v>
      </c>
      <c r="D576" t="str">
        <f>HYPERLINK("https://talan.bank.gov.ua/get-user-certificate/jhcxisigaCIUgS0p14vJ","Завантажити сертифікат")</f>
        <v>Завантажити сертифікат</v>
      </c>
    </row>
    <row r="577" spans="1:4" x14ac:dyDescent="0.3">
      <c r="A577">
        <v>576</v>
      </c>
      <c r="B577" t="s">
        <v>1152</v>
      </c>
      <c r="C577" t="s">
        <v>1153</v>
      </c>
      <c r="D577" t="str">
        <f>HYPERLINK("https://talan.bank.gov.ua/get-user-certificate/jhcxiDZuwc9PF9lun1LT","Завантажити сертифікат")</f>
        <v>Завантажити сертифікат</v>
      </c>
    </row>
    <row r="578" spans="1:4" x14ac:dyDescent="0.3">
      <c r="A578">
        <v>577</v>
      </c>
      <c r="B578" t="s">
        <v>1154</v>
      </c>
      <c r="C578" t="s">
        <v>1155</v>
      </c>
      <c r="D578" t="str">
        <f>HYPERLINK("https://talan.bank.gov.ua/get-user-certificate/jhcxihhx91yn-QveQqic","Завантажити сертифікат")</f>
        <v>Завантажити сертифікат</v>
      </c>
    </row>
    <row r="579" spans="1:4" x14ac:dyDescent="0.3">
      <c r="A579">
        <v>578</v>
      </c>
      <c r="B579" t="s">
        <v>1156</v>
      </c>
      <c r="C579" t="s">
        <v>1157</v>
      </c>
      <c r="D579" t="str">
        <f>HYPERLINK("https://talan.bank.gov.ua/get-user-certificate/jhcxi5QSRNTaGqaxbJaX","Завантажити сертифікат")</f>
        <v>Завантажити сертифікат</v>
      </c>
    </row>
    <row r="580" spans="1:4" x14ac:dyDescent="0.3">
      <c r="A580">
        <v>579</v>
      </c>
      <c r="B580" t="s">
        <v>1158</v>
      </c>
      <c r="C580" t="s">
        <v>1159</v>
      </c>
      <c r="D580" t="str">
        <f>HYPERLINK("https://talan.bank.gov.ua/get-user-certificate/jhcxi6e6057D9V1n8n8l","Завантажити сертифікат")</f>
        <v>Завантажити сертифікат</v>
      </c>
    </row>
    <row r="581" spans="1:4" x14ac:dyDescent="0.3">
      <c r="A581">
        <v>580</v>
      </c>
      <c r="B581" t="s">
        <v>1160</v>
      </c>
      <c r="C581" t="s">
        <v>1161</v>
      </c>
      <c r="D581" t="str">
        <f>HYPERLINK("https://talan.bank.gov.ua/get-user-certificate/jhcxiL_LeFsvW8NfKaAy","Завантажити сертифікат")</f>
        <v>Завантажити сертифікат</v>
      </c>
    </row>
    <row r="582" spans="1:4" x14ac:dyDescent="0.3">
      <c r="A582">
        <v>581</v>
      </c>
      <c r="B582" t="s">
        <v>1162</v>
      </c>
      <c r="C582" t="s">
        <v>1163</v>
      </c>
      <c r="D582" t="str">
        <f>HYPERLINK("https://talan.bank.gov.ua/get-user-certificate/jhcxi_p201QAbeN76ziT","Завантажити сертифікат")</f>
        <v>Завантажити сертифікат</v>
      </c>
    </row>
    <row r="583" spans="1:4" x14ac:dyDescent="0.3">
      <c r="A583">
        <v>582</v>
      </c>
      <c r="B583" t="s">
        <v>1164</v>
      </c>
      <c r="C583" t="s">
        <v>1165</v>
      </c>
      <c r="D583" t="str">
        <f>HYPERLINK("https://talan.bank.gov.ua/get-user-certificate/jhcxiVNifZ61IaM-CVp1","Завантажити сертифікат")</f>
        <v>Завантажити сертифікат</v>
      </c>
    </row>
    <row r="584" spans="1:4" x14ac:dyDescent="0.3">
      <c r="A584">
        <v>583</v>
      </c>
      <c r="B584" t="s">
        <v>1166</v>
      </c>
      <c r="C584" t="s">
        <v>1167</v>
      </c>
      <c r="D584" t="str">
        <f>HYPERLINK("https://talan.bank.gov.ua/get-user-certificate/jhcxi9WuazaxMCS6aXWv","Завантажити сертифікат")</f>
        <v>Завантажити сертифікат</v>
      </c>
    </row>
    <row r="585" spans="1:4" x14ac:dyDescent="0.3">
      <c r="A585">
        <v>584</v>
      </c>
      <c r="B585" t="s">
        <v>1168</v>
      </c>
      <c r="C585" t="s">
        <v>1169</v>
      </c>
      <c r="D585" t="str">
        <f>HYPERLINK("https://talan.bank.gov.ua/get-user-certificate/jhcximHOQ4PQmUevLck1","Завантажити сертифікат")</f>
        <v>Завантажити сертифікат</v>
      </c>
    </row>
    <row r="586" spans="1:4" x14ac:dyDescent="0.3">
      <c r="A586">
        <v>585</v>
      </c>
      <c r="B586" t="s">
        <v>1170</v>
      </c>
      <c r="C586" t="s">
        <v>1171</v>
      </c>
      <c r="D586" t="str">
        <f>HYPERLINK("https://talan.bank.gov.ua/get-user-certificate/jhcxi0tt52Xh_RFKdnQY","Завантажити сертифікат")</f>
        <v>Завантажити сертифікат</v>
      </c>
    </row>
    <row r="587" spans="1:4" x14ac:dyDescent="0.3">
      <c r="A587">
        <v>586</v>
      </c>
      <c r="B587" t="s">
        <v>1172</v>
      </c>
      <c r="C587" t="s">
        <v>1173</v>
      </c>
      <c r="D587" t="str">
        <f>HYPERLINK("https://talan.bank.gov.ua/get-user-certificate/jhcxiTEMzcjHHKW3Fbz8","Завантажити сертифікат")</f>
        <v>Завантажити сертифікат</v>
      </c>
    </row>
    <row r="588" spans="1:4" x14ac:dyDescent="0.3">
      <c r="A588">
        <v>587</v>
      </c>
      <c r="B588" t="s">
        <v>1174</v>
      </c>
      <c r="C588" t="s">
        <v>1175</v>
      </c>
      <c r="D588" t="str">
        <f>HYPERLINK("https://talan.bank.gov.ua/get-user-certificate/jhcxiw6n5qdJfWzTaTJX","Завантажити сертифікат")</f>
        <v>Завантажити сертифікат</v>
      </c>
    </row>
    <row r="589" spans="1:4" x14ac:dyDescent="0.3">
      <c r="A589">
        <v>588</v>
      </c>
      <c r="B589" t="s">
        <v>1176</v>
      </c>
      <c r="C589" t="s">
        <v>1177</v>
      </c>
      <c r="D589" t="str">
        <f>HYPERLINK("https://talan.bank.gov.ua/get-user-certificate/jhcxiGUw-WXzQX7R9dyN","Завантажити сертифікат")</f>
        <v>Завантажити сертифікат</v>
      </c>
    </row>
    <row r="590" spans="1:4" x14ac:dyDescent="0.3">
      <c r="A590">
        <v>589</v>
      </c>
      <c r="B590" t="s">
        <v>1178</v>
      </c>
      <c r="C590" t="s">
        <v>1179</v>
      </c>
      <c r="D590" t="str">
        <f>HYPERLINK("https://talan.bank.gov.ua/get-user-certificate/jhcxivOPTX7dRwlYPz_C","Завантажити сертифікат")</f>
        <v>Завантажити сертифікат</v>
      </c>
    </row>
    <row r="591" spans="1:4" x14ac:dyDescent="0.3">
      <c r="A591">
        <v>590</v>
      </c>
      <c r="B591" t="s">
        <v>1180</v>
      </c>
      <c r="C591" t="s">
        <v>1181</v>
      </c>
      <c r="D591" t="str">
        <f>HYPERLINK("https://talan.bank.gov.ua/get-user-certificate/jhcxiy1PwH15MMAXgANN","Завантажити сертифікат")</f>
        <v>Завантажити сертифікат</v>
      </c>
    </row>
    <row r="592" spans="1:4" x14ac:dyDescent="0.3">
      <c r="A592">
        <v>591</v>
      </c>
      <c r="B592" t="s">
        <v>1182</v>
      </c>
      <c r="C592" t="s">
        <v>1183</v>
      </c>
      <c r="D592" t="str">
        <f>HYPERLINK("https://talan.bank.gov.ua/get-user-certificate/jhcxiGJWn6hptbkviaec","Завантажити сертифікат")</f>
        <v>Завантажити сертифікат</v>
      </c>
    </row>
    <row r="593" spans="1:4" x14ac:dyDescent="0.3">
      <c r="A593">
        <v>592</v>
      </c>
      <c r="B593" t="s">
        <v>1184</v>
      </c>
      <c r="C593" t="s">
        <v>79</v>
      </c>
      <c r="D593" t="str">
        <f>HYPERLINK("https://talan.bank.gov.ua/get-user-certificate/jhcxiFNQlib-0hhOgm34","Завантажити сертифікат")</f>
        <v>Завантажити сертифікат</v>
      </c>
    </row>
    <row r="594" spans="1:4" x14ac:dyDescent="0.3">
      <c r="A594">
        <v>593</v>
      </c>
      <c r="B594" t="s">
        <v>1185</v>
      </c>
      <c r="C594" t="s">
        <v>1186</v>
      </c>
      <c r="D594" t="str">
        <f>HYPERLINK("https://talan.bank.gov.ua/get-user-certificate/jhcxiKGJ3iNF4S2KcRGT","Завантажити сертифікат")</f>
        <v>Завантажити сертифікат</v>
      </c>
    </row>
    <row r="595" spans="1:4" x14ac:dyDescent="0.3">
      <c r="A595">
        <v>594</v>
      </c>
      <c r="B595" t="s">
        <v>1187</v>
      </c>
      <c r="C595" t="s">
        <v>1188</v>
      </c>
      <c r="D595" t="str">
        <f>HYPERLINK("https://talan.bank.gov.ua/get-user-certificate/jhcxiJfrW5IALQ4gN4Ac","Завантажити сертифікат")</f>
        <v>Завантажити сертифікат</v>
      </c>
    </row>
    <row r="596" spans="1:4" x14ac:dyDescent="0.3">
      <c r="A596">
        <v>595</v>
      </c>
      <c r="B596" t="s">
        <v>1189</v>
      </c>
      <c r="C596" t="s">
        <v>1190</v>
      </c>
      <c r="D596" t="str">
        <f>HYPERLINK("https://talan.bank.gov.ua/get-user-certificate/jhcxiQTOu87aJwFDx2YA","Завантажити сертифікат")</f>
        <v>Завантажити сертифікат</v>
      </c>
    </row>
    <row r="597" spans="1:4" x14ac:dyDescent="0.3">
      <c r="A597">
        <v>596</v>
      </c>
      <c r="B597" t="s">
        <v>1191</v>
      </c>
      <c r="C597" t="s">
        <v>1192</v>
      </c>
      <c r="D597" t="str">
        <f>HYPERLINK("https://talan.bank.gov.ua/get-user-certificate/jhcximFBN2kDR9igBJua","Завантажити сертифікат")</f>
        <v>Завантажити сертифікат</v>
      </c>
    </row>
    <row r="598" spans="1:4" x14ac:dyDescent="0.3">
      <c r="A598">
        <v>597</v>
      </c>
      <c r="B598" t="s">
        <v>1193</v>
      </c>
      <c r="C598" t="s">
        <v>1194</v>
      </c>
      <c r="D598" t="str">
        <f>HYPERLINK("https://talan.bank.gov.ua/get-user-certificate/jhcxiKADJp6VfDZMGHo9","Завантажити сертифікат")</f>
        <v>Завантажити сертифікат</v>
      </c>
    </row>
    <row r="599" spans="1:4" x14ac:dyDescent="0.3">
      <c r="A599">
        <v>598</v>
      </c>
      <c r="B599" t="s">
        <v>1195</v>
      </c>
      <c r="C599" t="s">
        <v>1196</v>
      </c>
      <c r="D599" t="str">
        <f>HYPERLINK("https://talan.bank.gov.ua/get-user-certificate/jhcxiutMkaqAbrxKVkLY","Завантажити сертифікат")</f>
        <v>Завантажити сертифікат</v>
      </c>
    </row>
    <row r="600" spans="1:4" x14ac:dyDescent="0.3">
      <c r="A600">
        <v>599</v>
      </c>
      <c r="B600" t="s">
        <v>1197</v>
      </c>
      <c r="C600" t="s">
        <v>1198</v>
      </c>
      <c r="D600" t="str">
        <f>HYPERLINK("https://talan.bank.gov.ua/get-user-certificate/jhcxiQvDjdqWsHtlYnEI","Завантажити сертифікат")</f>
        <v>Завантажити сертифікат</v>
      </c>
    </row>
    <row r="601" spans="1:4" x14ac:dyDescent="0.3">
      <c r="A601">
        <v>600</v>
      </c>
      <c r="B601" t="s">
        <v>1199</v>
      </c>
      <c r="C601" t="s">
        <v>1200</v>
      </c>
      <c r="D601" t="str">
        <f>HYPERLINK("https://talan.bank.gov.ua/get-user-certificate/jhcxiltpbvXQpZmcxtzr","Завантажити сертифікат")</f>
        <v>Завантажити сертифікат</v>
      </c>
    </row>
    <row r="602" spans="1:4" x14ac:dyDescent="0.3">
      <c r="A602">
        <v>601</v>
      </c>
      <c r="B602" t="s">
        <v>1201</v>
      </c>
      <c r="C602" t="s">
        <v>1202</v>
      </c>
      <c r="D602" t="str">
        <f>HYPERLINK("https://talan.bank.gov.ua/get-user-certificate/jhcxiEj1XTkD1bnvXDmW","Завантажити сертифікат")</f>
        <v>Завантажити сертифікат</v>
      </c>
    </row>
    <row r="603" spans="1:4" x14ac:dyDescent="0.3">
      <c r="A603">
        <v>602</v>
      </c>
      <c r="B603" t="s">
        <v>1203</v>
      </c>
      <c r="C603" t="s">
        <v>1204</v>
      </c>
      <c r="D603" t="str">
        <f>HYPERLINK("https://talan.bank.gov.ua/get-user-certificate/jhcxiWo-XHNmEwzT_nVb","Завантажити сертифікат")</f>
        <v>Завантажити сертифікат</v>
      </c>
    </row>
    <row r="604" spans="1:4" x14ac:dyDescent="0.3">
      <c r="A604">
        <v>603</v>
      </c>
      <c r="B604" t="s">
        <v>1205</v>
      </c>
      <c r="C604" t="s">
        <v>1206</v>
      </c>
      <c r="D604" t="str">
        <f>HYPERLINK("https://talan.bank.gov.ua/get-user-certificate/jhcxiHM8SjVwru1UdTCl","Завантажити сертифікат")</f>
        <v>Завантажити сертифікат</v>
      </c>
    </row>
    <row r="605" spans="1:4" x14ac:dyDescent="0.3">
      <c r="A605">
        <v>604</v>
      </c>
      <c r="B605" t="s">
        <v>1207</v>
      </c>
      <c r="C605" t="s">
        <v>1208</v>
      </c>
      <c r="D605" t="str">
        <f>HYPERLINK("https://talan.bank.gov.ua/get-user-certificate/jhcxiHydYMBh2jYIluut","Завантажити сертифікат")</f>
        <v>Завантажити сертифікат</v>
      </c>
    </row>
    <row r="606" spans="1:4" x14ac:dyDescent="0.3">
      <c r="A606">
        <v>605</v>
      </c>
      <c r="B606" t="s">
        <v>1209</v>
      </c>
      <c r="C606" t="s">
        <v>1210</v>
      </c>
      <c r="D606" t="str">
        <f>HYPERLINK("https://talan.bank.gov.ua/get-user-certificate/jhcxiPbF4xI1F2Y9HY-0","Завантажити сертифікат")</f>
        <v>Завантажити сертифікат</v>
      </c>
    </row>
    <row r="607" spans="1:4" x14ac:dyDescent="0.3">
      <c r="A607">
        <v>606</v>
      </c>
      <c r="B607" t="s">
        <v>1211</v>
      </c>
      <c r="C607" t="s">
        <v>1212</v>
      </c>
      <c r="D607" t="str">
        <f>HYPERLINK("https://talan.bank.gov.ua/get-user-certificate/jhcxiLyEUs1urtP7WhRK","Завантажити сертифікат")</f>
        <v>Завантажити сертифікат</v>
      </c>
    </row>
    <row r="608" spans="1:4" x14ac:dyDescent="0.3">
      <c r="A608">
        <v>607</v>
      </c>
      <c r="B608" t="s">
        <v>1213</v>
      </c>
      <c r="C608" t="s">
        <v>1214</v>
      </c>
      <c r="D608" t="str">
        <f>HYPERLINK("https://talan.bank.gov.ua/get-user-certificate/jhcxiss2tj6TqJIxI_l4","Завантажити сертифікат")</f>
        <v>Завантажити сертифікат</v>
      </c>
    </row>
    <row r="609" spans="1:4" x14ac:dyDescent="0.3">
      <c r="A609">
        <v>608</v>
      </c>
      <c r="B609" t="s">
        <v>1215</v>
      </c>
      <c r="C609" t="s">
        <v>1216</v>
      </c>
      <c r="D609" t="str">
        <f>HYPERLINK("https://talan.bank.gov.ua/get-user-certificate/jhcxiKEHIKYEoSvgLOt6","Завантажити сертифікат")</f>
        <v>Завантажити сертифікат</v>
      </c>
    </row>
    <row r="610" spans="1:4" x14ac:dyDescent="0.3">
      <c r="A610">
        <v>609</v>
      </c>
      <c r="B610" t="s">
        <v>1217</v>
      </c>
      <c r="C610" t="s">
        <v>1218</v>
      </c>
      <c r="D610" t="str">
        <f>HYPERLINK("https://talan.bank.gov.ua/get-user-certificate/jhcxiPddkBM80UO8Pura","Завантажити сертифікат")</f>
        <v>Завантажити сертифікат</v>
      </c>
    </row>
    <row r="611" spans="1:4" x14ac:dyDescent="0.3">
      <c r="A611">
        <v>610</v>
      </c>
      <c r="B611" t="s">
        <v>1219</v>
      </c>
      <c r="C611" t="s">
        <v>1220</v>
      </c>
      <c r="D611" t="str">
        <f>HYPERLINK("https://talan.bank.gov.ua/get-user-certificate/jhcxiipfWd5YC9m6pvLT","Завантажити сертифікат")</f>
        <v>Завантажити сертифікат</v>
      </c>
    </row>
    <row r="612" spans="1:4" x14ac:dyDescent="0.3">
      <c r="A612">
        <v>611</v>
      </c>
      <c r="B612" t="s">
        <v>1221</v>
      </c>
      <c r="C612" t="s">
        <v>1222</v>
      </c>
      <c r="D612" t="str">
        <f>HYPERLINK("https://talan.bank.gov.ua/get-user-certificate/jhcxiUFc1hr-cYiOUhZg","Завантажити сертифікат")</f>
        <v>Завантажити сертифікат</v>
      </c>
    </row>
    <row r="613" spans="1:4" x14ac:dyDescent="0.3">
      <c r="A613">
        <v>612</v>
      </c>
      <c r="B613" t="s">
        <v>1223</v>
      </c>
      <c r="C613" t="s">
        <v>1224</v>
      </c>
      <c r="D613" t="str">
        <f>HYPERLINK("https://talan.bank.gov.ua/get-user-certificate/jhcxibuIJ8l2p69jxKTP","Завантажити сертифікат")</f>
        <v>Завантажити сертифікат</v>
      </c>
    </row>
    <row r="614" spans="1:4" x14ac:dyDescent="0.3">
      <c r="A614">
        <v>613</v>
      </c>
      <c r="B614" t="s">
        <v>1225</v>
      </c>
      <c r="C614" t="s">
        <v>1226</v>
      </c>
      <c r="D614" t="str">
        <f>HYPERLINK("https://talan.bank.gov.ua/get-user-certificate/jhcxiV0rtLKFZeQH84O0","Завантажити сертифікат")</f>
        <v>Завантажити сертифікат</v>
      </c>
    </row>
    <row r="615" spans="1:4" x14ac:dyDescent="0.3">
      <c r="A615">
        <v>614</v>
      </c>
      <c r="B615" t="s">
        <v>1227</v>
      </c>
      <c r="C615" t="s">
        <v>1228</v>
      </c>
      <c r="D615" t="str">
        <f>HYPERLINK("https://talan.bank.gov.ua/get-user-certificate/jhcxi5qOTiaAaHCfaMdm","Завантажити сертифікат")</f>
        <v>Завантажити сертифікат</v>
      </c>
    </row>
    <row r="616" spans="1:4" x14ac:dyDescent="0.3">
      <c r="A616">
        <v>615</v>
      </c>
      <c r="B616" t="s">
        <v>1229</v>
      </c>
      <c r="C616" t="s">
        <v>1230</v>
      </c>
      <c r="D616" t="str">
        <f>HYPERLINK("https://talan.bank.gov.ua/get-user-certificate/jhcxiBhDGtjksubRpzHX","Завантажити сертифікат")</f>
        <v>Завантажити сертифікат</v>
      </c>
    </row>
    <row r="617" spans="1:4" x14ac:dyDescent="0.3">
      <c r="A617">
        <v>616</v>
      </c>
      <c r="B617" t="s">
        <v>1231</v>
      </c>
      <c r="C617" t="s">
        <v>1232</v>
      </c>
      <c r="D617" t="str">
        <f>HYPERLINK("https://talan.bank.gov.ua/get-user-certificate/jhcxifMT6HpTwqRjnP5i","Завантажити сертифікат")</f>
        <v>Завантажити сертифікат</v>
      </c>
    </row>
    <row r="618" spans="1:4" x14ac:dyDescent="0.3">
      <c r="A618">
        <v>617</v>
      </c>
      <c r="B618" t="s">
        <v>1233</v>
      </c>
      <c r="C618" t="s">
        <v>1234</v>
      </c>
      <c r="D618" t="str">
        <f>HYPERLINK("https://talan.bank.gov.ua/get-user-certificate/jhcxiVeJreQiPufh9e6p","Завантажити сертифікат")</f>
        <v>Завантажити сертифікат</v>
      </c>
    </row>
    <row r="619" spans="1:4" x14ac:dyDescent="0.3">
      <c r="A619">
        <v>618</v>
      </c>
      <c r="B619" t="s">
        <v>1235</v>
      </c>
      <c r="C619" t="s">
        <v>1236</v>
      </c>
      <c r="D619" t="str">
        <f>HYPERLINK("https://talan.bank.gov.ua/get-user-certificate/jhcxi8owxCl6nNra7_F3","Завантажити сертифікат")</f>
        <v>Завантажити сертифікат</v>
      </c>
    </row>
    <row r="620" spans="1:4" x14ac:dyDescent="0.3">
      <c r="A620">
        <v>619</v>
      </c>
      <c r="B620" t="s">
        <v>1237</v>
      </c>
      <c r="C620" t="s">
        <v>1238</v>
      </c>
      <c r="D620" t="str">
        <f>HYPERLINK("https://talan.bank.gov.ua/get-user-certificate/jhcxifGZuVPeYDfJXNZ-","Завантажити сертифікат")</f>
        <v>Завантажити сертифікат</v>
      </c>
    </row>
    <row r="621" spans="1:4" x14ac:dyDescent="0.3">
      <c r="A621">
        <v>620</v>
      </c>
      <c r="B621" t="s">
        <v>1239</v>
      </c>
      <c r="C621" t="s">
        <v>151</v>
      </c>
      <c r="D621" t="str">
        <f>HYPERLINK("https://talan.bank.gov.ua/get-user-certificate/jhcxiM3RueliLnKat4go","Завантажити сертифікат")</f>
        <v>Завантажити сертифікат</v>
      </c>
    </row>
    <row r="622" spans="1:4" x14ac:dyDescent="0.3">
      <c r="A622">
        <v>621</v>
      </c>
      <c r="B622" t="s">
        <v>1240</v>
      </c>
      <c r="C622" t="s">
        <v>1241</v>
      </c>
      <c r="D622" t="str">
        <f>HYPERLINK("https://talan.bank.gov.ua/get-user-certificate/jhcxiJFa8rd35V-W13Gu","Завантажити сертифікат")</f>
        <v>Завантажити сертифікат</v>
      </c>
    </row>
    <row r="623" spans="1:4" x14ac:dyDescent="0.3">
      <c r="A623">
        <v>622</v>
      </c>
      <c r="B623" t="s">
        <v>1242</v>
      </c>
      <c r="C623" t="s">
        <v>1243</v>
      </c>
      <c r="D623" t="str">
        <f>HYPERLINK("https://talan.bank.gov.ua/get-user-certificate/jhcxiSgQnJDeYGGOBvl9","Завантажити сертифікат")</f>
        <v>Завантажити сертифікат</v>
      </c>
    </row>
    <row r="624" spans="1:4" x14ac:dyDescent="0.3">
      <c r="A624">
        <v>623</v>
      </c>
      <c r="B624" t="s">
        <v>1244</v>
      </c>
      <c r="C624" t="s">
        <v>1245</v>
      </c>
      <c r="D624" t="str">
        <f>HYPERLINK("https://talan.bank.gov.ua/get-user-certificate/jhcxiP79AUb0r0APXeHA","Завантажити сертифікат")</f>
        <v>Завантажити сертифікат</v>
      </c>
    </row>
    <row r="625" spans="1:4" x14ac:dyDescent="0.3">
      <c r="A625">
        <v>624</v>
      </c>
      <c r="B625" t="s">
        <v>1246</v>
      </c>
      <c r="C625" t="s">
        <v>69</v>
      </c>
      <c r="D625" t="str">
        <f>HYPERLINK("https://talan.bank.gov.ua/get-user-certificate/YO_msB9jltAYggqZwZkl","Завантажити сертифікат")</f>
        <v>Завантажити сертифікат</v>
      </c>
    </row>
    <row r="626" spans="1:4" x14ac:dyDescent="0.3">
      <c r="A626">
        <v>625</v>
      </c>
      <c r="B626" t="s">
        <v>1247</v>
      </c>
      <c r="C626" t="s">
        <v>1248</v>
      </c>
      <c r="D626" t="str">
        <f>HYPERLINK("https://talan.bank.gov.ua/get-user-certificate/YO_ms0xgsgXCyN2DGNGx","Завантажити сертифікат")</f>
        <v>Завантажити сертифікат</v>
      </c>
    </row>
    <row r="627" spans="1:4" x14ac:dyDescent="0.3">
      <c r="A627">
        <v>626</v>
      </c>
      <c r="B627" t="s">
        <v>1249</v>
      </c>
      <c r="C627" t="s">
        <v>1250</v>
      </c>
      <c r="D627" t="str">
        <f>HYPERLINK("https://talan.bank.gov.ua/get-user-certificate/YO_msR-I2hW_qFpceK1J","Завантажити сертифікат")</f>
        <v>Завантажити сертифікат</v>
      </c>
    </row>
    <row r="628" spans="1:4" x14ac:dyDescent="0.3">
      <c r="A628">
        <v>627</v>
      </c>
      <c r="B628" t="s">
        <v>1251</v>
      </c>
      <c r="C628" t="s">
        <v>1252</v>
      </c>
      <c r="D628" t="str">
        <f>HYPERLINK("https://talan.bank.gov.ua/get-user-certificate/YO_msvADkBQQBl-r209J","Завантажити сертифікат")</f>
        <v>Завантажити сертифікат</v>
      </c>
    </row>
    <row r="629" spans="1:4" x14ac:dyDescent="0.3">
      <c r="A629">
        <v>628</v>
      </c>
      <c r="B629" t="s">
        <v>1253</v>
      </c>
      <c r="C629" t="s">
        <v>1254</v>
      </c>
      <c r="D629" t="str">
        <f>HYPERLINK("https://talan.bank.gov.ua/get-user-certificate/YO_msRQHS2WPAvbfNvAB","Завантажити сертифікат")</f>
        <v>Завантажити сертифікат</v>
      </c>
    </row>
    <row r="630" spans="1:4" x14ac:dyDescent="0.3">
      <c r="A630">
        <v>629</v>
      </c>
      <c r="B630" t="s">
        <v>1255</v>
      </c>
      <c r="C630" t="s">
        <v>1256</v>
      </c>
      <c r="D630" t="str">
        <f>HYPERLINK("https://talan.bank.gov.ua/get-user-certificate/YO_ms_XuGzLpPNAENYOV","Завантажити сертифікат")</f>
        <v>Завантажити сертифікат</v>
      </c>
    </row>
    <row r="631" spans="1:4" x14ac:dyDescent="0.3">
      <c r="A631">
        <v>630</v>
      </c>
      <c r="B631" t="s">
        <v>1257</v>
      </c>
      <c r="C631" t="s">
        <v>1258</v>
      </c>
      <c r="D631" t="str">
        <f>HYPERLINK("https://talan.bank.gov.ua/get-user-certificate/YO_msj_cJO0AoO_6B_K3","Завантажити сертифікат")</f>
        <v>Завантажити сертифікат</v>
      </c>
    </row>
    <row r="632" spans="1:4" x14ac:dyDescent="0.3">
      <c r="A632">
        <v>631</v>
      </c>
      <c r="B632" t="s">
        <v>1259</v>
      </c>
      <c r="C632" t="s">
        <v>1129</v>
      </c>
      <c r="D632" t="str">
        <f>HYPERLINK("https://talan.bank.gov.ua/get-user-certificate/YO_msqLzv51BbEDR_3lF","Завантажити сертифікат")</f>
        <v>Завантажити сертифікат</v>
      </c>
    </row>
    <row r="633" spans="1:4" x14ac:dyDescent="0.3">
      <c r="A633">
        <v>632</v>
      </c>
      <c r="B633" t="s">
        <v>1260</v>
      </c>
      <c r="C633" t="s">
        <v>1261</v>
      </c>
      <c r="D633" t="str">
        <f>HYPERLINK("https://talan.bank.gov.ua/get-user-certificate/YO_ms7N9XFN21We8K4dy","Завантажити сертифікат")</f>
        <v>Завантажити сертифікат</v>
      </c>
    </row>
    <row r="634" spans="1:4" x14ac:dyDescent="0.3">
      <c r="A634">
        <v>633</v>
      </c>
      <c r="B634" t="s">
        <v>1262</v>
      </c>
      <c r="C634" t="s">
        <v>1131</v>
      </c>
      <c r="D634" t="str">
        <f>HYPERLINK("https://talan.bank.gov.ua/get-user-certificate/YO_msWv244_Xtg20OLGj","Завантажити сертифікат")</f>
        <v>Завантажити сертифікат</v>
      </c>
    </row>
    <row r="635" spans="1:4" x14ac:dyDescent="0.3">
      <c r="A635">
        <v>634</v>
      </c>
      <c r="B635" t="s">
        <v>1263</v>
      </c>
      <c r="C635" t="s">
        <v>1264</v>
      </c>
      <c r="D635" t="str">
        <f>HYPERLINK("https://talan.bank.gov.ua/get-user-certificate/YO_msYFAGDOmjfqeEyFp","Завантажити сертифікат")</f>
        <v>Завантажити сертифікат</v>
      </c>
    </row>
    <row r="636" spans="1:4" x14ac:dyDescent="0.3">
      <c r="A636">
        <v>635</v>
      </c>
      <c r="B636" t="s">
        <v>1265</v>
      </c>
      <c r="C636" t="s">
        <v>1266</v>
      </c>
      <c r="D636" t="str">
        <f>HYPERLINK("https://talan.bank.gov.ua/get-user-certificate/YO_mslydw0zlHwBoGofP","Завантажити сертифікат")</f>
        <v>Завантажити сертифікат</v>
      </c>
    </row>
    <row r="637" spans="1:4" x14ac:dyDescent="0.3">
      <c r="A637">
        <v>636</v>
      </c>
      <c r="B637" t="s">
        <v>1267</v>
      </c>
      <c r="C637" t="s">
        <v>1137</v>
      </c>
      <c r="D637" t="str">
        <f>HYPERLINK("https://talan.bank.gov.ua/get-user-certificate/YO_msLMozjFUqNgzhdXD","Завантажити сертифікат")</f>
        <v>Завантажити сертифікат</v>
      </c>
    </row>
    <row r="638" spans="1:4" x14ac:dyDescent="0.3">
      <c r="A638">
        <v>637</v>
      </c>
      <c r="B638" t="s">
        <v>1268</v>
      </c>
      <c r="C638" t="s">
        <v>1269</v>
      </c>
      <c r="D638" t="str">
        <f>HYPERLINK("https://talan.bank.gov.ua/get-user-certificate/YO_msbtSL5MO_fNcvLh7","Завантажити сертифікат")</f>
        <v>Завантажити сертифікат</v>
      </c>
    </row>
    <row r="639" spans="1:4" x14ac:dyDescent="0.3">
      <c r="A639">
        <v>638</v>
      </c>
      <c r="B639" t="s">
        <v>1270</v>
      </c>
      <c r="C639" t="s">
        <v>1271</v>
      </c>
      <c r="D639" t="str">
        <f>HYPERLINK("https://talan.bank.gov.ua/get-user-certificate/YO_msgaN8LBrAF0MI7Ps","Завантажити сертифікат")</f>
        <v>Завантажити сертифікат</v>
      </c>
    </row>
    <row r="640" spans="1:4" x14ac:dyDescent="0.3">
      <c r="A640">
        <v>639</v>
      </c>
      <c r="B640" t="s">
        <v>1272</v>
      </c>
      <c r="C640" t="s">
        <v>1273</v>
      </c>
      <c r="D640" t="str">
        <f>HYPERLINK("https://talan.bank.gov.ua/get-user-certificate/YO_ms9W1VL1YwMJBxNEM","Завантажити сертифікат")</f>
        <v>Завантажити сертифікат</v>
      </c>
    </row>
    <row r="641" spans="1:4" x14ac:dyDescent="0.3">
      <c r="A641">
        <v>640</v>
      </c>
      <c r="B641" t="s">
        <v>1274</v>
      </c>
      <c r="C641" t="s">
        <v>1145</v>
      </c>
      <c r="D641" t="str">
        <f>HYPERLINK("https://talan.bank.gov.ua/get-user-certificate/YO_msO7FAPW2PB-rEk1k","Завантажити сертифікат")</f>
        <v>Завантажити сертифікат</v>
      </c>
    </row>
    <row r="642" spans="1:4" x14ac:dyDescent="0.3">
      <c r="A642">
        <v>641</v>
      </c>
      <c r="B642" t="s">
        <v>1275</v>
      </c>
      <c r="C642" t="s">
        <v>1276</v>
      </c>
      <c r="D642" t="str">
        <f>HYPERLINK("https://talan.bank.gov.ua/get-user-certificate/YO_ms2bqs1atWKBgRS4F","Завантажити сертифікат")</f>
        <v>Завантажити сертифікат</v>
      </c>
    </row>
    <row r="643" spans="1:4" x14ac:dyDescent="0.3">
      <c r="A643">
        <v>642</v>
      </c>
      <c r="B643" t="s">
        <v>1277</v>
      </c>
      <c r="C643" t="s">
        <v>1149</v>
      </c>
      <c r="D643" t="str">
        <f>HYPERLINK("https://talan.bank.gov.ua/get-user-certificate/YO_ms1Bo915r0bLO8DWA","Завантажити сертифікат")</f>
        <v>Завантажити сертифікат</v>
      </c>
    </row>
    <row r="644" spans="1:4" x14ac:dyDescent="0.3">
      <c r="A644">
        <v>643</v>
      </c>
      <c r="B644" t="s">
        <v>1278</v>
      </c>
      <c r="C644" t="s">
        <v>1151</v>
      </c>
      <c r="D644" t="str">
        <f>HYPERLINK("https://talan.bank.gov.ua/get-user-certificate/YO_msDGOfw5kR1pLqrbe","Завантажити сертифікат")</f>
        <v>Завантажити сертифікат</v>
      </c>
    </row>
    <row r="645" spans="1:4" x14ac:dyDescent="0.3">
      <c r="A645">
        <v>644</v>
      </c>
      <c r="B645" t="s">
        <v>1279</v>
      </c>
      <c r="C645" t="s">
        <v>1280</v>
      </c>
      <c r="D645" t="str">
        <f>HYPERLINK("https://talan.bank.gov.ua/get-user-certificate/YO_ms8P5DiIdRUm8RvOt","Завантажити сертифікат")</f>
        <v>Завантажити сертифікат</v>
      </c>
    </row>
    <row r="646" spans="1:4" x14ac:dyDescent="0.3">
      <c r="A646">
        <v>645</v>
      </c>
      <c r="B646" t="s">
        <v>1281</v>
      </c>
      <c r="C646" t="s">
        <v>1282</v>
      </c>
      <c r="D646" t="str">
        <f>HYPERLINK("https://talan.bank.gov.ua/get-user-certificate/YO_mslEEZ9KfCETrDV-S","Завантажити сертифікат")</f>
        <v>Завантажити сертифікат</v>
      </c>
    </row>
    <row r="647" spans="1:4" x14ac:dyDescent="0.3">
      <c r="A647">
        <v>646</v>
      </c>
      <c r="B647" t="s">
        <v>1283</v>
      </c>
      <c r="C647" t="s">
        <v>1284</v>
      </c>
      <c r="D647" t="str">
        <f>HYPERLINK("https://talan.bank.gov.ua/get-user-certificate/YO_msm1XLzAoaId8zYL_","Завантажити сертифікат")</f>
        <v>Завантажити сертифікат</v>
      </c>
    </row>
    <row r="648" spans="1:4" x14ac:dyDescent="0.3">
      <c r="A648">
        <v>647</v>
      </c>
      <c r="B648" t="s">
        <v>1285</v>
      </c>
      <c r="C648" t="s">
        <v>1286</v>
      </c>
      <c r="D648" t="str">
        <f>HYPERLINK("https://talan.bank.gov.ua/get-user-certificate/YO_msW-7oh1ZIqAYCSYh","Завантажити сертифікат")</f>
        <v>Завантажити сертифікат</v>
      </c>
    </row>
    <row r="649" spans="1:4" x14ac:dyDescent="0.3">
      <c r="A649">
        <v>648</v>
      </c>
      <c r="B649" t="s">
        <v>1287</v>
      </c>
      <c r="C649" t="s">
        <v>1288</v>
      </c>
      <c r="D649" t="str">
        <f>HYPERLINK("https://talan.bank.gov.ua/get-user-certificate/YO_msPfYfnvyEbHQ1uxN","Завантажити сертифікат")</f>
        <v>Завантажити сертифікат</v>
      </c>
    </row>
    <row r="650" spans="1:4" x14ac:dyDescent="0.3">
      <c r="A650">
        <v>649</v>
      </c>
      <c r="B650" t="s">
        <v>1289</v>
      </c>
      <c r="C650" t="s">
        <v>1290</v>
      </c>
      <c r="D650" t="str">
        <f>HYPERLINK("https://talan.bank.gov.ua/get-user-certificate/YO_msUVx6xd6iRno9630","Завантажити сертифікат")</f>
        <v>Завантажити сертифікат</v>
      </c>
    </row>
    <row r="651" spans="1:4" x14ac:dyDescent="0.3">
      <c r="A651">
        <v>650</v>
      </c>
      <c r="B651" t="s">
        <v>1291</v>
      </c>
      <c r="C651" t="s">
        <v>1292</v>
      </c>
      <c r="D651" t="str">
        <f>HYPERLINK("https://talan.bank.gov.ua/get-user-certificate/YO_msXIDheInxeGTipQo","Завантажити сертифікат")</f>
        <v>Завантажити сертифікат</v>
      </c>
    </row>
    <row r="652" spans="1:4" x14ac:dyDescent="0.3">
      <c r="A652">
        <v>651</v>
      </c>
      <c r="B652" t="s">
        <v>1293</v>
      </c>
      <c r="C652" t="s">
        <v>1294</v>
      </c>
      <c r="D652" t="str">
        <f>HYPERLINK("https://talan.bank.gov.ua/get-user-certificate/YO_ms7IW1QD_FWuTcYg3","Завантажити сертифікат")</f>
        <v>Завантажити сертифікат</v>
      </c>
    </row>
    <row r="653" spans="1:4" x14ac:dyDescent="0.3">
      <c r="A653">
        <v>652</v>
      </c>
      <c r="B653" t="s">
        <v>1295</v>
      </c>
      <c r="C653" t="s">
        <v>1296</v>
      </c>
      <c r="D653" t="str">
        <f>HYPERLINK("https://talan.bank.gov.ua/get-user-certificate/YO_msW-DLi0M9ekBtBr9","Завантажити сертифікат")</f>
        <v>Завантажити сертифікат</v>
      </c>
    </row>
    <row r="654" spans="1:4" x14ac:dyDescent="0.3">
      <c r="A654">
        <v>653</v>
      </c>
      <c r="B654" t="s">
        <v>1297</v>
      </c>
      <c r="C654" t="s">
        <v>1155</v>
      </c>
      <c r="D654" t="str">
        <f>HYPERLINK("https://talan.bank.gov.ua/get-user-certificate/YO_ms79qalm_8rorZj4d","Завантажити сертифікат")</f>
        <v>Завантажити сертифікат</v>
      </c>
    </row>
    <row r="655" spans="1:4" x14ac:dyDescent="0.3">
      <c r="A655">
        <v>654</v>
      </c>
      <c r="B655" t="s">
        <v>1298</v>
      </c>
      <c r="C655" t="s">
        <v>1157</v>
      </c>
      <c r="D655" t="str">
        <f>HYPERLINK("https://talan.bank.gov.ua/get-user-certificate/YO_msoJNfzp_1RD3s5p7","Завантажити сертифікат")</f>
        <v>Завантажити сертифікат</v>
      </c>
    </row>
    <row r="656" spans="1:4" x14ac:dyDescent="0.3">
      <c r="A656">
        <v>655</v>
      </c>
      <c r="B656" t="s">
        <v>1299</v>
      </c>
      <c r="C656" t="s">
        <v>1300</v>
      </c>
      <c r="D656" t="str">
        <f>HYPERLINK("https://talan.bank.gov.ua/get-user-certificate/YO_msaRZE7eB_XdGFYUN","Завантажити сертифікат")</f>
        <v>Завантажити сертифікат</v>
      </c>
    </row>
    <row r="657" spans="1:4" x14ac:dyDescent="0.3">
      <c r="A657">
        <v>656</v>
      </c>
      <c r="B657" t="s">
        <v>1301</v>
      </c>
      <c r="C657" t="s">
        <v>1302</v>
      </c>
      <c r="D657" t="str">
        <f>HYPERLINK("https://talan.bank.gov.ua/get-user-certificate/YO_ms8jX3H3Cl-t5KhD_","Завантажити сертифікат")</f>
        <v>Завантажити сертифікат</v>
      </c>
    </row>
    <row r="658" spans="1:4" x14ac:dyDescent="0.3">
      <c r="A658">
        <v>657</v>
      </c>
      <c r="B658" t="s">
        <v>1303</v>
      </c>
      <c r="C658" t="s">
        <v>1304</v>
      </c>
      <c r="D658" t="str">
        <f>HYPERLINK("https://talan.bank.gov.ua/get-user-certificate/YO_msgsj5sGWLWbSo3Ms","Завантажити сертифікат")</f>
        <v>Завантажити сертифікат</v>
      </c>
    </row>
    <row r="659" spans="1:4" x14ac:dyDescent="0.3">
      <c r="A659">
        <v>658</v>
      </c>
      <c r="B659" t="s">
        <v>1305</v>
      </c>
      <c r="C659" t="s">
        <v>1306</v>
      </c>
      <c r="D659" t="str">
        <f>HYPERLINK("https://talan.bank.gov.ua/get-user-certificate/YO_msplL0PCsRYQpSoen","Завантажити сертифікат")</f>
        <v>Завантажити сертифікат</v>
      </c>
    </row>
    <row r="660" spans="1:4" x14ac:dyDescent="0.3">
      <c r="A660">
        <v>659</v>
      </c>
      <c r="B660" t="s">
        <v>1307</v>
      </c>
      <c r="C660" t="s">
        <v>1308</v>
      </c>
      <c r="D660" t="str">
        <f>HYPERLINK("https://talan.bank.gov.ua/get-user-certificate/YO_mshTTId_6qLPFlPj4","Завантажити сертифікат")</f>
        <v>Завантажити сертифікат</v>
      </c>
    </row>
    <row r="661" spans="1:4" x14ac:dyDescent="0.3">
      <c r="A661">
        <v>660</v>
      </c>
      <c r="B661" t="s">
        <v>1309</v>
      </c>
      <c r="C661" t="s">
        <v>1296</v>
      </c>
      <c r="D661" t="str">
        <f>HYPERLINK("https://talan.bank.gov.ua/get-user-certificate/YO_msMOMPE22SwZSNRY8","Завантажити сертифікат")</f>
        <v>Завантажити сертифікат</v>
      </c>
    </row>
    <row r="662" spans="1:4" x14ac:dyDescent="0.3">
      <c r="A662">
        <v>661</v>
      </c>
      <c r="B662" t="s">
        <v>1310</v>
      </c>
      <c r="C662" t="s">
        <v>1171</v>
      </c>
      <c r="D662" t="str">
        <f>HYPERLINK("https://talan.bank.gov.ua/get-user-certificate/YO_msv7swwW8LeyZMKPK","Завантажити сертифікат")</f>
        <v>Завантажити сертифікат</v>
      </c>
    </row>
    <row r="663" spans="1:4" x14ac:dyDescent="0.3">
      <c r="A663">
        <v>662</v>
      </c>
      <c r="B663" t="s">
        <v>1311</v>
      </c>
      <c r="C663" t="s">
        <v>1312</v>
      </c>
      <c r="D663" t="str">
        <f>HYPERLINK("https://talan.bank.gov.ua/get-user-certificate/YO_msIMpDpcKRj62IPIe","Завантажити сертифікат")</f>
        <v>Завантажити сертифікат</v>
      </c>
    </row>
    <row r="664" spans="1:4" x14ac:dyDescent="0.3">
      <c r="A664">
        <v>663</v>
      </c>
      <c r="B664" t="s">
        <v>1313</v>
      </c>
      <c r="C664" t="s">
        <v>1175</v>
      </c>
      <c r="D664" t="str">
        <f>HYPERLINK("https://talan.bank.gov.ua/get-user-certificate/YO_msRNZUSpmydEaNowH","Завантажити сертифікат")</f>
        <v>Завантажити сертифікат</v>
      </c>
    </row>
    <row r="665" spans="1:4" x14ac:dyDescent="0.3">
      <c r="A665">
        <v>664</v>
      </c>
      <c r="B665" t="s">
        <v>1314</v>
      </c>
      <c r="C665" t="s">
        <v>1177</v>
      </c>
      <c r="D665" t="str">
        <f>HYPERLINK("https://talan.bank.gov.ua/get-user-certificate/YO_mssql4YHd2F8VP4M6","Завантажити сертифікат")</f>
        <v>Завантажити сертифікат</v>
      </c>
    </row>
    <row r="666" spans="1:4" x14ac:dyDescent="0.3">
      <c r="A666">
        <v>665</v>
      </c>
      <c r="B666" t="s">
        <v>1315</v>
      </c>
      <c r="C666" t="s">
        <v>1179</v>
      </c>
      <c r="D666" t="str">
        <f>HYPERLINK("https://talan.bank.gov.ua/get-user-certificate/YO_mslEeYlelSW6FHH62","Завантажити сертифікат")</f>
        <v>Завантажити сертифікат</v>
      </c>
    </row>
    <row r="667" spans="1:4" x14ac:dyDescent="0.3">
      <c r="A667">
        <v>666</v>
      </c>
      <c r="B667" t="s">
        <v>1316</v>
      </c>
      <c r="C667" t="s">
        <v>1317</v>
      </c>
      <c r="D667" t="str">
        <f>HYPERLINK("https://talan.bank.gov.ua/get-user-certificate/YO_ms_YhfktRJVxkFnb7","Завантажити сертифікат")</f>
        <v>Завантажити сертифікат</v>
      </c>
    </row>
    <row r="668" spans="1:4" x14ac:dyDescent="0.3">
      <c r="A668">
        <v>667</v>
      </c>
      <c r="B668" t="s">
        <v>1318</v>
      </c>
      <c r="C668" t="s">
        <v>1183</v>
      </c>
      <c r="D668" t="str">
        <f>HYPERLINK("https://talan.bank.gov.ua/get-user-certificate/YO_msbETNY7EJlxwllNM","Завантажити сертифікат")</f>
        <v>Завантажити сертифікат</v>
      </c>
    </row>
    <row r="669" spans="1:4" x14ac:dyDescent="0.3">
      <c r="A669">
        <v>668</v>
      </c>
      <c r="B669" t="s">
        <v>1319</v>
      </c>
      <c r="C669" t="s">
        <v>1320</v>
      </c>
      <c r="D669" t="str">
        <f>HYPERLINK("https://talan.bank.gov.ua/get-user-certificate/YO_mscPRqOeA_Wm7OmHB","Завантажити сертифікат")</f>
        <v>Завантажити сертифікат</v>
      </c>
    </row>
    <row r="670" spans="1:4" x14ac:dyDescent="0.3">
      <c r="A670">
        <v>669</v>
      </c>
      <c r="B670" t="s">
        <v>1321</v>
      </c>
      <c r="C670" t="s">
        <v>1186</v>
      </c>
      <c r="D670" t="str">
        <f>HYPERLINK("https://talan.bank.gov.ua/get-user-certificate/YO_ms6OtxbbGEP2IBWTU","Завантажити сертифікат")</f>
        <v>Завантажити сертифікат</v>
      </c>
    </row>
    <row r="671" spans="1:4" x14ac:dyDescent="0.3">
      <c r="A671">
        <v>670</v>
      </c>
      <c r="B671" t="s">
        <v>1322</v>
      </c>
      <c r="C671" t="s">
        <v>1323</v>
      </c>
      <c r="D671" t="str">
        <f>HYPERLINK("https://talan.bank.gov.ua/get-user-certificate/YO_ms6iP7_rW2svMKkhJ","Завантажити сертифікат")</f>
        <v>Завантажити сертифікат</v>
      </c>
    </row>
    <row r="672" spans="1:4" x14ac:dyDescent="0.3">
      <c r="A672">
        <v>671</v>
      </c>
      <c r="B672" t="s">
        <v>1324</v>
      </c>
      <c r="C672" t="s">
        <v>1325</v>
      </c>
      <c r="D672" t="str">
        <f>HYPERLINK("https://talan.bank.gov.ua/get-user-certificate/YO_msAAKBfkXP5W1NB3s","Завантажити сертифікат")</f>
        <v>Завантажити сертифікат</v>
      </c>
    </row>
    <row r="673" spans="1:4" x14ac:dyDescent="0.3">
      <c r="A673">
        <v>672</v>
      </c>
      <c r="B673" t="s">
        <v>1326</v>
      </c>
      <c r="C673" t="s">
        <v>1327</v>
      </c>
      <c r="D673" t="str">
        <f>HYPERLINK("https://talan.bank.gov.ua/get-user-certificate/YO_msyINcwya0rFwPP8n","Завантажити сертифікат")</f>
        <v>Завантажити сертифікат</v>
      </c>
    </row>
    <row r="674" spans="1:4" x14ac:dyDescent="0.3">
      <c r="A674">
        <v>673</v>
      </c>
      <c r="B674" t="s">
        <v>1328</v>
      </c>
      <c r="C674" t="s">
        <v>1329</v>
      </c>
      <c r="D674" t="str">
        <f>HYPERLINK("https://talan.bank.gov.ua/get-user-certificate/YO_ms-GzJIAP-T7g_0U-","Завантажити сертифікат")</f>
        <v>Завантажити сертифікат</v>
      </c>
    </row>
    <row r="675" spans="1:4" x14ac:dyDescent="0.3">
      <c r="A675">
        <v>674</v>
      </c>
      <c r="B675" t="s">
        <v>1330</v>
      </c>
      <c r="C675" t="s">
        <v>1331</v>
      </c>
      <c r="D675" t="str">
        <f>HYPERLINK("https://talan.bank.gov.ua/get-user-certificate/YO_msaSCnKB2Ewkj7hKb","Завантажити сертифікат")</f>
        <v>Завантажити сертифікат</v>
      </c>
    </row>
    <row r="676" spans="1:4" x14ac:dyDescent="0.3">
      <c r="A676">
        <v>675</v>
      </c>
      <c r="B676" t="s">
        <v>1332</v>
      </c>
      <c r="C676" t="s">
        <v>1333</v>
      </c>
      <c r="D676" t="str">
        <f>HYPERLINK("https://talan.bank.gov.ua/get-user-certificate/YO_msdgRH7Ea7GqezYZZ","Завантажити сертифікат")</f>
        <v>Завантажити сертифікат</v>
      </c>
    </row>
    <row r="677" spans="1:4" x14ac:dyDescent="0.3">
      <c r="A677">
        <v>676</v>
      </c>
      <c r="B677" t="s">
        <v>1334</v>
      </c>
      <c r="C677" t="s">
        <v>1194</v>
      </c>
      <c r="D677" t="str">
        <f>HYPERLINK("https://talan.bank.gov.ua/get-user-certificate/YO_msIaEPt6c8jyIK4EN","Завантажити сертифікат")</f>
        <v>Завантажити сертифікат</v>
      </c>
    </row>
    <row r="678" spans="1:4" x14ac:dyDescent="0.3">
      <c r="A678">
        <v>677</v>
      </c>
      <c r="B678" t="s">
        <v>1335</v>
      </c>
      <c r="C678" t="s">
        <v>1336</v>
      </c>
      <c r="D678" t="str">
        <f>HYPERLINK("https://talan.bank.gov.ua/get-user-certificate/YO_mseIPBqZmx_sNvJrU","Завантажити сертифікат")</f>
        <v>Завантажити сертифікат</v>
      </c>
    </row>
    <row r="679" spans="1:4" x14ac:dyDescent="0.3">
      <c r="A679">
        <v>678</v>
      </c>
      <c r="B679" t="s">
        <v>1337</v>
      </c>
      <c r="C679" t="s">
        <v>1137</v>
      </c>
      <c r="D679" t="str">
        <f>HYPERLINK("https://talan.bank.gov.ua/get-user-certificate/YO_ms7hvkj1Qb3R79WWx","Завантажити сертифікат")</f>
        <v>Завантажити сертифікат</v>
      </c>
    </row>
    <row r="680" spans="1:4" x14ac:dyDescent="0.3">
      <c r="A680">
        <v>679</v>
      </c>
      <c r="B680" t="s">
        <v>1338</v>
      </c>
      <c r="C680" t="s">
        <v>1198</v>
      </c>
      <c r="D680" t="str">
        <f>HYPERLINK("https://talan.bank.gov.ua/get-user-certificate/YO_mskPfO6Xq8hUDYzLu","Завантажити сертифікат")</f>
        <v>Завантажити сертифікат</v>
      </c>
    </row>
    <row r="681" spans="1:4" x14ac:dyDescent="0.3">
      <c r="A681">
        <v>680</v>
      </c>
      <c r="B681" t="s">
        <v>1339</v>
      </c>
      <c r="C681" t="s">
        <v>1306</v>
      </c>
      <c r="D681" t="str">
        <f>HYPERLINK("https://talan.bank.gov.ua/get-user-certificate/YO_msHPdeYdphaoklW5Q","Завантажити сертифікат")</f>
        <v>Завантажити сертифікат</v>
      </c>
    </row>
    <row r="682" spans="1:4" x14ac:dyDescent="0.3">
      <c r="A682">
        <v>681</v>
      </c>
      <c r="B682" t="s">
        <v>1340</v>
      </c>
      <c r="C682" t="s">
        <v>1341</v>
      </c>
      <c r="D682" t="str">
        <f>HYPERLINK("https://talan.bank.gov.ua/get-user-certificate/YO_msLcjZU_59l75JjbA","Завантажити сертифікат")</f>
        <v>Завантажити сертифікат</v>
      </c>
    </row>
    <row r="683" spans="1:4" x14ac:dyDescent="0.3">
      <c r="A683">
        <v>682</v>
      </c>
      <c r="B683" t="s">
        <v>1342</v>
      </c>
      <c r="C683" t="s">
        <v>1202</v>
      </c>
      <c r="D683" t="str">
        <f>HYPERLINK("https://talan.bank.gov.ua/get-user-certificate/YO_mscmmgsRE1o7uNfJJ","Завантажити сертифікат")</f>
        <v>Завантажити сертифікат</v>
      </c>
    </row>
    <row r="684" spans="1:4" x14ac:dyDescent="0.3">
      <c r="A684">
        <v>683</v>
      </c>
      <c r="B684" t="s">
        <v>1343</v>
      </c>
      <c r="C684" t="s">
        <v>1344</v>
      </c>
      <c r="D684" t="str">
        <f>HYPERLINK("https://talan.bank.gov.ua/get-user-certificate/YO_msanuygDUjW9U8NEv","Завантажити сертифікат")</f>
        <v>Завантажити сертифікат</v>
      </c>
    </row>
    <row r="685" spans="1:4" x14ac:dyDescent="0.3">
      <c r="A685">
        <v>684</v>
      </c>
      <c r="B685" t="s">
        <v>1345</v>
      </c>
      <c r="C685" t="s">
        <v>1271</v>
      </c>
      <c r="D685" t="str">
        <f>HYPERLINK("https://talan.bank.gov.ua/get-user-certificate/YO_mst7IlMIS3TRYUD67","Завантажити сертифікат")</f>
        <v>Завантажити сертифікат</v>
      </c>
    </row>
    <row r="686" spans="1:4" x14ac:dyDescent="0.3">
      <c r="A686">
        <v>685</v>
      </c>
      <c r="B686" t="s">
        <v>1346</v>
      </c>
      <c r="C686" t="s">
        <v>1273</v>
      </c>
      <c r="D686" t="str">
        <f>HYPERLINK("https://talan.bank.gov.ua/get-user-certificate/YO_msvazAYSHLe_nPT8G","Завантажити сертифікат")</f>
        <v>Завантажити сертифікат</v>
      </c>
    </row>
    <row r="687" spans="1:4" x14ac:dyDescent="0.3">
      <c r="A687">
        <v>686</v>
      </c>
      <c r="B687" t="s">
        <v>1347</v>
      </c>
      <c r="C687" t="s">
        <v>1348</v>
      </c>
      <c r="D687" t="str">
        <f>HYPERLINK("https://talan.bank.gov.ua/get-user-certificate/YO_msmLRAmuNnNdAEQiy","Завантажити сертифікат")</f>
        <v>Завантажити сертифікат</v>
      </c>
    </row>
    <row r="688" spans="1:4" x14ac:dyDescent="0.3">
      <c r="A688">
        <v>687</v>
      </c>
      <c r="B688" t="s">
        <v>1349</v>
      </c>
      <c r="C688" t="s">
        <v>1208</v>
      </c>
      <c r="D688" t="str">
        <f>HYPERLINK("https://talan.bank.gov.ua/get-user-certificate/YO_msgBepU2oxWg49VaW","Завантажити сертифікат")</f>
        <v>Завантажити сертифікат</v>
      </c>
    </row>
    <row r="689" spans="1:4" x14ac:dyDescent="0.3">
      <c r="A689">
        <v>688</v>
      </c>
      <c r="B689" t="s">
        <v>1350</v>
      </c>
      <c r="C689" t="s">
        <v>1210</v>
      </c>
      <c r="D689" t="str">
        <f>HYPERLINK("https://talan.bank.gov.ua/get-user-certificate/YO_msvpFluFWIk0K8Psw","Завантажити сертифікат")</f>
        <v>Завантажити сертифікат</v>
      </c>
    </row>
    <row r="690" spans="1:4" x14ac:dyDescent="0.3">
      <c r="A690">
        <v>689</v>
      </c>
      <c r="B690" t="s">
        <v>1351</v>
      </c>
      <c r="C690" t="s">
        <v>1212</v>
      </c>
      <c r="D690" t="str">
        <f>HYPERLINK("https://talan.bank.gov.ua/get-user-certificate/YO_msmPGKHM0ncxyZiUK","Завантажити сертифікат")</f>
        <v>Завантажити сертифікат</v>
      </c>
    </row>
    <row r="691" spans="1:4" x14ac:dyDescent="0.3">
      <c r="A691">
        <v>690</v>
      </c>
      <c r="B691" t="s">
        <v>1352</v>
      </c>
      <c r="C691" t="s">
        <v>1214</v>
      </c>
      <c r="D691" t="str">
        <f>HYPERLINK("https://talan.bank.gov.ua/get-user-certificate/YO_ms3ggGxhlxZSjHOQ9","Завантажити сертифікат")</f>
        <v>Завантажити сертифікат</v>
      </c>
    </row>
    <row r="692" spans="1:4" x14ac:dyDescent="0.3">
      <c r="A692">
        <v>691</v>
      </c>
      <c r="B692" t="s">
        <v>1353</v>
      </c>
      <c r="C692" t="s">
        <v>1276</v>
      </c>
      <c r="D692" t="str">
        <f>HYPERLINK("https://talan.bank.gov.ua/get-user-certificate/YO_msNNmuWvL7lus8CDh","Завантажити сертифікат")</f>
        <v>Завантажити сертифікат</v>
      </c>
    </row>
    <row r="693" spans="1:4" x14ac:dyDescent="0.3">
      <c r="A693">
        <v>692</v>
      </c>
      <c r="B693" t="s">
        <v>1354</v>
      </c>
      <c r="C693" t="s">
        <v>1355</v>
      </c>
      <c r="D693" t="str">
        <f>HYPERLINK("https://talan.bank.gov.ua/get-user-certificate/YO_ms97cUIG9scFKeT_z","Завантажити сертифікат")</f>
        <v>Завантажити сертифікат</v>
      </c>
    </row>
    <row r="694" spans="1:4" x14ac:dyDescent="0.3">
      <c r="A694">
        <v>693</v>
      </c>
      <c r="B694" t="s">
        <v>1356</v>
      </c>
      <c r="C694" t="s">
        <v>1357</v>
      </c>
      <c r="D694" t="str">
        <f>HYPERLINK("https://talan.bank.gov.ua/get-user-certificate/YO_ms6JHptV88QmDoC5D","Завантажити сертифікат")</f>
        <v>Завантажити сертифікат</v>
      </c>
    </row>
    <row r="695" spans="1:4" x14ac:dyDescent="0.3">
      <c r="A695">
        <v>694</v>
      </c>
      <c r="B695" t="s">
        <v>1358</v>
      </c>
      <c r="C695" t="s">
        <v>1220</v>
      </c>
      <c r="D695" t="str">
        <f>HYPERLINK("https://talan.bank.gov.ua/get-user-certificate/YO_mswxSRWdWeqpb0U6u","Завантажити сертифікат")</f>
        <v>Завантажити сертифікат</v>
      </c>
    </row>
    <row r="696" spans="1:4" x14ac:dyDescent="0.3">
      <c r="A696">
        <v>695</v>
      </c>
      <c r="B696" t="s">
        <v>1359</v>
      </c>
      <c r="C696" t="s">
        <v>1222</v>
      </c>
      <c r="D696" t="str">
        <f>HYPERLINK("https://talan.bank.gov.ua/get-user-certificate/YO_mshvieNd40cFQH8zY","Завантажити сертифікат")</f>
        <v>Завантажити сертифікат</v>
      </c>
    </row>
    <row r="697" spans="1:4" x14ac:dyDescent="0.3">
      <c r="A697">
        <v>696</v>
      </c>
      <c r="B697" t="s">
        <v>1360</v>
      </c>
      <c r="C697" t="s">
        <v>319</v>
      </c>
      <c r="D697" t="str">
        <f>HYPERLINK("https://talan.bank.gov.ua/get-user-certificate/YO_msfz9evceyt3I_NxQ","Завантажити сертифікат")</f>
        <v>Завантажити сертифікат</v>
      </c>
    </row>
    <row r="698" spans="1:4" x14ac:dyDescent="0.3">
      <c r="A698">
        <v>697</v>
      </c>
      <c r="B698" t="s">
        <v>1361</v>
      </c>
      <c r="C698" t="s">
        <v>1226</v>
      </c>
      <c r="D698" t="str">
        <f>HYPERLINK("https://talan.bank.gov.ua/get-user-certificate/YO_msoZOZGdsaDp-Kzpm","Завантажити сертифікат")</f>
        <v>Завантажити сертифікат</v>
      </c>
    </row>
    <row r="699" spans="1:4" x14ac:dyDescent="0.3">
      <c r="A699">
        <v>698</v>
      </c>
      <c r="B699" t="s">
        <v>1362</v>
      </c>
      <c r="C699" t="s">
        <v>1363</v>
      </c>
      <c r="D699" t="str">
        <f>HYPERLINK("https://talan.bank.gov.ua/get-user-certificate/YO_msmVBhc-qgBPjxZG_","Завантажити сертифікат")</f>
        <v>Завантажити сертифікат</v>
      </c>
    </row>
    <row r="700" spans="1:4" x14ac:dyDescent="0.3">
      <c r="A700">
        <v>699</v>
      </c>
      <c r="B700" t="s">
        <v>1364</v>
      </c>
      <c r="C700" t="s">
        <v>1230</v>
      </c>
      <c r="D700" t="str">
        <f>HYPERLINK("https://talan.bank.gov.ua/get-user-certificate/YO_msO9gK7E83yME1q0D","Завантажити сертифікат")</f>
        <v>Завантажити сертифікат</v>
      </c>
    </row>
    <row r="701" spans="1:4" x14ac:dyDescent="0.3">
      <c r="A701">
        <v>700</v>
      </c>
      <c r="B701" t="s">
        <v>1365</v>
      </c>
      <c r="C701" t="s">
        <v>1366</v>
      </c>
      <c r="D701" t="str">
        <f>HYPERLINK("https://talan.bank.gov.ua/get-user-certificate/YO_msT59zXm45OafeKEG","Завантажити сертифікат")</f>
        <v>Завантажити сертифікат</v>
      </c>
    </row>
    <row r="702" spans="1:4" x14ac:dyDescent="0.3">
      <c r="A702">
        <v>701</v>
      </c>
      <c r="B702" t="s">
        <v>1367</v>
      </c>
      <c r="C702" t="s">
        <v>1234</v>
      </c>
      <c r="D702" t="str">
        <f>HYPERLINK("https://talan.bank.gov.ua/get-user-certificate/YO_msqmrpYCrig6GmXy7","Завантажити сертифікат")</f>
        <v>Завантажити сертифікат</v>
      </c>
    </row>
    <row r="703" spans="1:4" x14ac:dyDescent="0.3">
      <c r="A703">
        <v>702</v>
      </c>
      <c r="B703" t="s">
        <v>1368</v>
      </c>
      <c r="C703" t="s">
        <v>1236</v>
      </c>
      <c r="D703" t="str">
        <f>HYPERLINK("https://talan.bank.gov.ua/get-user-certificate/YO_msTKZm74Eu6yOtHTI","Завантажити сертифікат")</f>
        <v>Завантажити сертифікат</v>
      </c>
    </row>
    <row r="704" spans="1:4" x14ac:dyDescent="0.3">
      <c r="A704">
        <v>703</v>
      </c>
      <c r="B704" t="s">
        <v>1369</v>
      </c>
      <c r="C704" t="s">
        <v>1370</v>
      </c>
      <c r="D704" t="str">
        <f>HYPERLINK("https://talan.bank.gov.ua/get-user-certificate/YO_mspOBIZMoqaT5Kd_a","Завантажити сертифікат")</f>
        <v>Завантажити сертифікат</v>
      </c>
    </row>
    <row r="705" spans="1:4" x14ac:dyDescent="0.3">
      <c r="A705">
        <v>704</v>
      </c>
      <c r="B705" t="s">
        <v>1371</v>
      </c>
      <c r="C705" t="s">
        <v>151</v>
      </c>
      <c r="D705" t="str">
        <f>HYPERLINK("https://talan.bank.gov.ua/get-user-certificate/YO_ms2zWpKwQlTBOXZPh","Завантажити сертифікат")</f>
        <v>Завантажити сертифікат</v>
      </c>
    </row>
    <row r="706" spans="1:4" x14ac:dyDescent="0.3">
      <c r="A706">
        <v>705</v>
      </c>
      <c r="B706" t="s">
        <v>1372</v>
      </c>
      <c r="C706" t="s">
        <v>1241</v>
      </c>
      <c r="D706" t="str">
        <f>HYPERLINK("https://talan.bank.gov.ua/get-user-certificate/YO_msVn44ZMnFMAErxUs","Завантажити сертифікат")</f>
        <v>Завантажити сертифікат</v>
      </c>
    </row>
    <row r="707" spans="1:4" x14ac:dyDescent="0.3">
      <c r="A707">
        <v>706</v>
      </c>
      <c r="B707" t="s">
        <v>1373</v>
      </c>
      <c r="C707" t="s">
        <v>1243</v>
      </c>
      <c r="D707" t="str">
        <f>HYPERLINK("https://talan.bank.gov.ua/get-user-certificate/YO_msiGi78E5SHuEPvQs","Завантажити сертифікат")</f>
        <v>Завантажити сертифікат</v>
      </c>
    </row>
    <row r="708" spans="1:4" x14ac:dyDescent="0.3">
      <c r="A708">
        <v>707</v>
      </c>
      <c r="B708" t="s">
        <v>1374</v>
      </c>
      <c r="C708" t="s">
        <v>1375</v>
      </c>
      <c r="D708" t="str">
        <f>HYPERLINK("https://talan.bank.gov.ua/get-user-certificate/YO_msXQEWg6eHoYNpdK_","Завантажити сертифікат")</f>
        <v>Завантажити сертифікат</v>
      </c>
    </row>
    <row r="709" spans="1:4" x14ac:dyDescent="0.3">
      <c r="A709">
        <v>708</v>
      </c>
      <c r="B709" t="s">
        <v>1376</v>
      </c>
      <c r="C709" t="s">
        <v>1363</v>
      </c>
      <c r="D709" t="str">
        <f>HYPERLINK("https://talan.bank.gov.ua/get-user-certificate/YO_msk74AKnRdYMYBoXv","Завантажити сертифікат")</f>
        <v>Завантажити сертифікат</v>
      </c>
    </row>
    <row r="710" spans="1:4" x14ac:dyDescent="0.3">
      <c r="A710">
        <v>709</v>
      </c>
      <c r="B710" t="s">
        <v>1377</v>
      </c>
      <c r="C710" t="s">
        <v>1378</v>
      </c>
      <c r="D710" t="str">
        <f>HYPERLINK("https://talan.bank.gov.ua/get-user-certificate/YO_ms4LUxPIXggjGJClY","Завантажити сертифікат")</f>
        <v>Завантажити сертифікат</v>
      </c>
    </row>
    <row r="711" spans="1:4" x14ac:dyDescent="0.3">
      <c r="A711">
        <v>710</v>
      </c>
      <c r="B711" t="s">
        <v>1379</v>
      </c>
      <c r="C711" t="s">
        <v>1282</v>
      </c>
      <c r="D711" t="str">
        <f>HYPERLINK("https://talan.bank.gov.ua/get-user-certificate/YO_ms3_vKJykixIbFADI","Завантажити сертифікат")</f>
        <v>Завантажити сертифікат</v>
      </c>
    </row>
    <row r="712" spans="1:4" x14ac:dyDescent="0.3">
      <c r="A712">
        <v>711</v>
      </c>
      <c r="B712" t="s">
        <v>1380</v>
      </c>
      <c r="C712" t="s">
        <v>1381</v>
      </c>
      <c r="D712" t="str">
        <f>HYPERLINK("https://talan.bank.gov.ua/get-user-certificate/YO_msBZoZJ50fd72Z6Bw","Завантажити сертифікат")</f>
        <v>Завантажити сертифікат</v>
      </c>
    </row>
    <row r="713" spans="1:4" x14ac:dyDescent="0.3">
      <c r="A713">
        <v>712</v>
      </c>
      <c r="B713" t="s">
        <v>1382</v>
      </c>
      <c r="C713" t="s">
        <v>1383</v>
      </c>
      <c r="D713" t="str">
        <f>HYPERLINK("https://talan.bank.gov.ua/get-user-certificate/YO_msB_uoZenZRrKLkK7","Завантажити сертифікат")</f>
        <v>Завантажити сертифікат</v>
      </c>
    </row>
    <row r="714" spans="1:4" x14ac:dyDescent="0.3">
      <c r="A714">
        <v>713</v>
      </c>
      <c r="B714" t="s">
        <v>1384</v>
      </c>
      <c r="C714" t="s">
        <v>1385</v>
      </c>
      <c r="D714" t="str">
        <f>HYPERLINK("https://talan.bank.gov.ua/get-user-certificate/YO_ms0d5kDhzSqN3NzBL","Завантажити сертифікат")</f>
        <v>Завантажити сертифікат</v>
      </c>
    </row>
    <row r="715" spans="1:4" x14ac:dyDescent="0.3">
      <c r="A715">
        <v>714</v>
      </c>
      <c r="B715" t="s">
        <v>1386</v>
      </c>
      <c r="C715" t="s">
        <v>1387</v>
      </c>
      <c r="D715" t="str">
        <f>HYPERLINK("https://talan.bank.gov.ua/get-user-certificate/YO_mstvzsJgYDqDiIlZP","Завантажити сертифікат")</f>
        <v>Завантажити сертифікат</v>
      </c>
    </row>
    <row r="716" spans="1:4" x14ac:dyDescent="0.3">
      <c r="A716">
        <v>715</v>
      </c>
      <c r="B716" t="s">
        <v>1388</v>
      </c>
      <c r="C716" t="s">
        <v>1389</v>
      </c>
      <c r="D716" t="str">
        <f>HYPERLINK("https://talan.bank.gov.ua/get-user-certificate/YO_mswVRkMFZQPe3v_Os","Завантажити сертифікат")</f>
        <v>Завантажити сертифікат</v>
      </c>
    </row>
    <row r="717" spans="1:4" x14ac:dyDescent="0.3">
      <c r="A717">
        <v>716</v>
      </c>
      <c r="B717" t="s">
        <v>1390</v>
      </c>
      <c r="C717" t="s">
        <v>1391</v>
      </c>
      <c r="D717" t="str">
        <f>HYPERLINK("https://talan.bank.gov.ua/get-user-certificate/YO_msRl24ebjpdN9aK0r","Завантажити сертифікат")</f>
        <v>Завантажити сертифікат</v>
      </c>
    </row>
    <row r="718" spans="1:4" x14ac:dyDescent="0.3">
      <c r="A718">
        <v>717</v>
      </c>
      <c r="B718" t="s">
        <v>1392</v>
      </c>
      <c r="C718" t="s">
        <v>1393</v>
      </c>
      <c r="D718" t="str">
        <f>HYPERLINK("https://talan.bank.gov.ua/get-user-certificate/YO_msJ1MM45vTsvDrkOZ","Завантажити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3" r:id="rId12" tooltip="Завантажити сертифікат" display="Завантажити сертифікат"/>
    <hyperlink ref="D14" r:id="rId13" tooltip="Завантажити сертифікат" display="Завантажити сертифікат"/>
    <hyperlink ref="D15" r:id="rId14" tooltip="Завантажити сертифікат" display="Завантажити сертифікат"/>
    <hyperlink ref="D16" r:id="rId15" tooltip="Завантажити сертифікат" display="Завантажити сертифікат"/>
    <hyperlink ref="D17" r:id="rId16" tooltip="Завантажити сертифікат" display="Завантажити сертифікат"/>
    <hyperlink ref="D18" r:id="rId17" tooltip="Завантажити сертифікат" display="Завантажити сертифікат"/>
    <hyperlink ref="D19" r:id="rId18" tooltip="Завантажити сертифікат" display="Завантажити сертифікат"/>
    <hyperlink ref="D20" r:id="rId19" tooltip="Завантажити сертифікат" display="Завантажити сертифікат"/>
    <hyperlink ref="D21" r:id="rId20" tooltip="Завантажити сертифікат" display="Завантажити сертифікат"/>
    <hyperlink ref="D22" r:id="rId21" tooltip="Завантажити сертифікат" display="Завантажити сертифікат"/>
    <hyperlink ref="D23" r:id="rId22" tooltip="Завантажити сертифікат" display="Завантажити сертифікат"/>
    <hyperlink ref="D24" r:id="rId23" tooltip="Завантажити сертифікат" display="Завантажити сертифікат"/>
    <hyperlink ref="D25" r:id="rId24" tooltip="Завантажити сертифікат" display="Завантажити сертифікат"/>
    <hyperlink ref="D26" r:id="rId25" tooltip="Завантажити сертифікат" display="Завантажити сертифікат"/>
    <hyperlink ref="D27" r:id="rId26" tooltip="Завантажити сертифікат" display="Завантажити сертифікат"/>
    <hyperlink ref="D28" r:id="rId27" tooltip="Завантажити сертифікат" display="Завантажити сертифікат"/>
    <hyperlink ref="D29" r:id="rId28" tooltip="Завантажити сертифікат" display="Завантажити сертифікат"/>
    <hyperlink ref="D30" r:id="rId29" tooltip="Завантажити сертифікат" display="Завантажити сертифікат"/>
    <hyperlink ref="D31" r:id="rId30" tooltip="Завантажити сертифікат" display="Завантажити сертифікат"/>
    <hyperlink ref="D32" r:id="rId31" tooltip="Завантажити сертифікат" display="Завантажити сертифікат"/>
    <hyperlink ref="D33" r:id="rId32" tooltip="Завантажити сертифікат" display="Завантажити сертифікат"/>
    <hyperlink ref="D34" r:id="rId33" tooltip="Завантажити сертифікат" display="Завантажити сертифікат"/>
    <hyperlink ref="D35" r:id="rId34" tooltip="Завантажити сертифікат" display="Завантажити сертифікат"/>
    <hyperlink ref="D36" r:id="rId35" tooltip="Завантажити сертифікат" display="Завантажити сертифікат"/>
    <hyperlink ref="D37" r:id="rId36" tooltip="Завантажити сертифікат" display="Завантажити сертифікат"/>
    <hyperlink ref="D38" r:id="rId37" tooltip="Завантажити сертифікат" display="Завантажити сертифікат"/>
    <hyperlink ref="D39" r:id="rId38" tooltip="Завантажити сертифікат" display="Завантажити сертифікат"/>
    <hyperlink ref="D40" r:id="rId39" tooltip="Завантажити сертифікат" display="Завантажити сертифікат"/>
    <hyperlink ref="D41" r:id="rId40" tooltip="Завантажити сертифікат" display="Завантажити сертифікат"/>
    <hyperlink ref="D42" r:id="rId41" tooltip="Завантажити сертифікат" display="Завантажити сертифікат"/>
    <hyperlink ref="D43" r:id="rId42" tooltip="Завантажити сертифікат" display="Завантажити сертифікат"/>
    <hyperlink ref="D44" r:id="rId43" tooltip="Завантажити сертифікат" display="Завантажити сертифікат"/>
    <hyperlink ref="D45" r:id="rId44" tooltip="Завантажити сертифікат" display="Завантажити сертифікат"/>
    <hyperlink ref="D46" r:id="rId45" tooltip="Завантажити сертифікат" display="Завантажити сертифікат"/>
    <hyperlink ref="D47" r:id="rId46" tooltip="Завантажити сертифікат" display="Завантажити сертифікат"/>
    <hyperlink ref="D48" r:id="rId47" tooltip="Завантажити сертифікат" display="Завантажити сертифікат"/>
    <hyperlink ref="D49" r:id="rId48" tooltip="Завантажити сертифікат" display="Завантажити сертифікат"/>
    <hyperlink ref="D50" r:id="rId49" tooltip="Завантажити сертифікат" display="Завантажити сертифікат"/>
    <hyperlink ref="D51" r:id="rId50" tooltip="Завантажити сертифікат" display="Завантажити сертифікат"/>
    <hyperlink ref="D52" r:id="rId51" tooltip="Завантажити сертифікат" display="Завантажити сертифікат"/>
    <hyperlink ref="D53" r:id="rId52" tooltip="Завантажити сертифікат" display="Завантажити сертифікат"/>
    <hyperlink ref="D54" r:id="rId53" tooltip="Завантажити сертифікат" display="Завантажити сертифікат"/>
    <hyperlink ref="D55" r:id="rId54" tooltip="Завантажити сертифікат" display="Завантажити сертифікат"/>
    <hyperlink ref="D56" r:id="rId55" tooltip="Завантажити сертифікат" display="Завантажити сертифікат"/>
    <hyperlink ref="D57" r:id="rId56" tooltip="Завантажити сертифікат" display="Завантажити сертифікат"/>
    <hyperlink ref="D58" r:id="rId57" tooltip="Завантажити сертифікат" display="Завантажити сертифікат"/>
    <hyperlink ref="D59" r:id="rId58" tooltip="Завантажити сертифікат" display="Завантажити сертифікат"/>
    <hyperlink ref="D60" r:id="rId59" tooltip="Завантажити сертифікат" display="Завантажити сертифікат"/>
    <hyperlink ref="D61" r:id="rId60" tooltip="Завантажити сертифікат" display="Завантажити сертифікат"/>
    <hyperlink ref="D62" r:id="rId61" tooltip="Завантажити сертифікат" display="Завантажити сертифікат"/>
    <hyperlink ref="D63" r:id="rId62" tooltip="Завантажити сертифікат" display="Завантажити сертифікат"/>
    <hyperlink ref="D64" r:id="rId63" tooltip="Завантажити сертифікат" display="Завантажити сертифікат"/>
    <hyperlink ref="D65" r:id="rId64" tooltip="Завантажити сертифікат" display="Завантажити сертифікат"/>
    <hyperlink ref="D66" r:id="rId65" tooltip="Завантажити сертифікат" display="Завантажити сертифікат"/>
    <hyperlink ref="D67" r:id="rId66" tooltip="Завантажити сертифікат" display="Завантажити сертифікат"/>
    <hyperlink ref="D68" r:id="rId67" tooltip="Завантажити сертифікат" display="Завантажити сертифікат"/>
    <hyperlink ref="D69" r:id="rId68" tooltip="Завантажити сертифікат" display="Завантажити сертифікат"/>
    <hyperlink ref="D70" r:id="rId69" tooltip="Завантажити сертифікат" display="Завантажити сертифікат"/>
    <hyperlink ref="D71" r:id="rId70" tooltip="Завантажити сертифікат" display="Завантажити сертифікат"/>
    <hyperlink ref="D72" r:id="rId71" tooltip="Завантажити сертифікат" display="Завантажити сертифікат"/>
    <hyperlink ref="D73" r:id="rId72" tooltip="Завантажити сертифікат" display="Завантажити сертифікат"/>
    <hyperlink ref="D74" r:id="rId73" tooltip="Завантажити сертифікат" display="Завантажити сертифікат"/>
    <hyperlink ref="D75" r:id="rId74" tooltip="Завантажити сертифікат" display="Завантажити сертифікат"/>
    <hyperlink ref="D76" r:id="rId75" tooltip="Завантажити сертифікат" display="Завантажити сертифікат"/>
    <hyperlink ref="D77" r:id="rId76" tooltip="Завантажити сертифікат" display="Завантажити сертифікат"/>
    <hyperlink ref="D78" r:id="rId77" tooltip="Завантажити сертифікат" display="Завантажити сертифікат"/>
    <hyperlink ref="D79" r:id="rId78" tooltip="Завантажити сертифікат" display="Завантажити сертифікат"/>
    <hyperlink ref="D80" r:id="rId79" tooltip="Завантажити сертифікат" display="Завантажити сертифікат"/>
    <hyperlink ref="D81" r:id="rId80" tooltip="Завантажити сертифікат" display="Завантажити сертифікат"/>
    <hyperlink ref="D82" r:id="rId81" tooltip="Завантажити сертифікат" display="Завантажити сертифікат"/>
    <hyperlink ref="D83" r:id="rId82" tooltip="Завантажити сертифікат" display="Завантажити сертифікат"/>
    <hyperlink ref="D84" r:id="rId83" tooltip="Завантажити сертифікат" display="Завантажити сертифікат"/>
    <hyperlink ref="D85" r:id="rId84" tooltip="Завантажити сертифікат" display="Завантажити сертифікат"/>
    <hyperlink ref="D86" r:id="rId85" tooltip="Завантажити сертифікат" display="Завантажити сертифікат"/>
    <hyperlink ref="D87" r:id="rId86" tooltip="Завантажити сертифікат" display="Завантажити сертифікат"/>
    <hyperlink ref="D88" r:id="rId87" tooltip="Завантажити сертифікат" display="Завантажити сертифікат"/>
    <hyperlink ref="D89" r:id="rId88" tooltip="Завантажити сертифікат" display="Завантажити сертифікат"/>
    <hyperlink ref="D90" r:id="rId89" tooltip="Завантажити сертифікат" display="Завантажити сертифікат"/>
    <hyperlink ref="D91" r:id="rId90" tooltip="Завантажити сертифікат" display="Завантажити сертифікат"/>
    <hyperlink ref="D92" r:id="rId91" tooltip="Завантажити сертифікат" display="Завантажити сертифікат"/>
    <hyperlink ref="D93" r:id="rId92" tooltip="Завантажити сертифікат" display="Завантажити сертифікат"/>
    <hyperlink ref="D94" r:id="rId93" tooltip="Завантажити сертифікат" display="Завантажити сертифікат"/>
    <hyperlink ref="D95" r:id="rId94" tooltip="Завантажити сертифікат" display="Завантажити сертифікат"/>
    <hyperlink ref="D96" r:id="rId95" tooltip="Завантажити сертифікат" display="Завантажити сертифікат"/>
    <hyperlink ref="D97" r:id="rId96" tooltip="Завантажити сертифікат" display="Завантажити сертифікат"/>
    <hyperlink ref="D98" r:id="rId97" tooltip="Завантажити сертифікат" display="Завантажити сертифікат"/>
    <hyperlink ref="D99" r:id="rId98" tooltip="Завантажити сертифікат" display="Завантажити сертифікат"/>
    <hyperlink ref="D100" r:id="rId99" tooltip="Завантажити сертифікат" display="Завантажити сертифікат"/>
    <hyperlink ref="D101" r:id="rId100" tooltip="Завантажити сертифікат" display="Завантажити сертифікат"/>
    <hyperlink ref="D102" r:id="rId101" tooltip="Завантажити сертифікат" display="Завантажити сертифікат"/>
    <hyperlink ref="D103" r:id="rId102" tooltip="Завантажити сертифікат" display="Завантажити сертифікат"/>
    <hyperlink ref="D104" r:id="rId103" tooltip="Завантажити сертифікат" display="Завантажити сертифікат"/>
    <hyperlink ref="D105" r:id="rId104" tooltip="Завантажити сертифікат" display="Завантажити сертифікат"/>
    <hyperlink ref="D106" r:id="rId105" tooltip="Завантажити сертифікат" display="Завантажити сертифікат"/>
    <hyperlink ref="D107" r:id="rId106" tooltip="Завантажити сертифікат" display="Завантажити сертифікат"/>
    <hyperlink ref="D108" r:id="rId107" tooltip="Завантажити сертифікат" display="Завантажити сертифікат"/>
    <hyperlink ref="D109" r:id="rId108" tooltip="Завантажити сертифікат" display="Завантажити сертифікат"/>
    <hyperlink ref="D110" r:id="rId109" tooltip="Завантажити сертифікат" display="Завантажити сертифікат"/>
    <hyperlink ref="D111" r:id="rId110" tooltip="Завантажити сертифікат" display="Завантажити сертифікат"/>
    <hyperlink ref="D112" r:id="rId111" tooltip="Завантажити сертифікат" display="Завантажити сертифікат"/>
    <hyperlink ref="D113" r:id="rId112" tooltip="Завантажити сертифікат" display="Завантажити сертифікат"/>
    <hyperlink ref="D114" r:id="rId113" tooltip="Завантажити сертифікат" display="Завантажити сертифікат"/>
    <hyperlink ref="D115" r:id="rId114" tooltip="Завантажити сертифікат" display="Завантажити сертифікат"/>
    <hyperlink ref="D116" r:id="rId115" tooltip="Завантажити сертифікат" display="Завантажити сертифікат"/>
    <hyperlink ref="D117" r:id="rId116" tooltip="Завантажити сертифікат" display="Завантажити сертифікат"/>
    <hyperlink ref="D118" r:id="rId117" tooltip="Завантажити сертифікат" display="Завантажити сертифікат"/>
    <hyperlink ref="D119" r:id="rId118" tooltip="Завантажити сертифікат" display="Завантажити сертифікат"/>
    <hyperlink ref="D120" r:id="rId119" tooltip="Завантажити сертифікат" display="Завантажити сертифікат"/>
    <hyperlink ref="D121" r:id="rId120" tooltip="Завантажити сертифікат" display="Завантажити сертифікат"/>
    <hyperlink ref="D122" r:id="rId121" tooltip="Завантажити сертифікат" display="Завантажити сертифікат"/>
    <hyperlink ref="D123" r:id="rId122" tooltip="Завантажити сертифікат" display="Завантажити сертифікат"/>
    <hyperlink ref="D124" r:id="rId123" tooltip="Завантажити сертифікат" display="Завантажити сертифікат"/>
    <hyperlink ref="D125" r:id="rId124" tooltip="Завантажити сертифікат" display="Завантажити сертифікат"/>
    <hyperlink ref="D126" r:id="rId125" tooltip="Завантажити сертифікат" display="Завантажити сертифікат"/>
    <hyperlink ref="D127" r:id="rId126" tooltip="Завантажити сертифікат" display="Завантажити сертифікат"/>
    <hyperlink ref="D128" r:id="rId127" tooltip="Завантажити сертифікат" display="Завантажити сертифікат"/>
    <hyperlink ref="D129" r:id="rId128" tooltip="Завантажити сертифікат" display="Завантажити сертифікат"/>
    <hyperlink ref="D130" r:id="rId129" tooltip="Завантажити сертифікат" display="Завантажити сертифікат"/>
    <hyperlink ref="D131" r:id="rId130" tooltip="Завантажити сертифікат" display="Завантажити сертифікат"/>
    <hyperlink ref="D132" r:id="rId131" tooltip="Завантажити сертифікат" display="Завантажити сертифікат"/>
    <hyperlink ref="D133" r:id="rId132" tooltip="Завантажити сертифікат" display="Завантажити сертифікат"/>
    <hyperlink ref="D134" r:id="rId133" tooltip="Завантажити сертифікат" display="Завантажити сертифікат"/>
    <hyperlink ref="D135" r:id="rId134" tooltip="Завантажити сертифікат" display="Завантажити сертифікат"/>
    <hyperlink ref="D136" r:id="rId135" tooltip="Завантажити сертифікат" display="Завантажити сертифікат"/>
    <hyperlink ref="D137" r:id="rId136" tooltip="Завантажити сертифікат" display="Завантажити сертифікат"/>
    <hyperlink ref="D138" r:id="rId137" tooltip="Завантажити сертифікат" display="Завантажити сертифікат"/>
    <hyperlink ref="D139" r:id="rId138" tooltip="Завантажити сертифікат" display="Завантажити сертифікат"/>
    <hyperlink ref="D140" r:id="rId139" tooltip="Завантажити сертифікат" display="Завантажити сертифікат"/>
    <hyperlink ref="D141" r:id="rId140" tooltip="Завантажити сертифікат" display="Завантажити сертифікат"/>
    <hyperlink ref="D142" r:id="rId141" tooltip="Завантажити сертифікат" display="Завантажити сертифікат"/>
    <hyperlink ref="D143" r:id="rId142" tooltip="Завантажити сертифікат" display="Завантажити сертифікат"/>
    <hyperlink ref="D144" r:id="rId143" tooltip="Завантажити сертифікат" display="Завантажити сертифікат"/>
    <hyperlink ref="D145" r:id="rId144" tooltip="Завантажити сертифікат" display="Завантажити сертифікат"/>
    <hyperlink ref="D146" r:id="rId145" tooltip="Завантажити сертифікат" display="Завантажити сертифікат"/>
    <hyperlink ref="D147" r:id="rId146" tooltip="Завантажити сертифікат" display="Завантажити сертифікат"/>
    <hyperlink ref="D148" r:id="rId147" tooltip="Завантажити сертифікат" display="Завантажити сертифікат"/>
    <hyperlink ref="D149" r:id="rId148" tooltip="Завантажити сертифікат" display="Завантажити сертифікат"/>
    <hyperlink ref="D150" r:id="rId149" tooltip="Завантажити сертифікат" display="Завантажити сертифікат"/>
    <hyperlink ref="D151" r:id="rId150" tooltip="Завантажити сертифікат" display="Завантажити сертифікат"/>
    <hyperlink ref="D152" r:id="rId151" tooltip="Завантажити сертифікат" display="Завантажити сертифікат"/>
    <hyperlink ref="D153" r:id="rId152" tooltip="Завантажити сертифікат" display="Завантажити сертифікат"/>
    <hyperlink ref="D154" r:id="rId153" tooltip="Завантажити сертифікат" display="Завантажити сертифікат"/>
    <hyperlink ref="D155" r:id="rId154" tooltip="Завантажити сертифікат" display="Завантажити сертифікат"/>
    <hyperlink ref="D156" r:id="rId155" tooltip="Завантажити сертифікат" display="Завантажити сертифікат"/>
    <hyperlink ref="D157" r:id="rId156" tooltip="Завантажити сертифікат" display="Завантажити сертифікат"/>
    <hyperlink ref="D158" r:id="rId157" tooltip="Завантажити сертифікат" display="Завантажити сертифікат"/>
    <hyperlink ref="D159" r:id="rId158" tooltip="Завантажити сертифікат" display="Завантажити сертифікат"/>
    <hyperlink ref="D160" r:id="rId159" tooltip="Завантажити сертифікат" display="Завантажити сертифікат"/>
    <hyperlink ref="D161" r:id="rId160" tooltip="Завантажити сертифікат" display="Завантажити сертифікат"/>
    <hyperlink ref="D162" r:id="rId161" tooltip="Завантажити сертифікат" display="Завантажити сертифікат"/>
    <hyperlink ref="D163" r:id="rId162" tooltip="Завантажити сертифікат" display="Завантажити сертифікат"/>
    <hyperlink ref="D164" r:id="rId163" tooltip="Завантажити сертифікат" display="Завантажити сертифікат"/>
    <hyperlink ref="D165" r:id="rId164" tooltip="Завантажити сертифікат" display="Завантажити сертифікат"/>
    <hyperlink ref="D166" r:id="rId165" tooltip="Завантажити сертифікат" display="Завантажити сертифікат"/>
    <hyperlink ref="D167" r:id="rId166" tooltip="Завантажити сертифікат" display="Завантажити сертифікат"/>
    <hyperlink ref="D168" r:id="rId167" tooltip="Завантажити сертифікат" display="Завантажити сертифікат"/>
    <hyperlink ref="D169" r:id="rId168" tooltip="Завантажити сертифікат" display="Завантажити сертифікат"/>
    <hyperlink ref="D170" r:id="rId169" tooltip="Завантажити сертифікат" display="Завантажити сертифікат"/>
    <hyperlink ref="D171" r:id="rId170" tooltip="Завантажити сертифікат" display="Завантажити сертифікат"/>
    <hyperlink ref="D172" r:id="rId171" tooltip="Завантажити сертифікат" display="Завантажити сертифікат"/>
    <hyperlink ref="D173" r:id="rId172" tooltip="Завантажити сертифікат" display="Завантажити сертифікат"/>
    <hyperlink ref="D174" r:id="rId173" tooltip="Завантажити сертифікат" display="Завантажити сертифікат"/>
    <hyperlink ref="D175" r:id="rId174" tooltip="Завантажити сертифікат" display="Завантажити сертифікат"/>
    <hyperlink ref="D176" r:id="rId175" tooltip="Завантажити сертифікат" display="Завантажити сертифікат"/>
    <hyperlink ref="D177" r:id="rId176" tooltip="Завантажити сертифікат" display="Завантажити сертифікат"/>
    <hyperlink ref="D178" r:id="rId177" tooltip="Завантажити сертифікат" display="Завантажити сертифікат"/>
    <hyperlink ref="D179" r:id="rId178" tooltip="Завантажити сертифікат" display="Завантажити сертифікат"/>
    <hyperlink ref="D180" r:id="rId179" tooltip="Завантажити сертифікат" display="Завантажити сертифікат"/>
    <hyperlink ref="D181" r:id="rId180" tooltip="Завантажити сертифікат" display="Завантажити сертифікат"/>
    <hyperlink ref="D182" r:id="rId181" tooltip="Завантажити сертифікат" display="Завантажити сертифікат"/>
    <hyperlink ref="D183" r:id="rId182" tooltip="Завантажити сертифікат" display="Завантажити сертифікат"/>
    <hyperlink ref="D184" r:id="rId183" tooltip="Завантажити сертифікат" display="Завантажити сертифікат"/>
    <hyperlink ref="D185" r:id="rId184" tooltip="Завантажити сертифікат" display="Завантажити сертифікат"/>
    <hyperlink ref="D186" r:id="rId185" tooltip="Завантажити сертифікат" display="Завантажити сертифікат"/>
    <hyperlink ref="D187" r:id="rId186" tooltip="Завантажити сертифікат" display="Завантажити сертифікат"/>
    <hyperlink ref="D188" r:id="rId187" tooltip="Завантажити сертифікат" display="Завантажити сертифікат"/>
    <hyperlink ref="D189" r:id="rId188" tooltip="Завантажити сертифікат" display="Завантажити сертифікат"/>
    <hyperlink ref="D190" r:id="rId189" tooltip="Завантажити сертифікат" display="Завантажити сертифікат"/>
    <hyperlink ref="D191" r:id="rId190" tooltip="Завантажити сертифікат" display="Завантажити сертифікат"/>
    <hyperlink ref="D192" r:id="rId191" tooltip="Завантажити сертифікат" display="Завантажити сертифікат"/>
    <hyperlink ref="D193" r:id="rId192" tooltip="Завантажити сертифікат" display="Завантажити сертифікат"/>
    <hyperlink ref="D194" r:id="rId193" tooltip="Завантажити сертифікат" display="Завантажити сертифікат"/>
    <hyperlink ref="D195" r:id="rId194" tooltip="Завантажити сертифікат" display="Завантажити сертифікат"/>
    <hyperlink ref="D196" r:id="rId195" tooltip="Завантажити сертифікат" display="Завантажити сертифікат"/>
    <hyperlink ref="D197" r:id="rId196" tooltip="Завантажити сертифікат" display="Завантажити сертифікат"/>
    <hyperlink ref="D198" r:id="rId197" tooltip="Завантажити сертифікат" display="Завантажити сертифікат"/>
    <hyperlink ref="D199" r:id="rId198" tooltip="Завантажити сертифікат" display="Завантажити сертифікат"/>
    <hyperlink ref="D200" r:id="rId199" tooltip="Завантажити сертифікат" display="Завантажити сертифікат"/>
    <hyperlink ref="D201" r:id="rId200" tooltip="Завантажити сертифікат" display="Завантажити сертифікат"/>
    <hyperlink ref="D202" r:id="rId201" tooltip="Завантажити сертифікат" display="Завантажити сертифікат"/>
    <hyperlink ref="D203" r:id="rId202" tooltip="Завантажити сертифікат" display="Завантажити сертифікат"/>
    <hyperlink ref="D204" r:id="rId203" tooltip="Завантажити сертифікат" display="Завантажити сертифікат"/>
    <hyperlink ref="D205" r:id="rId204" tooltip="Завантажити сертифікат" display="Завантажити сертифікат"/>
    <hyperlink ref="D206" r:id="rId205" tooltip="Завантажити сертифікат" display="Завантажити сертифікат"/>
    <hyperlink ref="D207" r:id="rId206" tooltip="Завантажити сертифікат" display="Завантажити сертифікат"/>
    <hyperlink ref="D208" r:id="rId207" tooltip="Завантажити сертифікат" display="Завантажити сертифікат"/>
    <hyperlink ref="D209" r:id="rId208" tooltip="Завантажити сертифікат" display="Завантажити сертифікат"/>
    <hyperlink ref="D210" r:id="rId209" tooltip="Завантажити сертифікат" display="Завантажити сертифікат"/>
    <hyperlink ref="D211" r:id="rId210" tooltip="Завантажити сертифікат" display="Завантажити сертифікат"/>
    <hyperlink ref="D212" r:id="rId211" tooltip="Завантажити сертифікат" display="Завантажити сертифікат"/>
    <hyperlink ref="D213" r:id="rId212" tooltip="Завантажити сертифікат" display="Завантажити сертифікат"/>
    <hyperlink ref="D214" r:id="rId213" tooltip="Завантажити сертифікат" display="Завантажити сертифікат"/>
    <hyperlink ref="D215" r:id="rId214" tooltip="Завантажити сертифікат" display="Завантажити сертифікат"/>
    <hyperlink ref="D216" r:id="rId215" tooltip="Завантажити сертифікат" display="Завантажити сертифікат"/>
    <hyperlink ref="D217" r:id="rId216" tooltip="Завантажити сертифікат" display="Завантажити сертифікат"/>
    <hyperlink ref="D218" r:id="rId217" tooltip="Завантажити сертифікат" display="Завантажити сертифікат"/>
    <hyperlink ref="D219" r:id="rId218" tooltip="Завантажити сертифікат" display="Завантажити сертифікат"/>
    <hyperlink ref="D220" r:id="rId219" tooltip="Завантажити сертифікат" display="Завантажити сертифікат"/>
    <hyperlink ref="D221" r:id="rId220" tooltip="Завантажити сертифікат" display="Завантажити сертифікат"/>
    <hyperlink ref="D222" r:id="rId221" tooltip="Завантажити сертифікат" display="Завантажити сертифікат"/>
    <hyperlink ref="D223" r:id="rId222" tooltip="Завантажити сертифікат" display="Завантажити сертифікат"/>
    <hyperlink ref="D224" r:id="rId223" tooltip="Завантажити сертифікат" display="Завантажити сертифікат"/>
    <hyperlink ref="D225" r:id="rId224" tooltip="Завантажити сертифікат" display="Завантажити сертифікат"/>
    <hyperlink ref="D226" r:id="rId225" tooltip="Завантажити сертифікат" display="Завантажити сертифікат"/>
    <hyperlink ref="D227" r:id="rId226" tooltip="Завантажити сертифікат" display="Завантажити сертифікат"/>
    <hyperlink ref="D228" r:id="rId227" tooltip="Завантажити сертифікат" display="Завантажити сертифікат"/>
    <hyperlink ref="D229" r:id="rId228" tooltip="Завантажити сертифікат" display="Завантажити сертифікат"/>
    <hyperlink ref="D230" r:id="rId229" tooltip="Завантажити сертифікат" display="Завантажити сертифікат"/>
    <hyperlink ref="D231" r:id="rId230" tooltip="Завантажити сертифікат" display="Завантажити сертифікат"/>
    <hyperlink ref="D232" r:id="rId231" tooltip="Завантажити сертифікат" display="Завантажити сертифікат"/>
    <hyperlink ref="D233" r:id="rId232" tooltip="Завантажити сертифікат" display="Завантажити сертифікат"/>
    <hyperlink ref="D234" r:id="rId233" tooltip="Завантажити сертифікат" display="Завантажити сертифікат"/>
    <hyperlink ref="D235" r:id="rId234" tooltip="Завантажити сертифікат" display="Завантажити сертифікат"/>
    <hyperlink ref="D236" r:id="rId235" tooltip="Завантажити сертифікат" display="Завантажити сертифікат"/>
    <hyperlink ref="D237" r:id="rId236" tooltip="Завантажити сертифікат" display="Завантажити сертифікат"/>
    <hyperlink ref="D238" r:id="rId237" tooltip="Завантажити сертифікат" display="Завантажити сертифікат"/>
    <hyperlink ref="D239" r:id="rId238" tooltip="Завантажити сертифікат" display="Завантажити сертифікат"/>
    <hyperlink ref="D240" r:id="rId239" tooltip="Завантажити сертифікат" display="Завантажити сертифікат"/>
    <hyperlink ref="D241" r:id="rId240" tooltip="Завантажити сертифікат" display="Завантажити сертифікат"/>
    <hyperlink ref="D242" r:id="rId241" tooltip="Завантажити сертифікат" display="Завантажити сертифікат"/>
    <hyperlink ref="D243" r:id="rId242" tooltip="Завантажити сертифікат" display="Завантажити сертифікат"/>
    <hyperlink ref="D244" r:id="rId243" tooltip="Завантажити сертифікат" display="Завантажити сертифікат"/>
    <hyperlink ref="D245" r:id="rId244" tooltip="Завантажити сертифікат" display="Завантажити сертифікат"/>
    <hyperlink ref="D246" r:id="rId245" tooltip="Завантажити сертифікат" display="Завантажити сертифікат"/>
    <hyperlink ref="D247" r:id="rId246" tooltip="Завантажити сертифікат" display="Завантажити сертифікат"/>
    <hyperlink ref="D248" r:id="rId247" tooltip="Завантажити сертифікат" display="Завантажити сертифікат"/>
    <hyperlink ref="D249" r:id="rId248" tooltip="Завантажити сертифікат" display="Завантажити сертифікат"/>
    <hyperlink ref="D250" r:id="rId249" tooltip="Завантажити сертифікат" display="Завантажити сертифікат"/>
    <hyperlink ref="D251" r:id="rId250" tooltip="Завантажити сертифікат" display="Завантажити сертифікат"/>
    <hyperlink ref="D252" r:id="rId251" tooltip="Завантажити сертифікат" display="Завантажити сертифікат"/>
    <hyperlink ref="D253" r:id="rId252" tooltip="Завантажити сертифікат" display="Завантажити сертифікат"/>
    <hyperlink ref="D254" r:id="rId253" tooltip="Завантажити сертифікат" display="Завантажити сертифікат"/>
    <hyperlink ref="D255" r:id="rId254" tooltip="Завантажити сертифікат" display="Завантажити сертифікат"/>
    <hyperlink ref="D256" r:id="rId255" tooltip="Завантажити сертифікат" display="Завантажити сертифікат"/>
    <hyperlink ref="D257" r:id="rId256" tooltip="Завантажити сертифікат" display="Завантажити сертифікат"/>
    <hyperlink ref="D258" r:id="rId257" tooltip="Завантажити сертифікат" display="Завантажити сертифікат"/>
    <hyperlink ref="D259" r:id="rId258" tooltip="Завантажити сертифікат" display="Завантажити сертифікат"/>
    <hyperlink ref="D260" r:id="rId259" tooltip="Завантажити сертифікат" display="Завантажити сертифікат"/>
    <hyperlink ref="D261" r:id="rId260" tooltip="Завантажити сертифікат" display="Завантажити сертифікат"/>
    <hyperlink ref="D262" r:id="rId261" tooltip="Завантажити сертифікат" display="Завантажити сертифікат"/>
    <hyperlink ref="D263" r:id="rId262" tooltip="Завантажити сертифікат" display="Завантажити сертифікат"/>
    <hyperlink ref="D264" r:id="rId263" tooltip="Завантажити сертифікат" display="Завантажити сертифікат"/>
    <hyperlink ref="D265" r:id="rId264" tooltip="Завантажити сертифікат" display="Завантажити сертифікат"/>
    <hyperlink ref="D266" r:id="rId265" tooltip="Завантажити сертифікат" display="Завантажити сертифікат"/>
    <hyperlink ref="D267" r:id="rId266" tooltip="Завантажити сертифікат" display="Завантажити сертифікат"/>
    <hyperlink ref="D268" r:id="rId267" tooltip="Завантажити сертифікат" display="Завантажити сертифікат"/>
    <hyperlink ref="D269" r:id="rId268" tooltip="Завантажити сертифікат" display="Завантажити сертифікат"/>
    <hyperlink ref="D270" r:id="rId269" tooltip="Завантажити сертифікат" display="Завантажити сертифікат"/>
    <hyperlink ref="D271" r:id="rId270" tooltip="Завантажити сертифікат" display="Завантажити сертифікат"/>
    <hyperlink ref="D272" r:id="rId271" tooltip="Завантажити сертифікат" display="Завантажити сертифікат"/>
    <hyperlink ref="D273" r:id="rId272" tooltip="Завантажити сертифікат" display="Завантажити сертифікат"/>
    <hyperlink ref="D274" r:id="rId273" tooltip="Завантажити сертифікат" display="Завантажити сертифікат"/>
    <hyperlink ref="D275" r:id="rId274" tooltip="Завантажити сертифікат" display="Завантажити сертифікат"/>
    <hyperlink ref="D276" r:id="rId275" tooltip="Завантажити сертифікат" display="Завантажити сертифікат"/>
    <hyperlink ref="D277" r:id="rId276" tooltip="Завантажити сертифікат" display="Завантажити сертифікат"/>
    <hyperlink ref="D278" r:id="rId277" tooltip="Завантажити сертифікат" display="Завантажити сертифікат"/>
    <hyperlink ref="D279" r:id="rId278" tooltip="Завантажити сертифікат" display="Завантажити сертифікат"/>
    <hyperlink ref="D280" r:id="rId279" tooltip="Завантажити сертифікат" display="Завантажити сертифікат"/>
    <hyperlink ref="D281" r:id="rId280" tooltip="Завантажити сертифікат" display="Завантажити сертифікат"/>
    <hyperlink ref="D282" r:id="rId281" tooltip="Завантажити сертифікат" display="Завантажити сертифікат"/>
    <hyperlink ref="D283" r:id="rId282" tooltip="Завантажити сертифікат" display="Завантажити сертифікат"/>
    <hyperlink ref="D284" r:id="rId283" tooltip="Завантажити сертифікат" display="Завантажити сертифікат"/>
    <hyperlink ref="D285" r:id="rId284" tooltip="Завантажити сертифікат" display="Завантажити сертифікат"/>
    <hyperlink ref="D286" r:id="rId285" tooltip="Завантажити сертифікат" display="Завантажити сертифікат"/>
    <hyperlink ref="D287" r:id="rId286" tooltip="Завантажити сертифікат" display="Завантажити сертифікат"/>
    <hyperlink ref="D288" r:id="rId287" tooltip="Завантажити сертифікат" display="Завантажити сертифікат"/>
    <hyperlink ref="D289" r:id="rId288" tooltip="Завантажити сертифікат" display="Завантажити сертифікат"/>
    <hyperlink ref="D290" r:id="rId289" tooltip="Завантажити сертифікат" display="Завантажити сертифікат"/>
    <hyperlink ref="D291" r:id="rId290" tooltip="Завантажити сертифікат" display="Завантажити сертифікат"/>
    <hyperlink ref="D292" r:id="rId291" tooltip="Завантажити сертифікат" display="Завантажити сертифікат"/>
    <hyperlink ref="D293" r:id="rId292" tooltip="Завантажити сертифікат" display="Завантажити сертифікат"/>
    <hyperlink ref="D294" r:id="rId293" tooltip="Завантажити сертифікат" display="Завантажити сертифікат"/>
    <hyperlink ref="D295" r:id="rId294" tooltip="Завантажити сертифікат" display="Завантажити сертифікат"/>
    <hyperlink ref="D296" r:id="rId295" tooltip="Завантажити сертифікат" display="Завантажити сертифікат"/>
    <hyperlink ref="D297" r:id="rId296" tooltip="Завантажити сертифікат" display="Завантажити сертифікат"/>
    <hyperlink ref="D298" r:id="rId297" tooltip="Завантажити сертифікат" display="Завантажити сертифікат"/>
    <hyperlink ref="D299" r:id="rId298" tooltip="Завантажити сертифікат" display="Завантажити сертифікат"/>
    <hyperlink ref="D300" r:id="rId299" tooltip="Завантажити сертифікат" display="Завантажити сертифікат"/>
    <hyperlink ref="D301" r:id="rId300" tooltip="Завантажити сертифікат" display="Завантажити сертифікат"/>
    <hyperlink ref="D302" r:id="rId301" tooltip="Завантажити сертифікат" display="Завантажити сертифікат"/>
    <hyperlink ref="D303" r:id="rId302" tooltip="Завантажити сертифікат" display="Завантажити сертифікат"/>
    <hyperlink ref="D304" r:id="rId303" tooltip="Завантажити сертифікат" display="Завантажити сертифікат"/>
    <hyperlink ref="D305" r:id="rId304" tooltip="Завантажити сертифікат" display="Завантажити сертифікат"/>
    <hyperlink ref="D306" r:id="rId305" tooltip="Завантажити сертифікат" display="Завантажити сертифікат"/>
    <hyperlink ref="D307" r:id="rId306" tooltip="Завантажити сертифікат" display="Завантажити сертифікат"/>
    <hyperlink ref="D308" r:id="rId307" tooltip="Завантажити сертифікат" display="Завантажити сертифікат"/>
    <hyperlink ref="D309" r:id="rId308" tooltip="Завантажити сертифікат" display="Завантажити сертифікат"/>
    <hyperlink ref="D310" r:id="rId309" tooltip="Завантажити сертифікат" display="Завантажити сертифікат"/>
    <hyperlink ref="D311" r:id="rId310" tooltip="Завантажити сертифікат" display="Завантажити сертифікат"/>
    <hyperlink ref="D312" r:id="rId311" tooltip="Завантажити сертифікат" display="Завантажити сертифікат"/>
    <hyperlink ref="D313" r:id="rId312" tooltip="Завантажити сертифікат" display="Завантажити сертифікат"/>
    <hyperlink ref="D314" r:id="rId313" tooltip="Завантажити сертифікат" display="Завантажити сертифікат"/>
    <hyperlink ref="D315" r:id="rId314" tooltip="Завантажити сертифікат" display="Завантажити сертифікат"/>
    <hyperlink ref="D316" r:id="rId315" tooltip="Завантажити сертифікат" display="Завантажити сертифікат"/>
    <hyperlink ref="D317" r:id="rId316" tooltip="Завантажити сертифікат" display="Завантажити сертифікат"/>
    <hyperlink ref="D318" r:id="rId317" tooltip="Завантажити сертифікат" display="Завантажити сертифікат"/>
    <hyperlink ref="D319" r:id="rId318" tooltip="Завантажити сертифікат" display="Завантажити сертифікат"/>
    <hyperlink ref="D320" r:id="rId319" tooltip="Завантажити сертифікат" display="Завантажити сертифікат"/>
    <hyperlink ref="D321" r:id="rId320" tooltip="Завантажити сертифікат" display="Завантажити сертифікат"/>
    <hyperlink ref="D322" r:id="rId321" tooltip="Завантажити сертифікат" display="Завантажити сертифікат"/>
    <hyperlink ref="D323" r:id="rId322" tooltip="Завантажити сертифікат" display="Завантажити сертифікат"/>
    <hyperlink ref="D324" r:id="rId323" tooltip="Завантажити сертифікат" display="Завантажити сертифікат"/>
    <hyperlink ref="D325" r:id="rId324" tooltip="Завантажити сертифікат" display="Завантажити сертифікат"/>
    <hyperlink ref="D326" r:id="rId325" tooltip="Завантажити сертифікат" display="Завантажити сертифікат"/>
    <hyperlink ref="D327" r:id="rId326" tooltip="Завантажити сертифікат" display="Завантажити сертифікат"/>
    <hyperlink ref="D328" r:id="rId327" tooltip="Завантажити сертифікат" display="Завантажити сертифікат"/>
    <hyperlink ref="D329" r:id="rId328" tooltip="Завантажити сертифікат" display="Завантажити сертифікат"/>
    <hyperlink ref="D330" r:id="rId329" tooltip="Завантажити сертифікат" display="Завантажити сертифікат"/>
    <hyperlink ref="D331" r:id="rId330" tooltip="Завантажити сертифікат" display="Завантажити сертифікат"/>
    <hyperlink ref="D332" r:id="rId331" tooltip="Завантажити сертифікат" display="Завантажити сертифікат"/>
    <hyperlink ref="D333" r:id="rId332" tooltip="Завантажити сертифікат" display="Завантажити сертифікат"/>
    <hyperlink ref="D334" r:id="rId333" tooltip="Завантажити сертифікат" display="Завантажити сертифікат"/>
    <hyperlink ref="D335" r:id="rId334" tooltip="Завантажити сертифікат" display="Завантажити сертифікат"/>
    <hyperlink ref="D336" r:id="rId335" tooltip="Завантажити сертифікат" display="Завантажити сертифікат"/>
    <hyperlink ref="D337" r:id="rId336" tooltip="Завантажити сертифікат" display="Завантажити сертифікат"/>
    <hyperlink ref="D338" r:id="rId337" tooltip="Завантажити сертифікат" display="Завантажити сертифікат"/>
    <hyperlink ref="D339" r:id="rId338" tooltip="Завантажити сертифікат" display="Завантажити сертифікат"/>
    <hyperlink ref="D340" r:id="rId339" tooltip="Завантажити сертифікат" display="Завантажити сертифікат"/>
    <hyperlink ref="D341" r:id="rId340" tooltip="Завантажити сертифікат" display="Завантажити сертифікат"/>
    <hyperlink ref="D342" r:id="rId341" tooltip="Завантажити сертифікат" display="Завантажити сертифікат"/>
    <hyperlink ref="D343" r:id="rId342" tooltip="Завантажити сертифікат" display="Завантажити сертифікат"/>
    <hyperlink ref="D344" r:id="rId343" tooltip="Завантажити сертифікат" display="Завантажити сертифікат"/>
    <hyperlink ref="D345" r:id="rId344" tooltip="Завантажити сертифікат" display="Завантажити сертифікат"/>
    <hyperlink ref="D346" r:id="rId345" tooltip="Завантажити сертифікат" display="Завантажити сертифікат"/>
    <hyperlink ref="D347" r:id="rId346" tooltip="Завантажити сертифікат" display="Завантажити сертифікат"/>
    <hyperlink ref="D348" r:id="rId347" tooltip="Завантажити сертифікат" display="Завантажити сертифікат"/>
    <hyperlink ref="D349" r:id="rId348" tooltip="Завантажити сертифікат" display="Завантажити сертифікат"/>
    <hyperlink ref="D350" r:id="rId349" tooltip="Завантажити сертифікат" display="Завантажити сертифікат"/>
    <hyperlink ref="D351" r:id="rId350" tooltip="Завантажити сертифікат" display="Завантажити сертифікат"/>
    <hyperlink ref="D352" r:id="rId351" tooltip="Завантажити сертифікат" display="Завантажити сертифікат"/>
    <hyperlink ref="D353" r:id="rId352" tooltip="Завантажити сертифікат" display="Завантажити сертифікат"/>
    <hyperlink ref="D354" r:id="rId353" tooltip="Завантажити сертифікат" display="Завантажити сертифікат"/>
    <hyperlink ref="D355" r:id="rId354" tooltip="Завантажити сертифікат" display="Завантажити сертифікат"/>
    <hyperlink ref="D356" r:id="rId355" tooltip="Завантажити сертифікат" display="Завантажити сертифікат"/>
    <hyperlink ref="D357" r:id="rId356" tooltip="Завантажити сертифікат" display="Завантажити сертифікат"/>
    <hyperlink ref="D358" r:id="rId357" tooltip="Завантажити сертифікат" display="Завантажити сертифікат"/>
    <hyperlink ref="D359" r:id="rId358" tooltip="Завантажити сертифікат" display="Завантажити сертифікат"/>
    <hyperlink ref="D360" r:id="rId359" tooltip="Завантажити сертифікат" display="Завантажити сертифікат"/>
    <hyperlink ref="D361" r:id="rId360" tooltip="Завантажити сертифікат" display="Завантажити сертифікат"/>
    <hyperlink ref="D362" r:id="rId361" tooltip="Завантажити сертифікат" display="Завантажити сертифікат"/>
    <hyperlink ref="D363" r:id="rId362" tooltip="Завантажити сертифікат" display="Завантажити сертифікат"/>
    <hyperlink ref="D364" r:id="rId363" tooltip="Завантажити сертифікат" display="Завантажити сертифікат"/>
    <hyperlink ref="D365" r:id="rId364" tooltip="Завантажити сертифікат" display="Завантажити сертифікат"/>
    <hyperlink ref="D366" r:id="rId365" tooltip="Завантажити сертифікат" display="Завантажити сертифікат"/>
    <hyperlink ref="D367" r:id="rId366" tooltip="Завантажити сертифікат" display="Завантажити сертифікат"/>
    <hyperlink ref="D368" r:id="rId367" tooltip="Завантажити сертифікат" display="Завантажити сертифікат"/>
    <hyperlink ref="D369" r:id="rId368" tooltip="Завантажити сертифікат" display="Завантажити сертифікат"/>
    <hyperlink ref="D370" r:id="rId369" tooltip="Завантажити сертифікат" display="Завантажити сертифікат"/>
    <hyperlink ref="D371" r:id="rId370" tooltip="Завантажити сертифікат" display="Завантажити сертифікат"/>
    <hyperlink ref="D372" r:id="rId371" tooltip="Завантажити сертифікат" display="Завантажити сертифікат"/>
    <hyperlink ref="D373" r:id="rId372" tooltip="Завантажити сертифікат" display="Завантажити сертифікат"/>
    <hyperlink ref="D374" r:id="rId373" tooltip="Завантажити сертифікат" display="Завантажити сертифікат"/>
    <hyperlink ref="D375" r:id="rId374" tooltip="Завантажити сертифікат" display="Завантажити сертифікат"/>
    <hyperlink ref="D376" r:id="rId375" tooltip="Завантажити сертифікат" display="Завантажити сертифікат"/>
    <hyperlink ref="D377" r:id="rId376" tooltip="Завантажити сертифікат" display="Завантажити сертифікат"/>
    <hyperlink ref="D378" r:id="rId377" tooltip="Завантажити сертифікат" display="Завантажити сертифікат"/>
    <hyperlink ref="D379" r:id="rId378" tooltip="Завантажити сертифікат" display="Завантажити сертифікат"/>
    <hyperlink ref="D380" r:id="rId379" tooltip="Завантажити сертифікат" display="Завантажити сертифікат"/>
    <hyperlink ref="D381" r:id="rId380" tooltip="Завантажити сертифікат" display="Завантажити сертифікат"/>
    <hyperlink ref="D382" r:id="rId381" tooltip="Завантажити сертифікат" display="Завантажити сертифікат"/>
    <hyperlink ref="D383" r:id="rId382" tooltip="Завантажити сертифікат" display="Завантажити сертифікат"/>
    <hyperlink ref="D384" r:id="rId383" tooltip="Завантажити сертифікат" display="Завантажити сертифікат"/>
    <hyperlink ref="D385" r:id="rId384" tooltip="Завантажити сертифікат" display="Завантажити сертифікат"/>
    <hyperlink ref="D386" r:id="rId385" tooltip="Завантажити сертифікат" display="Завантажити сертифікат"/>
    <hyperlink ref="D387" r:id="rId386" tooltip="Завантажити сертифікат" display="Завантажити сертифікат"/>
    <hyperlink ref="D388" r:id="rId387" tooltip="Завантажити сертифікат" display="Завантажити сертифікат"/>
    <hyperlink ref="D389" r:id="rId388" tooltip="Завантажити сертифікат" display="Завантажити сертифікат"/>
    <hyperlink ref="D390" r:id="rId389" tooltip="Завантажити сертифікат" display="Завантажити сертифікат"/>
    <hyperlink ref="D391" r:id="rId390" tooltip="Завантажити сертифікат" display="Завантажити сертифікат"/>
    <hyperlink ref="D392" r:id="rId391" tooltip="Завантажити сертифікат" display="Завантажити сертифікат"/>
    <hyperlink ref="D393" r:id="rId392" tooltip="Завантажити сертифікат" display="Завантажити сертифікат"/>
    <hyperlink ref="D394" r:id="rId393" tooltip="Завантажити сертифікат" display="Завантажити сертифікат"/>
    <hyperlink ref="D395" r:id="rId394" tooltip="Завантажити сертифікат" display="Завантажити сертифікат"/>
    <hyperlink ref="D396" r:id="rId395" tooltip="Завантажити сертифікат" display="Завантажити сертифікат"/>
    <hyperlink ref="D397" r:id="rId396" tooltip="Завантажити сертифікат" display="Завантажити сертифікат"/>
    <hyperlink ref="D398" r:id="rId397" tooltip="Завантажити сертифікат" display="Завантажити сертифікат"/>
    <hyperlink ref="D399" r:id="rId398" tooltip="Завантажити сертифікат" display="Завантажити сертифікат"/>
    <hyperlink ref="D400" r:id="rId399" tooltip="Завантажити сертифікат" display="Завантажити сертифікат"/>
    <hyperlink ref="D401" r:id="rId400" tooltip="Завантажити сертифікат" display="Завантажити сертифікат"/>
    <hyperlink ref="D402" r:id="rId401" tooltip="Завантажити сертифікат" display="Завантажити сертифікат"/>
    <hyperlink ref="D403" r:id="rId402" tooltip="Завантажити сертифікат" display="Завантажити сертифікат"/>
    <hyperlink ref="D404" r:id="rId403" tooltip="Завантажити сертифікат" display="Завантажити сертифікат"/>
    <hyperlink ref="D405" r:id="rId404" tooltip="Завантажити сертифікат" display="Завантажити сертифікат"/>
    <hyperlink ref="D406" r:id="rId405" tooltip="Завантажити сертифікат" display="Завантажити сертифікат"/>
    <hyperlink ref="D407" r:id="rId406" tooltip="Завантажити сертифікат" display="Завантажити сертифікат"/>
    <hyperlink ref="D408" r:id="rId407" tooltip="Завантажити сертифікат" display="Завантажити сертифікат"/>
    <hyperlink ref="D409" r:id="rId408" tooltip="Завантажити сертифікат" display="Завантажити сертифікат"/>
    <hyperlink ref="D410" r:id="rId409" tooltip="Завантажити сертифікат" display="Завантажити сертифікат"/>
    <hyperlink ref="D411" r:id="rId410" tooltip="Завантажити сертифікат" display="Завантажити сертифікат"/>
    <hyperlink ref="D412" r:id="rId411" tooltip="Завантажити сертифікат" display="Завантажити сертифікат"/>
    <hyperlink ref="D413" r:id="rId412" tooltip="Завантажити сертифікат" display="Завантажити сертифікат"/>
    <hyperlink ref="D414" r:id="rId413" tooltip="Завантажити сертифікат" display="Завантажити сертифікат"/>
    <hyperlink ref="D415" r:id="rId414" tooltip="Завантажити сертифікат" display="Завантажити сертифікат"/>
    <hyperlink ref="D416" r:id="rId415" tooltip="Завантажити сертифікат" display="Завантажити сертифікат"/>
    <hyperlink ref="D417" r:id="rId416" tooltip="Завантажити сертифікат" display="Завантажити сертифікат"/>
    <hyperlink ref="D418" r:id="rId417" tooltip="Завантажити сертифікат" display="Завантажити сертифікат"/>
    <hyperlink ref="D419" r:id="rId418" tooltip="Завантажити сертифікат" display="Завантажити сертифікат"/>
    <hyperlink ref="D420" r:id="rId419" tooltip="Завантажити сертифікат" display="Завантажити сертифікат"/>
    <hyperlink ref="D421" r:id="rId420" tooltip="Завантажити сертифікат" display="Завантажити сертифікат"/>
    <hyperlink ref="D422" r:id="rId421" tooltip="Завантажити сертифікат" display="Завантажити сертифікат"/>
    <hyperlink ref="D423" r:id="rId422" tooltip="Завантажити сертифікат" display="Завантажити сертифікат"/>
    <hyperlink ref="D424" r:id="rId423" tooltip="Завантажити сертифікат" display="Завантажити сертифікат"/>
    <hyperlink ref="D425" r:id="rId424" tooltip="Завантажити сертифікат" display="Завантажити сертифікат"/>
    <hyperlink ref="D426" r:id="rId425" tooltip="Завантажити сертифікат" display="Завантажити сертифікат"/>
    <hyperlink ref="D427" r:id="rId426" tooltip="Завантажити сертифікат" display="Завантажити сертифікат"/>
    <hyperlink ref="D428" r:id="rId427" tooltip="Завантажити сертифікат" display="Завантажити сертифікат"/>
    <hyperlink ref="D429" r:id="rId428" tooltip="Завантажити сертифікат" display="Завантажити сертифікат"/>
    <hyperlink ref="D430" r:id="rId429" tooltip="Завантажити сертифікат" display="Завантажити сертифікат"/>
    <hyperlink ref="D431" r:id="rId430" tooltip="Завантажити сертифікат" display="Завантажити сертифікат"/>
    <hyperlink ref="D432" r:id="rId431" tooltip="Завантажити сертифікат" display="Завантажити сертифікат"/>
    <hyperlink ref="D433" r:id="rId432" tooltip="Завантажити сертифікат" display="Завантажити сертифікат"/>
    <hyperlink ref="D434" r:id="rId433" tooltip="Завантажити сертифікат" display="Завантажити сертифікат"/>
    <hyperlink ref="D435" r:id="rId434" tooltip="Завантажити сертифікат" display="Завантажити сертифікат"/>
    <hyperlink ref="D436" r:id="rId435" tooltip="Завантажити сертифікат" display="Завантажити сертифікат"/>
    <hyperlink ref="D437" r:id="rId436" tooltip="Завантажити сертифікат" display="Завантажити сертифікат"/>
    <hyperlink ref="D438" r:id="rId437" tooltip="Завантажити сертифікат" display="Завантажити сертифікат"/>
    <hyperlink ref="D439" r:id="rId438" tooltip="Завантажити сертифікат" display="Завантажити сертифікат"/>
    <hyperlink ref="D440" r:id="rId439" tooltip="Завантажити сертифікат" display="Завантажити сертифікат"/>
    <hyperlink ref="D441" r:id="rId440" tooltip="Завантажити сертифікат" display="Завантажити сертифікат"/>
    <hyperlink ref="D442" r:id="rId441" tooltip="Завантажити сертифікат" display="Завантажити сертифікат"/>
    <hyperlink ref="D443" r:id="rId442" tooltip="Завантажити сертифікат" display="Завантажити сертифікат"/>
    <hyperlink ref="D444" r:id="rId443" tooltip="Завантажити сертифікат" display="Завантажити сертифікат"/>
    <hyperlink ref="D445" r:id="rId444" tooltip="Завантажити сертифікат" display="Завантажити сертифікат"/>
    <hyperlink ref="D446" r:id="rId445" tooltip="Завантажити сертифікат" display="Завантажити сертифікат"/>
    <hyperlink ref="D447" r:id="rId446" tooltip="Завантажити сертифікат" display="Завантажити сертифікат"/>
    <hyperlink ref="D448" r:id="rId447" tooltip="Завантажити сертифікат" display="Завантажити сертифікат"/>
    <hyperlink ref="D449" r:id="rId448" tooltip="Завантажити сертифікат" display="Завантажити сертифікат"/>
    <hyperlink ref="D450" r:id="rId449" tooltip="Завантажити сертифікат" display="Завантажити сертифікат"/>
    <hyperlink ref="D451" r:id="rId450" tooltip="Завантажити сертифікат" display="Завантажити сертифікат"/>
    <hyperlink ref="D452" r:id="rId451" tooltip="Завантажити сертифікат" display="Завантажити сертифікат"/>
    <hyperlink ref="D453" r:id="rId452" tooltip="Завантажити сертифікат" display="Завантажити сертифікат"/>
    <hyperlink ref="D454" r:id="rId453" tooltip="Завантажити сертифікат" display="Завантажити сертифікат"/>
    <hyperlink ref="D455" r:id="rId454" tooltip="Завантажити сертифікат" display="Завантажити сертифікат"/>
    <hyperlink ref="D456" r:id="rId455" tooltip="Завантажити сертифікат" display="Завантажити сертифікат"/>
    <hyperlink ref="D457" r:id="rId456" tooltip="Завантажити сертифікат" display="Завантажити сертифікат"/>
    <hyperlink ref="D458" r:id="rId457" tooltip="Завантажити сертифікат" display="Завантажити сертифікат"/>
    <hyperlink ref="D459" r:id="rId458" tooltip="Завантажити сертифікат" display="Завантажити сертифікат"/>
    <hyperlink ref="D460" r:id="rId459" tooltip="Завантажити сертифікат" display="Завантажити сертифікат"/>
    <hyperlink ref="D461" r:id="rId460" tooltip="Завантажити сертифікат" display="Завантажити сертифікат"/>
    <hyperlink ref="D462" r:id="rId461" tooltip="Завантажити сертифікат" display="Завантажити сертифікат"/>
    <hyperlink ref="D463" r:id="rId462" tooltip="Завантажити сертифікат" display="Завантажити сертифікат"/>
    <hyperlink ref="D464" r:id="rId463" tooltip="Завантажити сертифікат" display="Завантажити сертифікат"/>
    <hyperlink ref="D465" r:id="rId464" tooltip="Завантажити сертифікат" display="Завантажити сертифікат"/>
    <hyperlink ref="D466" r:id="rId465" tooltip="Завантажити сертифікат" display="Завантажити сертифікат"/>
    <hyperlink ref="D467" r:id="rId466" tooltip="Завантажити сертифікат" display="Завантажити сертифікат"/>
    <hyperlink ref="D468" r:id="rId467" tooltip="Завантажити сертифікат" display="Завантажити сертифікат"/>
    <hyperlink ref="D469" r:id="rId468" tooltip="Завантажити сертифікат" display="Завантажити сертифікат"/>
    <hyperlink ref="D470" r:id="rId469" tooltip="Завантажити сертифікат" display="Завантажити сертифікат"/>
    <hyperlink ref="D471" r:id="rId470" tooltip="Завантажити сертифікат" display="Завантажити сертифікат"/>
    <hyperlink ref="D472" r:id="rId471" tooltip="Завантажити сертифікат" display="Завантажити сертифікат"/>
    <hyperlink ref="D473" r:id="rId472" tooltip="Завантажити сертифікат" display="Завантажити сертифікат"/>
    <hyperlink ref="D474" r:id="rId473" tooltip="Завантажити сертифікат" display="Завантажити сертифікат"/>
    <hyperlink ref="D475" r:id="rId474" tooltip="Завантажити сертифікат" display="Завантажити сертифікат"/>
    <hyperlink ref="D476" r:id="rId475" tooltip="Завантажити сертифікат" display="Завантажити сертифікат"/>
    <hyperlink ref="D477" r:id="rId476" tooltip="Завантажити сертифікат" display="Завантажити сертифікат"/>
    <hyperlink ref="D478" r:id="rId477" tooltip="Завантажити сертифікат" display="Завантажити сертифікат"/>
    <hyperlink ref="D479" r:id="rId478" tooltip="Завантажити сертифікат" display="Завантажити сертифікат"/>
    <hyperlink ref="D480" r:id="rId479" tooltip="Завантажити сертифікат" display="Завантажити сертифікат"/>
    <hyperlink ref="D481" r:id="rId480" tooltip="Завантажити сертифікат" display="Завантажити сертифікат"/>
    <hyperlink ref="D482" r:id="rId481" tooltip="Завантажити сертифікат" display="Завантажити сертифікат"/>
    <hyperlink ref="D483" r:id="rId482" tooltip="Завантажити сертифікат" display="Завантажити сертифікат"/>
    <hyperlink ref="D484" r:id="rId483" tooltip="Завантажити сертифікат" display="Завантажити сертифікат"/>
    <hyperlink ref="D485" r:id="rId484" tooltip="Завантажити сертифікат" display="Завантажити сертифікат"/>
    <hyperlink ref="D486" r:id="rId485" tooltip="Завантажити сертифікат" display="Завантажити сертифікат"/>
    <hyperlink ref="D487" r:id="rId486" tooltip="Завантажити сертифікат" display="Завантажити сертифікат"/>
    <hyperlink ref="D488" r:id="rId487" tooltip="Завантажити сертифікат" display="Завантажити сертифікат"/>
    <hyperlink ref="D489" r:id="rId488" tooltip="Завантажити сертифікат" display="Завантажити сертифікат"/>
    <hyperlink ref="D490" r:id="rId489" tooltip="Завантажити сертифікат" display="Завантажити сертифікат"/>
    <hyperlink ref="D491" r:id="rId490" tooltip="Завантажити сертифікат" display="Завантажити сертифікат"/>
    <hyperlink ref="D492" r:id="rId491" tooltip="Завантажити сертифікат" display="Завантажити сертифікат"/>
    <hyperlink ref="D493" r:id="rId492" tooltip="Завантажити сертифікат" display="Завантажити сертифікат"/>
    <hyperlink ref="D494" r:id="rId493" tooltip="Завантажити сертифікат" display="Завантажити сертифікат"/>
    <hyperlink ref="D495" r:id="rId494" tooltip="Завантажити сертифікат" display="Завантажити сертифікат"/>
    <hyperlink ref="D496" r:id="rId495" tooltip="Завантажити сертифікат" display="Завантажити сертифікат"/>
    <hyperlink ref="D497" r:id="rId496" tooltip="Завантажити сертифікат" display="Завантажити сертифікат"/>
    <hyperlink ref="D498" r:id="rId497" tooltip="Завантажити сертифікат" display="Завантажити сертифікат"/>
    <hyperlink ref="D499" r:id="rId498" tooltip="Завантажити сертифікат" display="Завантажити сертифікат"/>
    <hyperlink ref="D500" r:id="rId499" tooltip="Завантажити сертифікат" display="Завантажити сертифікат"/>
    <hyperlink ref="D501" r:id="rId500" tooltip="Завантажити сертифікат" display="Завантажити сертифікат"/>
    <hyperlink ref="D502" r:id="rId501" tooltip="Завантажити сертифікат" display="Завантажити сертифікат"/>
    <hyperlink ref="D503" r:id="rId502" tooltip="Завантажити сертифікат" display="Завантажити сертифікат"/>
    <hyperlink ref="D504" r:id="rId503" tooltip="Завантажити сертифікат" display="Завантажити сертифікат"/>
    <hyperlink ref="D505" r:id="rId504" tooltip="Завантажити сертифікат" display="Завантажити сертифікат"/>
    <hyperlink ref="D506" r:id="rId505" tooltip="Завантажити сертифікат" display="Завантажити сертифікат"/>
    <hyperlink ref="D507" r:id="rId506" tooltip="Завантажити сертифікат" display="Завантажити сертифікат"/>
    <hyperlink ref="D508" r:id="rId507" tooltip="Завантажити сертифікат" display="Завантажити сертифікат"/>
    <hyperlink ref="D509" r:id="rId508" tooltip="Завантажити сертифікат" display="Завантажити сертифікат"/>
    <hyperlink ref="D510" r:id="rId509" tooltip="Завантажити сертифікат" display="Завантажити сертифікат"/>
    <hyperlink ref="D511" r:id="rId510" tooltip="Завантажити сертифікат" display="Завантажити сертифікат"/>
    <hyperlink ref="D512" r:id="rId511" tooltip="Завантажити сертифікат" display="Завантажити сертифікат"/>
    <hyperlink ref="D513" r:id="rId512" tooltip="Завантажити сертифікат" display="Завантажити сертифікат"/>
    <hyperlink ref="D514" r:id="rId513" tooltip="Завантажити сертифікат" display="Завантажити сертифікат"/>
    <hyperlink ref="D515" r:id="rId514" tooltip="Завантажити сертифікат" display="Завантажити сертифікат"/>
    <hyperlink ref="D516" r:id="rId515" tooltip="Завантажити сертифікат" display="Завантажити сертифікат"/>
    <hyperlink ref="D517" r:id="rId516" tooltip="Завантажити сертифікат" display="Завантажити сертифікат"/>
    <hyperlink ref="D518" r:id="rId517" tooltip="Завантажити сертифікат" display="Завантажити сертифікат"/>
    <hyperlink ref="D519" r:id="rId518" tooltip="Завантажити сертифікат" display="Завантажити сертифікат"/>
    <hyperlink ref="D520" r:id="rId519" tooltip="Завантажити сертифікат" display="Завантажити сертифікат"/>
    <hyperlink ref="D521" r:id="rId520" tooltip="Завантажити сертифікат" display="Завантажити сертифікат"/>
    <hyperlink ref="D522" r:id="rId521" tooltip="Завантажити сертифікат" display="Завантажити сертифікат"/>
    <hyperlink ref="D523" r:id="rId522" tooltip="Завантажити сертифікат" display="Завантажити сертифікат"/>
    <hyperlink ref="D524" r:id="rId523" tooltip="Завантажити сертифікат" display="Завантажити сертифікат"/>
    <hyperlink ref="D525" r:id="rId524" tooltip="Завантажити сертифікат" display="Завантажити сертифікат"/>
    <hyperlink ref="D526" r:id="rId525" tooltip="Завантажити сертифікат" display="Завантажити сертифікат"/>
    <hyperlink ref="D527" r:id="rId526" tooltip="Завантажити сертифікат" display="Завантажити сертифікат"/>
    <hyperlink ref="D528" r:id="rId527" tooltip="Завантажити сертифікат" display="Завантажити сертифікат"/>
    <hyperlink ref="D529" r:id="rId528" tooltip="Завантажити сертифікат" display="Завантажити сертифікат"/>
    <hyperlink ref="D530" r:id="rId529" tooltip="Завантажити сертифікат" display="Завантажити сертифікат"/>
    <hyperlink ref="D531" r:id="rId530" tooltip="Завантажити сертифікат" display="Завантажити сертифікат"/>
    <hyperlink ref="D532" r:id="rId531" tooltip="Завантажити сертифікат" display="Завантажити сертифікат"/>
    <hyperlink ref="D533" r:id="rId532" tooltip="Завантажити сертифікат" display="Завантажити сертифікат"/>
    <hyperlink ref="D534" r:id="rId533" tooltip="Завантажити сертифікат" display="Завантажити сертифікат"/>
    <hyperlink ref="D535" r:id="rId534" tooltip="Завантажити сертифікат" display="Завантажити сертифікат"/>
    <hyperlink ref="D536" r:id="rId535" tooltip="Завантажити сертифікат" display="Завантажити сертифікат"/>
    <hyperlink ref="D537" r:id="rId536" tooltip="Завантажити сертифікат" display="Завантажити сертифікат"/>
    <hyperlink ref="D538" r:id="rId537" tooltip="Завантажити сертифікат" display="Завантажити сертифікат"/>
    <hyperlink ref="D539" r:id="rId538" tooltip="Завантажити сертифікат" display="Завантажити сертифікат"/>
    <hyperlink ref="D540" r:id="rId539" tooltip="Завантажити сертифікат" display="Завантажити сертифікат"/>
    <hyperlink ref="D541" r:id="rId540" tooltip="Завантажити сертифікат" display="Завантажити сертифікат"/>
    <hyperlink ref="D542" r:id="rId541" tooltip="Завантажити сертифікат" display="Завантажити сертифікат"/>
    <hyperlink ref="D543" r:id="rId542" tooltip="Завантажити сертифікат" display="Завантажити сертифікат"/>
    <hyperlink ref="D544" r:id="rId543" tooltip="Завантажити сертифікат" display="Завантажити сертифікат"/>
    <hyperlink ref="D545" r:id="rId544" tooltip="Завантажити сертифікат" display="Завантажити сертифікат"/>
    <hyperlink ref="D546" r:id="rId545" tooltip="Завантажити сертифікат" display="Завантажити сертифікат"/>
    <hyperlink ref="D547" r:id="rId546" tooltip="Завантажити сертифікат" display="Завантажити сертифікат"/>
    <hyperlink ref="D548" r:id="rId547" tooltip="Завантажити сертифікат" display="Завантажити сертифікат"/>
    <hyperlink ref="D549" r:id="rId548" tooltip="Завантажити сертифікат" display="Завантажити сертифікат"/>
    <hyperlink ref="D550" r:id="rId549" tooltip="Завантажити сертифікат" display="Завантажити сертифікат"/>
    <hyperlink ref="D551" r:id="rId550" tooltip="Завантажити сертифікат" display="Завантажити сертифікат"/>
    <hyperlink ref="D552" r:id="rId551" tooltip="Завантажити сертифікат" display="Завантажити сертифікат"/>
    <hyperlink ref="D553" r:id="rId552" tooltip="Завантажити сертифікат" display="Завантажити сертифікат"/>
    <hyperlink ref="D554" r:id="rId553" tooltip="Завантажити сертифікат" display="Завантажити сертифікат"/>
    <hyperlink ref="D555" r:id="rId554" tooltip="Завантажити сертифікат" display="Завантажити сертифікат"/>
    <hyperlink ref="D556" r:id="rId555" tooltip="Завантажити сертифікат" display="Завантажити сертифікат"/>
    <hyperlink ref="D557" r:id="rId556" tooltip="Завантажити сертифікат" display="Завантажити сертифікат"/>
    <hyperlink ref="D558" r:id="rId557" tooltip="Завантажити сертифікат" display="Завантажити сертифікат"/>
    <hyperlink ref="D559" r:id="rId558" tooltip="Завантажити сертифікат" display="Завантажити сертифікат"/>
    <hyperlink ref="D560" r:id="rId559" tooltip="Завантажити сертифікат" display="Завантажити сертифікат"/>
    <hyperlink ref="D561" r:id="rId560" tooltip="Завантажити сертифікат" display="Завантажити сертифікат"/>
    <hyperlink ref="D562" r:id="rId561" tooltip="Завантажити сертифікат" display="Завантажити сертифікат"/>
    <hyperlink ref="D563" r:id="rId562" tooltip="Завантажити сертифікат" display="Завантажити сертифікат"/>
    <hyperlink ref="D564" r:id="rId563" tooltip="Завантажити сертифікат" display="Завантажити сертифікат"/>
    <hyperlink ref="D565" r:id="rId564" tooltip="Завантажити сертифікат" display="Завантажити сертифікат"/>
    <hyperlink ref="D566" r:id="rId565" tooltip="Завантажити сертифікат" display="Завантажити сертифікат"/>
    <hyperlink ref="D567" r:id="rId566" tooltip="Завантажити сертифікат" display="Завантажити сертифікат"/>
    <hyperlink ref="D568" r:id="rId567" tooltip="Завантажити сертифікат" display="Завантажити сертифікат"/>
    <hyperlink ref="D569" r:id="rId568" tooltip="Завантажити сертифікат" display="Завантажити сертифікат"/>
    <hyperlink ref="D570" r:id="rId569" tooltip="Завантажити сертифікат" display="Завантажити сертифікат"/>
    <hyperlink ref="D571" r:id="rId570" tooltip="Завантажити сертифікат" display="Завантажити сертифікат"/>
    <hyperlink ref="D572" r:id="rId571" tooltip="Завантажити сертифікат" display="Завантажити сертифікат"/>
    <hyperlink ref="D573" r:id="rId572" tooltip="Завантажити сертифікат" display="Завантажити сертифікат"/>
    <hyperlink ref="D574" r:id="rId573" tooltip="Завантажити сертифікат" display="Завантажити сертифікат"/>
    <hyperlink ref="D575" r:id="rId574" tooltip="Завантажити сертифікат" display="Завантажити сертифікат"/>
    <hyperlink ref="D576" r:id="rId575" tooltip="Завантажити сертифікат" display="Завантажити сертифікат"/>
    <hyperlink ref="D577" r:id="rId576" tooltip="Завантажити сертифікат" display="Завантажити сертифікат"/>
    <hyperlink ref="D578" r:id="rId577" tooltip="Завантажити сертифікат" display="Завантажити сертифікат"/>
    <hyperlink ref="D579" r:id="rId578" tooltip="Завантажити сертифікат" display="Завантажити сертифікат"/>
    <hyperlink ref="D580" r:id="rId579" tooltip="Завантажити сертифікат" display="Завантажити сертифікат"/>
    <hyperlink ref="D581" r:id="rId580" tooltip="Завантажити сертифікат" display="Завантажити сертифікат"/>
    <hyperlink ref="D582" r:id="rId581" tooltip="Завантажити сертифікат" display="Завантажити сертифікат"/>
    <hyperlink ref="D583" r:id="rId582" tooltip="Завантажити сертифікат" display="Завантажити сертифікат"/>
    <hyperlink ref="D584" r:id="rId583" tooltip="Завантажити сертифікат" display="Завантажити сертифікат"/>
    <hyperlink ref="D585" r:id="rId584" tooltip="Завантажити сертифікат" display="Завантажити сертифікат"/>
    <hyperlink ref="D586" r:id="rId585" tooltip="Завантажити сертифікат" display="Завантажити сертифікат"/>
    <hyperlink ref="D587" r:id="rId586" tooltip="Завантажити сертифікат" display="Завантажити сертифікат"/>
    <hyperlink ref="D588" r:id="rId587" tooltip="Завантажити сертифікат" display="Завантажити сертифікат"/>
    <hyperlink ref="D589" r:id="rId588" tooltip="Завантажити сертифікат" display="Завантажити сертифікат"/>
    <hyperlink ref="D590" r:id="rId589" tooltip="Завантажити сертифікат" display="Завантажити сертифікат"/>
    <hyperlink ref="D591" r:id="rId590" tooltip="Завантажити сертифікат" display="Завантажити сертифікат"/>
    <hyperlink ref="D592" r:id="rId591" tooltip="Завантажити сертифікат" display="Завантажити сертифікат"/>
    <hyperlink ref="D593" r:id="rId592" tooltip="Завантажити сертифікат" display="Завантажити сертифікат"/>
    <hyperlink ref="D594" r:id="rId593" tooltip="Завантажити сертифікат" display="Завантажити сертифікат"/>
    <hyperlink ref="D595" r:id="rId594" tooltip="Завантажити сертифікат" display="Завантажити сертифікат"/>
    <hyperlink ref="D596" r:id="rId595" tooltip="Завантажити сертифікат" display="Завантажити сертифікат"/>
    <hyperlink ref="D597" r:id="rId596" tooltip="Завантажити сертифікат" display="Завантажити сертифікат"/>
    <hyperlink ref="D598" r:id="rId597" tooltip="Завантажити сертифікат" display="Завантажити сертифікат"/>
    <hyperlink ref="D599" r:id="rId598" tooltip="Завантажити сертифікат" display="Завантажити сертифікат"/>
    <hyperlink ref="D600" r:id="rId599" tooltip="Завантажити сертифікат" display="Завантажити сертифікат"/>
    <hyperlink ref="D601" r:id="rId600" tooltip="Завантажити сертифікат" display="Завантажити сертифікат"/>
    <hyperlink ref="D602" r:id="rId601" tooltip="Завантажити сертифікат" display="Завантажити сертифікат"/>
    <hyperlink ref="D603" r:id="rId602" tooltip="Завантажити сертифікат" display="Завантажити сертифікат"/>
    <hyperlink ref="D604" r:id="rId603" tooltip="Завантажити сертифікат" display="Завантажити сертифікат"/>
    <hyperlink ref="D605" r:id="rId604" tooltip="Завантажити сертифікат" display="Завантажити сертифікат"/>
    <hyperlink ref="D606" r:id="rId605" tooltip="Завантажити сертифікат" display="Завантажити сертифікат"/>
    <hyperlink ref="D607" r:id="rId606" tooltip="Завантажити сертифікат" display="Завантажити сертифікат"/>
    <hyperlink ref="D608" r:id="rId607" tooltip="Завантажити сертифікат" display="Завантажити сертифікат"/>
    <hyperlink ref="D609" r:id="rId608" tooltip="Завантажити сертифікат" display="Завантажити сертифікат"/>
    <hyperlink ref="D610" r:id="rId609" tooltip="Завантажити сертифікат" display="Завантажити сертифікат"/>
    <hyperlink ref="D611" r:id="rId610" tooltip="Завантажити сертифікат" display="Завантажити сертифікат"/>
    <hyperlink ref="D612" r:id="rId611" tooltip="Завантажити сертифікат" display="Завантажити сертифікат"/>
    <hyperlink ref="D613" r:id="rId612" tooltip="Завантажити сертифікат" display="Завантажити сертифікат"/>
    <hyperlink ref="D614" r:id="rId613" tooltip="Завантажити сертифікат" display="Завантажити сертифікат"/>
    <hyperlink ref="D615" r:id="rId614" tooltip="Завантажити сертифікат" display="Завантажити сертифікат"/>
    <hyperlink ref="D616" r:id="rId615" tooltip="Завантажити сертифікат" display="Завантажити сертифікат"/>
    <hyperlink ref="D617" r:id="rId616" tooltip="Завантажити сертифікат" display="Завантажити сертифікат"/>
    <hyperlink ref="D618" r:id="rId617" tooltip="Завантажити сертифікат" display="Завантажити сертифікат"/>
    <hyperlink ref="D619" r:id="rId618" tooltip="Завантажити сертифікат" display="Завантажити сертифікат"/>
    <hyperlink ref="D620" r:id="rId619" tooltip="Завантажити сертифікат" display="Завантажити сертифікат"/>
    <hyperlink ref="D621" r:id="rId620" tooltip="Завантажити сертифікат" display="Завантажити сертифікат"/>
    <hyperlink ref="D622" r:id="rId621" tooltip="Завантажити сертифікат" display="Завантажити сертифікат"/>
    <hyperlink ref="D623" r:id="rId622" tooltip="Завантажити сертифікат" display="Завантажити сертифікат"/>
    <hyperlink ref="D624" r:id="rId623" tooltip="Завантажити сертифікат" display="Завантажити сертифікат"/>
    <hyperlink ref="D625" r:id="rId624" tooltip="Завантажити сертифікат" display="Завантажити сертифікат"/>
    <hyperlink ref="D626" r:id="rId625" tooltip="Завантажити сертифікат" display="Завантажити сертифікат"/>
    <hyperlink ref="D627" r:id="rId626" tooltip="Завантажити сертифікат" display="Завантажити сертифікат"/>
    <hyperlink ref="D628" r:id="rId627" tooltip="Завантажити сертифікат" display="Завантажити сертифікат"/>
    <hyperlink ref="D629" r:id="rId628" tooltip="Завантажити сертифікат" display="Завантажити сертифікат"/>
    <hyperlink ref="D630" r:id="rId629" tooltip="Завантажити сертифікат" display="Завантажити сертифікат"/>
    <hyperlink ref="D631" r:id="rId630" tooltip="Завантажити сертифікат" display="Завантажити сертифікат"/>
    <hyperlink ref="D632" r:id="rId631" tooltip="Завантажити сертифікат" display="Завантажити сертифікат"/>
    <hyperlink ref="D633" r:id="rId632" tooltip="Завантажити сертифікат" display="Завантажити сертифікат"/>
    <hyperlink ref="D634" r:id="rId633" tooltip="Завантажити сертифікат" display="Завантажити сертифікат"/>
    <hyperlink ref="D635" r:id="rId634" tooltip="Завантажити сертифікат" display="Завантажити сертифікат"/>
    <hyperlink ref="D636" r:id="rId635" tooltip="Завантажити сертифікат" display="Завантажити сертифікат"/>
    <hyperlink ref="D637" r:id="rId636" tooltip="Завантажити сертифікат" display="Завантажити сертифікат"/>
    <hyperlink ref="D638" r:id="rId637" tooltip="Завантажити сертифікат" display="Завантажити сертифікат"/>
    <hyperlink ref="D639" r:id="rId638" tooltip="Завантажити сертифікат" display="Завантажити сертифікат"/>
    <hyperlink ref="D640" r:id="rId639" tooltip="Завантажити сертифікат" display="Завантажити сертифікат"/>
    <hyperlink ref="D641" r:id="rId640" tooltip="Завантажити сертифікат" display="Завантажити сертифікат"/>
    <hyperlink ref="D642" r:id="rId641" tooltip="Завантажити сертифікат" display="Завантажити сертифікат"/>
    <hyperlink ref="D643" r:id="rId642" tooltip="Завантажити сертифікат" display="Завантажити сертифікат"/>
    <hyperlink ref="D644" r:id="rId643" tooltip="Завантажити сертифікат" display="Завантажити сертифікат"/>
    <hyperlink ref="D645" r:id="rId644" tooltip="Завантажити сертифікат" display="Завантажити сертифікат"/>
    <hyperlink ref="D646" r:id="rId645" tooltip="Завантажити сертифікат" display="Завантажити сертифікат"/>
    <hyperlink ref="D647" r:id="rId646" tooltip="Завантажити сертифікат" display="Завантажити сертифікат"/>
    <hyperlink ref="D648" r:id="rId647" tooltip="Завантажити сертифікат" display="Завантажити сертифікат"/>
    <hyperlink ref="D649" r:id="rId648" tooltip="Завантажити сертифікат" display="Завантажити сертифікат"/>
    <hyperlink ref="D650" r:id="rId649" tooltip="Завантажити сертифікат" display="Завантажити сертифікат"/>
    <hyperlink ref="D651" r:id="rId650" tooltip="Завантажити сертифікат" display="Завантажити сертифікат"/>
    <hyperlink ref="D652" r:id="rId651" tooltip="Завантажити сертифікат" display="Завантажити сертифікат"/>
    <hyperlink ref="D653" r:id="rId652" tooltip="Завантажити сертифікат" display="Завантажити сертифікат"/>
    <hyperlink ref="D654" r:id="rId653" tooltip="Завантажити сертифікат" display="Завантажити сертифікат"/>
    <hyperlink ref="D655" r:id="rId654" tooltip="Завантажити сертифікат" display="Завантажити сертифікат"/>
    <hyperlink ref="D656" r:id="rId655" tooltip="Завантажити сертифікат" display="Завантажити сертифікат"/>
    <hyperlink ref="D657" r:id="rId656" tooltip="Завантажити сертифікат" display="Завантажити сертифікат"/>
    <hyperlink ref="D658" r:id="rId657" tooltip="Завантажити сертифікат" display="Завантажити сертифікат"/>
    <hyperlink ref="D659" r:id="rId658" tooltip="Завантажити сертифікат" display="Завантажити сертифікат"/>
    <hyperlink ref="D660" r:id="rId659" tooltip="Завантажити сертифікат" display="Завантажити сертифікат"/>
    <hyperlink ref="D661" r:id="rId660" tooltip="Завантажити сертифікат" display="Завантажити сертифікат"/>
    <hyperlink ref="D662" r:id="rId661" tooltip="Завантажити сертифікат" display="Завантажити сертифікат"/>
    <hyperlink ref="D663" r:id="rId662" tooltip="Завантажити сертифікат" display="Завантажити сертифікат"/>
    <hyperlink ref="D664" r:id="rId663" tooltip="Завантажити сертифікат" display="Завантажити сертифікат"/>
    <hyperlink ref="D665" r:id="rId664" tooltip="Завантажити сертифікат" display="Завантажити сертифікат"/>
    <hyperlink ref="D666" r:id="rId665" tooltip="Завантажити сертифікат" display="Завантажити сертифікат"/>
    <hyperlink ref="D667" r:id="rId666" tooltip="Завантажити сертифікат" display="Завантажити сертифікат"/>
    <hyperlink ref="D668" r:id="rId667" tooltip="Завантажити сертифікат" display="Завантажити сертифікат"/>
    <hyperlink ref="D669" r:id="rId668" tooltip="Завантажити сертифікат" display="Завантажити сертифікат"/>
    <hyperlink ref="D670" r:id="rId669" tooltip="Завантажити сертифікат" display="Завантажити сертифікат"/>
    <hyperlink ref="D671" r:id="rId670" tooltip="Завантажити сертифікат" display="Завантажити сертифікат"/>
    <hyperlink ref="D672" r:id="rId671" tooltip="Завантажити сертифікат" display="Завантажити сертифікат"/>
    <hyperlink ref="D673" r:id="rId672" tooltip="Завантажити сертифікат" display="Завантажити сертифікат"/>
    <hyperlink ref="D674" r:id="rId673" tooltip="Завантажити сертифікат" display="Завантажити сертифікат"/>
    <hyperlink ref="D675" r:id="rId674" tooltip="Завантажити сертифікат" display="Завантажити сертифікат"/>
    <hyperlink ref="D676" r:id="rId675" tooltip="Завантажити сертифікат" display="Завантажити сертифікат"/>
    <hyperlink ref="D677" r:id="rId676" tooltip="Завантажити сертифікат" display="Завантажити сертифікат"/>
    <hyperlink ref="D678" r:id="rId677" tooltip="Завантажити сертифікат" display="Завантажити сертифікат"/>
    <hyperlink ref="D679" r:id="rId678" tooltip="Завантажити сертифікат" display="Завантажити сертифікат"/>
    <hyperlink ref="D680" r:id="rId679" tooltip="Завантажити сертифікат" display="Завантажити сертифікат"/>
    <hyperlink ref="D681" r:id="rId680" tooltip="Завантажити сертифікат" display="Завантажити сертифікат"/>
    <hyperlink ref="D682" r:id="rId681" tooltip="Завантажити сертифікат" display="Завантажити сертифікат"/>
    <hyperlink ref="D683" r:id="rId682" tooltip="Завантажити сертифікат" display="Завантажити сертифікат"/>
    <hyperlink ref="D684" r:id="rId683" tooltip="Завантажити сертифікат" display="Завантажити сертифікат"/>
    <hyperlink ref="D685" r:id="rId684" tooltip="Завантажити сертифікат" display="Завантажити сертифікат"/>
    <hyperlink ref="D686" r:id="rId685" tooltip="Завантажити сертифікат" display="Завантажити сертифікат"/>
    <hyperlink ref="D687" r:id="rId686" tooltip="Завантажити сертифікат" display="Завантажити сертифікат"/>
    <hyperlink ref="D688" r:id="rId687" tooltip="Завантажити сертифікат" display="Завантажити сертифікат"/>
    <hyperlink ref="D689" r:id="rId688" tooltip="Завантажити сертифікат" display="Завантажити сертифікат"/>
    <hyperlink ref="D690" r:id="rId689" tooltip="Завантажити сертифікат" display="Завантажити сертифікат"/>
    <hyperlink ref="D691" r:id="rId690" tooltip="Завантажити сертифікат" display="Завантажити сертифікат"/>
    <hyperlink ref="D692" r:id="rId691" tooltip="Завантажити сертифікат" display="Завантажити сертифікат"/>
    <hyperlink ref="D693" r:id="rId692" tooltip="Завантажити сертифікат" display="Завантажити сертифікат"/>
    <hyperlink ref="D694" r:id="rId693" tooltip="Завантажити сертифікат" display="Завантажити сертифікат"/>
    <hyperlink ref="D695" r:id="rId694" tooltip="Завантажити сертифікат" display="Завантажити сертифікат"/>
    <hyperlink ref="D696" r:id="rId695" tooltip="Завантажити сертифікат" display="Завантажити сертифікат"/>
    <hyperlink ref="D697" r:id="rId696" tooltip="Завантажити сертифікат" display="Завантажити сертифікат"/>
    <hyperlink ref="D698" r:id="rId697" tooltip="Завантажити сертифікат" display="Завантажити сертифікат"/>
    <hyperlink ref="D699" r:id="rId698" tooltip="Завантажити сертифікат" display="Завантажити сертифікат"/>
    <hyperlink ref="D700" r:id="rId699" tooltip="Завантажити сертифікат" display="Завантажити сертифікат"/>
    <hyperlink ref="D701" r:id="rId700" tooltip="Завантажити сертифікат" display="Завантажити сертифікат"/>
    <hyperlink ref="D702" r:id="rId701" tooltip="Завантажити сертифікат" display="Завантажити сертифікат"/>
    <hyperlink ref="D703" r:id="rId702" tooltip="Завантажити сертифікат" display="Завантажити сертифікат"/>
    <hyperlink ref="D704" r:id="rId703" tooltip="Завантажити сертифікат" display="Завантажити сертифікат"/>
    <hyperlink ref="D705" r:id="rId704" tooltip="Завантажити сертифікат" display="Завантажити сертифікат"/>
    <hyperlink ref="D706" r:id="rId705" tooltip="Завантажити сертифікат" display="Завантажити сертифікат"/>
    <hyperlink ref="D707" r:id="rId706" tooltip="Завантажити сертифікат" display="Завантажити сертифікат"/>
    <hyperlink ref="D708" r:id="rId707" tooltip="Завантажити сертифікат" display="Завантажити сертифікат"/>
    <hyperlink ref="D709" r:id="rId708" tooltip="Завантажити сертифікат" display="Завантажити сертифікат"/>
    <hyperlink ref="D710" r:id="rId709" tooltip="Завантажити сертифікат" display="Завантажити сертифікат"/>
    <hyperlink ref="D711" r:id="rId710" tooltip="Завантажити сертифікат" display="Завантажити сертифікат"/>
    <hyperlink ref="D712" r:id="rId711" tooltip="Завантажити сертифікат" display="Завантажити сертифікат"/>
    <hyperlink ref="D713" r:id="rId712" tooltip="Завантажити сертифікат" display="Завантажити сертифікат"/>
    <hyperlink ref="D714" r:id="rId713" tooltip="Завантажити сертифікат" display="Завантажити сертифікат"/>
    <hyperlink ref="D715" r:id="rId714" tooltip="Завантажити сертифікат" display="Завантажити сертифікат"/>
    <hyperlink ref="D716" r:id="rId715" tooltip="Завантажити сертифікат" display="Завантажити сертифікат"/>
    <hyperlink ref="D717" r:id="rId716" tooltip="Завантажити сертифікат" display="Завантажити сертифікат"/>
    <hyperlink ref="D718" r:id="rId717" tooltip="Завантажити сертифікат" display="Завантажити сертифікат"/>
  </hyperlinks>
  <pageMargins left="0.7" right="0.7" top="0.75" bottom="0.75" header="0.3" footer="0.3"/>
  <pageSetup orientation="portrait" r:id="rId7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2023-12-14T16:18:46Z</dcterms:created>
  <dcterms:modified xsi:type="dcterms:W3CDTF">2024-02-01T16:40:04Z</dcterms:modified>
  <cp:category/>
</cp:coreProperties>
</file>