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Мої документи\Музей Грошей\2026 спеціальний віртуальний тур для освітян\Лютий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F289" i="1" l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 l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<sst xmlns="http://schemas.openxmlformats.org/spreadsheetml/2006/main" count="1158" uniqueCount="441">
  <si>
    <t xml:space="preserve">Номер </t>
  </si>
  <si>
    <t xml:space="preserve">ПІБ </t>
  </si>
  <si>
    <t xml:space="preserve">Установа </t>
  </si>
  <si>
    <t>Дата</t>
  </si>
  <si>
    <t>Назва заходу</t>
  </si>
  <si>
    <t>Посилання на сертифікат</t>
  </si>
  <si>
    <t xml:space="preserve">Бережна Леся Віталіївна </t>
  </si>
  <si>
    <t xml:space="preserve">Черкаський державний технологічний університет </t>
  </si>
  <si>
    <t>27 січня 2026 р.</t>
  </si>
  <si>
    <t>Залізниця в історії грошей та медальєрному мистецтві</t>
  </si>
  <si>
    <t>Бєлов Гордій Олександрович</t>
  </si>
  <si>
    <t>МКУ ім. Пилипа Орлика</t>
  </si>
  <si>
    <t xml:space="preserve">Блінова Карина Ігорівна </t>
  </si>
  <si>
    <t>Відокремлений структурний підрозділ Фаховий коледж економіки і технологій ДУЕТ</t>
  </si>
  <si>
    <t>Бобрик Олена Борисівна</t>
  </si>
  <si>
    <t xml:space="preserve">ВСП "Верхньодніпровський фаховий коледж ДДАЕУ" </t>
  </si>
  <si>
    <t xml:space="preserve">Бойко Вікторія Андріївна </t>
  </si>
  <si>
    <t xml:space="preserve">Таращанський технічний економіко-правовий фаховий коледж </t>
  </si>
  <si>
    <t>Бондаренко Артем Сергійович</t>
  </si>
  <si>
    <t>Комунальний заклад "Мереф’янський медичний ліцей"</t>
  </si>
  <si>
    <t>Бондаренко Наталія Дмитрівна</t>
  </si>
  <si>
    <t>Комунальний заклад "Мереф'янська гімназія № 7 з початковою школою"</t>
  </si>
  <si>
    <t xml:space="preserve">Бражій Оксана Сергіївна </t>
  </si>
  <si>
    <t xml:space="preserve">Національний університет біоресурсів та природокористування України </t>
  </si>
  <si>
    <t>Брайловський Ілля Аркадійович</t>
  </si>
  <si>
    <t>Бровко Лариса Василівна</t>
  </si>
  <si>
    <t>Відокремлений структурний підрозділ "Хорольський агропромисловий фаховий коледж Полтавського державного аграрного університету"</t>
  </si>
  <si>
    <t>Будрик Оксана Ігорівна</t>
  </si>
  <si>
    <t>Ліцей Інітіум міста Сіверськодонецька Луганської області</t>
  </si>
  <si>
    <t>Бушинська Ольга Анатоліївна</t>
  </si>
  <si>
    <t>ДЕРЖАВНИЙ НАВЧАЛЬНИЙ ЗАКЛАД  «ВІННИЦЬКИЙ ЦЕНТР ПРОФЕСІЙНО-ТЕХНІЧНОЇ ОСВІТИ ПЕРЕРОБНОЇ ПРОМИСЛОВОСТІ»</t>
  </si>
  <si>
    <t>Вакула Оксана Ярославівна</t>
  </si>
  <si>
    <t>Державний навчальний заклад «Вище професійне училище - 34 м. Стрий»</t>
  </si>
  <si>
    <t>Верланов Олександр Юрійович</t>
  </si>
  <si>
    <t>Воробйова Марія Олександрівна</t>
  </si>
  <si>
    <t>ВСП ТФК ДУЕТ</t>
  </si>
  <si>
    <t xml:space="preserve">Врублевська Дарія Сергіївна </t>
  </si>
  <si>
    <t xml:space="preserve">Таращанський Технічний та Економіко-Правовий Фаховий Коледж </t>
  </si>
  <si>
    <t>Глигало Наталія Анатоліївна</t>
  </si>
  <si>
    <t>Черкаський державний фаховий бізнес-коледж</t>
  </si>
  <si>
    <t>Горбань Катерина Володимирівна</t>
  </si>
  <si>
    <t>ВСП Технологічний фаховий коледж Державного університету економіки і технологій</t>
  </si>
  <si>
    <t>Горбач Тетяна Вікторівна</t>
  </si>
  <si>
    <t>НТУ "ХПІ"</t>
  </si>
  <si>
    <t xml:space="preserve">Горбенко Ольга Борисівна </t>
  </si>
  <si>
    <t xml:space="preserve">Харківський фаховий коледж спорту </t>
  </si>
  <si>
    <t>Гориславець Юлія Олександрівна</t>
  </si>
  <si>
    <t>Дніпровський фаховий коледж енергетичних та інформаційних технологій</t>
  </si>
  <si>
    <t xml:space="preserve">Горностаєв Юрій Вячеславович </t>
  </si>
  <si>
    <t xml:space="preserve">ВСП ТФК ДУЕТ </t>
  </si>
  <si>
    <t>Грищук Наталя Василівна</t>
  </si>
  <si>
    <t>Софіївський ЗДО "Берізка" Софіївської селищної ради Дніпропетровської області</t>
  </si>
  <si>
    <t xml:space="preserve">Дем’янчук Дар’я Сергіївна </t>
  </si>
  <si>
    <t>НУБІП</t>
  </si>
  <si>
    <t>Довгалюк Ангеліна Русланівна</t>
  </si>
  <si>
    <t>Вінницький національний аграрний університет</t>
  </si>
  <si>
    <t>Дулік Тетяна Олександрівна</t>
  </si>
  <si>
    <t>Університет митної справи та фінансів</t>
  </si>
  <si>
    <t>Жарікова Олена Борисівна</t>
  </si>
  <si>
    <t>НУБІП УКРАЇНИ</t>
  </si>
  <si>
    <t xml:space="preserve">Жигарьова Інна Василівна </t>
  </si>
  <si>
    <t>Таращанський технічний та економіко-правовий фаховий коледж</t>
  </si>
  <si>
    <t xml:space="preserve">Зелениця Ірина Михайлівна </t>
  </si>
  <si>
    <t xml:space="preserve">Луганський національний університет імені Тараса Шевченка </t>
  </si>
  <si>
    <t>Зіненко Неллі Рафаелівна</t>
  </si>
  <si>
    <t>КЗО"Покровське вище професійне училище"ДОР"</t>
  </si>
  <si>
    <t xml:space="preserve">Іванова Ангеліна Олегівна </t>
  </si>
  <si>
    <t>ДНІПРОВСЬКИЙ ФАХОВИЙ КОЛЕДЖ ЕНЕРГЕТИЧНИХ ТА ІНФОРМАЦІЙНИХ ТЕХНОЛОГІЙ</t>
  </si>
  <si>
    <t>Івашина Олександр Флорович</t>
  </si>
  <si>
    <t>Івашина Світлана Юріївна</t>
  </si>
  <si>
    <t>Карбовська Жанна Анатоліївна</t>
  </si>
  <si>
    <t>Кам'янець-Подільський державний історичний музей-заповідник</t>
  </si>
  <si>
    <t>Катрусяк Віктор Михайлович</t>
  </si>
  <si>
    <t>Скалатський ліцей ,Тернопільська обл</t>
  </si>
  <si>
    <t>Керпатенко Софія Денисівна</t>
  </si>
  <si>
    <t>Кісіль Вікторія Володимирівна</t>
  </si>
  <si>
    <t xml:space="preserve">Клименко Олена Павлівна </t>
  </si>
  <si>
    <t xml:space="preserve">Національний університет біоресурсів і природокористування України </t>
  </si>
  <si>
    <t>Коверза Вікторія Семенівна</t>
  </si>
  <si>
    <t>Маріупольський державний університет (м.Київ)</t>
  </si>
  <si>
    <t>Кодак Наталія Іванівна</t>
  </si>
  <si>
    <t>Державний навчальний заклад "Вінницький центр професійно-технічної освіти переробної промисловості"</t>
  </si>
  <si>
    <t xml:space="preserve">Коміссарова Ірина Віталіївна </t>
  </si>
  <si>
    <t xml:space="preserve">Дніпровський фаховий коледж енергетичних та інформаційних технологій </t>
  </si>
  <si>
    <t>Константінова Оксана Євгенівна</t>
  </si>
  <si>
    <t>Копилова Ольга Володимирівна</t>
  </si>
  <si>
    <t>Одеський національний морський університет</t>
  </si>
  <si>
    <t>Коржан Олена Петрівна</t>
  </si>
  <si>
    <t xml:space="preserve">Український фізико-математичний ліцей КНУ імені Тараса Шевченка </t>
  </si>
  <si>
    <t>Корначевська Людмила Василівна</t>
  </si>
  <si>
    <t>Тернопільська початкова школа "Ерудит"</t>
  </si>
  <si>
    <t xml:space="preserve">Костіна Ірина Сергіївна </t>
  </si>
  <si>
    <t xml:space="preserve">НУБІП України </t>
  </si>
  <si>
    <t xml:space="preserve">Кравченко Єлизавета Володимирівна </t>
  </si>
  <si>
    <t>Крот Людмила Миколаївна</t>
  </si>
  <si>
    <t>Кременчуцький національний університет імені Михайла Остроградського</t>
  </si>
  <si>
    <t xml:space="preserve">Куделя Ярослав Русланович </t>
  </si>
  <si>
    <t>Таращанський технічний та економіко-правовий фаховий колелдж</t>
  </si>
  <si>
    <t xml:space="preserve">Кулик Юлія Миколаївна </t>
  </si>
  <si>
    <t xml:space="preserve">Черкаський державний фаховий бізнес-коледж </t>
  </si>
  <si>
    <t xml:space="preserve">Кухарчук Надія Миколаївна </t>
  </si>
  <si>
    <t xml:space="preserve">Прилуцький заклад дошкільної освіти (ясла-садок) комбінованого типу N 29 Прилуцької міської ради Чернігівської області </t>
  </si>
  <si>
    <t>Ладан Сергій Петрович</t>
  </si>
  <si>
    <t>Вінницькиий гуманітарний ліцей #1ім.М.І.Пирогова</t>
  </si>
  <si>
    <t xml:space="preserve">Листопад Юрій Олександрович </t>
  </si>
  <si>
    <t xml:space="preserve">Таращанський технічний та економічно-правовий фаховий коледж </t>
  </si>
  <si>
    <t xml:space="preserve">Лінник Варвара Олександрівна </t>
  </si>
  <si>
    <t>Дніпровський Фаховий Коледж Енергетичних та Інформаційних Технологій</t>
  </si>
  <si>
    <t xml:space="preserve">Лопатовська Оксана Олександрівна </t>
  </si>
  <si>
    <t xml:space="preserve">Хмельницький кооперативний торговельно-економічний інститут </t>
  </si>
  <si>
    <t xml:space="preserve">Любий Іван Васильович </t>
  </si>
  <si>
    <t xml:space="preserve">НУБіП України </t>
  </si>
  <si>
    <t>Мамонтова Зінаїда Василівна</t>
  </si>
  <si>
    <t>Мартинець Валентина Іванівна</t>
  </si>
  <si>
    <t>Дитячий садок 259</t>
  </si>
  <si>
    <t>Мартинова Ольга Вікторівна</t>
  </si>
  <si>
    <t>Ліцей № 6 Самарівської міської ради</t>
  </si>
  <si>
    <t>Мединська Віолета Іванівна</t>
  </si>
  <si>
    <t xml:space="preserve">Національний університет біоресурсів і природокористування </t>
  </si>
  <si>
    <t xml:space="preserve">Мельник Олександр Петрович </t>
  </si>
  <si>
    <t xml:space="preserve">Миколенко Богдана Андріївна </t>
  </si>
  <si>
    <t>Мисько Володимир Зіновійович</t>
  </si>
  <si>
    <t>Кам'янець-Подільське позашкільне навчально-виховне об'єднання</t>
  </si>
  <si>
    <t xml:space="preserve">Міщенко Ольга В'ячеславівна </t>
  </si>
  <si>
    <t xml:space="preserve">Національний Університет Чернігівська Політехніка </t>
  </si>
  <si>
    <t xml:space="preserve">Моісеєнко Кароліна Віталіївна </t>
  </si>
  <si>
    <t>Мошенська Наталія Валеріївна</t>
  </si>
  <si>
    <t>Харківський фаховий коледж спорту</t>
  </si>
  <si>
    <t xml:space="preserve">Музичко Ірина Анатоліївна </t>
  </si>
  <si>
    <t xml:space="preserve">ВСП "Фаховий коледж економіки і технологій НУ" Чернігівська політехніка" </t>
  </si>
  <si>
    <t>Мусієнко Олена Вікторівна</t>
  </si>
  <si>
    <t xml:space="preserve">Мусієнко Софія Петрівна </t>
  </si>
  <si>
    <t>Нагорний Павло Дем'янович</t>
  </si>
  <si>
    <t>Хмельницький кооперативний торговельно-економічний інститут</t>
  </si>
  <si>
    <t xml:space="preserve">Найченко Ірина Олександрівна </t>
  </si>
  <si>
    <t xml:space="preserve">Таращанський технічний та економіко-правовий фаховий коледж </t>
  </si>
  <si>
    <t xml:space="preserve">Нерух Людмила Сергіївна </t>
  </si>
  <si>
    <t xml:space="preserve">Дошкільний підрозділ Любимівського ЗПЗСО </t>
  </si>
  <si>
    <t>Нестеренко Софія Андріївна</t>
  </si>
  <si>
    <t>дніпровський фаховий коледж енергетичних та інформаційних технологій</t>
  </si>
  <si>
    <t xml:space="preserve">Нікольчук Юлія Миколаївна </t>
  </si>
  <si>
    <t>Новікова Людмила Флорівна</t>
  </si>
  <si>
    <t>Нянько Валерія Віталіївна</t>
  </si>
  <si>
    <t>Хмельницький університет управління та права імені Леоніда Юзькова</t>
  </si>
  <si>
    <t>Нянько Віталій Миколайович</t>
  </si>
  <si>
    <t>Університет економіки і підприємництва</t>
  </si>
  <si>
    <t>Нянько Людмила Юріївна</t>
  </si>
  <si>
    <t xml:space="preserve">Онищенко Анастасія Дмитрівна </t>
  </si>
  <si>
    <t xml:space="preserve"> Таращанський технічний та економіко-правовий фаховий коледж (ТТЕПФК)</t>
  </si>
  <si>
    <t>Палажій Ірина Ігорівна</t>
  </si>
  <si>
    <t>ВСП "Технологічний фаховий коледж "Національного лісотехнічного університету Україна"</t>
  </si>
  <si>
    <t>Пирогов Максим Олександрович</t>
  </si>
  <si>
    <t xml:space="preserve">Дніпровський Фаховий Коледж Енергетичних та Інформаційних Технологій </t>
  </si>
  <si>
    <t xml:space="preserve">Півень Альбіна Віталіївна </t>
  </si>
  <si>
    <t>Піскун Світлана Вікторівна</t>
  </si>
  <si>
    <t>Дошкільний навчальний заклад №24 "Калинка"(ясла-садок комбінованого типу Смілянської міської ради Черкаської області)</t>
  </si>
  <si>
    <t xml:space="preserve">Пошелюжна Тетяна Василівна </t>
  </si>
  <si>
    <t>Таращанський технічний та економіко-правовий коледж</t>
  </si>
  <si>
    <t>Пустовіт Вікторія Олександрівна</t>
  </si>
  <si>
    <t xml:space="preserve">Таращансько Технічний економіко-правовий Фаховий коледж </t>
  </si>
  <si>
    <t xml:space="preserve">Рилєєв Сергій Володимирович </t>
  </si>
  <si>
    <t xml:space="preserve">Чернівецький торговельно-економічний інститут Державного торговельно-економічного університету </t>
  </si>
  <si>
    <t>Романюк Яна Олегівна</t>
  </si>
  <si>
    <t xml:space="preserve">Руденко Ангеліна Олегівна </t>
  </si>
  <si>
    <t>Таращанський технічний та еконміко-правовий коледж</t>
  </si>
  <si>
    <t>Руденко Ніна Іванівна</t>
  </si>
  <si>
    <t>ВСП "Технологічний фаховий коледж Державного університету економіки і технологій"</t>
  </si>
  <si>
    <t>Рябенко Галина Миколаївна</t>
  </si>
  <si>
    <t xml:space="preserve">Савлук Святослав Юрійович </t>
  </si>
  <si>
    <t xml:space="preserve">Саганюк Володимир Федорович </t>
  </si>
  <si>
    <t xml:space="preserve">Карпатський національний університет імені Василя Стефаника </t>
  </si>
  <si>
    <t xml:space="preserve">Сашко Ольга Петрівна </t>
  </si>
  <si>
    <t xml:space="preserve">Луцький кооперативний фаховий коледж ЛТЕУ </t>
  </si>
  <si>
    <t xml:space="preserve">С'єдіна Інна Олегівна </t>
  </si>
  <si>
    <t xml:space="preserve">Харківське вище професійне училище сфери послуг </t>
  </si>
  <si>
    <t>Синяєва Оксана Анатоліївна</t>
  </si>
  <si>
    <t>Харківський автомобільно-дорожній фаховий коледж</t>
  </si>
  <si>
    <t>Ситнік Максим Євгенович</t>
  </si>
  <si>
    <t>ДФКЕІТ</t>
  </si>
  <si>
    <t xml:space="preserve">Соловей Наталія Миколаявна </t>
  </si>
  <si>
    <t>КПДІМ-З</t>
  </si>
  <si>
    <t xml:space="preserve">Сосновська Руслана Станіславівна </t>
  </si>
  <si>
    <t>Медичний фаховий коледж Харківського національного медичного університету</t>
  </si>
  <si>
    <t>Стеценко Олена Олексіївна</t>
  </si>
  <si>
    <t xml:space="preserve">Стрельцов Станіслав Віталійович </t>
  </si>
  <si>
    <t>Державний професійно-технічний навчальний заклад "Краматорський центр професійно-технічної освіти"</t>
  </si>
  <si>
    <t>Тесля Софія Миколаївна</t>
  </si>
  <si>
    <t>Львівський національний університет імені Івана Франка</t>
  </si>
  <si>
    <t xml:space="preserve">Ткачук Наталія Миколаівна </t>
  </si>
  <si>
    <t xml:space="preserve">Тресницька Поліна Вітальївна </t>
  </si>
  <si>
    <t xml:space="preserve">Тринчук Віктор Вікторович </t>
  </si>
  <si>
    <t>Трухін Максим Сергійович</t>
  </si>
  <si>
    <t xml:space="preserve">Фьодорова Катерина Олександрівна </t>
  </si>
  <si>
    <t xml:space="preserve">ДФКЕІТ </t>
  </si>
  <si>
    <t xml:space="preserve">Харченко Олександр Вадимович </t>
  </si>
  <si>
    <t xml:space="preserve">Христенко Ірина Миколаївна </t>
  </si>
  <si>
    <t>Комунальний заклад "Заклад дошкільної освіти (ясла-садок) √109 Харківської міської ради"</t>
  </si>
  <si>
    <t>Чала Вікторія Олександрівна</t>
  </si>
  <si>
    <t>Чиканов Олег Володимирович</t>
  </si>
  <si>
    <t>Шайда Мирослава Юріївна</t>
  </si>
  <si>
    <t>НУБіП</t>
  </si>
  <si>
    <t>Шандренко Анастасія Віталівна</t>
  </si>
  <si>
    <t>Шевель Вiкторiя Романiвна</t>
  </si>
  <si>
    <t>Національний університет біоресурсів і природокористування України</t>
  </si>
  <si>
    <t>Шевчук Владислава Олегівна</t>
  </si>
  <si>
    <t>Національний транспортний університет</t>
  </si>
  <si>
    <t>Шендригоренко Марина Трохимівна</t>
  </si>
  <si>
    <t>Маріупольський державний університет</t>
  </si>
  <si>
    <t xml:space="preserve">Шільвінська Ольга Леонардівна </t>
  </si>
  <si>
    <t xml:space="preserve">Шкуренко Кiра Романівна </t>
  </si>
  <si>
    <t>Щербина Наталія Сергіївна</t>
  </si>
  <si>
    <t>Комунальний заклад Харківський ліцей 104 Харківської міської ради</t>
  </si>
  <si>
    <t>Аврамчук Лідія Андріївна</t>
  </si>
  <si>
    <t>24 лютого 2026 р.</t>
  </si>
  <si>
    <t>Власне монетне карбування в Києві – монети київських великих князів</t>
  </si>
  <si>
    <t xml:space="preserve">Бабой Анастасія Юріївна </t>
  </si>
  <si>
    <t xml:space="preserve">Одеський національний економічний університет </t>
  </si>
  <si>
    <t xml:space="preserve">Батечко Юлія Миколаївна </t>
  </si>
  <si>
    <t xml:space="preserve">Миколаївський ясла-садок №3 "Малятко" Миколаївської сільської ради Синельниківського району Дніпропетровської області </t>
  </si>
  <si>
    <t>Безруков Олександр Анатолійович</t>
  </si>
  <si>
    <t xml:space="preserve">КОМУНАЛЬНИЙ ЗАКЛАД "РІШЕЛЬЄВСЬКИЙ НАУКОВИЙ ЛІЦЕЙ" </t>
  </si>
  <si>
    <t xml:space="preserve">Бень Анна Романівна </t>
  </si>
  <si>
    <t>ВСП «ЛФКХПП-НУХТ»</t>
  </si>
  <si>
    <t>Божко  Ірина Георгіївна</t>
  </si>
  <si>
    <t>Чернівецький медичний фаховий коледж</t>
  </si>
  <si>
    <t>Болюк Валерія Ростиславівна</t>
  </si>
  <si>
    <t>Центральноукраїнський національний технічний університет</t>
  </si>
  <si>
    <t xml:space="preserve">Бондар Дарʼя Олександрівна </t>
  </si>
  <si>
    <t xml:space="preserve">ЦНТУ </t>
  </si>
  <si>
    <t xml:space="preserve">Бондаренко  Свiтлана  Миколаīвна </t>
  </si>
  <si>
    <t xml:space="preserve">Харкiвський  автомобiльно-дорожний  фаховий  коледж </t>
  </si>
  <si>
    <t>КЗ "Мереф’янський медичний ліцей"</t>
  </si>
  <si>
    <t xml:space="preserve">КЗ «Мереф'янська гімназія №7 з початковою школою» </t>
  </si>
  <si>
    <t xml:space="preserve">Борщевська Альбіна Максимівна </t>
  </si>
  <si>
    <t>Бояренко Марія Олександрівна</t>
  </si>
  <si>
    <t>Заклад дошкільної освіти (ясла-садок) комбінованого типу «Оленка» Броварської міської ради Броварського району Київської області</t>
  </si>
  <si>
    <t xml:space="preserve">Будь Тетяна Валеріївна </t>
  </si>
  <si>
    <t xml:space="preserve">Луцький національний технічний університет </t>
  </si>
  <si>
    <t xml:space="preserve">Булдакова Олександра Леонідівна </t>
  </si>
  <si>
    <t xml:space="preserve">Василишин Марія Володимирівна </t>
  </si>
  <si>
    <t>ВСП «ЛФКХПП НУХТ»</t>
  </si>
  <si>
    <t>Вахновська Наталія Андріївна</t>
  </si>
  <si>
    <t>Луцький національний технічний університет</t>
  </si>
  <si>
    <t xml:space="preserve">Ворова Валерія Юріївна </t>
  </si>
  <si>
    <t xml:space="preserve">Гайворонський Політехнічний Фаховий Коледж </t>
  </si>
  <si>
    <t>Гаврилова Наталія Валеріївна</t>
  </si>
  <si>
    <t>Галан Наталія Євгеніївна</t>
  </si>
  <si>
    <t>Комунальний заклад "Вінницький ліцей №35"</t>
  </si>
  <si>
    <t>Гарасим Тетяна Станіславівна</t>
  </si>
  <si>
    <t>Львівський фаховий коледж харчових технологій</t>
  </si>
  <si>
    <t>Гнатюк Вікторія  Володимирівна</t>
  </si>
  <si>
    <t>Здолбунівський ліцей №6 Здолбунівської міської ради</t>
  </si>
  <si>
    <t xml:space="preserve">Гомонець Поліна Володимирівна </t>
  </si>
  <si>
    <t>Гончар Катерина Олександрівна</t>
  </si>
  <si>
    <t>Одеський національний економічний університет</t>
  </si>
  <si>
    <t>Гончаренко Олена Михайлівна</t>
  </si>
  <si>
    <t>Броварський ліцей №3 Броварської міської ради Броварського району Київської області</t>
  </si>
  <si>
    <t>Горбенко Ольга Борисівна</t>
  </si>
  <si>
    <t xml:space="preserve">Гордієнко Дарʼя Ігорівна </t>
  </si>
  <si>
    <t>ЦНТУ</t>
  </si>
  <si>
    <t>Горностаєв Юрій Вячеславович</t>
  </si>
  <si>
    <t>Городнича Вікторія Геннадіївна</t>
  </si>
  <si>
    <t xml:space="preserve">Горячова Марія Олегівна </t>
  </si>
  <si>
    <t xml:space="preserve">Центральноукраїнський національний технічний університет </t>
  </si>
  <si>
    <t>Григор'єва Інна Володимирівна</t>
  </si>
  <si>
    <t>Відокремлений структурний підрозділ "Василівський фаховий коледж Таврійського Державного Агротехнологічного Університету імені Дмитра Моторного"</t>
  </si>
  <si>
    <t>Грищук Надія Вікторівна</t>
  </si>
  <si>
    <t>ВСП Вінницький торговельно-економічний фаховий коледж ДТЕУ</t>
  </si>
  <si>
    <t xml:space="preserve">Губинська Наталія Володимирівна </t>
  </si>
  <si>
    <t xml:space="preserve">Харківський автомобільно-дорожній фаховий коледж </t>
  </si>
  <si>
    <t xml:space="preserve">Гузь Олександр Віталійович </t>
  </si>
  <si>
    <t>Демченко Анастасiя Олександрiвна</t>
  </si>
  <si>
    <t>Одеський нацiональний економiчний унiверситет</t>
  </si>
  <si>
    <t xml:space="preserve">Деркач Анастасія Русланівна </t>
  </si>
  <si>
    <t>Деркач Тетяна Анатоліївна</t>
  </si>
  <si>
    <t>ВСП "Уманський фаховий коледж технологій та бізнесу УНУ""</t>
  </si>
  <si>
    <t>Дзюблюк Олександр Валерійович</t>
  </si>
  <si>
    <t>Західноукраїнський національний університет</t>
  </si>
  <si>
    <t xml:space="preserve">Домбік Галина Іванівна </t>
  </si>
  <si>
    <t xml:space="preserve">Прилуцький ліцей 29 Луцької міської ради </t>
  </si>
  <si>
    <t>Дрінь Ірина Ігорівна</t>
  </si>
  <si>
    <t>Єрмолаєва Віра Василівна</t>
  </si>
  <si>
    <t>Комунальний заклад "Ліцей сучасної освіти "Інтелект" Світловодської міської ради"</t>
  </si>
  <si>
    <t>Журавель Алла Анатоліївна</t>
  </si>
  <si>
    <t>Куцеволівський ліцей Онуфріївської селищної ради Кіровоградської області</t>
  </si>
  <si>
    <t xml:space="preserve">Журова Олена Вячеславівна </t>
  </si>
  <si>
    <t xml:space="preserve">Заклад дошкільної освіти ясла-садок комбінованого типу #237 Смородинка Запорізької міської ради </t>
  </si>
  <si>
    <t>Здирок Марія Андріївна</t>
  </si>
  <si>
    <t>ВСП "Стрийський фаховий коледж ЛНУП"</t>
  </si>
  <si>
    <t xml:space="preserve">Зуберська Іванна Дмитрівна </t>
  </si>
  <si>
    <t>ПВНЗ «Буковинський університет»</t>
  </si>
  <si>
    <t>Івах Світлана Сергіївна</t>
  </si>
  <si>
    <t>Ісаєва Ірина Миколаївна</t>
  </si>
  <si>
    <t>Запорізька гімназія №86 Запорізької міської ради</t>
  </si>
  <si>
    <t xml:space="preserve">Іщенко Олександр Миколайович </t>
  </si>
  <si>
    <t xml:space="preserve">Запорізький фаховий коледж імені Дмитра Моторного </t>
  </si>
  <si>
    <t>Капацина Ірина Володимирівна</t>
  </si>
  <si>
    <t>ВСП " Первомайський фаховий коледж Національного університету кораблебудування імені адмірала Макарова"</t>
  </si>
  <si>
    <t>Скалатський ліцей</t>
  </si>
  <si>
    <t xml:space="preserve">Керпатенко Софія Денисівна </t>
  </si>
  <si>
    <t xml:space="preserve">Кісіль Вікторія Володимирівна </t>
  </si>
  <si>
    <t>Кобеляцька Настасія Сергіївна</t>
  </si>
  <si>
    <t>ЛІЦЕЙ "ЛІДЕР" ПРИШИБСЬКОЇ СІЛЬСЬКОЇ РАДИ</t>
  </si>
  <si>
    <t>Коваленко Вікторія Володимирівна</t>
  </si>
  <si>
    <t xml:space="preserve">Ковальчук Дарина Олегівна </t>
  </si>
  <si>
    <t xml:space="preserve">Ковальчук Поліна Володимирівна </t>
  </si>
  <si>
    <t xml:space="preserve">Гайворонський політехнічний фаховий коледж </t>
  </si>
  <si>
    <t>Колесник Олеся Олександрівна</t>
  </si>
  <si>
    <t>Колєсова Валентина Григорівна</t>
  </si>
  <si>
    <t>Комунальний заклад "Заклад дошкільної освіти (дитячий садок) загального розвитку "Мальва" Чумаківської сільської ради"</t>
  </si>
  <si>
    <t xml:space="preserve">Кравчук Анна Сергіївна </t>
  </si>
  <si>
    <t>Крехелєва Ольга Володимирівна</t>
  </si>
  <si>
    <t>КЗ "Козачелагерський опорний заклад освіти" Олешківської міської ради</t>
  </si>
  <si>
    <t>Крецька Анна Валеріївна</t>
  </si>
  <si>
    <t>Приватний вищий навчальний заклад "Буковинський університет"</t>
  </si>
  <si>
    <t>Кривульська Інна Вадимівна</t>
  </si>
  <si>
    <t>ЛНТУ</t>
  </si>
  <si>
    <t xml:space="preserve">Кузьмич Катерина Олегівна </t>
  </si>
  <si>
    <t xml:space="preserve">ВСП ЛФКХПП НУХТ </t>
  </si>
  <si>
    <t xml:space="preserve">Кульчицька Поліна Федорівна </t>
  </si>
  <si>
    <t xml:space="preserve">Одеський Національний Економічний Університет </t>
  </si>
  <si>
    <t>Вінницький гуманітарний ліцей №1 ім.М.І.Пирогова</t>
  </si>
  <si>
    <t>Левкович Іванна Стефанівна</t>
  </si>
  <si>
    <t xml:space="preserve">Литвиненко Єгор Володимирович </t>
  </si>
  <si>
    <t>Ліннік Дмитро Сергійович</t>
  </si>
  <si>
    <t>Одеський Національний Економічний Університет</t>
  </si>
  <si>
    <t xml:space="preserve">Хмельницький кооперативний фаховий коледж Хмельницького кооперативного торговельно-економічного інституту </t>
  </si>
  <si>
    <t>Маліков Володимир Васильович</t>
  </si>
  <si>
    <t>Харківський національний автомобільно-дорожній університет</t>
  </si>
  <si>
    <t>Махамат Світлана Василівна</t>
  </si>
  <si>
    <t>комунальний заклад " Харківський ліцей №141 Харківської міської ради"</t>
  </si>
  <si>
    <t>Мацука Вікторія Миколаївна</t>
  </si>
  <si>
    <t xml:space="preserve">Мацуляк Валерія Олексіївна </t>
  </si>
  <si>
    <t xml:space="preserve">Мелещеня Маргарита Миколаївна </t>
  </si>
  <si>
    <t>Мєдвєдєва Ольга Олександрівна</t>
  </si>
  <si>
    <t>Комунальний заклад дошкільної освіти N 259 Дніпровської міської ради</t>
  </si>
  <si>
    <t>Михайлова Жанна Борисівна</t>
  </si>
  <si>
    <t>Комунальний заклад дошкільної освіти 259 Дніпровської міської ради</t>
  </si>
  <si>
    <t>Михайлюк Світлана Іванівна</t>
  </si>
  <si>
    <t>Новороздільський політехнічний фаховий коледж</t>
  </si>
  <si>
    <t xml:space="preserve">Найда Вікторія Олександрівна </t>
  </si>
  <si>
    <t xml:space="preserve">Таращанський технійчний та економіко-правовий фаховий коледж </t>
  </si>
  <si>
    <t>Неденко Влада Сергіївна</t>
  </si>
  <si>
    <t>Нікольчук Юлія Миколаївна</t>
  </si>
  <si>
    <t xml:space="preserve">Ночвінова Вікторія Вадимівна </t>
  </si>
  <si>
    <t>Олізар Ліліана Вікторівна</t>
  </si>
  <si>
    <t>ВСП Василівський фаховий коледж Таврійського державного агротехнологічного університету імені Дмитра Моторного</t>
  </si>
  <si>
    <t>Онищенко Оксана Миколаївна</t>
  </si>
  <si>
    <t xml:space="preserve">Панова Катерина Денисівна </t>
  </si>
  <si>
    <t>Панова Олена Володимирівна</t>
  </si>
  <si>
    <t>КЗ "Покотилівський ЗДО"</t>
  </si>
  <si>
    <t>Панченко Вікторія Сергіївна</t>
  </si>
  <si>
    <t>ВСП "Житомирський торговельно-економічний фаховий коледж Державного торговельно-економічного університету"</t>
  </si>
  <si>
    <t>Пендак Лариса Семенівна</t>
  </si>
  <si>
    <t>ОЗ Нижньосірогозький ліцей Херсонської області</t>
  </si>
  <si>
    <t>Пиріг Світлана Олександрівна</t>
  </si>
  <si>
    <t xml:space="preserve">Підвальна Мирослава В'ячеславівна </t>
  </si>
  <si>
    <t>Відокремлений структурний підрозділ "Маслівський аграрний фаховий коледж ім. П.Х. Гаркавого Білоцерківського національного аграрного університету"</t>
  </si>
  <si>
    <t xml:space="preserve">Погорілець Аліна Русланівна </t>
  </si>
  <si>
    <t xml:space="preserve">Вінницький торговельно-економічний фаховий коледж </t>
  </si>
  <si>
    <t xml:space="preserve">Поплавська Наталія Миколаївна </t>
  </si>
  <si>
    <t xml:space="preserve">Ірпінський фаховий коледж економіки та права </t>
  </si>
  <si>
    <t xml:space="preserve">Попович Уляна Василівна </t>
  </si>
  <si>
    <t>ВСП ЛФКХПП НУХТ</t>
  </si>
  <si>
    <t xml:space="preserve">Присяжна Інна Вікторівна </t>
  </si>
  <si>
    <t>ДНЗ 110</t>
  </si>
  <si>
    <t>Приходько Алла Борисівна</t>
  </si>
  <si>
    <t>ВСП «Смілянський промислово-економічний фаховий коледж Черкаського державного технологічного університету»</t>
  </si>
  <si>
    <t>Приходько Тамара Павлівна</t>
  </si>
  <si>
    <t>Ліцей № 20 м. Києва</t>
  </si>
  <si>
    <t>Пугач Юрій Васильович</t>
  </si>
  <si>
    <t xml:space="preserve">Сумський національний аграрний університет </t>
  </si>
  <si>
    <t xml:space="preserve">Радченко Аліна Вадимівна </t>
  </si>
  <si>
    <t>Рилєєв Сергій Володимирович</t>
  </si>
  <si>
    <t>Чернівецький торговельно-економічний інститут Державного торговельно-економічного університету</t>
  </si>
  <si>
    <t xml:space="preserve">Романова Дар'я Олександрівна </t>
  </si>
  <si>
    <t>Руденко Ангеліна Олегівна</t>
  </si>
  <si>
    <t>Сергєєва Олена Степанівна</t>
  </si>
  <si>
    <t>Скрипкар Адріана-Віталіна Іванівна</t>
  </si>
  <si>
    <t>ПВНЗ « Буковинський університет»</t>
  </si>
  <si>
    <t xml:space="preserve">Смєлова Інна </t>
  </si>
  <si>
    <t xml:space="preserve">Соборова Діана Олександрівна </t>
  </si>
  <si>
    <t xml:space="preserve">Соловей Наталія Миколаївна </t>
  </si>
  <si>
    <t xml:space="preserve">КПДІМ-З </t>
  </si>
  <si>
    <t xml:space="preserve">Соловйова Майя Євгеніївна </t>
  </si>
  <si>
    <t>Відокремлений структурний підрозділ «Маслівський аграрний фаховий коледж імені П.Х. Гаркавого Білоцерківського Національного аграрного університету»</t>
  </si>
  <si>
    <t>Сосновська Руслана Станіславівна</t>
  </si>
  <si>
    <t>Стародубець Ніколь Юріївна</t>
  </si>
  <si>
    <t xml:space="preserve">Стоянов Андрій Миколайович </t>
  </si>
  <si>
    <t xml:space="preserve">Гайворонський Політехнічний фаховий коледж </t>
  </si>
  <si>
    <t>Стрельчук Анна Ігорівна</t>
  </si>
  <si>
    <t>Тарасюк Ірина Володимирівна</t>
  </si>
  <si>
    <t>ВСП «Технологічний фаховий коледж Національного лісотехнічного університету України»</t>
  </si>
  <si>
    <t>Терентьєва Дар'я Вікторівна</t>
  </si>
  <si>
    <t>Тімошик Світлана Іванівна</t>
  </si>
  <si>
    <t>Ліцей № 19 «ЮНІТІ» Подільського району м. Києва</t>
  </si>
  <si>
    <t>Ткачук Наталія Миколаївна</t>
  </si>
  <si>
    <t xml:space="preserve">Хмельницький університет управління та права імені Леоніда Юзькова </t>
  </si>
  <si>
    <t xml:space="preserve">Тодорчук Юлія Сергіївна </t>
  </si>
  <si>
    <t xml:space="preserve">Херсонський заклад дошкільної освіти 12 Херсонської міської ради </t>
  </si>
  <si>
    <t xml:space="preserve">Трофімішина Олена Сергіївна </t>
  </si>
  <si>
    <t>Турова Лариса Леонідівна</t>
  </si>
  <si>
    <t>Національний університет "Київський авіаційний інститут"</t>
  </si>
  <si>
    <t>Унтілова Юлія Олександрівна</t>
  </si>
  <si>
    <t xml:space="preserve">Устенко Вікторія Сергіївна </t>
  </si>
  <si>
    <t>Файчук Ольга Валеріївна</t>
  </si>
  <si>
    <t>Федоришина Марина Станіславівна</t>
  </si>
  <si>
    <t>Гайворонський політехнічний фаховий  коледж</t>
  </si>
  <si>
    <t xml:space="preserve">Філончук Тетяна Миколаївна </t>
  </si>
  <si>
    <t xml:space="preserve">Дошкільний навчальний заклад #24"Калинка "Смілянської міської ради Черкаської області </t>
  </si>
  <si>
    <t>ЦЮПАК Оксана Петрівна</t>
  </si>
  <si>
    <t>Відокремлений структурний підрозділ "Технологічний фаховий коледж Національного лісотехнічного університету України"</t>
  </si>
  <si>
    <t xml:space="preserve">Чала Вікторія Олександрівна </t>
  </si>
  <si>
    <t xml:space="preserve">Чемерис Ксенія Артурівна </t>
  </si>
  <si>
    <t>Чеханаускас Вікторія Іванівна</t>
  </si>
  <si>
    <t>Чубарь Оксана</t>
  </si>
  <si>
    <t>ДВНЗ "Ужгородський національний університет"</t>
  </si>
  <si>
    <t xml:space="preserve">Чума Ірина Миколаївна </t>
  </si>
  <si>
    <t xml:space="preserve">Середня загальноосвітня школа 65 м Львова </t>
  </si>
  <si>
    <t>Чухно Оксана Петрівна</t>
  </si>
  <si>
    <t>Сенчанський будинок дитячої та юнацької творчості Миргородського району Полтавської області</t>
  </si>
  <si>
    <t>Шевченко Тетяна Тарасівна</t>
  </si>
  <si>
    <t>Шишкіна Олена Вікторівна</t>
  </si>
  <si>
    <t>Національний університет "Чернігівська політехніка"</t>
  </si>
  <si>
    <t>Шиян Максим Мар’янович</t>
  </si>
  <si>
    <t>ВСП «ЛФКХПП НУХТ”</t>
  </si>
  <si>
    <t>Шкуріна Дар'я Андріївна</t>
  </si>
  <si>
    <t xml:space="preserve">Щербина Поліна Сергіївна </t>
  </si>
  <si>
    <t xml:space="preserve">Щербіна Евеліна Ігорівна </t>
  </si>
  <si>
    <t>Южека Наталія Іванівна</t>
  </si>
  <si>
    <t>Харківський торговельно-економічний фаховий коледж Державного торговельно-економічного університету</t>
  </si>
  <si>
    <t>Южека Роман Сергійович</t>
  </si>
  <si>
    <t>Харківський національний педагогічний університет імені Г. С. Сковороди</t>
  </si>
  <si>
    <t>Юсупов Юрій Юрійович</t>
  </si>
  <si>
    <t>Маслівський аграрний фаховий коледж ім. П.Х. Гаркавого Білоцерківського національного аграрного університету.</t>
  </si>
  <si>
    <t xml:space="preserve">Юхименко Володимир Миколайович </t>
  </si>
  <si>
    <t xml:space="preserve">Київський національний університет імені Тараса </t>
  </si>
  <si>
    <t xml:space="preserve">Янішевська Анастасія Миколаївна </t>
  </si>
  <si>
    <t xml:space="preserve">Ярошевський Ярослав Богданович </t>
  </si>
  <si>
    <t>Теребовлянський музей-майстерня</t>
  </si>
  <si>
    <t xml:space="preserve">Яцюк Софія Сергіївна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</si>
</sst>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5-99kqAW4Dwzn1dogzuW" TargetMode="External"/><Relationship Id="rId21" Type="http://schemas.openxmlformats.org/officeDocument/2006/relationships/hyperlink" Target="https://talan.bank.gov.ua/get-user-certificate/5-99k_-TdEFqnrTHcZuA" TargetMode="External"/><Relationship Id="rId63" Type="http://schemas.openxmlformats.org/officeDocument/2006/relationships/hyperlink" Target="https://talan.bank.gov.ua/get-user-certificate/5-99kTTLDK2JkIrjG37L" TargetMode="External"/><Relationship Id="rId159" Type="http://schemas.openxmlformats.org/officeDocument/2006/relationships/hyperlink" Target="https://talan.bank.gov.ua/get-user-certificate/o0qUSD4yKYy3RxgF2gQF" TargetMode="External"/><Relationship Id="rId170" Type="http://schemas.openxmlformats.org/officeDocument/2006/relationships/hyperlink" Target="https://talan.bank.gov.ua/get-user-certificate/o0qUSEoc6kV-tehhv7qB" TargetMode="External"/><Relationship Id="rId226" Type="http://schemas.openxmlformats.org/officeDocument/2006/relationships/hyperlink" Target="https://talan.bank.gov.ua/get-user-certificate/o0qUSe8buzDmZ3pVw7VD" TargetMode="External"/><Relationship Id="rId268" Type="http://schemas.openxmlformats.org/officeDocument/2006/relationships/hyperlink" Target="https://talan.bank.gov.ua/get-user-certificate/o0qUSyfmO1_P708GH6zT" TargetMode="External"/><Relationship Id="rId32" Type="http://schemas.openxmlformats.org/officeDocument/2006/relationships/hyperlink" Target="https://talan.bank.gov.ua/get-user-certificate/5-99kNTSvtF4sT_PajRM" TargetMode="External"/><Relationship Id="rId74" Type="http://schemas.openxmlformats.org/officeDocument/2006/relationships/hyperlink" Target="https://talan.bank.gov.ua/get-user-certificate/5-99kOfrgMZoyUb6NLNq" TargetMode="External"/><Relationship Id="rId128" Type="http://schemas.openxmlformats.org/officeDocument/2006/relationships/hyperlink" Target="https://talan.bank.gov.ua/get-user-certificate/o0qUS4IwoaIviYgPdcXY" TargetMode="External"/><Relationship Id="rId5" Type="http://schemas.openxmlformats.org/officeDocument/2006/relationships/hyperlink" Target="https://talan.bank.gov.ua/get-user-certificate/5-99kJUe8idMmdDFFo6e" TargetMode="External"/><Relationship Id="rId181" Type="http://schemas.openxmlformats.org/officeDocument/2006/relationships/hyperlink" Target="https://talan.bank.gov.ua/get-user-certificate/o0qUSWy4EIFAcVUL9nNt" TargetMode="External"/><Relationship Id="rId237" Type="http://schemas.openxmlformats.org/officeDocument/2006/relationships/hyperlink" Target="https://talan.bank.gov.ua/get-user-certificate/o0qUS_l5tRZq157hx1Uv" TargetMode="External"/><Relationship Id="rId279" Type="http://schemas.openxmlformats.org/officeDocument/2006/relationships/hyperlink" Target="https://talan.bank.gov.ua/get-user-certificate/o0qUSHeqP7_acUVmaiu2" TargetMode="External"/><Relationship Id="rId43" Type="http://schemas.openxmlformats.org/officeDocument/2006/relationships/hyperlink" Target="https://talan.bank.gov.ua/get-user-certificate/5-99klKag3T-7x5b4qDo" TargetMode="External"/><Relationship Id="rId139" Type="http://schemas.openxmlformats.org/officeDocument/2006/relationships/hyperlink" Target="https://talan.bank.gov.ua/get-user-certificate/o0qUSKs4pS676YvSiy5X" TargetMode="External"/><Relationship Id="rId85" Type="http://schemas.openxmlformats.org/officeDocument/2006/relationships/hyperlink" Target="https://talan.bank.gov.ua/get-user-certificate/5-99k-st5Ici7UpPnHLe" TargetMode="External"/><Relationship Id="rId150" Type="http://schemas.openxmlformats.org/officeDocument/2006/relationships/hyperlink" Target="https://talan.bank.gov.ua/get-user-certificate/o0qUSdaJas4kfPZigUEk" TargetMode="External"/><Relationship Id="rId171" Type="http://schemas.openxmlformats.org/officeDocument/2006/relationships/hyperlink" Target="https://talan.bank.gov.ua/get-user-certificate/o0qUS92gsAaZn03Hbodg" TargetMode="External"/><Relationship Id="rId192" Type="http://schemas.openxmlformats.org/officeDocument/2006/relationships/hyperlink" Target="https://talan.bank.gov.ua/get-user-certificate/o0qUStmcNbDsj8Wjh9OL" TargetMode="External"/><Relationship Id="rId206" Type="http://schemas.openxmlformats.org/officeDocument/2006/relationships/hyperlink" Target="https://talan.bank.gov.ua/get-user-certificate/o0qUSHwzEJiHQJufByQo" TargetMode="External"/><Relationship Id="rId227" Type="http://schemas.openxmlformats.org/officeDocument/2006/relationships/hyperlink" Target="https://talan.bank.gov.ua/get-user-certificate/o0qUS99m0YY-ZidiNY2N" TargetMode="External"/><Relationship Id="rId248" Type="http://schemas.openxmlformats.org/officeDocument/2006/relationships/hyperlink" Target="https://talan.bank.gov.ua/get-user-certificate/o0qUS0rZMLoSXanUq24y" TargetMode="External"/><Relationship Id="rId269" Type="http://schemas.openxmlformats.org/officeDocument/2006/relationships/hyperlink" Target="https://talan.bank.gov.ua/get-user-certificate/o0qUSRg_ne7-0SPeYLOe" TargetMode="External"/><Relationship Id="rId12" Type="http://schemas.openxmlformats.org/officeDocument/2006/relationships/hyperlink" Target="https://talan.bank.gov.ua/get-user-certificate/5-99kcaHevhMdpXPpeGp" TargetMode="External"/><Relationship Id="rId33" Type="http://schemas.openxmlformats.org/officeDocument/2006/relationships/hyperlink" Target="https://talan.bank.gov.ua/get-user-certificate/5-99kBEKz7lyjGWuq3LE" TargetMode="External"/><Relationship Id="rId108" Type="http://schemas.openxmlformats.org/officeDocument/2006/relationships/hyperlink" Target="https://talan.bank.gov.ua/get-user-certificate/5-99kGUXwCwn2hz26vgX" TargetMode="External"/><Relationship Id="rId129" Type="http://schemas.openxmlformats.org/officeDocument/2006/relationships/hyperlink" Target="https://talan.bank.gov.ua/get-user-certificate/o0qUSEbhSXfluAL7RMei" TargetMode="External"/><Relationship Id="rId280" Type="http://schemas.openxmlformats.org/officeDocument/2006/relationships/hyperlink" Target="https://talan.bank.gov.ua/get-user-certificate/o0qUS_EakATq8LXlY61Y" TargetMode="External"/><Relationship Id="rId54" Type="http://schemas.openxmlformats.org/officeDocument/2006/relationships/hyperlink" Target="https://talan.bank.gov.ua/get-user-certificate/5-99kS9vJWSYQIW_2y7h" TargetMode="External"/><Relationship Id="rId75" Type="http://schemas.openxmlformats.org/officeDocument/2006/relationships/hyperlink" Target="https://talan.bank.gov.ua/get-user-certificate/5-99kVzYVHkawUB5Q6KA" TargetMode="External"/><Relationship Id="rId96" Type="http://schemas.openxmlformats.org/officeDocument/2006/relationships/hyperlink" Target="https://talan.bank.gov.ua/get-user-certificate/5-99kGiXEr52WUKKs1OS" TargetMode="External"/><Relationship Id="rId140" Type="http://schemas.openxmlformats.org/officeDocument/2006/relationships/hyperlink" Target="https://talan.bank.gov.ua/get-user-certificate/o0qUSGhfp3xWpRAK9rBO" TargetMode="External"/><Relationship Id="rId161" Type="http://schemas.openxmlformats.org/officeDocument/2006/relationships/hyperlink" Target="https://talan.bank.gov.ua/get-user-certificate/o0qUS-ISGyzlQZ8uQdZh" TargetMode="External"/><Relationship Id="rId182" Type="http://schemas.openxmlformats.org/officeDocument/2006/relationships/hyperlink" Target="https://talan.bank.gov.ua/get-user-certificate/o0qUSwA9C3iBKfdFlzTV" TargetMode="External"/><Relationship Id="rId217" Type="http://schemas.openxmlformats.org/officeDocument/2006/relationships/hyperlink" Target="https://talan.bank.gov.ua/get-user-certificate/o0qUS39b5pLzqRMQViLS" TargetMode="External"/><Relationship Id="rId6" Type="http://schemas.openxmlformats.org/officeDocument/2006/relationships/hyperlink" Target="https://talan.bank.gov.ua/get-user-certificate/5-99krENHMItWy0dgJ1E" TargetMode="External"/><Relationship Id="rId238" Type="http://schemas.openxmlformats.org/officeDocument/2006/relationships/hyperlink" Target="https://talan.bank.gov.ua/get-user-certificate/o0qUSH1LtuPms9BjxbHf" TargetMode="External"/><Relationship Id="rId259" Type="http://schemas.openxmlformats.org/officeDocument/2006/relationships/hyperlink" Target="https://talan.bank.gov.ua/get-user-certificate/o0qUSkgA1Wpv_TXEpLG1" TargetMode="External"/><Relationship Id="rId23" Type="http://schemas.openxmlformats.org/officeDocument/2006/relationships/hyperlink" Target="https://talan.bank.gov.ua/get-user-certificate/5-99k3jbDke0Yd6jP3w5" TargetMode="External"/><Relationship Id="rId119" Type="http://schemas.openxmlformats.org/officeDocument/2006/relationships/hyperlink" Target="https://talan.bank.gov.ua/get-user-certificate/o0qUSJARPsHxPcTl7HJb" TargetMode="External"/><Relationship Id="rId270" Type="http://schemas.openxmlformats.org/officeDocument/2006/relationships/hyperlink" Target="https://talan.bank.gov.ua/get-user-certificate/o0qUSK5XU_CFWXtuGNHD" TargetMode="External"/><Relationship Id="rId44" Type="http://schemas.openxmlformats.org/officeDocument/2006/relationships/hyperlink" Target="https://talan.bank.gov.ua/get-user-certificate/5-99kmoY9-XxiuUeKOG_" TargetMode="External"/><Relationship Id="rId65" Type="http://schemas.openxmlformats.org/officeDocument/2006/relationships/hyperlink" Target="https://talan.bank.gov.ua/get-user-certificate/5-99kFnopwBJUkxcDxsI" TargetMode="External"/><Relationship Id="rId86" Type="http://schemas.openxmlformats.org/officeDocument/2006/relationships/hyperlink" Target="https://talan.bank.gov.ua/get-user-certificate/5-99kfzox6hVkDi-uqVd" TargetMode="External"/><Relationship Id="rId130" Type="http://schemas.openxmlformats.org/officeDocument/2006/relationships/hyperlink" Target="https://talan.bank.gov.ua/get-user-certificate/o0qUSpr4IydAMYqme32i" TargetMode="External"/><Relationship Id="rId151" Type="http://schemas.openxmlformats.org/officeDocument/2006/relationships/hyperlink" Target="https://talan.bank.gov.ua/get-user-certificate/o0qUSciPZ9jGO6KTYA6d" TargetMode="External"/><Relationship Id="rId172" Type="http://schemas.openxmlformats.org/officeDocument/2006/relationships/hyperlink" Target="https://talan.bank.gov.ua/get-user-certificate/o0qUSoyAufXGMenQw_JF" TargetMode="External"/><Relationship Id="rId193" Type="http://schemas.openxmlformats.org/officeDocument/2006/relationships/hyperlink" Target="https://talan.bank.gov.ua/get-user-certificate/o0qUSs7Z9lmuAPELZhNt" TargetMode="External"/><Relationship Id="rId207" Type="http://schemas.openxmlformats.org/officeDocument/2006/relationships/hyperlink" Target="https://talan.bank.gov.ua/get-user-certificate/o0qUSPLU_JbQbQVBcWd1" TargetMode="External"/><Relationship Id="rId228" Type="http://schemas.openxmlformats.org/officeDocument/2006/relationships/hyperlink" Target="https://talan.bank.gov.ua/get-user-certificate/o0qUScMqGqK4YFYVP1Fu" TargetMode="External"/><Relationship Id="rId249" Type="http://schemas.openxmlformats.org/officeDocument/2006/relationships/hyperlink" Target="https://talan.bank.gov.ua/get-user-certificate/o0qUSEIk8uyKU9W-aI40" TargetMode="External"/><Relationship Id="rId13" Type="http://schemas.openxmlformats.org/officeDocument/2006/relationships/hyperlink" Target="https://talan.bank.gov.ua/get-user-certificate/5-99kFGnbM98PMNOSPir" TargetMode="External"/><Relationship Id="rId109" Type="http://schemas.openxmlformats.org/officeDocument/2006/relationships/hyperlink" Target="https://talan.bank.gov.ua/get-user-certificate/5-99kErMVbwvNDcP1bJ2" TargetMode="External"/><Relationship Id="rId260" Type="http://schemas.openxmlformats.org/officeDocument/2006/relationships/hyperlink" Target="https://talan.bank.gov.ua/get-user-certificate/o0qUSntPBGgaQSNwayBn" TargetMode="External"/><Relationship Id="rId281" Type="http://schemas.openxmlformats.org/officeDocument/2006/relationships/hyperlink" Target="https://talan.bank.gov.ua/get-user-certificate/o0qUSExFtFWYktnIva5-" TargetMode="External"/><Relationship Id="rId34" Type="http://schemas.openxmlformats.org/officeDocument/2006/relationships/hyperlink" Target="https://talan.bank.gov.ua/get-user-certificate/5-99ktTS8a6HOk0otaSn" TargetMode="External"/><Relationship Id="rId55" Type="http://schemas.openxmlformats.org/officeDocument/2006/relationships/hyperlink" Target="https://talan.bank.gov.ua/get-user-certificate/5-99kdJ0Xg9M93385R7p" TargetMode="External"/><Relationship Id="rId76" Type="http://schemas.openxmlformats.org/officeDocument/2006/relationships/hyperlink" Target="https://talan.bank.gov.ua/get-user-certificate/5-99kj-UR0mhYa-WGkR4" TargetMode="External"/><Relationship Id="rId97" Type="http://schemas.openxmlformats.org/officeDocument/2006/relationships/hyperlink" Target="https://talan.bank.gov.ua/get-user-certificate/5-99kOc6qj7OR1zRJCGv" TargetMode="External"/><Relationship Id="rId120" Type="http://schemas.openxmlformats.org/officeDocument/2006/relationships/hyperlink" Target="https://talan.bank.gov.ua/get-user-certificate/o0qUSG4kjJG0ja9xzHAU" TargetMode="External"/><Relationship Id="rId141" Type="http://schemas.openxmlformats.org/officeDocument/2006/relationships/hyperlink" Target="https://talan.bank.gov.ua/get-user-certificate/o0qUSXqtH4YbBbiHyP1p" TargetMode="External"/><Relationship Id="rId7" Type="http://schemas.openxmlformats.org/officeDocument/2006/relationships/hyperlink" Target="https://talan.bank.gov.ua/get-user-certificate/5-99k7hcgKhRvRIHWhvw" TargetMode="External"/><Relationship Id="rId162" Type="http://schemas.openxmlformats.org/officeDocument/2006/relationships/hyperlink" Target="https://talan.bank.gov.ua/get-user-certificate/o0qUSqSyc9rhFqaxc2CL" TargetMode="External"/><Relationship Id="rId183" Type="http://schemas.openxmlformats.org/officeDocument/2006/relationships/hyperlink" Target="https://talan.bank.gov.ua/get-user-certificate/o0qUS4YBKdLF4YQjLQ42" TargetMode="External"/><Relationship Id="rId218" Type="http://schemas.openxmlformats.org/officeDocument/2006/relationships/hyperlink" Target="https://talan.bank.gov.ua/get-user-certificate/o0qUSl34QP0x4bYk4Zc3" TargetMode="External"/><Relationship Id="rId239" Type="http://schemas.openxmlformats.org/officeDocument/2006/relationships/hyperlink" Target="https://talan.bank.gov.ua/get-user-certificate/o0qUS12LKKFI-mSPjE3i" TargetMode="External"/><Relationship Id="rId250" Type="http://schemas.openxmlformats.org/officeDocument/2006/relationships/hyperlink" Target="https://talan.bank.gov.ua/get-user-certificate/o0qUSlUex2yGGCz6E_YS" TargetMode="External"/><Relationship Id="rId271" Type="http://schemas.openxmlformats.org/officeDocument/2006/relationships/hyperlink" Target="https://talan.bank.gov.ua/get-user-certificate/o0qUSsT4j2dpLTdp2p4W" TargetMode="External"/><Relationship Id="rId24" Type="http://schemas.openxmlformats.org/officeDocument/2006/relationships/hyperlink" Target="https://talan.bank.gov.ua/get-user-certificate/5-99ksn9uzcQsW6Mgvqx" TargetMode="External"/><Relationship Id="rId45" Type="http://schemas.openxmlformats.org/officeDocument/2006/relationships/hyperlink" Target="https://talan.bank.gov.ua/get-user-certificate/5-99kL2TNvhAoooWEm2s" TargetMode="External"/><Relationship Id="rId66" Type="http://schemas.openxmlformats.org/officeDocument/2006/relationships/hyperlink" Target="https://talan.bank.gov.ua/get-user-certificate/5-99k-7jFjN4Bjp15-9h" TargetMode="External"/><Relationship Id="rId87" Type="http://schemas.openxmlformats.org/officeDocument/2006/relationships/hyperlink" Target="https://talan.bank.gov.ua/get-user-certificate/5-99kbksVTvfoZzbSQSA" TargetMode="External"/><Relationship Id="rId110" Type="http://schemas.openxmlformats.org/officeDocument/2006/relationships/hyperlink" Target="https://talan.bank.gov.ua/get-user-certificate/5-99kBXLhlELETOZUmqA" TargetMode="External"/><Relationship Id="rId131" Type="http://schemas.openxmlformats.org/officeDocument/2006/relationships/hyperlink" Target="https://talan.bank.gov.ua/get-user-certificate/o0qUStGmPDom5XDHhdvQ" TargetMode="External"/><Relationship Id="rId152" Type="http://schemas.openxmlformats.org/officeDocument/2006/relationships/hyperlink" Target="https://talan.bank.gov.ua/get-user-certificate/o0qUSd5MiX-yhSVhDIFm" TargetMode="External"/><Relationship Id="rId173" Type="http://schemas.openxmlformats.org/officeDocument/2006/relationships/hyperlink" Target="https://talan.bank.gov.ua/get-user-certificate/o0qUSDOkWb-JU68gdZvZ" TargetMode="External"/><Relationship Id="rId194" Type="http://schemas.openxmlformats.org/officeDocument/2006/relationships/hyperlink" Target="https://talan.bank.gov.ua/get-user-certificate/o0qUSLGexragS0Wd4DM9" TargetMode="External"/><Relationship Id="rId208" Type="http://schemas.openxmlformats.org/officeDocument/2006/relationships/hyperlink" Target="https://talan.bank.gov.ua/get-user-certificate/o0qUSRUPrFPwxykkZm-s" TargetMode="External"/><Relationship Id="rId229" Type="http://schemas.openxmlformats.org/officeDocument/2006/relationships/hyperlink" Target="https://talan.bank.gov.ua/get-user-certificate/o0qUSps_fPx-Ep4bKEpj" TargetMode="External"/><Relationship Id="rId240" Type="http://schemas.openxmlformats.org/officeDocument/2006/relationships/hyperlink" Target="https://talan.bank.gov.ua/get-user-certificate/o0qUS2j6uHst6ckgOb07" TargetMode="External"/><Relationship Id="rId261" Type="http://schemas.openxmlformats.org/officeDocument/2006/relationships/hyperlink" Target="https://talan.bank.gov.ua/get-user-certificate/o0qUS-YmbwxJF_B-NxDN" TargetMode="External"/><Relationship Id="rId14" Type="http://schemas.openxmlformats.org/officeDocument/2006/relationships/hyperlink" Target="https://talan.bank.gov.ua/get-user-certificate/5-99kjnmcuuq9lSx42GL" TargetMode="External"/><Relationship Id="rId35" Type="http://schemas.openxmlformats.org/officeDocument/2006/relationships/hyperlink" Target="https://talan.bank.gov.ua/get-user-certificate/5-99khkGFZDxkQItNBlY" TargetMode="External"/><Relationship Id="rId56" Type="http://schemas.openxmlformats.org/officeDocument/2006/relationships/hyperlink" Target="https://talan.bank.gov.ua/get-user-certificate/5-99k5o_myCpQXHda3Uu" TargetMode="External"/><Relationship Id="rId77" Type="http://schemas.openxmlformats.org/officeDocument/2006/relationships/hyperlink" Target="https://talan.bank.gov.ua/get-user-certificate/5-99kKbwARUMsFv6qOq7" TargetMode="External"/><Relationship Id="rId100" Type="http://schemas.openxmlformats.org/officeDocument/2006/relationships/hyperlink" Target="https://talan.bank.gov.ua/get-user-certificate/5-99kuqvGAuwerBcXuAV" TargetMode="External"/><Relationship Id="rId282" Type="http://schemas.openxmlformats.org/officeDocument/2006/relationships/hyperlink" Target="https://talan.bank.gov.ua/get-user-certificate/o0qUSNBO2oNZr2tVQdMu" TargetMode="External"/><Relationship Id="rId8" Type="http://schemas.openxmlformats.org/officeDocument/2006/relationships/hyperlink" Target="https://talan.bank.gov.ua/get-user-certificate/5-99koENnCP0dUY2wEz4" TargetMode="External"/><Relationship Id="rId98" Type="http://schemas.openxmlformats.org/officeDocument/2006/relationships/hyperlink" Target="https://talan.bank.gov.ua/get-user-certificate/5-99kmyM4mTeLmXxuKuK" TargetMode="External"/><Relationship Id="rId121" Type="http://schemas.openxmlformats.org/officeDocument/2006/relationships/hyperlink" Target="https://talan.bank.gov.ua/get-user-certificate/o0qUSGhlRJw-HHVSTNqh" TargetMode="External"/><Relationship Id="rId142" Type="http://schemas.openxmlformats.org/officeDocument/2006/relationships/hyperlink" Target="https://talan.bank.gov.ua/get-user-certificate/o0qUSOF9TQzns53yuJ8h" TargetMode="External"/><Relationship Id="rId163" Type="http://schemas.openxmlformats.org/officeDocument/2006/relationships/hyperlink" Target="https://talan.bank.gov.ua/get-user-certificate/o0qUSyVyjRgNyJq0n4JD" TargetMode="External"/><Relationship Id="rId184" Type="http://schemas.openxmlformats.org/officeDocument/2006/relationships/hyperlink" Target="https://talan.bank.gov.ua/get-user-certificate/o0qUSrCpDmi9aPFxzE9W" TargetMode="External"/><Relationship Id="rId219" Type="http://schemas.openxmlformats.org/officeDocument/2006/relationships/hyperlink" Target="https://talan.bank.gov.ua/get-user-certificate/o0qUSsDaQC71LgF28MD9" TargetMode="External"/><Relationship Id="rId230" Type="http://schemas.openxmlformats.org/officeDocument/2006/relationships/hyperlink" Target="https://talan.bank.gov.ua/get-user-certificate/o0qUS4I6Pg4_zWLXp4wn" TargetMode="External"/><Relationship Id="rId251" Type="http://schemas.openxmlformats.org/officeDocument/2006/relationships/hyperlink" Target="https://talan.bank.gov.ua/get-user-certificate/o0qUSA1xWcXk7S8KM8-j" TargetMode="External"/><Relationship Id="rId25" Type="http://schemas.openxmlformats.org/officeDocument/2006/relationships/hyperlink" Target="https://talan.bank.gov.ua/get-user-certificate/5-99knCE42gE1_nl-XoL" TargetMode="External"/><Relationship Id="rId46" Type="http://schemas.openxmlformats.org/officeDocument/2006/relationships/hyperlink" Target="https://talan.bank.gov.ua/get-user-certificate/5-99kGY8OrZhm95hB6tX" TargetMode="External"/><Relationship Id="rId67" Type="http://schemas.openxmlformats.org/officeDocument/2006/relationships/hyperlink" Target="https://talan.bank.gov.ua/get-user-certificate/5-99kw_BbXR-aGJOL9X-" TargetMode="External"/><Relationship Id="rId272" Type="http://schemas.openxmlformats.org/officeDocument/2006/relationships/hyperlink" Target="https://talan.bank.gov.ua/get-user-certificate/o0qUSauBi3Zu0REkYC4S" TargetMode="External"/><Relationship Id="rId88" Type="http://schemas.openxmlformats.org/officeDocument/2006/relationships/hyperlink" Target="https://talan.bank.gov.ua/get-user-certificate/5-99kcXrsL0Uu5_ug3PC" TargetMode="External"/><Relationship Id="rId111" Type="http://schemas.openxmlformats.org/officeDocument/2006/relationships/hyperlink" Target="https://talan.bank.gov.ua/get-user-certificate/5-99kToLjRGf_K0EAkRs" TargetMode="External"/><Relationship Id="rId132" Type="http://schemas.openxmlformats.org/officeDocument/2006/relationships/hyperlink" Target="https://talan.bank.gov.ua/get-user-certificate/o0qUSG1l7oAeznVqMyB1" TargetMode="External"/><Relationship Id="rId153" Type="http://schemas.openxmlformats.org/officeDocument/2006/relationships/hyperlink" Target="https://talan.bank.gov.ua/get-user-certificate/o0qUSQ2XVG6ahs-BHaGZ" TargetMode="External"/><Relationship Id="rId174" Type="http://schemas.openxmlformats.org/officeDocument/2006/relationships/hyperlink" Target="https://talan.bank.gov.ua/get-user-certificate/o0qUSNqi71o6Td8Rjp57" TargetMode="External"/><Relationship Id="rId195" Type="http://schemas.openxmlformats.org/officeDocument/2006/relationships/hyperlink" Target="https://talan.bank.gov.ua/get-user-certificate/o0qUSah5r4XOpKN4Iwx5" TargetMode="External"/><Relationship Id="rId209" Type="http://schemas.openxmlformats.org/officeDocument/2006/relationships/hyperlink" Target="https://talan.bank.gov.ua/get-user-certificate/o0qUSp2F7sgzgnmsUkjD" TargetMode="External"/><Relationship Id="rId220" Type="http://schemas.openxmlformats.org/officeDocument/2006/relationships/hyperlink" Target="https://talan.bank.gov.ua/get-user-certificate/o0qUSxBsAqJovypwmrlF" TargetMode="External"/><Relationship Id="rId241" Type="http://schemas.openxmlformats.org/officeDocument/2006/relationships/hyperlink" Target="https://talan.bank.gov.ua/get-user-certificate/o0qUSbVSXoC3z6BtpRVZ" TargetMode="External"/><Relationship Id="rId15" Type="http://schemas.openxmlformats.org/officeDocument/2006/relationships/hyperlink" Target="https://talan.bank.gov.ua/get-user-certificate/5-99kia2kePjA8bv0ibF" TargetMode="External"/><Relationship Id="rId36" Type="http://schemas.openxmlformats.org/officeDocument/2006/relationships/hyperlink" Target="https://talan.bank.gov.ua/get-user-certificate/5-99kJGdV1fRsA4SvAJC" TargetMode="External"/><Relationship Id="rId57" Type="http://schemas.openxmlformats.org/officeDocument/2006/relationships/hyperlink" Target="https://talan.bank.gov.ua/get-user-certificate/5-99k1LMz6g4FU2bwLRb" TargetMode="External"/><Relationship Id="rId262" Type="http://schemas.openxmlformats.org/officeDocument/2006/relationships/hyperlink" Target="https://talan.bank.gov.ua/get-user-certificate/o0qUSdJTM7GThJV9k7Uo" TargetMode="External"/><Relationship Id="rId283" Type="http://schemas.openxmlformats.org/officeDocument/2006/relationships/hyperlink" Target="https://talan.bank.gov.ua/get-user-certificate/o0qUSUiXccvV8vn9HeKf" TargetMode="External"/><Relationship Id="rId78" Type="http://schemas.openxmlformats.org/officeDocument/2006/relationships/hyperlink" Target="https://talan.bank.gov.ua/get-user-certificate/5-99kbmpE2VFA4mJcl9u" TargetMode="External"/><Relationship Id="rId99" Type="http://schemas.openxmlformats.org/officeDocument/2006/relationships/hyperlink" Target="https://talan.bank.gov.ua/get-user-certificate/5-99kTQJ5yYb7oSIPMm5" TargetMode="External"/><Relationship Id="rId101" Type="http://schemas.openxmlformats.org/officeDocument/2006/relationships/hyperlink" Target="https://talan.bank.gov.ua/get-user-certificate/5-99kJYmTkLQJ19ME75s" TargetMode="External"/><Relationship Id="rId122" Type="http://schemas.openxmlformats.org/officeDocument/2006/relationships/hyperlink" Target="https://talan.bank.gov.ua/get-user-certificate/o0qUS9dgfgNA0sCIISmS" TargetMode="External"/><Relationship Id="rId143" Type="http://schemas.openxmlformats.org/officeDocument/2006/relationships/hyperlink" Target="https://talan.bank.gov.ua/get-user-certificate/o0qUSx6Xqw3OaGKt0fbp" TargetMode="External"/><Relationship Id="rId164" Type="http://schemas.openxmlformats.org/officeDocument/2006/relationships/hyperlink" Target="https://talan.bank.gov.ua/get-user-certificate/o0qUSAGuGOFTNGdbSO3T" TargetMode="External"/><Relationship Id="rId185" Type="http://schemas.openxmlformats.org/officeDocument/2006/relationships/hyperlink" Target="https://talan.bank.gov.ua/get-user-certificate/o0qUSY9hCsZwtvSL143h" TargetMode="External"/><Relationship Id="rId9" Type="http://schemas.openxmlformats.org/officeDocument/2006/relationships/hyperlink" Target="https://talan.bank.gov.ua/get-user-certificate/5-99kAELTMYERU5fYEYu" TargetMode="External"/><Relationship Id="rId210" Type="http://schemas.openxmlformats.org/officeDocument/2006/relationships/hyperlink" Target="https://talan.bank.gov.ua/get-user-certificate/o0qUS5gXwh0epQ3jsS_a" TargetMode="External"/><Relationship Id="rId26" Type="http://schemas.openxmlformats.org/officeDocument/2006/relationships/hyperlink" Target="https://talan.bank.gov.ua/get-user-certificate/5-99kBSXsJVmqZ1_n9Pq" TargetMode="External"/><Relationship Id="rId231" Type="http://schemas.openxmlformats.org/officeDocument/2006/relationships/hyperlink" Target="https://talan.bank.gov.ua/get-user-certificate/o0qUSyiFhSAjqCmCHcWz" TargetMode="External"/><Relationship Id="rId252" Type="http://schemas.openxmlformats.org/officeDocument/2006/relationships/hyperlink" Target="https://talan.bank.gov.ua/get-user-certificate/o0qUS5TOJpaZkkLUiama" TargetMode="External"/><Relationship Id="rId273" Type="http://schemas.openxmlformats.org/officeDocument/2006/relationships/hyperlink" Target="https://talan.bank.gov.ua/get-user-certificate/o0qUSRukXFJVWEQ_fwAD" TargetMode="External"/><Relationship Id="rId47" Type="http://schemas.openxmlformats.org/officeDocument/2006/relationships/hyperlink" Target="https://talan.bank.gov.ua/get-user-certificate/5-99kqXl0bJRAGnSGyH0" TargetMode="External"/><Relationship Id="rId68" Type="http://schemas.openxmlformats.org/officeDocument/2006/relationships/hyperlink" Target="https://talan.bank.gov.ua/get-user-certificate/5-99k5_PQUUavZY_BFhx" TargetMode="External"/><Relationship Id="rId89" Type="http://schemas.openxmlformats.org/officeDocument/2006/relationships/hyperlink" Target="https://talan.bank.gov.ua/get-user-certificate/5-99kJe9Mh7-x5maytrf" TargetMode="External"/><Relationship Id="rId112" Type="http://schemas.openxmlformats.org/officeDocument/2006/relationships/hyperlink" Target="https://talan.bank.gov.ua/get-user-certificate/5-99kRxWGUNwH3-b8L9x" TargetMode="External"/><Relationship Id="rId133" Type="http://schemas.openxmlformats.org/officeDocument/2006/relationships/hyperlink" Target="https://talan.bank.gov.ua/get-user-certificate/o0qUSkre9c1pPqZ-hk3M" TargetMode="External"/><Relationship Id="rId154" Type="http://schemas.openxmlformats.org/officeDocument/2006/relationships/hyperlink" Target="https://talan.bank.gov.ua/get-user-certificate/o0qUSLffZAKLu2z46_O5" TargetMode="External"/><Relationship Id="rId175" Type="http://schemas.openxmlformats.org/officeDocument/2006/relationships/hyperlink" Target="https://talan.bank.gov.ua/get-user-certificate/o0qUS2lmJyKXjJXywirD" TargetMode="External"/><Relationship Id="rId196" Type="http://schemas.openxmlformats.org/officeDocument/2006/relationships/hyperlink" Target="https://talan.bank.gov.ua/get-user-certificate/o0qUSzlMR43fqDvPm_Jt" TargetMode="External"/><Relationship Id="rId200" Type="http://schemas.openxmlformats.org/officeDocument/2006/relationships/hyperlink" Target="https://talan.bank.gov.ua/get-user-certificate/o0qUSMzr-1znmYkOZISq" TargetMode="External"/><Relationship Id="rId16" Type="http://schemas.openxmlformats.org/officeDocument/2006/relationships/hyperlink" Target="https://talan.bank.gov.ua/get-user-certificate/5-99kpWP1-Nsc-9MMAX4" TargetMode="External"/><Relationship Id="rId221" Type="http://schemas.openxmlformats.org/officeDocument/2006/relationships/hyperlink" Target="https://talan.bank.gov.ua/get-user-certificate/o0qUSC2siD05P35HllTB" TargetMode="External"/><Relationship Id="rId242" Type="http://schemas.openxmlformats.org/officeDocument/2006/relationships/hyperlink" Target="https://talan.bank.gov.ua/get-user-certificate/o0qUS_uo8IVcNCgmfIDt" TargetMode="External"/><Relationship Id="rId263" Type="http://schemas.openxmlformats.org/officeDocument/2006/relationships/hyperlink" Target="https://talan.bank.gov.ua/get-user-certificate/o0qUS5sccZVCwXQ-c_2t" TargetMode="External"/><Relationship Id="rId284" Type="http://schemas.openxmlformats.org/officeDocument/2006/relationships/hyperlink" Target="https://talan.bank.gov.ua/get-user-certificate/o0qUSy0vNJGBWOtnVaof" TargetMode="External"/><Relationship Id="rId37" Type="http://schemas.openxmlformats.org/officeDocument/2006/relationships/hyperlink" Target="https://talan.bank.gov.ua/get-user-certificate/5-99kptYi7qHWywdmSpe" TargetMode="External"/><Relationship Id="rId58" Type="http://schemas.openxmlformats.org/officeDocument/2006/relationships/hyperlink" Target="https://talan.bank.gov.ua/get-user-certificate/5-99kDS_0-vim5sXvvo6" TargetMode="External"/><Relationship Id="rId79" Type="http://schemas.openxmlformats.org/officeDocument/2006/relationships/hyperlink" Target="https://talan.bank.gov.ua/get-user-certificate/5-99kXoo0U-tkn5oRXKF" TargetMode="External"/><Relationship Id="rId102" Type="http://schemas.openxmlformats.org/officeDocument/2006/relationships/hyperlink" Target="https://talan.bank.gov.ua/get-user-certificate/5-99kZTcnrttcRqfVZoh" TargetMode="External"/><Relationship Id="rId123" Type="http://schemas.openxmlformats.org/officeDocument/2006/relationships/hyperlink" Target="https://talan.bank.gov.ua/get-user-certificate/o0qUSzgpE4LWJZPiugtu" TargetMode="External"/><Relationship Id="rId144" Type="http://schemas.openxmlformats.org/officeDocument/2006/relationships/hyperlink" Target="https://talan.bank.gov.ua/get-user-certificate/o0qUS25LkXQ_hamXxo1-" TargetMode="External"/><Relationship Id="rId90" Type="http://schemas.openxmlformats.org/officeDocument/2006/relationships/hyperlink" Target="https://talan.bank.gov.ua/get-user-certificate/5-99k5F3r0yN1B3yLgoQ" TargetMode="External"/><Relationship Id="rId165" Type="http://schemas.openxmlformats.org/officeDocument/2006/relationships/hyperlink" Target="https://talan.bank.gov.ua/get-user-certificate/o0qUSiJuBx5orFQ1r8eH" TargetMode="External"/><Relationship Id="rId186" Type="http://schemas.openxmlformats.org/officeDocument/2006/relationships/hyperlink" Target="https://talan.bank.gov.ua/get-user-certificate/o0qUSbnUp-FFF0v5iVl3" TargetMode="External"/><Relationship Id="rId211" Type="http://schemas.openxmlformats.org/officeDocument/2006/relationships/hyperlink" Target="https://talan.bank.gov.ua/get-user-certificate/o0qUSBM1WwXkK8rsP_wK" TargetMode="External"/><Relationship Id="rId232" Type="http://schemas.openxmlformats.org/officeDocument/2006/relationships/hyperlink" Target="https://talan.bank.gov.ua/get-user-certificate/o0qUStCGq46F49dA82LN" TargetMode="External"/><Relationship Id="rId253" Type="http://schemas.openxmlformats.org/officeDocument/2006/relationships/hyperlink" Target="https://talan.bank.gov.ua/get-user-certificate/o0qUSAchHk4_j6RkYE6J" TargetMode="External"/><Relationship Id="rId274" Type="http://schemas.openxmlformats.org/officeDocument/2006/relationships/hyperlink" Target="https://talan.bank.gov.ua/get-user-certificate/o0qUSRzxwCOqiaqGL3EB" TargetMode="External"/><Relationship Id="rId27" Type="http://schemas.openxmlformats.org/officeDocument/2006/relationships/hyperlink" Target="https://talan.bank.gov.ua/get-user-certificate/5-99kaKSWRP0clcjoIlz" TargetMode="External"/><Relationship Id="rId48" Type="http://schemas.openxmlformats.org/officeDocument/2006/relationships/hyperlink" Target="https://talan.bank.gov.ua/get-user-certificate/5-99k-HsxSBP1BfgsN76" TargetMode="External"/><Relationship Id="rId69" Type="http://schemas.openxmlformats.org/officeDocument/2006/relationships/hyperlink" Target="https://talan.bank.gov.ua/get-user-certificate/5-99knRrNU-YCpSHkbax" TargetMode="External"/><Relationship Id="rId113" Type="http://schemas.openxmlformats.org/officeDocument/2006/relationships/hyperlink" Target="https://talan.bank.gov.ua/get-user-certificate/5-99kFpkbb2K5PW5hJQD" TargetMode="External"/><Relationship Id="rId134" Type="http://schemas.openxmlformats.org/officeDocument/2006/relationships/hyperlink" Target="https://talan.bank.gov.ua/get-user-certificate/o0qUS9KtdGoMfbH9jJso" TargetMode="External"/><Relationship Id="rId80" Type="http://schemas.openxmlformats.org/officeDocument/2006/relationships/hyperlink" Target="https://talan.bank.gov.ua/get-user-certificate/5-99kJr-bfBdbBQcpEJJ" TargetMode="External"/><Relationship Id="rId155" Type="http://schemas.openxmlformats.org/officeDocument/2006/relationships/hyperlink" Target="https://talan.bank.gov.ua/get-user-certificate/o0qUS1ACbqlaUFDwDO1M" TargetMode="External"/><Relationship Id="rId176" Type="http://schemas.openxmlformats.org/officeDocument/2006/relationships/hyperlink" Target="https://talan.bank.gov.ua/get-user-certificate/o0qUS9PBlKLiYV820nLk" TargetMode="External"/><Relationship Id="rId197" Type="http://schemas.openxmlformats.org/officeDocument/2006/relationships/hyperlink" Target="https://talan.bank.gov.ua/get-user-certificate/o0qUSjU2me1ZhfWwPeNp" TargetMode="External"/><Relationship Id="rId201" Type="http://schemas.openxmlformats.org/officeDocument/2006/relationships/hyperlink" Target="https://talan.bank.gov.ua/get-user-certificate/o0qUSTuzV8P3ITrIQN41" TargetMode="External"/><Relationship Id="rId222" Type="http://schemas.openxmlformats.org/officeDocument/2006/relationships/hyperlink" Target="https://talan.bank.gov.ua/get-user-certificate/o0qUSUOf5Ii1SqWnELJ0" TargetMode="External"/><Relationship Id="rId243" Type="http://schemas.openxmlformats.org/officeDocument/2006/relationships/hyperlink" Target="https://talan.bank.gov.ua/get-user-certificate/o0qUS7G8AhkQQflbgzOi" TargetMode="External"/><Relationship Id="rId264" Type="http://schemas.openxmlformats.org/officeDocument/2006/relationships/hyperlink" Target="https://talan.bank.gov.ua/get-user-certificate/o0qUSSy1MwAkncv2uW-7" TargetMode="External"/><Relationship Id="rId285" Type="http://schemas.openxmlformats.org/officeDocument/2006/relationships/hyperlink" Target="https://talan.bank.gov.ua/get-user-certificate/o0qUSNoBSaHBZQL71DQp" TargetMode="External"/><Relationship Id="rId17" Type="http://schemas.openxmlformats.org/officeDocument/2006/relationships/hyperlink" Target="https://talan.bank.gov.ua/get-user-certificate/5-99kmH8eKlAeUeDqQnN" TargetMode="External"/><Relationship Id="rId38" Type="http://schemas.openxmlformats.org/officeDocument/2006/relationships/hyperlink" Target="https://talan.bank.gov.ua/get-user-certificate/5-99kaSzSx6f1FAFRxN3" TargetMode="External"/><Relationship Id="rId59" Type="http://schemas.openxmlformats.org/officeDocument/2006/relationships/hyperlink" Target="https://talan.bank.gov.ua/get-user-certificate/5-99kpVajXw-UdOOamCz" TargetMode="External"/><Relationship Id="rId103" Type="http://schemas.openxmlformats.org/officeDocument/2006/relationships/hyperlink" Target="https://talan.bank.gov.ua/get-user-certificate/5-99kGUflBPtzdvuG0nn" TargetMode="External"/><Relationship Id="rId124" Type="http://schemas.openxmlformats.org/officeDocument/2006/relationships/hyperlink" Target="https://talan.bank.gov.ua/get-user-certificate/o0qUSrtz5UN81REwFceX" TargetMode="External"/><Relationship Id="rId70" Type="http://schemas.openxmlformats.org/officeDocument/2006/relationships/hyperlink" Target="https://talan.bank.gov.ua/get-user-certificate/5-99k8ucK2mGQx4OoJlt" TargetMode="External"/><Relationship Id="rId91" Type="http://schemas.openxmlformats.org/officeDocument/2006/relationships/hyperlink" Target="https://talan.bank.gov.ua/get-user-certificate/5-99ktKiiTxUGTBoisc4" TargetMode="External"/><Relationship Id="rId145" Type="http://schemas.openxmlformats.org/officeDocument/2006/relationships/hyperlink" Target="https://talan.bank.gov.ua/get-user-certificate/o0qUSC3xqZ5R2fidtXDV" TargetMode="External"/><Relationship Id="rId166" Type="http://schemas.openxmlformats.org/officeDocument/2006/relationships/hyperlink" Target="https://talan.bank.gov.ua/get-user-certificate/o0qUS4DJ9XwFf7d1jhrO" TargetMode="External"/><Relationship Id="rId187" Type="http://schemas.openxmlformats.org/officeDocument/2006/relationships/hyperlink" Target="https://talan.bank.gov.ua/get-user-certificate/o0qUSwHkFufpmKmsTLTr" TargetMode="External"/><Relationship Id="rId1" Type="http://schemas.openxmlformats.org/officeDocument/2006/relationships/hyperlink" Target="https://talan.bank.gov.ua/get-user-certificate/5-99knNxTbQ27kPLHnRN" TargetMode="External"/><Relationship Id="rId212" Type="http://schemas.openxmlformats.org/officeDocument/2006/relationships/hyperlink" Target="https://talan.bank.gov.ua/get-user-certificate/o0qUSv5Lz28IGL4MdVW3" TargetMode="External"/><Relationship Id="rId233" Type="http://schemas.openxmlformats.org/officeDocument/2006/relationships/hyperlink" Target="https://talan.bank.gov.ua/get-user-certificate/o0qUSz9oxCkW2NN82To2" TargetMode="External"/><Relationship Id="rId254" Type="http://schemas.openxmlformats.org/officeDocument/2006/relationships/hyperlink" Target="https://talan.bank.gov.ua/get-user-certificate/o0qUSej5SwttnZRXkpoT" TargetMode="External"/><Relationship Id="rId28" Type="http://schemas.openxmlformats.org/officeDocument/2006/relationships/hyperlink" Target="https://talan.bank.gov.ua/get-user-certificate/5-99kCmPRDgCKB0oXXlz" TargetMode="External"/><Relationship Id="rId49" Type="http://schemas.openxmlformats.org/officeDocument/2006/relationships/hyperlink" Target="https://talan.bank.gov.ua/get-user-certificate/5-99kKiycYsWUwApQyGw" TargetMode="External"/><Relationship Id="rId114" Type="http://schemas.openxmlformats.org/officeDocument/2006/relationships/hyperlink" Target="https://talan.bank.gov.ua/get-user-certificate/5-99kyRrFvPyXeLyJMXO" TargetMode="External"/><Relationship Id="rId275" Type="http://schemas.openxmlformats.org/officeDocument/2006/relationships/hyperlink" Target="https://talan.bank.gov.ua/get-user-certificate/o0qUSbDTa1H-LjyWgLAK" TargetMode="External"/><Relationship Id="rId60" Type="http://schemas.openxmlformats.org/officeDocument/2006/relationships/hyperlink" Target="https://talan.bank.gov.ua/get-user-certificate/5-99kmiCJn7NlxK7WRNW" TargetMode="External"/><Relationship Id="rId81" Type="http://schemas.openxmlformats.org/officeDocument/2006/relationships/hyperlink" Target="https://talan.bank.gov.ua/get-user-certificate/5-99khFJYXteEnLXDzkT" TargetMode="External"/><Relationship Id="rId135" Type="http://schemas.openxmlformats.org/officeDocument/2006/relationships/hyperlink" Target="https://talan.bank.gov.ua/get-user-certificate/o0qUSFMUlxPgYcT8SwXp" TargetMode="External"/><Relationship Id="rId156" Type="http://schemas.openxmlformats.org/officeDocument/2006/relationships/hyperlink" Target="https://talan.bank.gov.ua/get-user-certificate/o0qUSm9BuVlP7rqKdHBd" TargetMode="External"/><Relationship Id="rId177" Type="http://schemas.openxmlformats.org/officeDocument/2006/relationships/hyperlink" Target="https://talan.bank.gov.ua/get-user-certificate/o0qUSPaVMRk5XoRlC22Y" TargetMode="External"/><Relationship Id="rId198" Type="http://schemas.openxmlformats.org/officeDocument/2006/relationships/hyperlink" Target="https://talan.bank.gov.ua/get-user-certificate/o0qUSiriZmDxhxzyiHuI" TargetMode="External"/><Relationship Id="rId202" Type="http://schemas.openxmlformats.org/officeDocument/2006/relationships/hyperlink" Target="https://talan.bank.gov.ua/get-user-certificate/o0qUSphlhqtZvl3tkmUh" TargetMode="External"/><Relationship Id="rId223" Type="http://schemas.openxmlformats.org/officeDocument/2006/relationships/hyperlink" Target="https://talan.bank.gov.ua/get-user-certificate/o0qUSVPH9G7jUw2LoEvK" TargetMode="External"/><Relationship Id="rId244" Type="http://schemas.openxmlformats.org/officeDocument/2006/relationships/hyperlink" Target="https://talan.bank.gov.ua/get-user-certificate/o0qUS3rj5qqL_4f839UF" TargetMode="External"/><Relationship Id="rId18" Type="http://schemas.openxmlformats.org/officeDocument/2006/relationships/hyperlink" Target="https://talan.bank.gov.ua/get-user-certificate/5-99kfcnHsn-J1jJRwWY" TargetMode="External"/><Relationship Id="rId39" Type="http://schemas.openxmlformats.org/officeDocument/2006/relationships/hyperlink" Target="https://talan.bank.gov.ua/get-user-certificate/5-99kPDpEHSb6dxR78l5" TargetMode="External"/><Relationship Id="rId265" Type="http://schemas.openxmlformats.org/officeDocument/2006/relationships/hyperlink" Target="https://talan.bank.gov.ua/get-user-certificate/o0qUSyUgIaY-tQ24WfXH" TargetMode="External"/><Relationship Id="rId286" Type="http://schemas.openxmlformats.org/officeDocument/2006/relationships/hyperlink" Target="https://talan.bank.gov.ua/get-user-certificate/o0qUSEQAXsBDRK-hx9kh" TargetMode="External"/><Relationship Id="rId50" Type="http://schemas.openxmlformats.org/officeDocument/2006/relationships/hyperlink" Target="https://talan.bank.gov.ua/get-user-certificate/5-99kXMhQHPb8S7oizdx" TargetMode="External"/><Relationship Id="rId104" Type="http://schemas.openxmlformats.org/officeDocument/2006/relationships/hyperlink" Target="https://talan.bank.gov.ua/get-user-certificate/5-99kno-aIGRlV_hD38j" TargetMode="External"/><Relationship Id="rId125" Type="http://schemas.openxmlformats.org/officeDocument/2006/relationships/hyperlink" Target="https://talan.bank.gov.ua/get-user-certificate/o0qUSK5oCvMzGJmSbFhe" TargetMode="External"/><Relationship Id="rId146" Type="http://schemas.openxmlformats.org/officeDocument/2006/relationships/hyperlink" Target="https://talan.bank.gov.ua/get-user-certificate/o0qUSchBoGA-iWR1XUWI" TargetMode="External"/><Relationship Id="rId167" Type="http://schemas.openxmlformats.org/officeDocument/2006/relationships/hyperlink" Target="https://talan.bank.gov.ua/get-user-certificate/o0qUSzIBW94UN-W3R07-" TargetMode="External"/><Relationship Id="rId188" Type="http://schemas.openxmlformats.org/officeDocument/2006/relationships/hyperlink" Target="https://talan.bank.gov.ua/get-user-certificate/o0qUSPI3-iW6HY4AQne_" TargetMode="External"/><Relationship Id="rId71" Type="http://schemas.openxmlformats.org/officeDocument/2006/relationships/hyperlink" Target="https://talan.bank.gov.ua/get-user-certificate/5-99k9udVHUEWb_OTRSy" TargetMode="External"/><Relationship Id="rId92" Type="http://schemas.openxmlformats.org/officeDocument/2006/relationships/hyperlink" Target="https://talan.bank.gov.ua/get-user-certificate/5-99kNI2izkecVmTV04e" TargetMode="External"/><Relationship Id="rId213" Type="http://schemas.openxmlformats.org/officeDocument/2006/relationships/hyperlink" Target="https://talan.bank.gov.ua/get-user-certificate/o0qUSY3ePFjzS_aYyA_o" TargetMode="External"/><Relationship Id="rId234" Type="http://schemas.openxmlformats.org/officeDocument/2006/relationships/hyperlink" Target="https://talan.bank.gov.ua/get-user-certificate/o0qUSDlK3DcOqTeYRkZO" TargetMode="External"/><Relationship Id="rId2" Type="http://schemas.openxmlformats.org/officeDocument/2006/relationships/hyperlink" Target="https://talan.bank.gov.ua/get-user-certificate/5-99kt-qzGfQNfXwgqTL" TargetMode="External"/><Relationship Id="rId29" Type="http://schemas.openxmlformats.org/officeDocument/2006/relationships/hyperlink" Target="https://talan.bank.gov.ua/get-user-certificate/5-99k3RhY3HhaHmMHCNE" TargetMode="External"/><Relationship Id="rId255" Type="http://schemas.openxmlformats.org/officeDocument/2006/relationships/hyperlink" Target="https://talan.bank.gov.ua/get-user-certificate/o0qUSVq3fz-rqpJVCzfT" TargetMode="External"/><Relationship Id="rId276" Type="http://schemas.openxmlformats.org/officeDocument/2006/relationships/hyperlink" Target="https://talan.bank.gov.ua/get-user-certificate/o0qUSZCaATDNCxZ6WVhV" TargetMode="External"/><Relationship Id="rId40" Type="http://schemas.openxmlformats.org/officeDocument/2006/relationships/hyperlink" Target="https://talan.bank.gov.ua/get-user-certificate/5-99kblXU9lUmOA2eboH" TargetMode="External"/><Relationship Id="rId115" Type="http://schemas.openxmlformats.org/officeDocument/2006/relationships/hyperlink" Target="https://talan.bank.gov.ua/get-user-certificate/5-99kZxSSuOIhmvVl7OT" TargetMode="External"/><Relationship Id="rId136" Type="http://schemas.openxmlformats.org/officeDocument/2006/relationships/hyperlink" Target="https://talan.bank.gov.ua/get-user-certificate/o0qUSUMSljHn5XjtyFDz" TargetMode="External"/><Relationship Id="rId157" Type="http://schemas.openxmlformats.org/officeDocument/2006/relationships/hyperlink" Target="https://talan.bank.gov.ua/get-user-certificate/o0qUSbvMZEeLKorjh3Sh" TargetMode="External"/><Relationship Id="rId178" Type="http://schemas.openxmlformats.org/officeDocument/2006/relationships/hyperlink" Target="https://talan.bank.gov.ua/get-user-certificate/o0qUSUoD4wfGFevai3aW" TargetMode="External"/><Relationship Id="rId61" Type="http://schemas.openxmlformats.org/officeDocument/2006/relationships/hyperlink" Target="https://talan.bank.gov.ua/get-user-certificate/5-99k_bq3oD8QxGNFQNs" TargetMode="External"/><Relationship Id="rId82" Type="http://schemas.openxmlformats.org/officeDocument/2006/relationships/hyperlink" Target="https://talan.bank.gov.ua/get-user-certificate/5-99k4MR5NMt2VfK-pR2" TargetMode="External"/><Relationship Id="rId199" Type="http://schemas.openxmlformats.org/officeDocument/2006/relationships/hyperlink" Target="https://talan.bank.gov.ua/get-user-certificate/o0qUS4iM_a0rKuo0eYAZ" TargetMode="External"/><Relationship Id="rId203" Type="http://schemas.openxmlformats.org/officeDocument/2006/relationships/hyperlink" Target="https://talan.bank.gov.ua/get-user-certificate/o0qUSxpcbEOv_DrR6fuQ" TargetMode="External"/><Relationship Id="rId19" Type="http://schemas.openxmlformats.org/officeDocument/2006/relationships/hyperlink" Target="https://talan.bank.gov.ua/get-user-certificate/5-99kzIZeoLd1Vz_32ym" TargetMode="External"/><Relationship Id="rId224" Type="http://schemas.openxmlformats.org/officeDocument/2006/relationships/hyperlink" Target="https://talan.bank.gov.ua/get-user-certificate/o0qUSbpeaR0SLJFa9EEI" TargetMode="External"/><Relationship Id="rId245" Type="http://schemas.openxmlformats.org/officeDocument/2006/relationships/hyperlink" Target="https://talan.bank.gov.ua/get-user-certificate/o0qUSIJHKrqxnjH28YCB" TargetMode="External"/><Relationship Id="rId266" Type="http://schemas.openxmlformats.org/officeDocument/2006/relationships/hyperlink" Target="https://talan.bank.gov.ua/get-user-certificate/o0qUSm788TC5ZOtHjJq9" TargetMode="External"/><Relationship Id="rId287" Type="http://schemas.openxmlformats.org/officeDocument/2006/relationships/hyperlink" Target="https://talan.bank.gov.ua/get-user-certificate/o0qUSxWLvc46PDDtegrC" TargetMode="External"/><Relationship Id="rId30" Type="http://schemas.openxmlformats.org/officeDocument/2006/relationships/hyperlink" Target="https://talan.bank.gov.ua/get-user-certificate/5-99k8rZvpTZdqnqNEOB" TargetMode="External"/><Relationship Id="rId105" Type="http://schemas.openxmlformats.org/officeDocument/2006/relationships/hyperlink" Target="https://talan.bank.gov.ua/get-user-certificate/5-99kPFFQvqq1kG3dJsm" TargetMode="External"/><Relationship Id="rId126" Type="http://schemas.openxmlformats.org/officeDocument/2006/relationships/hyperlink" Target="https://talan.bank.gov.ua/get-user-certificate/o0qUStoa9CeIXWh7C9jR" TargetMode="External"/><Relationship Id="rId147" Type="http://schemas.openxmlformats.org/officeDocument/2006/relationships/hyperlink" Target="https://talan.bank.gov.ua/get-user-certificate/o0qUSpjxc5BDJoYZy3xB" TargetMode="External"/><Relationship Id="rId168" Type="http://schemas.openxmlformats.org/officeDocument/2006/relationships/hyperlink" Target="https://talan.bank.gov.ua/get-user-certificate/o0qUSkyUa-aON58FCalY" TargetMode="External"/><Relationship Id="rId51" Type="http://schemas.openxmlformats.org/officeDocument/2006/relationships/hyperlink" Target="https://talan.bank.gov.ua/get-user-certificate/5-99kyQpaz6BXjbSc3Ww" TargetMode="External"/><Relationship Id="rId72" Type="http://schemas.openxmlformats.org/officeDocument/2006/relationships/hyperlink" Target="https://talan.bank.gov.ua/get-user-certificate/5-99kPexPt6nhMQizEAv" TargetMode="External"/><Relationship Id="rId93" Type="http://schemas.openxmlformats.org/officeDocument/2006/relationships/hyperlink" Target="https://talan.bank.gov.ua/get-user-certificate/5-99kM2HiToxkFPOnIgv" TargetMode="External"/><Relationship Id="rId189" Type="http://schemas.openxmlformats.org/officeDocument/2006/relationships/hyperlink" Target="https://talan.bank.gov.ua/get-user-certificate/o0qUSJVn9rNqrQc8tjUm" TargetMode="External"/><Relationship Id="rId3" Type="http://schemas.openxmlformats.org/officeDocument/2006/relationships/hyperlink" Target="https://talan.bank.gov.ua/get-user-certificate/5-99kpvlTUnE5L4MDrfL" TargetMode="External"/><Relationship Id="rId214" Type="http://schemas.openxmlformats.org/officeDocument/2006/relationships/hyperlink" Target="https://talan.bank.gov.ua/get-user-certificate/o0qUSbcld1oQLoLcty_m" TargetMode="External"/><Relationship Id="rId235" Type="http://schemas.openxmlformats.org/officeDocument/2006/relationships/hyperlink" Target="https://talan.bank.gov.ua/get-user-certificate/o0qUSvnLgY0EojkY_Usg" TargetMode="External"/><Relationship Id="rId256" Type="http://schemas.openxmlformats.org/officeDocument/2006/relationships/hyperlink" Target="https://talan.bank.gov.ua/get-user-certificate/o0qUS6ebzijMzFR1MK88" TargetMode="External"/><Relationship Id="rId277" Type="http://schemas.openxmlformats.org/officeDocument/2006/relationships/hyperlink" Target="https://talan.bank.gov.ua/get-user-certificate/o0qUSs_vnXroGLVXafY2" TargetMode="External"/><Relationship Id="rId116" Type="http://schemas.openxmlformats.org/officeDocument/2006/relationships/hyperlink" Target="https://talan.bank.gov.ua/get-user-certificate/5-99kbnLwtztErpF-FY_" TargetMode="External"/><Relationship Id="rId137" Type="http://schemas.openxmlformats.org/officeDocument/2006/relationships/hyperlink" Target="https://talan.bank.gov.ua/get-user-certificate/o0qUSQn6JhPGvVfrautw" TargetMode="External"/><Relationship Id="rId158" Type="http://schemas.openxmlformats.org/officeDocument/2006/relationships/hyperlink" Target="https://talan.bank.gov.ua/get-user-certificate/o0qUSB_BmVLjUP28mY0T" TargetMode="External"/><Relationship Id="rId20" Type="http://schemas.openxmlformats.org/officeDocument/2006/relationships/hyperlink" Target="https://talan.bank.gov.ua/get-user-certificate/5-99kuWwIZbJEX2u_wZG" TargetMode="External"/><Relationship Id="rId41" Type="http://schemas.openxmlformats.org/officeDocument/2006/relationships/hyperlink" Target="https://talan.bank.gov.ua/get-user-certificate/5-99kZYrcZ55GHlZiVhu" TargetMode="External"/><Relationship Id="rId62" Type="http://schemas.openxmlformats.org/officeDocument/2006/relationships/hyperlink" Target="https://talan.bank.gov.ua/get-user-certificate/5-99knFY7fuF8w7rVDy4" TargetMode="External"/><Relationship Id="rId83" Type="http://schemas.openxmlformats.org/officeDocument/2006/relationships/hyperlink" Target="https://talan.bank.gov.ua/get-user-certificate/5-99kGuNZBrEGyYoCAVe" TargetMode="External"/><Relationship Id="rId179" Type="http://schemas.openxmlformats.org/officeDocument/2006/relationships/hyperlink" Target="https://talan.bank.gov.ua/get-user-certificate/o0qUSLxiIrpRG1SEBx3H" TargetMode="External"/><Relationship Id="rId190" Type="http://schemas.openxmlformats.org/officeDocument/2006/relationships/hyperlink" Target="https://talan.bank.gov.ua/get-user-certificate/o0qUS4mXA7Ori_Lwk5op" TargetMode="External"/><Relationship Id="rId204" Type="http://schemas.openxmlformats.org/officeDocument/2006/relationships/hyperlink" Target="https://talan.bank.gov.ua/get-user-certificate/o0qUSahlqiPwfztWMeb5" TargetMode="External"/><Relationship Id="rId225" Type="http://schemas.openxmlformats.org/officeDocument/2006/relationships/hyperlink" Target="https://talan.bank.gov.ua/get-user-certificate/o0qUS5huZKto_cw-IacV" TargetMode="External"/><Relationship Id="rId246" Type="http://schemas.openxmlformats.org/officeDocument/2006/relationships/hyperlink" Target="https://talan.bank.gov.ua/get-user-certificate/o0qUSZzQrAG6jYc69s6u" TargetMode="External"/><Relationship Id="rId267" Type="http://schemas.openxmlformats.org/officeDocument/2006/relationships/hyperlink" Target="https://talan.bank.gov.ua/get-user-certificate/o0qUS3DOoI0QOE4KQkHJ" TargetMode="External"/><Relationship Id="rId288" Type="http://schemas.openxmlformats.org/officeDocument/2006/relationships/hyperlink" Target="https://talan.bank.gov.ua/get-user-certificate/o0qUSLGyxwojmxsHbu94" TargetMode="External"/><Relationship Id="rId106" Type="http://schemas.openxmlformats.org/officeDocument/2006/relationships/hyperlink" Target="https://talan.bank.gov.ua/get-user-certificate/5-99kOECT4M2Dr-c-Y-C" TargetMode="External"/><Relationship Id="rId127" Type="http://schemas.openxmlformats.org/officeDocument/2006/relationships/hyperlink" Target="https://talan.bank.gov.ua/get-user-certificate/o0qUSCDa2n3aIuv14Pyy" TargetMode="External"/><Relationship Id="rId10" Type="http://schemas.openxmlformats.org/officeDocument/2006/relationships/hyperlink" Target="https://talan.bank.gov.ua/get-user-certificate/5-99kyaJ2F31fbXO_5vD" TargetMode="External"/><Relationship Id="rId31" Type="http://schemas.openxmlformats.org/officeDocument/2006/relationships/hyperlink" Target="https://talan.bank.gov.ua/get-user-certificate/5-99kCWwNaDbODMlEVgo" TargetMode="External"/><Relationship Id="rId52" Type="http://schemas.openxmlformats.org/officeDocument/2006/relationships/hyperlink" Target="https://talan.bank.gov.ua/get-user-certificate/5-99kFSsDMYL04g_vrQf" TargetMode="External"/><Relationship Id="rId73" Type="http://schemas.openxmlformats.org/officeDocument/2006/relationships/hyperlink" Target="https://talan.bank.gov.ua/get-user-certificate/5-99k_NlX6xZSoRyxy9y" TargetMode="External"/><Relationship Id="rId94" Type="http://schemas.openxmlformats.org/officeDocument/2006/relationships/hyperlink" Target="https://talan.bank.gov.ua/get-user-certificate/5-99kJQl4lIuhWFVaWXJ" TargetMode="External"/><Relationship Id="rId148" Type="http://schemas.openxmlformats.org/officeDocument/2006/relationships/hyperlink" Target="https://talan.bank.gov.ua/get-user-certificate/o0qUSkYj27YFIrzeoAXZ" TargetMode="External"/><Relationship Id="rId169" Type="http://schemas.openxmlformats.org/officeDocument/2006/relationships/hyperlink" Target="https://talan.bank.gov.ua/get-user-certificate/o0qUSedWdVOTEDaaz1wx" TargetMode="External"/><Relationship Id="rId4" Type="http://schemas.openxmlformats.org/officeDocument/2006/relationships/hyperlink" Target="https://talan.bank.gov.ua/get-user-certificate/5-99k1NKPnMDV-_wBuQr" TargetMode="External"/><Relationship Id="rId180" Type="http://schemas.openxmlformats.org/officeDocument/2006/relationships/hyperlink" Target="https://talan.bank.gov.ua/get-user-certificate/o0qUSSJhM0Vgo3LmhX9f" TargetMode="External"/><Relationship Id="rId215" Type="http://schemas.openxmlformats.org/officeDocument/2006/relationships/hyperlink" Target="https://talan.bank.gov.ua/get-user-certificate/o0qUSy4tnW1T3l_J0yc7" TargetMode="External"/><Relationship Id="rId236" Type="http://schemas.openxmlformats.org/officeDocument/2006/relationships/hyperlink" Target="https://talan.bank.gov.ua/get-user-certificate/o0qUSK1igrN6l8y9O7Lb" TargetMode="External"/><Relationship Id="rId257" Type="http://schemas.openxmlformats.org/officeDocument/2006/relationships/hyperlink" Target="https://talan.bank.gov.ua/get-user-certificate/o0qUShJhrlrtVGDlfoiE" TargetMode="External"/><Relationship Id="rId278" Type="http://schemas.openxmlformats.org/officeDocument/2006/relationships/hyperlink" Target="https://talan.bank.gov.ua/get-user-certificate/o0qUS-MtiYGv1so4si9C" TargetMode="External"/><Relationship Id="rId42" Type="http://schemas.openxmlformats.org/officeDocument/2006/relationships/hyperlink" Target="https://talan.bank.gov.ua/get-user-certificate/5-99kwXcTbXn6YhYWEtd" TargetMode="External"/><Relationship Id="rId84" Type="http://schemas.openxmlformats.org/officeDocument/2006/relationships/hyperlink" Target="https://talan.bank.gov.ua/get-user-certificate/5-99kPLcxvouyY7c9NrN" TargetMode="External"/><Relationship Id="rId138" Type="http://schemas.openxmlformats.org/officeDocument/2006/relationships/hyperlink" Target="https://talan.bank.gov.ua/get-user-certificate/o0qUS__9aRrUTuItQi1s" TargetMode="External"/><Relationship Id="rId191" Type="http://schemas.openxmlformats.org/officeDocument/2006/relationships/hyperlink" Target="https://talan.bank.gov.ua/get-user-certificate/o0qUSYGG6cPTRLxy-5mK" TargetMode="External"/><Relationship Id="rId205" Type="http://schemas.openxmlformats.org/officeDocument/2006/relationships/hyperlink" Target="https://talan.bank.gov.ua/get-user-certificate/o0qUSgKf5F8p9z8-F3gB" TargetMode="External"/><Relationship Id="rId247" Type="http://schemas.openxmlformats.org/officeDocument/2006/relationships/hyperlink" Target="https://talan.bank.gov.ua/get-user-certificate/o0qUSTu8t7rYZc1laN0Q" TargetMode="External"/><Relationship Id="rId107" Type="http://schemas.openxmlformats.org/officeDocument/2006/relationships/hyperlink" Target="https://talan.bank.gov.ua/get-user-certificate/5-99ko1bmc7zHkUeEG0R" TargetMode="External"/><Relationship Id="rId11" Type="http://schemas.openxmlformats.org/officeDocument/2006/relationships/hyperlink" Target="https://talan.bank.gov.ua/get-user-certificate/5-99kVzyrTpPh4bjkDl0" TargetMode="External"/><Relationship Id="rId53" Type="http://schemas.openxmlformats.org/officeDocument/2006/relationships/hyperlink" Target="https://talan.bank.gov.ua/get-user-certificate/5-99k7wSM8lDFuhKkav6" TargetMode="External"/><Relationship Id="rId149" Type="http://schemas.openxmlformats.org/officeDocument/2006/relationships/hyperlink" Target="https://talan.bank.gov.ua/get-user-certificate/o0qUSE6gYKj3MCtyE1L8" TargetMode="External"/><Relationship Id="rId95" Type="http://schemas.openxmlformats.org/officeDocument/2006/relationships/hyperlink" Target="https://talan.bank.gov.ua/get-user-certificate/5-99kpnuZMks1TAfsOXO" TargetMode="External"/><Relationship Id="rId160" Type="http://schemas.openxmlformats.org/officeDocument/2006/relationships/hyperlink" Target="https://talan.bank.gov.ua/get-user-certificate/o0qUSHrH6ijNhSGXVyC0" TargetMode="External"/><Relationship Id="rId216" Type="http://schemas.openxmlformats.org/officeDocument/2006/relationships/hyperlink" Target="https://talan.bank.gov.ua/get-user-certificate/o0qUSjIzKziL9PZzbN1E" TargetMode="External"/><Relationship Id="rId258" Type="http://schemas.openxmlformats.org/officeDocument/2006/relationships/hyperlink" Target="https://talan.bank.gov.ua/get-user-certificate/o0qUSS4jp9r41ie3ziOP" TargetMode="External"/><Relationship Id="rId22" Type="http://schemas.openxmlformats.org/officeDocument/2006/relationships/hyperlink" Target="https://talan.bank.gov.ua/get-user-certificate/5-99kcadylwbcm0dQtqQ" TargetMode="External"/><Relationship Id="rId64" Type="http://schemas.openxmlformats.org/officeDocument/2006/relationships/hyperlink" Target="https://talan.bank.gov.ua/get-user-certificate/5-99kIjFsXDrdmp9YEBS" TargetMode="External"/><Relationship Id="rId118" Type="http://schemas.openxmlformats.org/officeDocument/2006/relationships/hyperlink" Target="https://talan.bank.gov.ua/get-user-certificate/5-99kfelP44klSfPVpW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9"/>
  <sheetViews>
    <sheetView tabSelected="1" topLeftCell="A281" workbookViewId="0">
      <selection activeCell="C295" sqref="C295"/>
    </sheetView>
  </sheetViews>
  <sheetFormatPr defaultRowHeight="14.4" x14ac:dyDescent="0.3"/>
  <cols>
    <col min="2" max="2" width="33.33203125" customWidth="1"/>
    <col min="3" max="3" width="52" customWidth="1"/>
    <col min="4" max="4" width="16.6640625" customWidth="1"/>
    <col min="5" max="5" width="43.6640625" customWidth="1"/>
  </cols>
  <sheetData>
    <row r="1" spans="1:6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>
        <v>4926</v>
      </c>
      <c r="B2" t="s">
        <v>6</v>
      </c>
      <c r="C2" t="s">
        <v>7</v>
      </c>
      <c r="D2" t="s">
        <v>8</v>
      </c>
      <c r="E2" t="s">
        <v>9</v>
      </c>
      <c r="F2" t="str">
        <f>HYPERLINK("https://talan.bank.gov.ua/get-user-certificate/5-99knNxTbQ27kPLHnRN","Завантажити сертифікат")</f>
        <v>Завантажити сертифікат</v>
      </c>
    </row>
    <row r="3" spans="1:6" x14ac:dyDescent="0.3">
      <c r="A3">
        <v>4927</v>
      </c>
      <c r="B3" t="s">
        <v>10</v>
      </c>
      <c r="C3" t="s">
        <v>11</v>
      </c>
      <c r="D3" t="s">
        <v>8</v>
      </c>
      <c r="E3" t="s">
        <v>9</v>
      </c>
      <c r="F3" t="str">
        <f>HYPERLINK("https://talan.bank.gov.ua/get-user-certificate/5-99kt-qzGfQNfXwgqTL","Завантажити сертифікат")</f>
        <v>Завантажити сертифікат</v>
      </c>
    </row>
    <row r="4" spans="1:6" x14ac:dyDescent="0.3">
      <c r="A4">
        <v>4928</v>
      </c>
      <c r="B4" t="s">
        <v>12</v>
      </c>
      <c r="C4" t="s">
        <v>13</v>
      </c>
      <c r="D4" t="s">
        <v>8</v>
      </c>
      <c r="E4" t="s">
        <v>9</v>
      </c>
      <c r="F4" t="str">
        <f>HYPERLINK("https://talan.bank.gov.ua/get-user-certificate/5-99kpvlTUnE5L4MDrfL","Завантажити сертифікат")</f>
        <v>Завантажити сертифікат</v>
      </c>
    </row>
    <row r="5" spans="1:6" x14ac:dyDescent="0.3">
      <c r="A5">
        <v>4929</v>
      </c>
      <c r="B5" t="s">
        <v>14</v>
      </c>
      <c r="C5" t="s">
        <v>15</v>
      </c>
      <c r="D5" t="s">
        <v>8</v>
      </c>
      <c r="E5" t="s">
        <v>9</v>
      </c>
      <c r="F5" t="str">
        <f>HYPERLINK("https://talan.bank.gov.ua/get-user-certificate/5-99k1NKPnMDV-_wBuQr","Завантажити сертифікат")</f>
        <v>Завантажити сертифікат</v>
      </c>
    </row>
    <row r="6" spans="1:6" x14ac:dyDescent="0.3">
      <c r="A6">
        <v>4930</v>
      </c>
      <c r="B6" t="s">
        <v>16</v>
      </c>
      <c r="C6" t="s">
        <v>17</v>
      </c>
      <c r="D6" t="s">
        <v>8</v>
      </c>
      <c r="E6" t="s">
        <v>9</v>
      </c>
      <c r="F6" t="str">
        <f>HYPERLINK("https://talan.bank.gov.ua/get-user-certificate/5-99kJUe8idMmdDFFo6e","Завантажити сертифікат")</f>
        <v>Завантажити сертифікат</v>
      </c>
    </row>
    <row r="7" spans="1:6" x14ac:dyDescent="0.3">
      <c r="A7">
        <v>4931</v>
      </c>
      <c r="B7" t="s">
        <v>18</v>
      </c>
      <c r="C7" t="s">
        <v>19</v>
      </c>
      <c r="D7" t="s">
        <v>8</v>
      </c>
      <c r="E7" t="s">
        <v>9</v>
      </c>
      <c r="F7" t="str">
        <f>HYPERLINK("https://talan.bank.gov.ua/get-user-certificate/5-99krENHMItWy0dgJ1E","Завантажити сертифікат")</f>
        <v>Завантажити сертифікат</v>
      </c>
    </row>
    <row r="8" spans="1:6" x14ac:dyDescent="0.3">
      <c r="A8">
        <v>4932</v>
      </c>
      <c r="B8" t="s">
        <v>20</v>
      </c>
      <c r="C8" t="s">
        <v>21</v>
      </c>
      <c r="D8" t="s">
        <v>8</v>
      </c>
      <c r="E8" t="s">
        <v>9</v>
      </c>
      <c r="F8" t="str">
        <f>HYPERLINK("https://talan.bank.gov.ua/get-user-certificate/5-99k7hcgKhRvRIHWhvw","Завантажити сертифікат")</f>
        <v>Завантажити сертифікат</v>
      </c>
    </row>
    <row r="9" spans="1:6" x14ac:dyDescent="0.3">
      <c r="A9">
        <v>4933</v>
      </c>
      <c r="B9" t="s">
        <v>22</v>
      </c>
      <c r="C9" t="s">
        <v>23</v>
      </c>
      <c r="D9" t="s">
        <v>8</v>
      </c>
      <c r="E9" t="s">
        <v>9</v>
      </c>
      <c r="F9" t="str">
        <f>HYPERLINK("https://talan.bank.gov.ua/get-user-certificate/5-99koENnCP0dUY2wEz4","Завантажити сертифікат")</f>
        <v>Завантажити сертифікат</v>
      </c>
    </row>
    <row r="10" spans="1:6" x14ac:dyDescent="0.3">
      <c r="A10">
        <v>4934</v>
      </c>
      <c r="B10" t="s">
        <v>24</v>
      </c>
      <c r="C10" t="s">
        <v>11</v>
      </c>
      <c r="D10" t="s">
        <v>8</v>
      </c>
      <c r="E10" t="s">
        <v>9</v>
      </c>
      <c r="F10" t="str">
        <f>HYPERLINK("https://talan.bank.gov.ua/get-user-certificate/5-99kAELTMYERU5fYEYu","Завантажити сертифікат")</f>
        <v>Завантажити сертифікат</v>
      </c>
    </row>
    <row r="11" spans="1:6" x14ac:dyDescent="0.3">
      <c r="A11">
        <v>4935</v>
      </c>
      <c r="B11" t="s">
        <v>25</v>
      </c>
      <c r="C11" t="s">
        <v>26</v>
      </c>
      <c r="D11" t="s">
        <v>8</v>
      </c>
      <c r="E11" t="s">
        <v>9</v>
      </c>
      <c r="F11" t="str">
        <f>HYPERLINK("https://talan.bank.gov.ua/get-user-certificate/5-99kyaJ2F31fbXO_5vD","Завантажити сертифікат")</f>
        <v>Завантажити сертифікат</v>
      </c>
    </row>
    <row r="12" spans="1:6" x14ac:dyDescent="0.3">
      <c r="A12">
        <v>4936</v>
      </c>
      <c r="B12" t="s">
        <v>27</v>
      </c>
      <c r="C12" t="s">
        <v>28</v>
      </c>
      <c r="D12" t="s">
        <v>8</v>
      </c>
      <c r="E12" t="s">
        <v>9</v>
      </c>
      <c r="F12" t="str">
        <f>HYPERLINK("https://talan.bank.gov.ua/get-user-certificate/5-99kVzyrTpPh4bjkDl0","Завантажити сертифікат")</f>
        <v>Завантажити сертифікат</v>
      </c>
    </row>
    <row r="13" spans="1:6" x14ac:dyDescent="0.3">
      <c r="A13">
        <v>4937</v>
      </c>
      <c r="B13" t="s">
        <v>29</v>
      </c>
      <c r="C13" t="s">
        <v>30</v>
      </c>
      <c r="D13" t="s">
        <v>8</v>
      </c>
      <c r="E13" t="s">
        <v>9</v>
      </c>
      <c r="F13" t="str">
        <f>HYPERLINK("https://talan.bank.gov.ua/get-user-certificate/5-99kcaHevhMdpXPpeGp","Завантажити сертифікат")</f>
        <v>Завантажити сертифікат</v>
      </c>
    </row>
    <row r="14" spans="1:6" x14ac:dyDescent="0.3">
      <c r="A14">
        <v>4938</v>
      </c>
      <c r="B14" t="s">
        <v>31</v>
      </c>
      <c r="C14" t="s">
        <v>32</v>
      </c>
      <c r="D14" t="s">
        <v>8</v>
      </c>
      <c r="E14" t="s">
        <v>9</v>
      </c>
      <c r="F14" t="str">
        <f>HYPERLINK("https://talan.bank.gov.ua/get-user-certificate/5-99kFGnbM98PMNOSPir","Завантажити сертифікат")</f>
        <v>Завантажити сертифікат</v>
      </c>
    </row>
    <row r="15" spans="1:6" x14ac:dyDescent="0.3">
      <c r="A15">
        <v>4939</v>
      </c>
      <c r="B15" t="s">
        <v>33</v>
      </c>
      <c r="C15" t="s">
        <v>11</v>
      </c>
      <c r="D15" t="s">
        <v>8</v>
      </c>
      <c r="E15" t="s">
        <v>9</v>
      </c>
      <c r="F15" t="str">
        <f>HYPERLINK("https://talan.bank.gov.ua/get-user-certificate/5-99kjnmcuuq9lSx42GL","Завантажити сертифікат")</f>
        <v>Завантажити сертифікат</v>
      </c>
    </row>
    <row r="16" spans="1:6" x14ac:dyDescent="0.3">
      <c r="A16">
        <v>4940</v>
      </c>
      <c r="B16" t="s">
        <v>34</v>
      </c>
      <c r="C16" t="s">
        <v>35</v>
      </c>
      <c r="D16" t="s">
        <v>8</v>
      </c>
      <c r="E16" t="s">
        <v>9</v>
      </c>
      <c r="F16" t="str">
        <f>HYPERLINK("https://talan.bank.gov.ua/get-user-certificate/5-99kia2kePjA8bv0ibF","Завантажити сертифікат")</f>
        <v>Завантажити сертифікат</v>
      </c>
    </row>
    <row r="17" spans="1:6" x14ac:dyDescent="0.3">
      <c r="A17">
        <v>4941</v>
      </c>
      <c r="B17" t="s">
        <v>36</v>
      </c>
      <c r="C17" t="s">
        <v>37</v>
      </c>
      <c r="D17" t="s">
        <v>8</v>
      </c>
      <c r="E17" t="s">
        <v>9</v>
      </c>
      <c r="F17" t="str">
        <f>HYPERLINK("https://talan.bank.gov.ua/get-user-certificate/5-99kpWP1-Nsc-9MMAX4","Завантажити сертифікат")</f>
        <v>Завантажити сертифікат</v>
      </c>
    </row>
    <row r="18" spans="1:6" x14ac:dyDescent="0.3">
      <c r="A18">
        <v>4942</v>
      </c>
      <c r="B18" t="s">
        <v>38</v>
      </c>
      <c r="C18" t="s">
        <v>39</v>
      </c>
      <c r="D18" t="s">
        <v>8</v>
      </c>
      <c r="E18" t="s">
        <v>9</v>
      </c>
      <c r="F18" t="str">
        <f>HYPERLINK("https://talan.bank.gov.ua/get-user-certificate/5-99kmH8eKlAeUeDqQnN","Завантажити сертифікат")</f>
        <v>Завантажити сертифікат</v>
      </c>
    </row>
    <row r="19" spans="1:6" x14ac:dyDescent="0.3">
      <c r="A19">
        <v>4943</v>
      </c>
      <c r="B19" t="s">
        <v>40</v>
      </c>
      <c r="C19" t="s">
        <v>41</v>
      </c>
      <c r="D19" t="s">
        <v>8</v>
      </c>
      <c r="E19" t="s">
        <v>9</v>
      </c>
      <c r="F19" t="str">
        <f>HYPERLINK("https://talan.bank.gov.ua/get-user-certificate/5-99kfcnHsn-J1jJRwWY","Завантажити сертифікат")</f>
        <v>Завантажити сертифікат</v>
      </c>
    </row>
    <row r="20" spans="1:6" x14ac:dyDescent="0.3">
      <c r="A20">
        <v>4944</v>
      </c>
      <c r="B20" t="s">
        <v>42</v>
      </c>
      <c r="C20" t="s">
        <v>43</v>
      </c>
      <c r="D20" t="s">
        <v>8</v>
      </c>
      <c r="E20" t="s">
        <v>9</v>
      </c>
      <c r="F20" t="str">
        <f>HYPERLINK("https://talan.bank.gov.ua/get-user-certificate/5-99kzIZeoLd1Vz_32ym","Завантажити сертифікат")</f>
        <v>Завантажити сертифікат</v>
      </c>
    </row>
    <row r="21" spans="1:6" x14ac:dyDescent="0.3">
      <c r="A21">
        <v>4945</v>
      </c>
      <c r="B21" t="s">
        <v>44</v>
      </c>
      <c r="C21" t="s">
        <v>45</v>
      </c>
      <c r="D21" t="s">
        <v>8</v>
      </c>
      <c r="E21" t="s">
        <v>9</v>
      </c>
      <c r="F21" t="str">
        <f>HYPERLINK("https://talan.bank.gov.ua/get-user-certificate/5-99kuWwIZbJEX2u_wZG","Завантажити сертифікат")</f>
        <v>Завантажити сертифікат</v>
      </c>
    </row>
    <row r="22" spans="1:6" x14ac:dyDescent="0.3">
      <c r="A22">
        <v>4946</v>
      </c>
      <c r="B22" t="s">
        <v>46</v>
      </c>
      <c r="C22" t="s">
        <v>47</v>
      </c>
      <c r="D22" t="s">
        <v>8</v>
      </c>
      <c r="E22" t="s">
        <v>9</v>
      </c>
      <c r="F22" t="str">
        <f>HYPERLINK("https://talan.bank.gov.ua/get-user-certificate/5-99k_-TdEFqnrTHcZuA","Завантажити сертифікат")</f>
        <v>Завантажити сертифікат</v>
      </c>
    </row>
    <row r="23" spans="1:6" x14ac:dyDescent="0.3">
      <c r="A23">
        <v>4947</v>
      </c>
      <c r="B23" t="s">
        <v>48</v>
      </c>
      <c r="C23" t="s">
        <v>49</v>
      </c>
      <c r="D23" t="s">
        <v>8</v>
      </c>
      <c r="E23" t="s">
        <v>9</v>
      </c>
      <c r="F23" t="str">
        <f>HYPERLINK("https://talan.bank.gov.ua/get-user-certificate/5-99kcadylwbcm0dQtqQ","Завантажити сертифікат")</f>
        <v>Завантажити сертифікат</v>
      </c>
    </row>
    <row r="24" spans="1:6" x14ac:dyDescent="0.3">
      <c r="A24">
        <v>4948</v>
      </c>
      <c r="B24" t="s">
        <v>50</v>
      </c>
      <c r="C24" t="s">
        <v>51</v>
      </c>
      <c r="D24" t="s">
        <v>8</v>
      </c>
      <c r="E24" t="s">
        <v>9</v>
      </c>
      <c r="F24" t="str">
        <f>HYPERLINK("https://talan.bank.gov.ua/get-user-certificate/5-99k3jbDke0Yd6jP3w5","Завантажити сертифікат")</f>
        <v>Завантажити сертифікат</v>
      </c>
    </row>
    <row r="25" spans="1:6" x14ac:dyDescent="0.3">
      <c r="A25">
        <v>4949</v>
      </c>
      <c r="B25" t="s">
        <v>52</v>
      </c>
      <c r="C25" t="s">
        <v>53</v>
      </c>
      <c r="D25" t="s">
        <v>8</v>
      </c>
      <c r="E25" t="s">
        <v>9</v>
      </c>
      <c r="F25" t="str">
        <f>HYPERLINK("https://talan.bank.gov.ua/get-user-certificate/5-99ksn9uzcQsW6Mgvqx","Завантажити сертифікат")</f>
        <v>Завантажити сертифікат</v>
      </c>
    </row>
    <row r="26" spans="1:6" x14ac:dyDescent="0.3">
      <c r="A26">
        <v>4950</v>
      </c>
      <c r="B26" t="s">
        <v>54</v>
      </c>
      <c r="C26" t="s">
        <v>55</v>
      </c>
      <c r="D26" t="s">
        <v>8</v>
      </c>
      <c r="E26" t="s">
        <v>9</v>
      </c>
      <c r="F26" t="str">
        <f>HYPERLINK("https://talan.bank.gov.ua/get-user-certificate/5-99knCE42gE1_nl-XoL","Завантажити сертифікат")</f>
        <v>Завантажити сертифікат</v>
      </c>
    </row>
    <row r="27" spans="1:6" x14ac:dyDescent="0.3">
      <c r="A27">
        <v>4951</v>
      </c>
      <c r="B27" t="s">
        <v>56</v>
      </c>
      <c r="C27" t="s">
        <v>57</v>
      </c>
      <c r="D27" t="s">
        <v>8</v>
      </c>
      <c r="E27" t="s">
        <v>9</v>
      </c>
      <c r="F27" t="str">
        <f>HYPERLINK("https://talan.bank.gov.ua/get-user-certificate/5-99kBSXsJVmqZ1_n9Pq","Завантажити сертифікат")</f>
        <v>Завантажити сертифікат</v>
      </c>
    </row>
    <row r="28" spans="1:6" x14ac:dyDescent="0.3">
      <c r="A28">
        <v>4952</v>
      </c>
      <c r="B28" t="s">
        <v>58</v>
      </c>
      <c r="C28" t="s">
        <v>59</v>
      </c>
      <c r="D28" t="s">
        <v>8</v>
      </c>
      <c r="E28" t="s">
        <v>9</v>
      </c>
      <c r="F28" t="str">
        <f>HYPERLINK("https://talan.bank.gov.ua/get-user-certificate/5-99kaKSWRP0clcjoIlz","Завантажити сертифікат")</f>
        <v>Завантажити сертифікат</v>
      </c>
    </row>
    <row r="29" spans="1:6" x14ac:dyDescent="0.3">
      <c r="A29">
        <v>4953</v>
      </c>
      <c r="B29" t="s">
        <v>60</v>
      </c>
      <c r="C29" t="s">
        <v>61</v>
      </c>
      <c r="D29" t="s">
        <v>8</v>
      </c>
      <c r="E29" t="s">
        <v>9</v>
      </c>
      <c r="F29" t="str">
        <f>HYPERLINK("https://talan.bank.gov.ua/get-user-certificate/5-99kCmPRDgCKB0oXXlz","Завантажити сертифікат")</f>
        <v>Завантажити сертифікат</v>
      </c>
    </row>
    <row r="30" spans="1:6" x14ac:dyDescent="0.3">
      <c r="A30">
        <v>4954</v>
      </c>
      <c r="B30" t="s">
        <v>62</v>
      </c>
      <c r="C30" t="s">
        <v>63</v>
      </c>
      <c r="D30" t="s">
        <v>8</v>
      </c>
      <c r="E30" t="s">
        <v>9</v>
      </c>
      <c r="F30" t="str">
        <f>HYPERLINK("https://talan.bank.gov.ua/get-user-certificate/5-99k3RhY3HhaHmMHCNE","Завантажити сертифікат")</f>
        <v>Завантажити сертифікат</v>
      </c>
    </row>
    <row r="31" spans="1:6" x14ac:dyDescent="0.3">
      <c r="A31">
        <v>4955</v>
      </c>
      <c r="B31" t="s">
        <v>64</v>
      </c>
      <c r="C31" t="s">
        <v>65</v>
      </c>
      <c r="D31" t="s">
        <v>8</v>
      </c>
      <c r="E31" t="s">
        <v>9</v>
      </c>
      <c r="F31" t="str">
        <f>HYPERLINK("https://talan.bank.gov.ua/get-user-certificate/5-99k8rZvpTZdqnqNEOB","Завантажити сертифікат")</f>
        <v>Завантажити сертифікат</v>
      </c>
    </row>
    <row r="32" spans="1:6" x14ac:dyDescent="0.3">
      <c r="A32">
        <v>4956</v>
      </c>
      <c r="B32" t="s">
        <v>66</v>
      </c>
      <c r="C32" t="s">
        <v>67</v>
      </c>
      <c r="D32" t="s">
        <v>8</v>
      </c>
      <c r="E32" t="s">
        <v>9</v>
      </c>
      <c r="F32" t="str">
        <f>HYPERLINK("https://talan.bank.gov.ua/get-user-certificate/5-99kCWwNaDbODMlEVgo","Завантажити сертифікат")</f>
        <v>Завантажити сертифікат</v>
      </c>
    </row>
    <row r="33" spans="1:6" x14ac:dyDescent="0.3">
      <c r="A33">
        <v>4957</v>
      </c>
      <c r="B33" t="s">
        <v>68</v>
      </c>
      <c r="C33" t="s">
        <v>57</v>
      </c>
      <c r="D33" t="s">
        <v>8</v>
      </c>
      <c r="E33" t="s">
        <v>9</v>
      </c>
      <c r="F33" t="str">
        <f>HYPERLINK("https://talan.bank.gov.ua/get-user-certificate/5-99kNTSvtF4sT_PajRM","Завантажити сертифікат")</f>
        <v>Завантажити сертифікат</v>
      </c>
    </row>
    <row r="34" spans="1:6" x14ac:dyDescent="0.3">
      <c r="A34">
        <v>4958</v>
      </c>
      <c r="B34" t="s">
        <v>69</v>
      </c>
      <c r="C34" t="s">
        <v>57</v>
      </c>
      <c r="D34" t="s">
        <v>8</v>
      </c>
      <c r="E34" t="s">
        <v>9</v>
      </c>
      <c r="F34" t="str">
        <f>HYPERLINK("https://talan.bank.gov.ua/get-user-certificate/5-99kBEKz7lyjGWuq3LE","Завантажити сертифікат")</f>
        <v>Завантажити сертифікат</v>
      </c>
    </row>
    <row r="35" spans="1:6" x14ac:dyDescent="0.3">
      <c r="A35">
        <v>4959</v>
      </c>
      <c r="B35" t="s">
        <v>70</v>
      </c>
      <c r="C35" t="s">
        <v>71</v>
      </c>
      <c r="D35" t="s">
        <v>8</v>
      </c>
      <c r="E35" t="s">
        <v>9</v>
      </c>
      <c r="F35" t="str">
        <f>HYPERLINK("https://talan.bank.gov.ua/get-user-certificate/5-99ktTS8a6HOk0otaSn","Завантажити сертифікат")</f>
        <v>Завантажити сертифікат</v>
      </c>
    </row>
    <row r="36" spans="1:6" x14ac:dyDescent="0.3">
      <c r="A36">
        <v>4960</v>
      </c>
      <c r="B36" t="s">
        <v>72</v>
      </c>
      <c r="C36" t="s">
        <v>73</v>
      </c>
      <c r="D36" t="s">
        <v>8</v>
      </c>
      <c r="E36" t="s">
        <v>9</v>
      </c>
      <c r="F36" t="str">
        <f>HYPERLINK("https://talan.bank.gov.ua/get-user-certificate/5-99khkGFZDxkQItNBlY","Завантажити сертифікат")</f>
        <v>Завантажити сертифікат</v>
      </c>
    </row>
    <row r="37" spans="1:6" x14ac:dyDescent="0.3">
      <c r="A37">
        <v>4961</v>
      </c>
      <c r="B37" t="s">
        <v>74</v>
      </c>
      <c r="C37" t="s">
        <v>61</v>
      </c>
      <c r="D37" t="s">
        <v>8</v>
      </c>
      <c r="E37" t="s">
        <v>9</v>
      </c>
      <c r="F37" t="str">
        <f>HYPERLINK("https://talan.bank.gov.ua/get-user-certificate/5-99kJGdV1fRsA4SvAJC","Завантажити сертифікат")</f>
        <v>Завантажити сертифікат</v>
      </c>
    </row>
    <row r="38" spans="1:6" x14ac:dyDescent="0.3">
      <c r="A38">
        <v>4962</v>
      </c>
      <c r="B38" t="s">
        <v>75</v>
      </c>
      <c r="C38" t="s">
        <v>47</v>
      </c>
      <c r="D38" t="s">
        <v>8</v>
      </c>
      <c r="E38" t="s">
        <v>9</v>
      </c>
      <c r="F38" t="str">
        <f>HYPERLINK("https://talan.bank.gov.ua/get-user-certificate/5-99kptYi7qHWywdmSpe","Завантажити сертифікат")</f>
        <v>Завантажити сертифікат</v>
      </c>
    </row>
    <row r="39" spans="1:6" x14ac:dyDescent="0.3">
      <c r="A39">
        <v>4963</v>
      </c>
      <c r="B39" t="s">
        <v>76</v>
      </c>
      <c r="C39" t="s">
        <v>77</v>
      </c>
      <c r="D39" t="s">
        <v>8</v>
      </c>
      <c r="E39" t="s">
        <v>9</v>
      </c>
      <c r="F39" t="str">
        <f>HYPERLINK("https://talan.bank.gov.ua/get-user-certificate/5-99kaSzSx6f1FAFRxN3","Завантажити сертифікат")</f>
        <v>Завантажити сертифікат</v>
      </c>
    </row>
    <row r="40" spans="1:6" x14ac:dyDescent="0.3">
      <c r="A40">
        <v>4964</v>
      </c>
      <c r="B40" t="s">
        <v>78</v>
      </c>
      <c r="C40" t="s">
        <v>79</v>
      </c>
      <c r="D40" t="s">
        <v>8</v>
      </c>
      <c r="E40" t="s">
        <v>9</v>
      </c>
      <c r="F40" t="str">
        <f>HYPERLINK("https://talan.bank.gov.ua/get-user-certificate/5-99kPDpEHSb6dxR78l5","Завантажити сертифікат")</f>
        <v>Завантажити сертифікат</v>
      </c>
    </row>
    <row r="41" spans="1:6" x14ac:dyDescent="0.3">
      <c r="A41">
        <v>4965</v>
      </c>
      <c r="B41" t="s">
        <v>80</v>
      </c>
      <c r="C41" t="s">
        <v>81</v>
      </c>
      <c r="D41" t="s">
        <v>8</v>
      </c>
      <c r="E41" t="s">
        <v>9</v>
      </c>
      <c r="F41" t="str">
        <f>HYPERLINK("https://talan.bank.gov.ua/get-user-certificate/5-99kblXU9lUmOA2eboH","Завантажити сертифікат")</f>
        <v>Завантажити сертифікат</v>
      </c>
    </row>
    <row r="42" spans="1:6" x14ac:dyDescent="0.3">
      <c r="A42">
        <v>4966</v>
      </c>
      <c r="B42" t="s">
        <v>82</v>
      </c>
      <c r="C42" t="s">
        <v>83</v>
      </c>
      <c r="D42" t="s">
        <v>8</v>
      </c>
      <c r="E42" t="s">
        <v>9</v>
      </c>
      <c r="F42" t="str">
        <f>HYPERLINK("https://talan.bank.gov.ua/get-user-certificate/5-99kZYrcZ55GHlZiVhu","Завантажити сертифікат")</f>
        <v>Завантажити сертифікат</v>
      </c>
    </row>
    <row r="43" spans="1:6" x14ac:dyDescent="0.3">
      <c r="A43">
        <v>4967</v>
      </c>
      <c r="B43" t="s">
        <v>84</v>
      </c>
      <c r="C43" t="s">
        <v>71</v>
      </c>
      <c r="D43" t="s">
        <v>8</v>
      </c>
      <c r="E43" t="s">
        <v>9</v>
      </c>
      <c r="F43" t="str">
        <f>HYPERLINK("https://talan.bank.gov.ua/get-user-certificate/5-99kwXcTbXn6YhYWEtd","Завантажити сертифікат")</f>
        <v>Завантажити сертифікат</v>
      </c>
    </row>
    <row r="44" spans="1:6" x14ac:dyDescent="0.3">
      <c r="A44">
        <v>4968</v>
      </c>
      <c r="B44" t="s">
        <v>85</v>
      </c>
      <c r="C44" t="s">
        <v>86</v>
      </c>
      <c r="D44" t="s">
        <v>8</v>
      </c>
      <c r="E44" t="s">
        <v>9</v>
      </c>
      <c r="F44" t="str">
        <f>HYPERLINK("https://talan.bank.gov.ua/get-user-certificate/5-99klKag3T-7x5b4qDo","Завантажити сертифікат")</f>
        <v>Завантажити сертифікат</v>
      </c>
    </row>
    <row r="45" spans="1:6" x14ac:dyDescent="0.3">
      <c r="A45">
        <v>4969</v>
      </c>
      <c r="B45" t="s">
        <v>87</v>
      </c>
      <c r="C45" t="s">
        <v>88</v>
      </c>
      <c r="D45" t="s">
        <v>8</v>
      </c>
      <c r="E45" t="s">
        <v>9</v>
      </c>
      <c r="F45" t="str">
        <f>HYPERLINK("https://talan.bank.gov.ua/get-user-certificate/5-99kmoY9-XxiuUeKOG_","Завантажити сертифікат")</f>
        <v>Завантажити сертифікат</v>
      </c>
    </row>
    <row r="46" spans="1:6" x14ac:dyDescent="0.3">
      <c r="A46">
        <v>4970</v>
      </c>
      <c r="B46" t="s">
        <v>89</v>
      </c>
      <c r="C46" t="s">
        <v>90</v>
      </c>
      <c r="D46" t="s">
        <v>8</v>
      </c>
      <c r="E46" t="s">
        <v>9</v>
      </c>
      <c r="F46" t="str">
        <f>HYPERLINK("https://talan.bank.gov.ua/get-user-certificate/5-99kL2TNvhAoooWEm2s","Завантажити сертифікат")</f>
        <v>Завантажити сертифікат</v>
      </c>
    </row>
    <row r="47" spans="1:6" x14ac:dyDescent="0.3">
      <c r="A47">
        <v>4971</v>
      </c>
      <c r="B47" t="s">
        <v>91</v>
      </c>
      <c r="C47" t="s">
        <v>92</v>
      </c>
      <c r="D47" t="s">
        <v>8</v>
      </c>
      <c r="E47" t="s">
        <v>9</v>
      </c>
      <c r="F47" t="str">
        <f>HYPERLINK("https://talan.bank.gov.ua/get-user-certificate/5-99kGY8OrZhm95hB6tX","Завантажити сертифікат")</f>
        <v>Завантажити сертифікат</v>
      </c>
    </row>
    <row r="48" spans="1:6" x14ac:dyDescent="0.3">
      <c r="A48">
        <v>4972</v>
      </c>
      <c r="B48" t="s">
        <v>93</v>
      </c>
      <c r="C48" t="s">
        <v>67</v>
      </c>
      <c r="D48" t="s">
        <v>8</v>
      </c>
      <c r="E48" t="s">
        <v>9</v>
      </c>
      <c r="F48" t="str">
        <f>HYPERLINK("https://talan.bank.gov.ua/get-user-certificate/5-99kqXl0bJRAGnSGyH0","Завантажити сертифікат")</f>
        <v>Завантажити сертифікат</v>
      </c>
    </row>
    <row r="49" spans="1:6" x14ac:dyDescent="0.3">
      <c r="A49">
        <v>4973</v>
      </c>
      <c r="B49" t="s">
        <v>94</v>
      </c>
      <c r="C49" t="s">
        <v>95</v>
      </c>
      <c r="D49" t="s">
        <v>8</v>
      </c>
      <c r="E49" t="s">
        <v>9</v>
      </c>
      <c r="F49" t="str">
        <f>HYPERLINK("https://talan.bank.gov.ua/get-user-certificate/5-99k-HsxSBP1BfgsN76","Завантажити сертифікат")</f>
        <v>Завантажити сертифікат</v>
      </c>
    </row>
    <row r="50" spans="1:6" x14ac:dyDescent="0.3">
      <c r="A50">
        <v>4974</v>
      </c>
      <c r="B50" t="s">
        <v>96</v>
      </c>
      <c r="C50" t="s">
        <v>97</v>
      </c>
      <c r="D50" t="s">
        <v>8</v>
      </c>
      <c r="E50" t="s">
        <v>9</v>
      </c>
      <c r="F50" t="str">
        <f>HYPERLINK("https://talan.bank.gov.ua/get-user-certificate/5-99kKiycYsWUwApQyGw","Завантажити сертифікат")</f>
        <v>Завантажити сертифікат</v>
      </c>
    </row>
    <row r="51" spans="1:6" x14ac:dyDescent="0.3">
      <c r="A51">
        <v>4975</v>
      </c>
      <c r="B51" t="s">
        <v>98</v>
      </c>
      <c r="C51" t="s">
        <v>99</v>
      </c>
      <c r="D51" t="s">
        <v>8</v>
      </c>
      <c r="E51" t="s">
        <v>9</v>
      </c>
      <c r="F51" t="str">
        <f>HYPERLINK("https://talan.bank.gov.ua/get-user-certificate/5-99kXMhQHPb8S7oizdx","Завантажити сертифікат")</f>
        <v>Завантажити сертифікат</v>
      </c>
    </row>
    <row r="52" spans="1:6" x14ac:dyDescent="0.3">
      <c r="A52">
        <v>4976</v>
      </c>
      <c r="B52" t="s">
        <v>100</v>
      </c>
      <c r="C52" t="s">
        <v>101</v>
      </c>
      <c r="D52" t="s">
        <v>8</v>
      </c>
      <c r="E52" t="s">
        <v>9</v>
      </c>
      <c r="F52" t="str">
        <f>HYPERLINK("https://talan.bank.gov.ua/get-user-certificate/5-99kyQpaz6BXjbSc3Ww","Завантажити сертифікат")</f>
        <v>Завантажити сертифікат</v>
      </c>
    </row>
    <row r="53" spans="1:6" x14ac:dyDescent="0.3">
      <c r="A53">
        <v>4977</v>
      </c>
      <c r="B53" t="s">
        <v>102</v>
      </c>
      <c r="C53" t="s">
        <v>103</v>
      </c>
      <c r="D53" t="s">
        <v>8</v>
      </c>
      <c r="E53" t="s">
        <v>9</v>
      </c>
      <c r="F53" t="str">
        <f>HYPERLINK("https://talan.bank.gov.ua/get-user-certificate/5-99kFSsDMYL04g_vrQf","Завантажити сертифікат")</f>
        <v>Завантажити сертифікат</v>
      </c>
    </row>
    <row r="54" spans="1:6" x14ac:dyDescent="0.3">
      <c r="A54">
        <v>4978</v>
      </c>
      <c r="B54" t="s">
        <v>104</v>
      </c>
      <c r="C54" t="s">
        <v>105</v>
      </c>
      <c r="D54" t="s">
        <v>8</v>
      </c>
      <c r="E54" t="s">
        <v>9</v>
      </c>
      <c r="F54" t="str">
        <f>HYPERLINK("https://talan.bank.gov.ua/get-user-certificate/5-99k7wSM8lDFuhKkav6","Завантажити сертифікат")</f>
        <v>Завантажити сертифікат</v>
      </c>
    </row>
    <row r="55" spans="1:6" x14ac:dyDescent="0.3">
      <c r="A55">
        <v>4979</v>
      </c>
      <c r="B55" t="s">
        <v>106</v>
      </c>
      <c r="C55" t="s">
        <v>107</v>
      </c>
      <c r="D55" t="s">
        <v>8</v>
      </c>
      <c r="E55" t="s">
        <v>9</v>
      </c>
      <c r="F55" t="str">
        <f>HYPERLINK("https://talan.bank.gov.ua/get-user-certificate/5-99kS9vJWSYQIW_2y7h","Завантажити сертифікат")</f>
        <v>Завантажити сертифікат</v>
      </c>
    </row>
    <row r="56" spans="1:6" x14ac:dyDescent="0.3">
      <c r="A56">
        <v>4980</v>
      </c>
      <c r="B56" t="s">
        <v>108</v>
      </c>
      <c r="C56" t="s">
        <v>109</v>
      </c>
      <c r="D56" t="s">
        <v>8</v>
      </c>
      <c r="E56" t="s">
        <v>9</v>
      </c>
      <c r="F56" t="str">
        <f>HYPERLINK("https://talan.bank.gov.ua/get-user-certificate/5-99kdJ0Xg9M93385R7p","Завантажити сертифікат")</f>
        <v>Завантажити сертифікат</v>
      </c>
    </row>
    <row r="57" spans="1:6" x14ac:dyDescent="0.3">
      <c r="A57">
        <v>4981</v>
      </c>
      <c r="B57" t="s">
        <v>110</v>
      </c>
      <c r="C57" t="s">
        <v>111</v>
      </c>
      <c r="D57" t="s">
        <v>8</v>
      </c>
      <c r="E57" t="s">
        <v>9</v>
      </c>
      <c r="F57" t="str">
        <f>HYPERLINK("https://talan.bank.gov.ua/get-user-certificate/5-99k5o_myCpQXHda3Uu","Завантажити сертифікат")</f>
        <v>Завантажити сертифікат</v>
      </c>
    </row>
    <row r="58" spans="1:6" x14ac:dyDescent="0.3">
      <c r="A58">
        <v>4982</v>
      </c>
      <c r="B58" t="s">
        <v>112</v>
      </c>
      <c r="C58" t="s">
        <v>41</v>
      </c>
      <c r="D58" t="s">
        <v>8</v>
      </c>
      <c r="E58" t="s">
        <v>9</v>
      </c>
      <c r="F58" t="str">
        <f>HYPERLINK("https://talan.bank.gov.ua/get-user-certificate/5-99k1LMz6g4FU2bwLRb","Завантажити сертифікат")</f>
        <v>Завантажити сертифікат</v>
      </c>
    </row>
    <row r="59" spans="1:6" x14ac:dyDescent="0.3">
      <c r="A59">
        <v>4983</v>
      </c>
      <c r="B59" t="s">
        <v>113</v>
      </c>
      <c r="C59" t="s">
        <v>114</v>
      </c>
      <c r="D59" t="s">
        <v>8</v>
      </c>
      <c r="E59" t="s">
        <v>9</v>
      </c>
      <c r="F59" t="str">
        <f>HYPERLINK("https://talan.bank.gov.ua/get-user-certificate/5-99kDS_0-vim5sXvvo6","Завантажити сертифікат")</f>
        <v>Завантажити сертифікат</v>
      </c>
    </row>
    <row r="60" spans="1:6" x14ac:dyDescent="0.3">
      <c r="A60">
        <v>4984</v>
      </c>
      <c r="B60" t="s">
        <v>115</v>
      </c>
      <c r="C60" t="s">
        <v>116</v>
      </c>
      <c r="D60" t="s">
        <v>8</v>
      </c>
      <c r="E60" t="s">
        <v>9</v>
      </c>
      <c r="F60" t="str">
        <f>HYPERLINK("https://talan.bank.gov.ua/get-user-certificate/5-99kpVajXw-UdOOamCz","Завантажити сертифікат")</f>
        <v>Завантажити сертифікат</v>
      </c>
    </row>
    <row r="61" spans="1:6" x14ac:dyDescent="0.3">
      <c r="A61">
        <v>4985</v>
      </c>
      <c r="B61" t="s">
        <v>117</v>
      </c>
      <c r="C61" t="s">
        <v>118</v>
      </c>
      <c r="D61" t="s">
        <v>8</v>
      </c>
      <c r="E61" t="s">
        <v>9</v>
      </c>
      <c r="F61" t="str">
        <f>HYPERLINK("https://talan.bank.gov.ua/get-user-certificate/5-99kmiCJn7NlxK7WRNW","Завантажити сертифікат")</f>
        <v>Завантажити сертифікат</v>
      </c>
    </row>
    <row r="62" spans="1:6" x14ac:dyDescent="0.3">
      <c r="A62">
        <v>4986</v>
      </c>
      <c r="B62" t="s">
        <v>119</v>
      </c>
      <c r="C62" t="s">
        <v>63</v>
      </c>
      <c r="D62" t="s">
        <v>8</v>
      </c>
      <c r="E62" t="s">
        <v>9</v>
      </c>
      <c r="F62" t="str">
        <f>HYPERLINK("https://talan.bank.gov.ua/get-user-certificate/5-99k_bq3oD8QxGNFQNs","Завантажити сертифікат")</f>
        <v>Завантажити сертифікат</v>
      </c>
    </row>
    <row r="63" spans="1:6" x14ac:dyDescent="0.3">
      <c r="A63">
        <v>4987</v>
      </c>
      <c r="B63" t="s">
        <v>120</v>
      </c>
      <c r="C63" t="s">
        <v>77</v>
      </c>
      <c r="D63" t="s">
        <v>8</v>
      </c>
      <c r="E63" t="s">
        <v>9</v>
      </c>
      <c r="F63" t="str">
        <f>HYPERLINK("https://talan.bank.gov.ua/get-user-certificate/5-99knFY7fuF8w7rVDy4","Завантажити сертифікат")</f>
        <v>Завантажити сертифікат</v>
      </c>
    </row>
    <row r="64" spans="1:6" x14ac:dyDescent="0.3">
      <c r="A64">
        <v>4988</v>
      </c>
      <c r="B64" t="s">
        <v>121</v>
      </c>
      <c r="C64" t="s">
        <v>122</v>
      </c>
      <c r="D64" t="s">
        <v>8</v>
      </c>
      <c r="E64" t="s">
        <v>9</v>
      </c>
      <c r="F64" t="str">
        <f>HYPERLINK("https://talan.bank.gov.ua/get-user-certificate/5-99kTTLDK2JkIrjG37L","Завантажити сертифікат")</f>
        <v>Завантажити сертифікат</v>
      </c>
    </row>
    <row r="65" spans="1:6" x14ac:dyDescent="0.3">
      <c r="A65">
        <v>4989</v>
      </c>
      <c r="B65" t="s">
        <v>123</v>
      </c>
      <c r="C65" t="s">
        <v>124</v>
      </c>
      <c r="D65" t="s">
        <v>8</v>
      </c>
      <c r="E65" t="s">
        <v>9</v>
      </c>
      <c r="F65" t="str">
        <f>HYPERLINK("https://talan.bank.gov.ua/get-user-certificate/5-99kIjFsXDrdmp9YEBS","Завантажити сертифікат")</f>
        <v>Завантажити сертифікат</v>
      </c>
    </row>
    <row r="66" spans="1:6" x14ac:dyDescent="0.3">
      <c r="A66">
        <v>4990</v>
      </c>
      <c r="B66" t="s">
        <v>125</v>
      </c>
      <c r="C66" t="s">
        <v>83</v>
      </c>
      <c r="D66" t="s">
        <v>8</v>
      </c>
      <c r="E66" t="s">
        <v>9</v>
      </c>
      <c r="F66" t="str">
        <f>HYPERLINK("https://talan.bank.gov.ua/get-user-certificate/5-99kFnopwBJUkxcDxsI","Завантажити сертифікат")</f>
        <v>Завантажити сертифікат</v>
      </c>
    </row>
    <row r="67" spans="1:6" x14ac:dyDescent="0.3">
      <c r="A67">
        <v>4991</v>
      </c>
      <c r="B67" t="s">
        <v>126</v>
      </c>
      <c r="C67" t="s">
        <v>127</v>
      </c>
      <c r="D67" t="s">
        <v>8</v>
      </c>
      <c r="E67" t="s">
        <v>9</v>
      </c>
      <c r="F67" t="str">
        <f>HYPERLINK("https://talan.bank.gov.ua/get-user-certificate/5-99k-7jFjN4Bjp15-9h","Завантажити сертифікат")</f>
        <v>Завантажити сертифікат</v>
      </c>
    </row>
    <row r="68" spans="1:6" x14ac:dyDescent="0.3">
      <c r="A68">
        <v>4992</v>
      </c>
      <c r="B68" t="s">
        <v>128</v>
      </c>
      <c r="C68" t="s">
        <v>129</v>
      </c>
      <c r="D68" t="s">
        <v>8</v>
      </c>
      <c r="E68" t="s">
        <v>9</v>
      </c>
      <c r="F68" t="str">
        <f>HYPERLINK("https://talan.bank.gov.ua/get-user-certificate/5-99kw_BbXR-aGJOL9X-","Завантажити сертифікат")</f>
        <v>Завантажити сертифікат</v>
      </c>
    </row>
    <row r="69" spans="1:6" x14ac:dyDescent="0.3">
      <c r="A69">
        <v>4993</v>
      </c>
      <c r="B69" t="s">
        <v>130</v>
      </c>
      <c r="C69" t="s">
        <v>61</v>
      </c>
      <c r="D69" t="s">
        <v>8</v>
      </c>
      <c r="E69" t="s">
        <v>9</v>
      </c>
      <c r="F69" t="str">
        <f>HYPERLINK("https://talan.bank.gov.ua/get-user-certificate/5-99k5_PQUUavZY_BFhx","Завантажити сертифікат")</f>
        <v>Завантажити сертифікат</v>
      </c>
    </row>
    <row r="70" spans="1:6" x14ac:dyDescent="0.3">
      <c r="A70">
        <v>4994</v>
      </c>
      <c r="B70" t="s">
        <v>131</v>
      </c>
      <c r="C70" t="s">
        <v>61</v>
      </c>
      <c r="D70" t="s">
        <v>8</v>
      </c>
      <c r="E70" t="s">
        <v>9</v>
      </c>
      <c r="F70" t="str">
        <f>HYPERLINK("https://talan.bank.gov.ua/get-user-certificate/5-99knRrNU-YCpSHkbax","Завантажити сертифікат")</f>
        <v>Завантажити сертифікат</v>
      </c>
    </row>
    <row r="71" spans="1:6" x14ac:dyDescent="0.3">
      <c r="A71">
        <v>4995</v>
      </c>
      <c r="B71" t="s">
        <v>132</v>
      </c>
      <c r="C71" t="s">
        <v>133</v>
      </c>
      <c r="D71" t="s">
        <v>8</v>
      </c>
      <c r="E71" t="s">
        <v>9</v>
      </c>
      <c r="F71" t="str">
        <f>HYPERLINK("https://talan.bank.gov.ua/get-user-certificate/5-99k8ucK2mGQx4OoJlt","Завантажити сертифікат")</f>
        <v>Завантажити сертифікат</v>
      </c>
    </row>
    <row r="72" spans="1:6" x14ac:dyDescent="0.3">
      <c r="A72">
        <v>4996</v>
      </c>
      <c r="B72" t="s">
        <v>134</v>
      </c>
      <c r="C72" t="s">
        <v>135</v>
      </c>
      <c r="D72" t="s">
        <v>8</v>
      </c>
      <c r="E72" t="s">
        <v>9</v>
      </c>
      <c r="F72" t="str">
        <f>HYPERLINK("https://talan.bank.gov.ua/get-user-certificate/5-99k9udVHUEWb_OTRSy","Завантажити сертифікат")</f>
        <v>Завантажити сертифікат</v>
      </c>
    </row>
    <row r="73" spans="1:6" x14ac:dyDescent="0.3">
      <c r="A73">
        <v>4997</v>
      </c>
      <c r="B73" t="s">
        <v>136</v>
      </c>
      <c r="C73" t="s">
        <v>137</v>
      </c>
      <c r="D73" t="s">
        <v>8</v>
      </c>
      <c r="E73" t="s">
        <v>9</v>
      </c>
      <c r="F73" t="str">
        <f>HYPERLINK("https://talan.bank.gov.ua/get-user-certificate/5-99kPexPt6nhMQizEAv","Завантажити сертифікат")</f>
        <v>Завантажити сертифікат</v>
      </c>
    </row>
    <row r="74" spans="1:6" x14ac:dyDescent="0.3">
      <c r="A74">
        <v>4998</v>
      </c>
      <c r="B74" t="s">
        <v>138</v>
      </c>
      <c r="C74" t="s">
        <v>139</v>
      </c>
      <c r="D74" t="s">
        <v>8</v>
      </c>
      <c r="E74" t="s">
        <v>9</v>
      </c>
      <c r="F74" t="str">
        <f>HYPERLINK("https://talan.bank.gov.ua/get-user-certificate/5-99k_NlX6xZSoRyxy9y","Завантажити сертифікат")</f>
        <v>Завантажити сертифікат</v>
      </c>
    </row>
    <row r="75" spans="1:6" x14ac:dyDescent="0.3">
      <c r="A75">
        <v>4999</v>
      </c>
      <c r="B75" t="s">
        <v>140</v>
      </c>
      <c r="C75" t="s">
        <v>133</v>
      </c>
      <c r="D75" t="s">
        <v>8</v>
      </c>
      <c r="E75" t="s">
        <v>9</v>
      </c>
      <c r="F75" t="str">
        <f>HYPERLINK("https://talan.bank.gov.ua/get-user-certificate/5-99kOfrgMZoyUb6NLNq","Завантажити сертифікат")</f>
        <v>Завантажити сертифікат</v>
      </c>
    </row>
    <row r="76" spans="1:6" x14ac:dyDescent="0.3">
      <c r="A76">
        <v>5000</v>
      </c>
      <c r="B76" t="s">
        <v>141</v>
      </c>
      <c r="C76" t="s">
        <v>57</v>
      </c>
      <c r="D76" t="s">
        <v>8</v>
      </c>
      <c r="E76" t="s">
        <v>9</v>
      </c>
      <c r="F76" t="str">
        <f>HYPERLINK("https://talan.bank.gov.ua/get-user-certificate/5-99kVzYVHkawUB5Q6KA","Завантажити сертифікат")</f>
        <v>Завантажити сертифікат</v>
      </c>
    </row>
    <row r="77" spans="1:6" x14ac:dyDescent="0.3">
      <c r="A77">
        <v>5001</v>
      </c>
      <c r="B77" t="s">
        <v>142</v>
      </c>
      <c r="C77" t="s">
        <v>143</v>
      </c>
      <c r="D77" t="s">
        <v>8</v>
      </c>
      <c r="E77" t="s">
        <v>9</v>
      </c>
      <c r="F77" t="str">
        <f>HYPERLINK("https://talan.bank.gov.ua/get-user-certificate/5-99kj-UR0mhYa-WGkR4","Завантажити сертифікат")</f>
        <v>Завантажити сертифікат</v>
      </c>
    </row>
    <row r="78" spans="1:6" x14ac:dyDescent="0.3">
      <c r="A78">
        <v>5002</v>
      </c>
      <c r="B78" t="s">
        <v>144</v>
      </c>
      <c r="C78" t="s">
        <v>145</v>
      </c>
      <c r="D78" t="s">
        <v>8</v>
      </c>
      <c r="E78" t="s">
        <v>9</v>
      </c>
      <c r="F78" t="str">
        <f>HYPERLINK("https://talan.bank.gov.ua/get-user-certificate/5-99kKbwARUMsFv6qOq7","Завантажити сертифікат")</f>
        <v>Завантажити сертифікат</v>
      </c>
    </row>
    <row r="79" spans="1:6" x14ac:dyDescent="0.3">
      <c r="A79">
        <v>5003</v>
      </c>
      <c r="B79" t="s">
        <v>146</v>
      </c>
      <c r="C79" t="s">
        <v>145</v>
      </c>
      <c r="D79" t="s">
        <v>8</v>
      </c>
      <c r="E79" t="s">
        <v>9</v>
      </c>
      <c r="F79" t="str">
        <f>HYPERLINK("https://talan.bank.gov.ua/get-user-certificate/5-99kbmpE2VFA4mJcl9u","Завантажити сертифікат")</f>
        <v>Завантажити сертифікат</v>
      </c>
    </row>
    <row r="80" spans="1:6" x14ac:dyDescent="0.3">
      <c r="A80">
        <v>5004</v>
      </c>
      <c r="B80" t="s">
        <v>147</v>
      </c>
      <c r="C80" t="s">
        <v>148</v>
      </c>
      <c r="D80" t="s">
        <v>8</v>
      </c>
      <c r="E80" t="s">
        <v>9</v>
      </c>
      <c r="F80" t="str">
        <f>HYPERLINK("https://talan.bank.gov.ua/get-user-certificate/5-99kXoo0U-tkn5oRXKF","Завантажити сертифікат")</f>
        <v>Завантажити сертифікат</v>
      </c>
    </row>
    <row r="81" spans="1:6" x14ac:dyDescent="0.3">
      <c r="A81">
        <v>5005</v>
      </c>
      <c r="B81" t="s">
        <v>149</v>
      </c>
      <c r="C81" t="s">
        <v>150</v>
      </c>
      <c r="D81" t="s">
        <v>8</v>
      </c>
      <c r="E81" t="s">
        <v>9</v>
      </c>
      <c r="F81" t="str">
        <f>HYPERLINK("https://talan.bank.gov.ua/get-user-certificate/5-99kJr-bfBdbBQcpEJJ","Завантажити сертифікат")</f>
        <v>Завантажити сертифікат</v>
      </c>
    </row>
    <row r="82" spans="1:6" x14ac:dyDescent="0.3">
      <c r="A82">
        <v>5006</v>
      </c>
      <c r="B82" t="s">
        <v>151</v>
      </c>
      <c r="C82" t="s">
        <v>152</v>
      </c>
      <c r="D82" t="s">
        <v>8</v>
      </c>
      <c r="E82" t="s">
        <v>9</v>
      </c>
      <c r="F82" t="str">
        <f>HYPERLINK("https://talan.bank.gov.ua/get-user-certificate/5-99khFJYXteEnLXDzkT","Завантажити сертифікат")</f>
        <v>Завантажити сертифікат</v>
      </c>
    </row>
    <row r="83" spans="1:6" x14ac:dyDescent="0.3">
      <c r="A83">
        <v>5007</v>
      </c>
      <c r="B83" t="s">
        <v>153</v>
      </c>
      <c r="C83" t="s">
        <v>135</v>
      </c>
      <c r="D83" t="s">
        <v>8</v>
      </c>
      <c r="E83" t="s">
        <v>9</v>
      </c>
      <c r="F83" t="str">
        <f>HYPERLINK("https://talan.bank.gov.ua/get-user-certificate/5-99k4MR5NMt2VfK-pR2","Завантажити сертифікат")</f>
        <v>Завантажити сертифікат</v>
      </c>
    </row>
    <row r="84" spans="1:6" x14ac:dyDescent="0.3">
      <c r="A84">
        <v>5008</v>
      </c>
      <c r="B84" t="s">
        <v>154</v>
      </c>
      <c r="C84" t="s">
        <v>155</v>
      </c>
      <c r="D84" t="s">
        <v>8</v>
      </c>
      <c r="E84" t="s">
        <v>9</v>
      </c>
      <c r="F84" t="str">
        <f>HYPERLINK("https://talan.bank.gov.ua/get-user-certificate/5-99kGuNZBrEGyYoCAVe","Завантажити сертифікат")</f>
        <v>Завантажити сертифікат</v>
      </c>
    </row>
    <row r="85" spans="1:6" x14ac:dyDescent="0.3">
      <c r="A85">
        <v>5009</v>
      </c>
      <c r="B85" t="s">
        <v>156</v>
      </c>
      <c r="C85" t="s">
        <v>157</v>
      </c>
      <c r="D85" t="s">
        <v>8</v>
      </c>
      <c r="E85" t="s">
        <v>9</v>
      </c>
      <c r="F85" t="str">
        <f>HYPERLINK("https://talan.bank.gov.ua/get-user-certificate/5-99kPLcxvouyY7c9NrN","Завантажити сертифікат")</f>
        <v>Завантажити сертифікат</v>
      </c>
    </row>
    <row r="86" spans="1:6" x14ac:dyDescent="0.3">
      <c r="A86">
        <v>5010</v>
      </c>
      <c r="B86" t="s">
        <v>158</v>
      </c>
      <c r="C86" t="s">
        <v>159</v>
      </c>
      <c r="D86" t="s">
        <v>8</v>
      </c>
      <c r="E86" t="s">
        <v>9</v>
      </c>
      <c r="F86" t="str">
        <f>HYPERLINK("https://talan.bank.gov.ua/get-user-certificate/5-99k-st5Ici7UpPnHLe","Завантажити сертифікат")</f>
        <v>Завантажити сертифікат</v>
      </c>
    </row>
    <row r="87" spans="1:6" x14ac:dyDescent="0.3">
      <c r="A87">
        <v>5011</v>
      </c>
      <c r="B87" t="s">
        <v>160</v>
      </c>
      <c r="C87" t="s">
        <v>161</v>
      </c>
      <c r="D87" t="s">
        <v>8</v>
      </c>
      <c r="E87" t="s">
        <v>9</v>
      </c>
      <c r="F87" t="str">
        <f>HYPERLINK("https://talan.bank.gov.ua/get-user-certificate/5-99kfzox6hVkDi-uqVd","Завантажити сертифікат")</f>
        <v>Завантажити сертифікат</v>
      </c>
    </row>
    <row r="88" spans="1:6" x14ac:dyDescent="0.3">
      <c r="A88">
        <v>5012</v>
      </c>
      <c r="B88" t="s">
        <v>162</v>
      </c>
      <c r="C88" t="s">
        <v>55</v>
      </c>
      <c r="D88" t="s">
        <v>8</v>
      </c>
      <c r="E88" t="s">
        <v>9</v>
      </c>
      <c r="F88" t="str">
        <f>HYPERLINK("https://talan.bank.gov.ua/get-user-certificate/5-99kbksVTvfoZzbSQSA","Завантажити сертифікат")</f>
        <v>Завантажити сертифікат</v>
      </c>
    </row>
    <row r="89" spans="1:6" x14ac:dyDescent="0.3">
      <c r="A89">
        <v>5013</v>
      </c>
      <c r="B89" t="s">
        <v>163</v>
      </c>
      <c r="C89" t="s">
        <v>164</v>
      </c>
      <c r="D89" t="s">
        <v>8</v>
      </c>
      <c r="E89" t="s">
        <v>9</v>
      </c>
      <c r="F89" t="str">
        <f>HYPERLINK("https://talan.bank.gov.ua/get-user-certificate/5-99kcXrsL0Uu5_ug3PC","Завантажити сертифікат")</f>
        <v>Завантажити сертифікат</v>
      </c>
    </row>
    <row r="90" spans="1:6" x14ac:dyDescent="0.3">
      <c r="A90">
        <v>5014</v>
      </c>
      <c r="B90" t="s">
        <v>165</v>
      </c>
      <c r="C90" t="s">
        <v>166</v>
      </c>
      <c r="D90" t="s">
        <v>8</v>
      </c>
      <c r="E90" t="s">
        <v>9</v>
      </c>
      <c r="F90" t="str">
        <f>HYPERLINK("https://talan.bank.gov.ua/get-user-certificate/5-99kJe9Mh7-x5maytrf","Завантажити сертифікат")</f>
        <v>Завантажити сертифікат</v>
      </c>
    </row>
    <row r="91" spans="1:6" x14ac:dyDescent="0.3">
      <c r="A91">
        <v>5015</v>
      </c>
      <c r="B91" t="s">
        <v>167</v>
      </c>
      <c r="C91" t="s">
        <v>11</v>
      </c>
      <c r="D91" t="s">
        <v>8</v>
      </c>
      <c r="E91" t="s">
        <v>9</v>
      </c>
      <c r="F91" t="str">
        <f>HYPERLINK("https://talan.bank.gov.ua/get-user-certificate/5-99k5F3r0yN1B3yLgoQ","Завантажити сертифікат")</f>
        <v>Завантажити сертифікат</v>
      </c>
    </row>
    <row r="92" spans="1:6" x14ac:dyDescent="0.3">
      <c r="A92">
        <v>5016</v>
      </c>
      <c r="B92" t="s">
        <v>168</v>
      </c>
      <c r="C92" t="s">
        <v>23</v>
      </c>
      <c r="D92" t="s">
        <v>8</v>
      </c>
      <c r="E92" t="s">
        <v>9</v>
      </c>
      <c r="F92" t="str">
        <f>HYPERLINK("https://talan.bank.gov.ua/get-user-certificate/5-99ktKiiTxUGTBoisc4","Завантажити сертифікат")</f>
        <v>Завантажити сертифікат</v>
      </c>
    </row>
    <row r="93" spans="1:6" x14ac:dyDescent="0.3">
      <c r="A93">
        <v>5017</v>
      </c>
      <c r="B93" t="s">
        <v>169</v>
      </c>
      <c r="C93" t="s">
        <v>170</v>
      </c>
      <c r="D93" t="s">
        <v>8</v>
      </c>
      <c r="E93" t="s">
        <v>9</v>
      </c>
      <c r="F93" t="str">
        <f>HYPERLINK("https://talan.bank.gov.ua/get-user-certificate/5-99kNI2izkecVmTV04e","Завантажити сертифікат")</f>
        <v>Завантажити сертифікат</v>
      </c>
    </row>
    <row r="94" spans="1:6" x14ac:dyDescent="0.3">
      <c r="A94">
        <v>5018</v>
      </c>
      <c r="B94" t="s">
        <v>171</v>
      </c>
      <c r="C94" t="s">
        <v>172</v>
      </c>
      <c r="D94" t="s">
        <v>8</v>
      </c>
      <c r="E94" t="s">
        <v>9</v>
      </c>
      <c r="F94" t="str">
        <f>HYPERLINK("https://talan.bank.gov.ua/get-user-certificate/5-99kM2HiToxkFPOnIgv","Завантажити сертифікат")</f>
        <v>Завантажити сертифікат</v>
      </c>
    </row>
    <row r="95" spans="1:6" x14ac:dyDescent="0.3">
      <c r="A95">
        <v>5019</v>
      </c>
      <c r="B95" t="s">
        <v>173</v>
      </c>
      <c r="C95" t="s">
        <v>174</v>
      </c>
      <c r="D95" t="s">
        <v>8</v>
      </c>
      <c r="E95" t="s">
        <v>9</v>
      </c>
      <c r="F95" t="str">
        <f>HYPERLINK("https://talan.bank.gov.ua/get-user-certificate/5-99kJQl4lIuhWFVaWXJ","Завантажити сертифікат")</f>
        <v>Завантажити сертифікат</v>
      </c>
    </row>
    <row r="96" spans="1:6" x14ac:dyDescent="0.3">
      <c r="A96">
        <v>5020</v>
      </c>
      <c r="B96" t="s">
        <v>175</v>
      </c>
      <c r="C96" t="s">
        <v>176</v>
      </c>
      <c r="D96" t="s">
        <v>8</v>
      </c>
      <c r="E96" t="s">
        <v>9</v>
      </c>
      <c r="F96" t="str">
        <f>HYPERLINK("https://talan.bank.gov.ua/get-user-certificate/5-99kpnuZMks1TAfsOXO","Завантажити сертифікат")</f>
        <v>Завантажити сертифікат</v>
      </c>
    </row>
    <row r="97" spans="1:6" x14ac:dyDescent="0.3">
      <c r="A97">
        <v>5021</v>
      </c>
      <c r="B97" t="s">
        <v>177</v>
      </c>
      <c r="C97" t="s">
        <v>178</v>
      </c>
      <c r="D97" t="s">
        <v>8</v>
      </c>
      <c r="E97" t="s">
        <v>9</v>
      </c>
      <c r="F97" t="str">
        <f>HYPERLINK("https://talan.bank.gov.ua/get-user-certificate/5-99kGiXEr52WUKKs1OS","Завантажити сертифікат")</f>
        <v>Завантажити сертифікат</v>
      </c>
    </row>
    <row r="98" spans="1:6" x14ac:dyDescent="0.3">
      <c r="A98">
        <v>5022</v>
      </c>
      <c r="B98" t="s">
        <v>179</v>
      </c>
      <c r="C98" t="s">
        <v>180</v>
      </c>
      <c r="D98" t="s">
        <v>8</v>
      </c>
      <c r="E98" t="s">
        <v>9</v>
      </c>
      <c r="F98" t="str">
        <f>HYPERLINK("https://talan.bank.gov.ua/get-user-certificate/5-99kOc6qj7OR1zRJCGv","Завантажити сертифікат")</f>
        <v>Завантажити сертифікат</v>
      </c>
    </row>
    <row r="99" spans="1:6" x14ac:dyDescent="0.3">
      <c r="A99">
        <v>5023</v>
      </c>
      <c r="B99" t="s">
        <v>181</v>
      </c>
      <c r="C99" t="s">
        <v>182</v>
      </c>
      <c r="D99" t="s">
        <v>8</v>
      </c>
      <c r="E99" t="s">
        <v>9</v>
      </c>
      <c r="F99" t="str">
        <f>HYPERLINK("https://talan.bank.gov.ua/get-user-certificate/5-99kmyM4mTeLmXxuKuK","Завантажити сертифікат")</f>
        <v>Завантажити сертифікат</v>
      </c>
    </row>
    <row r="100" spans="1:6" x14ac:dyDescent="0.3">
      <c r="A100">
        <v>5024</v>
      </c>
      <c r="B100" t="s">
        <v>183</v>
      </c>
      <c r="C100" t="s">
        <v>26</v>
      </c>
      <c r="D100" t="s">
        <v>8</v>
      </c>
      <c r="E100" t="s">
        <v>9</v>
      </c>
      <c r="F100" t="str">
        <f>HYPERLINK("https://talan.bank.gov.ua/get-user-certificate/5-99kTQJ5yYb7oSIPMm5","Завантажити сертифікат")</f>
        <v>Завантажити сертифікат</v>
      </c>
    </row>
    <row r="101" spans="1:6" x14ac:dyDescent="0.3">
      <c r="A101">
        <v>5025</v>
      </c>
      <c r="B101" t="s">
        <v>184</v>
      </c>
      <c r="C101" t="s">
        <v>185</v>
      </c>
      <c r="D101" t="s">
        <v>8</v>
      </c>
      <c r="E101" t="s">
        <v>9</v>
      </c>
      <c r="F101" t="str">
        <f>HYPERLINK("https://talan.bank.gov.ua/get-user-certificate/5-99kuqvGAuwerBcXuAV","Завантажити сертифікат")</f>
        <v>Завантажити сертифікат</v>
      </c>
    </row>
    <row r="102" spans="1:6" x14ac:dyDescent="0.3">
      <c r="A102">
        <v>5026</v>
      </c>
      <c r="B102" t="s">
        <v>186</v>
      </c>
      <c r="C102" t="s">
        <v>187</v>
      </c>
      <c r="D102" t="s">
        <v>8</v>
      </c>
      <c r="E102" t="s">
        <v>9</v>
      </c>
      <c r="F102" t="str">
        <f>HYPERLINK("https://talan.bank.gov.ua/get-user-certificate/5-99kJYmTkLQJ19ME75s","Завантажити сертифікат")</f>
        <v>Завантажити сертифікат</v>
      </c>
    </row>
    <row r="103" spans="1:6" x14ac:dyDescent="0.3">
      <c r="A103">
        <v>5027</v>
      </c>
      <c r="B103" t="s">
        <v>188</v>
      </c>
      <c r="C103" t="s">
        <v>143</v>
      </c>
      <c r="D103" t="s">
        <v>8</v>
      </c>
      <c r="E103" t="s">
        <v>9</v>
      </c>
      <c r="F103" t="str">
        <f>HYPERLINK("https://talan.bank.gov.ua/get-user-certificate/5-99kZTcnrttcRqfVZoh","Завантажити сертифікат")</f>
        <v>Завантажити сертифікат</v>
      </c>
    </row>
    <row r="104" spans="1:6" x14ac:dyDescent="0.3">
      <c r="A104">
        <v>5028</v>
      </c>
      <c r="B104" t="s">
        <v>189</v>
      </c>
      <c r="C104" t="s">
        <v>178</v>
      </c>
      <c r="D104" t="s">
        <v>8</v>
      </c>
      <c r="E104" t="s">
        <v>9</v>
      </c>
      <c r="F104" t="str">
        <f>HYPERLINK("https://talan.bank.gov.ua/get-user-certificate/5-99kGUflBPtzdvuG0nn","Завантажити сертифікат")</f>
        <v>Завантажити сертифікат</v>
      </c>
    </row>
    <row r="105" spans="1:6" x14ac:dyDescent="0.3">
      <c r="A105">
        <v>5029</v>
      </c>
      <c r="B105" t="s">
        <v>190</v>
      </c>
      <c r="C105" t="s">
        <v>63</v>
      </c>
      <c r="D105" t="s">
        <v>8</v>
      </c>
      <c r="E105" t="s">
        <v>9</v>
      </c>
      <c r="F105" t="str">
        <f>HYPERLINK("https://talan.bank.gov.ua/get-user-certificate/5-99kno-aIGRlV_hD38j","Завантажити сертифікат")</f>
        <v>Завантажити сертифікат</v>
      </c>
    </row>
    <row r="106" spans="1:6" x14ac:dyDescent="0.3">
      <c r="A106">
        <v>5030</v>
      </c>
      <c r="B106" t="s">
        <v>191</v>
      </c>
      <c r="C106" t="s">
        <v>178</v>
      </c>
      <c r="D106" t="s">
        <v>8</v>
      </c>
      <c r="E106" t="s">
        <v>9</v>
      </c>
      <c r="F106" t="str">
        <f>HYPERLINK("https://talan.bank.gov.ua/get-user-certificate/5-99kPFFQvqq1kG3dJsm","Завантажити сертифікат")</f>
        <v>Завантажити сертифікат</v>
      </c>
    </row>
    <row r="107" spans="1:6" x14ac:dyDescent="0.3">
      <c r="A107">
        <v>5031</v>
      </c>
      <c r="B107" t="s">
        <v>192</v>
      </c>
      <c r="C107" t="s">
        <v>193</v>
      </c>
      <c r="D107" t="s">
        <v>8</v>
      </c>
      <c r="E107" t="s">
        <v>9</v>
      </c>
      <c r="F107" t="str">
        <f>HYPERLINK("https://talan.bank.gov.ua/get-user-certificate/5-99kOECT4M2Dr-c-Y-C","Завантажити сертифікат")</f>
        <v>Завантажити сертифікат</v>
      </c>
    </row>
    <row r="108" spans="1:6" x14ac:dyDescent="0.3">
      <c r="A108">
        <v>5032</v>
      </c>
      <c r="B108" t="s">
        <v>194</v>
      </c>
      <c r="C108" t="s">
        <v>77</v>
      </c>
      <c r="D108" t="s">
        <v>8</v>
      </c>
      <c r="E108" t="s">
        <v>9</v>
      </c>
      <c r="F108" t="str">
        <f>HYPERLINK("https://talan.bank.gov.ua/get-user-certificate/5-99ko1bmc7zHkUeEG0R","Завантажити сертифікат")</f>
        <v>Завантажити сертифікат</v>
      </c>
    </row>
    <row r="109" spans="1:6" x14ac:dyDescent="0.3">
      <c r="A109">
        <v>5033</v>
      </c>
      <c r="B109" t="s">
        <v>195</v>
      </c>
      <c r="C109" t="s">
        <v>196</v>
      </c>
      <c r="D109" t="s">
        <v>8</v>
      </c>
      <c r="E109" t="s">
        <v>9</v>
      </c>
      <c r="F109" t="str">
        <f>HYPERLINK("https://talan.bank.gov.ua/get-user-certificate/5-99kGUXwCwn2hz26vgX","Завантажити сертифікат")</f>
        <v>Завантажити сертифікат</v>
      </c>
    </row>
    <row r="110" spans="1:6" x14ac:dyDescent="0.3">
      <c r="A110">
        <v>5034</v>
      </c>
      <c r="B110" t="s">
        <v>197</v>
      </c>
      <c r="C110" t="s">
        <v>61</v>
      </c>
      <c r="D110" t="s">
        <v>8</v>
      </c>
      <c r="E110" t="s">
        <v>9</v>
      </c>
      <c r="F110" t="str">
        <f>HYPERLINK("https://talan.bank.gov.ua/get-user-certificate/5-99kErMVbwvNDcP1bJ2","Завантажити сертифікат")</f>
        <v>Завантажити сертифікат</v>
      </c>
    </row>
    <row r="111" spans="1:6" x14ac:dyDescent="0.3">
      <c r="A111">
        <v>5035</v>
      </c>
      <c r="B111" t="s">
        <v>198</v>
      </c>
      <c r="C111" t="s">
        <v>178</v>
      </c>
      <c r="D111" t="s">
        <v>8</v>
      </c>
      <c r="E111" t="s">
        <v>9</v>
      </c>
      <c r="F111" t="str">
        <f>HYPERLINK("https://talan.bank.gov.ua/get-user-certificate/5-99kBXLhlELETOZUmqA","Завантажити сертифікат")</f>
        <v>Завантажити сертифікат</v>
      </c>
    </row>
    <row r="112" spans="1:6" x14ac:dyDescent="0.3">
      <c r="A112">
        <v>5036</v>
      </c>
      <c r="B112" t="s">
        <v>199</v>
      </c>
      <c r="C112" t="s">
        <v>200</v>
      </c>
      <c r="D112" t="s">
        <v>8</v>
      </c>
      <c r="E112" t="s">
        <v>9</v>
      </c>
      <c r="F112" t="str">
        <f>HYPERLINK("https://talan.bank.gov.ua/get-user-certificate/5-99kToLjRGf_K0EAkRs","Завантажити сертифікат")</f>
        <v>Завантажити сертифікат</v>
      </c>
    </row>
    <row r="113" spans="1:6" x14ac:dyDescent="0.3">
      <c r="A113">
        <v>5037</v>
      </c>
      <c r="B113" t="s">
        <v>201</v>
      </c>
      <c r="C113" t="s">
        <v>61</v>
      </c>
      <c r="D113" t="s">
        <v>8</v>
      </c>
      <c r="E113" t="s">
        <v>9</v>
      </c>
      <c r="F113" t="str">
        <f>HYPERLINK("https://talan.bank.gov.ua/get-user-certificate/5-99kRxWGUNwH3-b8L9x","Завантажити сертифікат")</f>
        <v>Завантажити сертифікат</v>
      </c>
    </row>
    <row r="114" spans="1:6" x14ac:dyDescent="0.3">
      <c r="A114">
        <v>5038</v>
      </c>
      <c r="B114" t="s">
        <v>202</v>
      </c>
      <c r="C114" t="s">
        <v>203</v>
      </c>
      <c r="D114" t="s">
        <v>8</v>
      </c>
      <c r="E114" t="s">
        <v>9</v>
      </c>
      <c r="F114" t="str">
        <f>HYPERLINK("https://talan.bank.gov.ua/get-user-certificate/5-99kFpkbb2K5PW5hJQD","Завантажити сертифікат")</f>
        <v>Завантажити сертифікат</v>
      </c>
    </row>
    <row r="115" spans="1:6" x14ac:dyDescent="0.3">
      <c r="A115">
        <v>5039</v>
      </c>
      <c r="B115" t="s">
        <v>204</v>
      </c>
      <c r="C115" t="s">
        <v>205</v>
      </c>
      <c r="D115" t="s">
        <v>8</v>
      </c>
      <c r="E115" t="s">
        <v>9</v>
      </c>
      <c r="F115" t="str">
        <f>HYPERLINK("https://talan.bank.gov.ua/get-user-certificate/5-99kyRrFvPyXeLyJMXO","Завантажити сертифікат")</f>
        <v>Завантажити сертифікат</v>
      </c>
    </row>
    <row r="116" spans="1:6" x14ac:dyDescent="0.3">
      <c r="A116">
        <v>5040</v>
      </c>
      <c r="B116" t="s">
        <v>206</v>
      </c>
      <c r="C116" t="s">
        <v>207</v>
      </c>
      <c r="D116" t="s">
        <v>8</v>
      </c>
      <c r="E116" t="s">
        <v>9</v>
      </c>
      <c r="F116" t="str">
        <f>HYPERLINK("https://talan.bank.gov.ua/get-user-certificate/5-99kZxSSuOIhmvVl7OT","Завантажити сертифікат")</f>
        <v>Завантажити сертифікат</v>
      </c>
    </row>
    <row r="117" spans="1:6" x14ac:dyDescent="0.3">
      <c r="A117">
        <v>5041</v>
      </c>
      <c r="B117" t="s">
        <v>208</v>
      </c>
      <c r="C117" t="s">
        <v>99</v>
      </c>
      <c r="D117" t="s">
        <v>8</v>
      </c>
      <c r="E117" t="s">
        <v>9</v>
      </c>
      <c r="F117" t="str">
        <f>HYPERLINK("https://talan.bank.gov.ua/get-user-certificate/5-99kbnLwtztErpF-FY_","Завантажити сертифікат")</f>
        <v>Завантажити сертифікат</v>
      </c>
    </row>
    <row r="118" spans="1:6" x14ac:dyDescent="0.3">
      <c r="A118">
        <v>5042</v>
      </c>
      <c r="B118" t="s">
        <v>209</v>
      </c>
      <c r="C118" t="s">
        <v>83</v>
      </c>
      <c r="D118" t="s">
        <v>8</v>
      </c>
      <c r="E118" t="s">
        <v>9</v>
      </c>
      <c r="F118" t="str">
        <f>HYPERLINK("https://talan.bank.gov.ua/get-user-certificate/5-99kqAW4Dwzn1dogzuW","Завантажити сертифікат")</f>
        <v>Завантажити сертифікат</v>
      </c>
    </row>
    <row r="119" spans="1:6" x14ac:dyDescent="0.3">
      <c r="A119">
        <v>5043</v>
      </c>
      <c r="B119" t="s">
        <v>210</v>
      </c>
      <c r="C119" t="s">
        <v>211</v>
      </c>
      <c r="D119" t="s">
        <v>8</v>
      </c>
      <c r="E119" t="s">
        <v>9</v>
      </c>
      <c r="F119" t="str">
        <f>HYPERLINK("https://talan.bank.gov.ua/get-user-certificate/5-99kfelP44klSfPVpWR","Завантажити сертифікат")</f>
        <v>Завантажити сертифікат</v>
      </c>
    </row>
    <row r="120" spans="1:6" x14ac:dyDescent="0.3">
      <c r="A120">
        <v>5044</v>
      </c>
      <c r="B120" t="s">
        <v>212</v>
      </c>
      <c r="C120" t="s">
        <v>203</v>
      </c>
      <c r="D120" t="s">
        <v>213</v>
      </c>
      <c r="E120" t="s">
        <v>214</v>
      </c>
      <c r="F120" t="str">
        <f>HYPERLINK("https://talan.bank.gov.ua/get-user-certificate/o0qUSJARPsHxPcTl7HJb","Завантажити сертифікат")</f>
        <v>Завантажити сертифікат</v>
      </c>
    </row>
    <row r="121" spans="1:6" x14ac:dyDescent="0.3">
      <c r="A121">
        <v>5045</v>
      </c>
      <c r="B121" t="s">
        <v>215</v>
      </c>
      <c r="C121" t="s">
        <v>216</v>
      </c>
      <c r="D121" t="s">
        <v>213</v>
      </c>
      <c r="E121" t="s">
        <v>214</v>
      </c>
      <c r="F121" t="str">
        <f>HYPERLINK("https://talan.bank.gov.ua/get-user-certificate/o0qUSG4kjJG0ja9xzHAU","Завантажити сертифікат")</f>
        <v>Завантажити сертифікат</v>
      </c>
    </row>
    <row r="122" spans="1:6" x14ac:dyDescent="0.3">
      <c r="A122">
        <v>5046</v>
      </c>
      <c r="B122" t="s">
        <v>217</v>
      </c>
      <c r="C122" t="s">
        <v>218</v>
      </c>
      <c r="D122" t="s">
        <v>213</v>
      </c>
      <c r="E122" t="s">
        <v>214</v>
      </c>
      <c r="F122" t="str">
        <f>HYPERLINK("https://talan.bank.gov.ua/get-user-certificate/o0qUSGhlRJw-HHVSTNqh","Завантажити сертифікат")</f>
        <v>Завантажити сертифікат</v>
      </c>
    </row>
    <row r="123" spans="1:6" x14ac:dyDescent="0.3">
      <c r="A123">
        <v>5047</v>
      </c>
      <c r="B123" t="s">
        <v>219</v>
      </c>
      <c r="C123" t="s">
        <v>220</v>
      </c>
      <c r="D123" t="s">
        <v>213</v>
      </c>
      <c r="E123" t="s">
        <v>214</v>
      </c>
      <c r="F123" t="str">
        <f>HYPERLINK("https://talan.bank.gov.ua/get-user-certificate/o0qUS9dgfgNA0sCIISmS","Завантажити сертифікат")</f>
        <v>Завантажити сертифікат</v>
      </c>
    </row>
    <row r="124" spans="1:6" x14ac:dyDescent="0.3">
      <c r="A124">
        <v>5048</v>
      </c>
      <c r="B124" t="s">
        <v>221</v>
      </c>
      <c r="C124" t="s">
        <v>222</v>
      </c>
      <c r="D124" t="s">
        <v>213</v>
      </c>
      <c r="E124" t="s">
        <v>214</v>
      </c>
      <c r="F124" t="str">
        <f>HYPERLINK("https://talan.bank.gov.ua/get-user-certificate/o0qUSzgpE4LWJZPiugtu","Завантажити сертифікат")</f>
        <v>Завантажити сертифікат</v>
      </c>
    </row>
    <row r="125" spans="1:6" x14ac:dyDescent="0.3">
      <c r="A125">
        <v>5049</v>
      </c>
      <c r="B125" t="s">
        <v>6</v>
      </c>
      <c r="C125" t="s">
        <v>7</v>
      </c>
      <c r="D125" t="s">
        <v>213</v>
      </c>
      <c r="E125" t="s">
        <v>214</v>
      </c>
      <c r="F125" t="str">
        <f>HYPERLINK("https://talan.bank.gov.ua/get-user-certificate/o0qUSrtz5UN81REwFceX","Завантажити сертифікат")</f>
        <v>Завантажити сертифікат</v>
      </c>
    </row>
    <row r="126" spans="1:6" x14ac:dyDescent="0.3">
      <c r="A126">
        <v>5050</v>
      </c>
      <c r="B126" t="s">
        <v>223</v>
      </c>
      <c r="C126" t="s">
        <v>224</v>
      </c>
      <c r="D126" t="s">
        <v>213</v>
      </c>
      <c r="E126" t="s">
        <v>214</v>
      </c>
      <c r="F126" t="str">
        <f>HYPERLINK("https://talan.bank.gov.ua/get-user-certificate/o0qUSK5oCvMzGJmSbFhe","Завантажити сертифікат")</f>
        <v>Завантажити сертифікат</v>
      </c>
    </row>
    <row r="127" spans="1:6" x14ac:dyDescent="0.3">
      <c r="A127">
        <v>5051</v>
      </c>
      <c r="B127" t="s">
        <v>225</v>
      </c>
      <c r="C127" t="s">
        <v>226</v>
      </c>
      <c r="D127" t="s">
        <v>213</v>
      </c>
      <c r="E127" t="s">
        <v>214</v>
      </c>
      <c r="F127" t="str">
        <f>HYPERLINK("https://talan.bank.gov.ua/get-user-certificate/o0qUStoa9CeIXWh7C9jR","Завантажити сертифікат")</f>
        <v>Завантажити сертифікат</v>
      </c>
    </row>
    <row r="128" spans="1:6" x14ac:dyDescent="0.3">
      <c r="A128">
        <v>5052</v>
      </c>
      <c r="B128" t="s">
        <v>227</v>
      </c>
      <c r="C128" t="s">
        <v>228</v>
      </c>
      <c r="D128" t="s">
        <v>213</v>
      </c>
      <c r="E128" t="s">
        <v>214</v>
      </c>
      <c r="F128" t="str">
        <f>HYPERLINK("https://talan.bank.gov.ua/get-user-certificate/o0qUSCDa2n3aIuv14Pyy","Завантажити сертифікат")</f>
        <v>Завантажити сертифікат</v>
      </c>
    </row>
    <row r="129" spans="1:6" x14ac:dyDescent="0.3">
      <c r="A129">
        <v>5053</v>
      </c>
      <c r="B129" t="s">
        <v>229</v>
      </c>
      <c r="C129" t="s">
        <v>230</v>
      </c>
      <c r="D129" t="s">
        <v>213</v>
      </c>
      <c r="E129" t="s">
        <v>214</v>
      </c>
      <c r="F129" t="str">
        <f>HYPERLINK("https://talan.bank.gov.ua/get-user-certificate/o0qUS4IwoaIviYgPdcXY","Завантажити сертифікат")</f>
        <v>Завантажити сертифікат</v>
      </c>
    </row>
    <row r="130" spans="1:6" x14ac:dyDescent="0.3">
      <c r="A130">
        <v>5054</v>
      </c>
      <c r="B130" t="s">
        <v>18</v>
      </c>
      <c r="C130" t="s">
        <v>231</v>
      </c>
      <c r="D130" t="s">
        <v>213</v>
      </c>
      <c r="E130" t="s">
        <v>214</v>
      </c>
      <c r="F130" t="str">
        <f>HYPERLINK("https://talan.bank.gov.ua/get-user-certificate/o0qUSEbhSXfluAL7RMei","Завантажити сертифікат")</f>
        <v>Завантажити сертифікат</v>
      </c>
    </row>
    <row r="131" spans="1:6" x14ac:dyDescent="0.3">
      <c r="A131">
        <v>5055</v>
      </c>
      <c r="B131" t="s">
        <v>20</v>
      </c>
      <c r="C131" t="s">
        <v>232</v>
      </c>
      <c r="D131" t="s">
        <v>213</v>
      </c>
      <c r="E131" t="s">
        <v>214</v>
      </c>
      <c r="F131" t="str">
        <f>HYPERLINK("https://talan.bank.gov.ua/get-user-certificate/o0qUSpr4IydAMYqme32i","Завантажити сертифікат")</f>
        <v>Завантажити сертифікат</v>
      </c>
    </row>
    <row r="132" spans="1:6" x14ac:dyDescent="0.3">
      <c r="A132">
        <v>5056</v>
      </c>
      <c r="B132" t="s">
        <v>233</v>
      </c>
      <c r="C132" t="s">
        <v>216</v>
      </c>
      <c r="D132" t="s">
        <v>213</v>
      </c>
      <c r="E132" t="s">
        <v>214</v>
      </c>
      <c r="F132" t="str">
        <f>HYPERLINK("https://talan.bank.gov.ua/get-user-certificate/o0qUStGmPDom5XDHhdvQ","Завантажити сертифікат")</f>
        <v>Завантажити сертифікат</v>
      </c>
    </row>
    <row r="133" spans="1:6" x14ac:dyDescent="0.3">
      <c r="A133">
        <v>5057</v>
      </c>
      <c r="B133" t="s">
        <v>234</v>
      </c>
      <c r="C133" t="s">
        <v>235</v>
      </c>
      <c r="D133" t="s">
        <v>213</v>
      </c>
      <c r="E133" t="s">
        <v>214</v>
      </c>
      <c r="F133" t="str">
        <f>HYPERLINK("https://talan.bank.gov.ua/get-user-certificate/o0qUSG1l7oAeznVqMyB1","Завантажити сертифікат")</f>
        <v>Завантажити сертифікат</v>
      </c>
    </row>
    <row r="134" spans="1:6" x14ac:dyDescent="0.3">
      <c r="A134">
        <v>5058</v>
      </c>
      <c r="B134" t="s">
        <v>25</v>
      </c>
      <c r="C134" t="s">
        <v>26</v>
      </c>
      <c r="D134" t="s">
        <v>213</v>
      </c>
      <c r="E134" t="s">
        <v>214</v>
      </c>
      <c r="F134" t="str">
        <f>HYPERLINK("https://talan.bank.gov.ua/get-user-certificate/o0qUSkre9c1pPqZ-hk3M","Завантажити сертифікат")</f>
        <v>Завантажити сертифікат</v>
      </c>
    </row>
    <row r="135" spans="1:6" x14ac:dyDescent="0.3">
      <c r="A135">
        <v>5059</v>
      </c>
      <c r="B135" t="s">
        <v>27</v>
      </c>
      <c r="C135" t="s">
        <v>28</v>
      </c>
      <c r="D135" t="s">
        <v>213</v>
      </c>
      <c r="E135" t="s">
        <v>214</v>
      </c>
      <c r="F135" t="str">
        <f>HYPERLINK("https://talan.bank.gov.ua/get-user-certificate/o0qUS9KtdGoMfbH9jJso","Завантажити сертифікат")</f>
        <v>Завантажити сертифікат</v>
      </c>
    </row>
    <row r="136" spans="1:6" x14ac:dyDescent="0.3">
      <c r="A136">
        <v>5060</v>
      </c>
      <c r="B136" t="s">
        <v>236</v>
      </c>
      <c r="C136" t="s">
        <v>237</v>
      </c>
      <c r="D136" t="s">
        <v>213</v>
      </c>
      <c r="E136" t="s">
        <v>214</v>
      </c>
      <c r="F136" t="str">
        <f>HYPERLINK("https://talan.bank.gov.ua/get-user-certificate/o0qUSFMUlxPgYcT8SwXp","Завантажити сертифікат")</f>
        <v>Завантажити сертифікат</v>
      </c>
    </row>
    <row r="137" spans="1:6" x14ac:dyDescent="0.3">
      <c r="A137">
        <v>5061</v>
      </c>
      <c r="B137" t="s">
        <v>238</v>
      </c>
      <c r="C137" t="s">
        <v>226</v>
      </c>
      <c r="D137" t="s">
        <v>213</v>
      </c>
      <c r="E137" t="s">
        <v>214</v>
      </c>
      <c r="F137" t="str">
        <f>HYPERLINK("https://talan.bank.gov.ua/get-user-certificate/o0qUSUMSljHn5XjtyFDz","Завантажити сертифікат")</f>
        <v>Завантажити сертифікат</v>
      </c>
    </row>
    <row r="138" spans="1:6" x14ac:dyDescent="0.3">
      <c r="A138">
        <v>5062</v>
      </c>
      <c r="B138" t="s">
        <v>29</v>
      </c>
      <c r="C138" t="s">
        <v>30</v>
      </c>
      <c r="D138" t="s">
        <v>213</v>
      </c>
      <c r="E138" t="s">
        <v>214</v>
      </c>
      <c r="F138" t="str">
        <f>HYPERLINK("https://talan.bank.gov.ua/get-user-certificate/o0qUSQn6JhPGvVfrautw","Завантажити сертифікат")</f>
        <v>Завантажити сертифікат</v>
      </c>
    </row>
    <row r="139" spans="1:6" x14ac:dyDescent="0.3">
      <c r="A139">
        <v>5063</v>
      </c>
      <c r="B139" t="s">
        <v>31</v>
      </c>
      <c r="C139" t="s">
        <v>32</v>
      </c>
      <c r="D139" t="s">
        <v>213</v>
      </c>
      <c r="E139" t="s">
        <v>214</v>
      </c>
      <c r="F139" t="str">
        <f>HYPERLINK("https://talan.bank.gov.ua/get-user-certificate/o0qUS__9aRrUTuItQi1s","Завантажити сертифікат")</f>
        <v>Завантажити сертифікат</v>
      </c>
    </row>
    <row r="140" spans="1:6" x14ac:dyDescent="0.3">
      <c r="A140">
        <v>5064</v>
      </c>
      <c r="B140" t="s">
        <v>239</v>
      </c>
      <c r="C140" t="s">
        <v>240</v>
      </c>
      <c r="D140" t="s">
        <v>213</v>
      </c>
      <c r="E140" t="s">
        <v>214</v>
      </c>
      <c r="F140" t="str">
        <f>HYPERLINK("https://talan.bank.gov.ua/get-user-certificate/o0qUSKs4pS676YvSiy5X","Завантажити сертифікат")</f>
        <v>Завантажити сертифікат</v>
      </c>
    </row>
    <row r="141" spans="1:6" x14ac:dyDescent="0.3">
      <c r="A141">
        <v>5065</v>
      </c>
      <c r="B141" t="s">
        <v>241</v>
      </c>
      <c r="C141" t="s">
        <v>242</v>
      </c>
      <c r="D141" t="s">
        <v>213</v>
      </c>
      <c r="E141" t="s">
        <v>214</v>
      </c>
      <c r="F141" t="str">
        <f>HYPERLINK("https://talan.bank.gov.ua/get-user-certificate/o0qUSGhfp3xWpRAK9rBO","Завантажити сертифікат")</f>
        <v>Завантажити сертифікат</v>
      </c>
    </row>
    <row r="142" spans="1:6" x14ac:dyDescent="0.3">
      <c r="A142">
        <v>5066</v>
      </c>
      <c r="B142" t="s">
        <v>34</v>
      </c>
      <c r="C142" t="s">
        <v>35</v>
      </c>
      <c r="D142" t="s">
        <v>213</v>
      </c>
      <c r="E142" t="s">
        <v>214</v>
      </c>
      <c r="F142" t="str">
        <f>HYPERLINK("https://talan.bank.gov.ua/get-user-certificate/o0qUSXqtH4YbBbiHyP1p","Завантажити сертифікат")</f>
        <v>Завантажити сертифікат</v>
      </c>
    </row>
    <row r="143" spans="1:6" x14ac:dyDescent="0.3">
      <c r="A143">
        <v>5067</v>
      </c>
      <c r="B143" t="s">
        <v>243</v>
      </c>
      <c r="C143" t="s">
        <v>244</v>
      </c>
      <c r="D143" t="s">
        <v>213</v>
      </c>
      <c r="E143" t="s">
        <v>214</v>
      </c>
      <c r="F143" t="str">
        <f>HYPERLINK("https://talan.bank.gov.ua/get-user-certificate/o0qUSOF9TQzns53yuJ8h","Завантажити сертифікат")</f>
        <v>Завантажити сертифікат</v>
      </c>
    </row>
    <row r="144" spans="1:6" x14ac:dyDescent="0.3">
      <c r="A144">
        <v>5068</v>
      </c>
      <c r="B144" t="s">
        <v>245</v>
      </c>
      <c r="C144" t="s">
        <v>226</v>
      </c>
      <c r="D144" t="s">
        <v>213</v>
      </c>
      <c r="E144" t="s">
        <v>214</v>
      </c>
      <c r="F144" t="str">
        <f>HYPERLINK("https://talan.bank.gov.ua/get-user-certificate/o0qUSx6Xqw3OaGKt0fbp","Завантажити сертифікат")</f>
        <v>Завантажити сертифікат</v>
      </c>
    </row>
    <row r="145" spans="1:6" x14ac:dyDescent="0.3">
      <c r="A145">
        <v>5069</v>
      </c>
      <c r="B145" t="s">
        <v>246</v>
      </c>
      <c r="C145" t="s">
        <v>247</v>
      </c>
      <c r="D145" t="s">
        <v>213</v>
      </c>
      <c r="E145" t="s">
        <v>214</v>
      </c>
      <c r="F145" t="str">
        <f>HYPERLINK("https://talan.bank.gov.ua/get-user-certificate/o0qUS25LkXQ_hamXxo1-","Завантажити сертифікат")</f>
        <v>Завантажити сертифікат</v>
      </c>
    </row>
    <row r="146" spans="1:6" x14ac:dyDescent="0.3">
      <c r="A146">
        <v>5070</v>
      </c>
      <c r="B146" t="s">
        <v>248</v>
      </c>
      <c r="C146" t="s">
        <v>249</v>
      </c>
      <c r="D146" t="s">
        <v>213</v>
      </c>
      <c r="E146" t="s">
        <v>214</v>
      </c>
      <c r="F146" t="str">
        <f>HYPERLINK("https://talan.bank.gov.ua/get-user-certificate/o0qUSC3xqZ5R2fidtXDV","Завантажити сертифікат")</f>
        <v>Завантажити сертифікат</v>
      </c>
    </row>
    <row r="147" spans="1:6" x14ac:dyDescent="0.3">
      <c r="A147">
        <v>5071</v>
      </c>
      <c r="B147" t="s">
        <v>250</v>
      </c>
      <c r="C147" t="s">
        <v>251</v>
      </c>
      <c r="D147" t="s">
        <v>213</v>
      </c>
      <c r="E147" t="s">
        <v>214</v>
      </c>
      <c r="F147" t="str">
        <f>HYPERLINK("https://talan.bank.gov.ua/get-user-certificate/o0qUSchBoGA-iWR1XUWI","Завантажити сертифікат")</f>
        <v>Завантажити сертифікат</v>
      </c>
    </row>
    <row r="148" spans="1:6" x14ac:dyDescent="0.3">
      <c r="A148">
        <v>5072</v>
      </c>
      <c r="B148" t="s">
        <v>252</v>
      </c>
      <c r="C148" t="s">
        <v>237</v>
      </c>
      <c r="D148" t="s">
        <v>213</v>
      </c>
      <c r="E148" t="s">
        <v>214</v>
      </c>
      <c r="F148" t="str">
        <f>HYPERLINK("https://talan.bank.gov.ua/get-user-certificate/o0qUSpjxc5BDJoYZy3xB","Завантажити сертифікат")</f>
        <v>Завантажити сертифікат</v>
      </c>
    </row>
    <row r="149" spans="1:6" x14ac:dyDescent="0.3">
      <c r="A149">
        <v>5073</v>
      </c>
      <c r="B149" t="s">
        <v>253</v>
      </c>
      <c r="C149" t="s">
        <v>254</v>
      </c>
      <c r="D149" t="s">
        <v>213</v>
      </c>
      <c r="E149" t="s">
        <v>214</v>
      </c>
      <c r="F149" t="str">
        <f>HYPERLINK("https://talan.bank.gov.ua/get-user-certificate/o0qUSkYj27YFIrzeoAXZ","Завантажити сертифікат")</f>
        <v>Завантажити сертифікат</v>
      </c>
    </row>
    <row r="150" spans="1:6" x14ac:dyDescent="0.3">
      <c r="A150">
        <v>5074</v>
      </c>
      <c r="B150" t="s">
        <v>255</v>
      </c>
      <c r="C150" t="s">
        <v>256</v>
      </c>
      <c r="D150" t="s">
        <v>213</v>
      </c>
      <c r="E150" t="s">
        <v>214</v>
      </c>
      <c r="F150" t="str">
        <f>HYPERLINK("https://talan.bank.gov.ua/get-user-certificate/o0qUSE6gYKj3MCtyE1L8","Завантажити сертифікат")</f>
        <v>Завантажити сертифікат</v>
      </c>
    </row>
    <row r="151" spans="1:6" x14ac:dyDescent="0.3">
      <c r="A151">
        <v>5075</v>
      </c>
      <c r="B151" t="s">
        <v>257</v>
      </c>
      <c r="C151" t="s">
        <v>127</v>
      </c>
      <c r="D151" t="s">
        <v>213</v>
      </c>
      <c r="E151" t="s">
        <v>214</v>
      </c>
      <c r="F151" t="str">
        <f>HYPERLINK("https://talan.bank.gov.ua/get-user-certificate/o0qUSdaJas4kfPZigUEk","Завантажити сертифікат")</f>
        <v>Завантажити сертифікат</v>
      </c>
    </row>
    <row r="152" spans="1:6" x14ac:dyDescent="0.3">
      <c r="A152">
        <v>5076</v>
      </c>
      <c r="B152" t="s">
        <v>258</v>
      </c>
      <c r="C152" t="s">
        <v>259</v>
      </c>
      <c r="D152" t="s">
        <v>213</v>
      </c>
      <c r="E152" t="s">
        <v>214</v>
      </c>
      <c r="F152" t="str">
        <f>HYPERLINK("https://talan.bank.gov.ua/get-user-certificate/o0qUSciPZ9jGO6KTYA6d","Завантажити сертифікат")</f>
        <v>Завантажити сертифікат</v>
      </c>
    </row>
    <row r="153" spans="1:6" x14ac:dyDescent="0.3">
      <c r="A153">
        <v>5077</v>
      </c>
      <c r="B153" t="s">
        <v>260</v>
      </c>
      <c r="C153" t="s">
        <v>35</v>
      </c>
      <c r="D153" t="s">
        <v>213</v>
      </c>
      <c r="E153" t="s">
        <v>214</v>
      </c>
      <c r="F153" t="str">
        <f>HYPERLINK("https://talan.bank.gov.ua/get-user-certificate/o0qUSd5MiX-yhSVhDIFm","Завантажити сертифікат")</f>
        <v>Завантажити сертифікат</v>
      </c>
    </row>
    <row r="154" spans="1:6" x14ac:dyDescent="0.3">
      <c r="A154">
        <v>5078</v>
      </c>
      <c r="B154" t="s">
        <v>261</v>
      </c>
      <c r="C154" t="s">
        <v>254</v>
      </c>
      <c r="D154" t="s">
        <v>213</v>
      </c>
      <c r="E154" t="s">
        <v>214</v>
      </c>
      <c r="F154" t="str">
        <f>HYPERLINK("https://talan.bank.gov.ua/get-user-certificate/o0qUSQ2XVG6ahs-BHaGZ","Завантажити сертифікат")</f>
        <v>Завантажити сертифікат</v>
      </c>
    </row>
    <row r="155" spans="1:6" x14ac:dyDescent="0.3">
      <c r="A155">
        <v>5079</v>
      </c>
      <c r="B155" t="s">
        <v>262</v>
      </c>
      <c r="C155" t="s">
        <v>263</v>
      </c>
      <c r="D155" t="s">
        <v>213</v>
      </c>
      <c r="E155" t="s">
        <v>214</v>
      </c>
      <c r="F155" t="str">
        <f>HYPERLINK("https://talan.bank.gov.ua/get-user-certificate/o0qUSLffZAKLu2z46_O5","Завантажити сертифікат")</f>
        <v>Завантажити сертифікат</v>
      </c>
    </row>
    <row r="156" spans="1:6" x14ac:dyDescent="0.3">
      <c r="A156">
        <v>5080</v>
      </c>
      <c r="B156" t="s">
        <v>264</v>
      </c>
      <c r="C156" t="s">
        <v>265</v>
      </c>
      <c r="D156" t="s">
        <v>213</v>
      </c>
      <c r="E156" t="s">
        <v>214</v>
      </c>
      <c r="F156" t="str">
        <f>HYPERLINK("https://talan.bank.gov.ua/get-user-certificate/o0qUS1ACbqlaUFDwDO1M","Завантажити сертифікат")</f>
        <v>Завантажити сертифікат</v>
      </c>
    </row>
    <row r="157" spans="1:6" x14ac:dyDescent="0.3">
      <c r="A157">
        <v>5081</v>
      </c>
      <c r="B157" t="s">
        <v>266</v>
      </c>
      <c r="C157" t="s">
        <v>267</v>
      </c>
      <c r="D157" t="s">
        <v>213</v>
      </c>
      <c r="E157" t="s">
        <v>214</v>
      </c>
      <c r="F157" t="str">
        <f>HYPERLINK("https://talan.bank.gov.ua/get-user-certificate/o0qUSm9BuVlP7rqKdHBd","Завантажити сертифікат")</f>
        <v>Завантажити сертифікат</v>
      </c>
    </row>
    <row r="158" spans="1:6" x14ac:dyDescent="0.3">
      <c r="A158">
        <v>5082</v>
      </c>
      <c r="B158" t="s">
        <v>268</v>
      </c>
      <c r="C158" t="s">
        <v>269</v>
      </c>
      <c r="D158" t="s">
        <v>213</v>
      </c>
      <c r="E158" t="s">
        <v>214</v>
      </c>
      <c r="F158" t="str">
        <f>HYPERLINK("https://talan.bank.gov.ua/get-user-certificate/o0qUSbvMZEeLKorjh3Sh","Завантажити сертифікат")</f>
        <v>Завантажити сертифікат</v>
      </c>
    </row>
    <row r="159" spans="1:6" x14ac:dyDescent="0.3">
      <c r="A159">
        <v>5083</v>
      </c>
      <c r="B159" t="s">
        <v>270</v>
      </c>
      <c r="C159" t="s">
        <v>226</v>
      </c>
      <c r="D159" t="s">
        <v>213</v>
      </c>
      <c r="E159" t="s">
        <v>214</v>
      </c>
      <c r="F159" t="str">
        <f>HYPERLINK("https://talan.bank.gov.ua/get-user-certificate/o0qUSB_BmVLjUP28mY0T","Завантажити сертифікат")</f>
        <v>Завантажити сертифікат</v>
      </c>
    </row>
    <row r="160" spans="1:6" x14ac:dyDescent="0.3">
      <c r="A160">
        <v>5084</v>
      </c>
      <c r="B160" t="s">
        <v>271</v>
      </c>
      <c r="C160" t="s">
        <v>272</v>
      </c>
      <c r="D160" t="s">
        <v>213</v>
      </c>
      <c r="E160" t="s">
        <v>214</v>
      </c>
      <c r="F160" t="str">
        <f>HYPERLINK("https://talan.bank.gov.ua/get-user-certificate/o0qUSD4yKYy3RxgF2gQF","Завантажити сертифікат")</f>
        <v>Завантажити сертифікат</v>
      </c>
    </row>
    <row r="161" spans="1:6" x14ac:dyDescent="0.3">
      <c r="A161">
        <v>5085</v>
      </c>
      <c r="B161" t="s">
        <v>273</v>
      </c>
      <c r="C161" t="s">
        <v>226</v>
      </c>
      <c r="D161" t="s">
        <v>213</v>
      </c>
      <c r="E161" t="s">
        <v>214</v>
      </c>
      <c r="F161" t="str">
        <f>HYPERLINK("https://talan.bank.gov.ua/get-user-certificate/o0qUSHrH6ijNhSGXVyC0","Завантажити сертифікат")</f>
        <v>Завантажити сертифікат</v>
      </c>
    </row>
    <row r="162" spans="1:6" x14ac:dyDescent="0.3">
      <c r="A162">
        <v>5086</v>
      </c>
      <c r="B162" t="s">
        <v>274</v>
      </c>
      <c r="C162" t="s">
        <v>275</v>
      </c>
      <c r="D162" t="s">
        <v>213</v>
      </c>
      <c r="E162" t="s">
        <v>214</v>
      </c>
      <c r="F162" t="str">
        <f>HYPERLINK("https://talan.bank.gov.ua/get-user-certificate/o0qUS-ISGyzlQZ8uQdZh","Завантажити сертифікат")</f>
        <v>Завантажити сертифікат</v>
      </c>
    </row>
    <row r="163" spans="1:6" x14ac:dyDescent="0.3">
      <c r="A163">
        <v>5087</v>
      </c>
      <c r="B163" t="s">
        <v>276</v>
      </c>
      <c r="C163" t="s">
        <v>277</v>
      </c>
      <c r="D163" t="s">
        <v>213</v>
      </c>
      <c r="E163" t="s">
        <v>214</v>
      </c>
      <c r="F163" t="str">
        <f>HYPERLINK("https://talan.bank.gov.ua/get-user-certificate/o0qUSqSyc9rhFqaxc2CL","Завантажити сертифікат")</f>
        <v>Завантажити сертифікат</v>
      </c>
    </row>
    <row r="164" spans="1:6" x14ac:dyDescent="0.3">
      <c r="A164">
        <v>5088</v>
      </c>
      <c r="B164" t="s">
        <v>278</v>
      </c>
      <c r="C164" t="s">
        <v>279</v>
      </c>
      <c r="D164" t="s">
        <v>213</v>
      </c>
      <c r="E164" t="s">
        <v>214</v>
      </c>
      <c r="F164" t="str">
        <f>HYPERLINK("https://talan.bank.gov.ua/get-user-certificate/o0qUSyVyjRgNyJq0n4JD","Завантажити сертифікат")</f>
        <v>Завантажити сертифікат</v>
      </c>
    </row>
    <row r="165" spans="1:6" x14ac:dyDescent="0.3">
      <c r="A165">
        <v>5089</v>
      </c>
      <c r="B165" t="s">
        <v>280</v>
      </c>
      <c r="C165" t="s">
        <v>161</v>
      </c>
      <c r="D165" t="s">
        <v>213</v>
      </c>
      <c r="E165" t="s">
        <v>214</v>
      </c>
      <c r="F165" t="str">
        <f>HYPERLINK("https://talan.bank.gov.ua/get-user-certificate/o0qUSAGuGOFTNGdbSO3T","Завантажити сертифікат")</f>
        <v>Завантажити сертифікат</v>
      </c>
    </row>
    <row r="166" spans="1:6" x14ac:dyDescent="0.3">
      <c r="A166">
        <v>5090</v>
      </c>
      <c r="B166" t="s">
        <v>281</v>
      </c>
      <c r="C166" t="s">
        <v>282</v>
      </c>
      <c r="D166" t="s">
        <v>213</v>
      </c>
      <c r="E166" t="s">
        <v>214</v>
      </c>
      <c r="F166" t="str">
        <f>HYPERLINK("https://talan.bank.gov.ua/get-user-certificate/o0qUSiJuBx5orFQ1r8eH","Завантажити сертифікат")</f>
        <v>Завантажити сертифікат</v>
      </c>
    </row>
    <row r="167" spans="1:6" x14ac:dyDescent="0.3">
      <c r="A167">
        <v>5091</v>
      </c>
      <c r="B167" t="s">
        <v>60</v>
      </c>
      <c r="C167" t="s">
        <v>61</v>
      </c>
      <c r="D167" t="s">
        <v>213</v>
      </c>
      <c r="E167" t="s">
        <v>214</v>
      </c>
      <c r="F167" t="str">
        <f>HYPERLINK("https://talan.bank.gov.ua/get-user-certificate/o0qUS4DJ9XwFf7d1jhrO","Завантажити сертифікат")</f>
        <v>Завантажити сертифікат</v>
      </c>
    </row>
    <row r="168" spans="1:6" x14ac:dyDescent="0.3">
      <c r="A168">
        <v>5092</v>
      </c>
      <c r="B168" t="s">
        <v>283</v>
      </c>
      <c r="C168" t="s">
        <v>284</v>
      </c>
      <c r="D168" t="s">
        <v>213</v>
      </c>
      <c r="E168" t="s">
        <v>214</v>
      </c>
      <c r="F168" t="str">
        <f>HYPERLINK("https://talan.bank.gov.ua/get-user-certificate/o0qUSzIBW94UN-W3R07-","Завантажити сертифікат")</f>
        <v>Завантажити сертифікат</v>
      </c>
    </row>
    <row r="169" spans="1:6" x14ac:dyDescent="0.3">
      <c r="A169">
        <v>5093</v>
      </c>
      <c r="B169" t="s">
        <v>285</v>
      </c>
      <c r="C169" t="s">
        <v>286</v>
      </c>
      <c r="D169" t="s">
        <v>213</v>
      </c>
      <c r="E169" t="s">
        <v>214</v>
      </c>
      <c r="F169" t="str">
        <f>HYPERLINK("https://talan.bank.gov.ua/get-user-certificate/o0qUSkyUa-aON58FCalY","Завантажити сертифікат")</f>
        <v>Завантажити сертифікат</v>
      </c>
    </row>
    <row r="170" spans="1:6" x14ac:dyDescent="0.3">
      <c r="A170">
        <v>5094</v>
      </c>
      <c r="B170" t="s">
        <v>287</v>
      </c>
      <c r="C170" t="s">
        <v>288</v>
      </c>
      <c r="D170" t="s">
        <v>213</v>
      </c>
      <c r="E170" t="s">
        <v>214</v>
      </c>
      <c r="F170" t="str">
        <f>HYPERLINK("https://talan.bank.gov.ua/get-user-certificate/o0qUSedWdVOTEDaaz1wx","Завантажити сертифікат")</f>
        <v>Завантажити сертифікат</v>
      </c>
    </row>
    <row r="171" spans="1:6" x14ac:dyDescent="0.3">
      <c r="A171">
        <v>5095</v>
      </c>
      <c r="B171" t="s">
        <v>62</v>
      </c>
      <c r="C171" t="s">
        <v>63</v>
      </c>
      <c r="D171" t="s">
        <v>213</v>
      </c>
      <c r="E171" t="s">
        <v>214</v>
      </c>
      <c r="F171" t="str">
        <f>HYPERLINK("https://talan.bank.gov.ua/get-user-certificate/o0qUSEoc6kV-tehhv7qB","Завантажити сертифікат")</f>
        <v>Завантажити сертифікат</v>
      </c>
    </row>
    <row r="172" spans="1:6" x14ac:dyDescent="0.3">
      <c r="A172">
        <v>5096</v>
      </c>
      <c r="B172" t="s">
        <v>289</v>
      </c>
      <c r="C172" t="s">
        <v>290</v>
      </c>
      <c r="D172" t="s">
        <v>213</v>
      </c>
      <c r="E172" t="s">
        <v>214</v>
      </c>
      <c r="F172" t="str">
        <f>HYPERLINK("https://talan.bank.gov.ua/get-user-certificate/o0qUS92gsAaZn03Hbodg","Завантажити сертифікат")</f>
        <v>Завантажити сертифікат</v>
      </c>
    </row>
    <row r="173" spans="1:6" x14ac:dyDescent="0.3">
      <c r="A173">
        <v>5097</v>
      </c>
      <c r="B173" t="s">
        <v>291</v>
      </c>
      <c r="C173" t="s">
        <v>176</v>
      </c>
      <c r="D173" t="s">
        <v>213</v>
      </c>
      <c r="E173" t="s">
        <v>214</v>
      </c>
      <c r="F173" t="str">
        <f>HYPERLINK("https://talan.bank.gov.ua/get-user-certificate/o0qUSoyAufXGMenQw_JF","Завантажити сертифікат")</f>
        <v>Завантажити сертифікат</v>
      </c>
    </row>
    <row r="174" spans="1:6" x14ac:dyDescent="0.3">
      <c r="A174">
        <v>5098</v>
      </c>
      <c r="B174" t="s">
        <v>68</v>
      </c>
      <c r="C174" t="s">
        <v>57</v>
      </c>
      <c r="D174" t="s">
        <v>213</v>
      </c>
      <c r="E174" t="s">
        <v>214</v>
      </c>
      <c r="F174" t="str">
        <f>HYPERLINK("https://talan.bank.gov.ua/get-user-certificate/o0qUSDOkWb-JU68gdZvZ","Завантажити сертифікат")</f>
        <v>Завантажити сертифікат</v>
      </c>
    </row>
    <row r="175" spans="1:6" x14ac:dyDescent="0.3">
      <c r="A175">
        <v>5099</v>
      </c>
      <c r="B175" t="s">
        <v>69</v>
      </c>
      <c r="C175" t="s">
        <v>57</v>
      </c>
      <c r="D175" t="s">
        <v>213</v>
      </c>
      <c r="E175" t="s">
        <v>214</v>
      </c>
      <c r="F175" t="str">
        <f>HYPERLINK("https://talan.bank.gov.ua/get-user-certificate/o0qUSNqi71o6Td8Rjp57","Завантажити сертифікат")</f>
        <v>Завантажити сертифікат</v>
      </c>
    </row>
    <row r="176" spans="1:6" x14ac:dyDescent="0.3">
      <c r="A176">
        <v>5100</v>
      </c>
      <c r="B176" t="s">
        <v>292</v>
      </c>
      <c r="C176" t="s">
        <v>293</v>
      </c>
      <c r="D176" t="s">
        <v>213</v>
      </c>
      <c r="E176" t="s">
        <v>214</v>
      </c>
      <c r="F176" t="str">
        <f>HYPERLINK("https://talan.bank.gov.ua/get-user-certificate/o0qUS2lmJyKXjJXywirD","Завантажити сертифікат")</f>
        <v>Завантажити сертифікат</v>
      </c>
    </row>
    <row r="177" spans="1:6" x14ac:dyDescent="0.3">
      <c r="A177">
        <v>5101</v>
      </c>
      <c r="B177" t="s">
        <v>294</v>
      </c>
      <c r="C177" t="s">
        <v>295</v>
      </c>
      <c r="D177" t="s">
        <v>213</v>
      </c>
      <c r="E177" t="s">
        <v>214</v>
      </c>
      <c r="F177" t="str">
        <f>HYPERLINK("https://talan.bank.gov.ua/get-user-certificate/o0qUS9PBlKLiYV820nLk","Завантажити сертифікат")</f>
        <v>Завантажити сертифікат</v>
      </c>
    </row>
    <row r="178" spans="1:6" x14ac:dyDescent="0.3">
      <c r="A178">
        <v>5102</v>
      </c>
      <c r="B178" t="s">
        <v>296</v>
      </c>
      <c r="C178" t="s">
        <v>297</v>
      </c>
      <c r="D178" t="s">
        <v>213</v>
      </c>
      <c r="E178" t="s">
        <v>214</v>
      </c>
      <c r="F178" t="str">
        <f>HYPERLINK("https://talan.bank.gov.ua/get-user-certificate/o0qUSPaVMRk5XoRlC22Y","Завантажити сертифікат")</f>
        <v>Завантажити сертифікат</v>
      </c>
    </row>
    <row r="179" spans="1:6" x14ac:dyDescent="0.3">
      <c r="A179">
        <v>5103</v>
      </c>
      <c r="B179" t="s">
        <v>70</v>
      </c>
      <c r="C179" t="s">
        <v>71</v>
      </c>
      <c r="D179" t="s">
        <v>213</v>
      </c>
      <c r="E179" t="s">
        <v>214</v>
      </c>
      <c r="F179" t="str">
        <f>HYPERLINK("https://talan.bank.gov.ua/get-user-certificate/o0qUSUoD4wfGFevai3aW","Завантажити сертифікат")</f>
        <v>Завантажити сертифікат</v>
      </c>
    </row>
    <row r="180" spans="1:6" x14ac:dyDescent="0.3">
      <c r="A180">
        <v>5104</v>
      </c>
      <c r="B180" t="s">
        <v>72</v>
      </c>
      <c r="C180" t="s">
        <v>298</v>
      </c>
      <c r="D180" t="s">
        <v>213</v>
      </c>
      <c r="E180" t="s">
        <v>214</v>
      </c>
      <c r="F180" t="str">
        <f>HYPERLINK("https://talan.bank.gov.ua/get-user-certificate/o0qUSLxiIrpRG1SEBx3H","Завантажити сертифікат")</f>
        <v>Завантажити сертифікат</v>
      </c>
    </row>
    <row r="181" spans="1:6" x14ac:dyDescent="0.3">
      <c r="A181">
        <v>5105</v>
      </c>
      <c r="B181" t="s">
        <v>299</v>
      </c>
      <c r="C181" t="s">
        <v>135</v>
      </c>
      <c r="D181" t="s">
        <v>213</v>
      </c>
      <c r="E181" t="s">
        <v>214</v>
      </c>
      <c r="F181" t="str">
        <f>HYPERLINK("https://talan.bank.gov.ua/get-user-certificate/o0qUSSJhM0Vgo3LmhX9f","Завантажити сертифікат")</f>
        <v>Завантажити сертифікат</v>
      </c>
    </row>
    <row r="182" spans="1:6" x14ac:dyDescent="0.3">
      <c r="A182">
        <v>5106</v>
      </c>
      <c r="B182" t="s">
        <v>300</v>
      </c>
      <c r="C182" t="s">
        <v>83</v>
      </c>
      <c r="D182" t="s">
        <v>213</v>
      </c>
      <c r="E182" t="s">
        <v>214</v>
      </c>
      <c r="F182" t="str">
        <f>HYPERLINK("https://talan.bank.gov.ua/get-user-certificate/o0qUSWy4EIFAcVUL9nNt","Завантажити сертифікат")</f>
        <v>Завантажити сертифікат</v>
      </c>
    </row>
    <row r="183" spans="1:6" x14ac:dyDescent="0.3">
      <c r="A183">
        <v>5107</v>
      </c>
      <c r="B183" t="s">
        <v>301</v>
      </c>
      <c r="C183" t="s">
        <v>302</v>
      </c>
      <c r="D183" t="s">
        <v>213</v>
      </c>
      <c r="E183" t="s">
        <v>214</v>
      </c>
      <c r="F183" t="str">
        <f>HYPERLINK("https://talan.bank.gov.ua/get-user-certificate/o0qUSwA9C3iBKfdFlzTV","Завантажити сертифікат")</f>
        <v>Завантажити сертифікат</v>
      </c>
    </row>
    <row r="184" spans="1:6" x14ac:dyDescent="0.3">
      <c r="A184">
        <v>5108</v>
      </c>
      <c r="B184" t="s">
        <v>303</v>
      </c>
      <c r="C184" t="s">
        <v>254</v>
      </c>
      <c r="D184" t="s">
        <v>213</v>
      </c>
      <c r="E184" t="s">
        <v>214</v>
      </c>
      <c r="F184" t="str">
        <f>HYPERLINK("https://talan.bank.gov.ua/get-user-certificate/o0qUS4YBKdLF4YQjLQ42","Завантажити сертифікат")</f>
        <v>Завантажити сертифікат</v>
      </c>
    </row>
    <row r="185" spans="1:6" x14ac:dyDescent="0.3">
      <c r="A185">
        <v>5109</v>
      </c>
      <c r="B185" t="s">
        <v>304</v>
      </c>
      <c r="C185" t="s">
        <v>61</v>
      </c>
      <c r="D185" t="s">
        <v>213</v>
      </c>
      <c r="E185" t="s">
        <v>214</v>
      </c>
      <c r="F185" t="str">
        <f>HYPERLINK("https://talan.bank.gov.ua/get-user-certificate/o0qUSrCpDmi9aPFxzE9W","Завантажити сертифікат")</f>
        <v>Завантажити сертифікат</v>
      </c>
    </row>
    <row r="186" spans="1:6" x14ac:dyDescent="0.3">
      <c r="A186">
        <v>5110</v>
      </c>
      <c r="B186" t="s">
        <v>305</v>
      </c>
      <c r="C186" t="s">
        <v>306</v>
      </c>
      <c r="D186" t="s">
        <v>213</v>
      </c>
      <c r="E186" t="s">
        <v>214</v>
      </c>
      <c r="F186" t="str">
        <f>HYPERLINK("https://talan.bank.gov.ua/get-user-certificate/o0qUSY9hCsZwtvSL143h","Завантажити сертифікат")</f>
        <v>Завантажити сертифікат</v>
      </c>
    </row>
    <row r="187" spans="1:6" x14ac:dyDescent="0.3">
      <c r="A187">
        <v>5111</v>
      </c>
      <c r="B187" t="s">
        <v>307</v>
      </c>
      <c r="C187" t="s">
        <v>176</v>
      </c>
      <c r="D187" t="s">
        <v>213</v>
      </c>
      <c r="E187" t="s">
        <v>214</v>
      </c>
      <c r="F187" t="str">
        <f>HYPERLINK("https://talan.bank.gov.ua/get-user-certificate/o0qUSbnUp-FFF0v5iVl3","Завантажити сертифікат")</f>
        <v>Завантажити сертифікат</v>
      </c>
    </row>
    <row r="188" spans="1:6" x14ac:dyDescent="0.3">
      <c r="A188">
        <v>5112</v>
      </c>
      <c r="B188" t="s">
        <v>308</v>
      </c>
      <c r="C188" t="s">
        <v>309</v>
      </c>
      <c r="D188" t="s">
        <v>213</v>
      </c>
      <c r="E188" t="s">
        <v>214</v>
      </c>
      <c r="F188" t="str">
        <f>HYPERLINK("https://talan.bank.gov.ua/get-user-certificate/o0qUSwHkFufpmKmsTLTr","Завантажити сертифікат")</f>
        <v>Завантажити сертифікат</v>
      </c>
    </row>
    <row r="189" spans="1:6" x14ac:dyDescent="0.3">
      <c r="A189">
        <v>5113</v>
      </c>
      <c r="B189" t="s">
        <v>310</v>
      </c>
      <c r="C189" t="s">
        <v>306</v>
      </c>
      <c r="D189" t="s">
        <v>213</v>
      </c>
      <c r="E189" t="s">
        <v>214</v>
      </c>
      <c r="F189" t="str">
        <f>HYPERLINK("https://talan.bank.gov.ua/get-user-certificate/o0qUSPI3-iW6HY4AQne_","Завантажити сертифікат")</f>
        <v>Завантажити сертифікат</v>
      </c>
    </row>
    <row r="190" spans="1:6" x14ac:dyDescent="0.3">
      <c r="A190">
        <v>5114</v>
      </c>
      <c r="B190" t="s">
        <v>311</v>
      </c>
      <c r="C190" t="s">
        <v>312</v>
      </c>
      <c r="D190" t="s">
        <v>213</v>
      </c>
      <c r="E190" t="s">
        <v>214</v>
      </c>
      <c r="F190" t="str">
        <f>HYPERLINK("https://talan.bank.gov.ua/get-user-certificate/o0qUSJVn9rNqrQc8tjUm","Завантажити сертифікат")</f>
        <v>Завантажити сертифікат</v>
      </c>
    </row>
    <row r="191" spans="1:6" x14ac:dyDescent="0.3">
      <c r="A191">
        <v>5115</v>
      </c>
      <c r="B191" t="s">
        <v>313</v>
      </c>
      <c r="C191" t="s">
        <v>314</v>
      </c>
      <c r="D191" t="s">
        <v>213</v>
      </c>
      <c r="E191" t="s">
        <v>214</v>
      </c>
      <c r="F191" t="str">
        <f>HYPERLINK("https://talan.bank.gov.ua/get-user-certificate/o0qUS4mXA7Ori_Lwk5op","Завантажити сертифікат")</f>
        <v>Завантажити сертифікат</v>
      </c>
    </row>
    <row r="192" spans="1:6" x14ac:dyDescent="0.3">
      <c r="A192">
        <v>5116</v>
      </c>
      <c r="B192" t="s">
        <v>315</v>
      </c>
      <c r="C192" t="s">
        <v>316</v>
      </c>
      <c r="D192" t="s">
        <v>213</v>
      </c>
      <c r="E192" t="s">
        <v>214</v>
      </c>
      <c r="F192" t="str">
        <f>HYPERLINK("https://talan.bank.gov.ua/get-user-certificate/o0qUSYGG6cPTRLxy-5mK","Завантажити сертифікат")</f>
        <v>Завантажити сертифікат</v>
      </c>
    </row>
    <row r="193" spans="1:6" x14ac:dyDescent="0.3">
      <c r="A193">
        <v>5117</v>
      </c>
      <c r="B193" t="s">
        <v>96</v>
      </c>
      <c r="C193" t="s">
        <v>61</v>
      </c>
      <c r="D193" t="s">
        <v>213</v>
      </c>
      <c r="E193" t="s">
        <v>214</v>
      </c>
      <c r="F193" t="str">
        <f>HYPERLINK("https://talan.bank.gov.ua/get-user-certificate/o0qUStmcNbDsj8Wjh9OL","Завантажити сертифікат")</f>
        <v>Завантажити сертифікат</v>
      </c>
    </row>
    <row r="194" spans="1:6" x14ac:dyDescent="0.3">
      <c r="A194">
        <v>5118</v>
      </c>
      <c r="B194" t="s">
        <v>317</v>
      </c>
      <c r="C194" t="s">
        <v>318</v>
      </c>
      <c r="D194" t="s">
        <v>213</v>
      </c>
      <c r="E194" t="s">
        <v>214</v>
      </c>
      <c r="F194" t="str">
        <f>HYPERLINK("https://talan.bank.gov.ua/get-user-certificate/o0qUSs7Z9lmuAPELZhNt","Завантажити сертифікат")</f>
        <v>Завантажити сертифікат</v>
      </c>
    </row>
    <row r="195" spans="1:6" x14ac:dyDescent="0.3">
      <c r="A195">
        <v>5119</v>
      </c>
      <c r="B195" t="s">
        <v>319</v>
      </c>
      <c r="C195" t="s">
        <v>320</v>
      </c>
      <c r="D195" t="s">
        <v>213</v>
      </c>
      <c r="E195" t="s">
        <v>214</v>
      </c>
      <c r="F195" t="str">
        <f>HYPERLINK("https://talan.bank.gov.ua/get-user-certificate/o0qUSLGexragS0Wd4DM9","Завантажити сертифікат")</f>
        <v>Завантажити сертифікат</v>
      </c>
    </row>
    <row r="196" spans="1:6" x14ac:dyDescent="0.3">
      <c r="A196">
        <v>5120</v>
      </c>
      <c r="B196" t="s">
        <v>100</v>
      </c>
      <c r="C196" t="s">
        <v>101</v>
      </c>
      <c r="D196" t="s">
        <v>213</v>
      </c>
      <c r="E196" t="s">
        <v>214</v>
      </c>
      <c r="F196" t="str">
        <f>HYPERLINK("https://talan.bank.gov.ua/get-user-certificate/o0qUSah5r4XOpKN4Iwx5","Завантажити сертифікат")</f>
        <v>Завантажити сертифікат</v>
      </c>
    </row>
    <row r="197" spans="1:6" x14ac:dyDescent="0.3">
      <c r="A197">
        <v>5121</v>
      </c>
      <c r="B197" t="s">
        <v>102</v>
      </c>
      <c r="C197" t="s">
        <v>321</v>
      </c>
      <c r="D197" t="s">
        <v>213</v>
      </c>
      <c r="E197" t="s">
        <v>214</v>
      </c>
      <c r="F197" t="str">
        <f>HYPERLINK("https://talan.bank.gov.ua/get-user-certificate/o0qUSzlMR43fqDvPm_Jt","Завантажити сертифікат")</f>
        <v>Завантажити сертифікат</v>
      </c>
    </row>
    <row r="198" spans="1:6" x14ac:dyDescent="0.3">
      <c r="A198">
        <v>5122</v>
      </c>
      <c r="B198" t="s">
        <v>322</v>
      </c>
      <c r="C198" t="s">
        <v>288</v>
      </c>
      <c r="D198" t="s">
        <v>213</v>
      </c>
      <c r="E198" t="s">
        <v>214</v>
      </c>
      <c r="F198" t="str">
        <f>HYPERLINK("https://talan.bank.gov.ua/get-user-certificate/o0qUSjU2me1ZhfWwPeNp","Завантажити сертифікат")</f>
        <v>Завантажити сертифікат</v>
      </c>
    </row>
    <row r="199" spans="1:6" x14ac:dyDescent="0.3">
      <c r="A199">
        <v>5123</v>
      </c>
      <c r="B199" t="s">
        <v>323</v>
      </c>
      <c r="C199" t="s">
        <v>259</v>
      </c>
      <c r="D199" t="s">
        <v>213</v>
      </c>
      <c r="E199" t="s">
        <v>214</v>
      </c>
      <c r="F199" t="str">
        <f>HYPERLINK("https://talan.bank.gov.ua/get-user-certificate/o0qUSiriZmDxhxzyiHuI","Завантажити сертифікат")</f>
        <v>Завантажити сертифікат</v>
      </c>
    </row>
    <row r="200" spans="1:6" x14ac:dyDescent="0.3">
      <c r="A200">
        <v>5124</v>
      </c>
      <c r="B200" t="s">
        <v>324</v>
      </c>
      <c r="C200" t="s">
        <v>325</v>
      </c>
      <c r="D200" t="s">
        <v>213</v>
      </c>
      <c r="E200" t="s">
        <v>214</v>
      </c>
      <c r="F200" t="str">
        <f>HYPERLINK("https://talan.bank.gov.ua/get-user-certificate/o0qUS4iM_a0rKuo0eYAZ","Завантажити сертифікат")</f>
        <v>Завантажити сертифікат</v>
      </c>
    </row>
    <row r="201" spans="1:6" x14ac:dyDescent="0.3">
      <c r="A201">
        <v>5125</v>
      </c>
      <c r="B201" t="s">
        <v>108</v>
      </c>
      <c r="C201" t="s">
        <v>326</v>
      </c>
      <c r="D201" t="s">
        <v>213</v>
      </c>
      <c r="E201" t="s">
        <v>214</v>
      </c>
      <c r="F201" t="str">
        <f>HYPERLINK("https://talan.bank.gov.ua/get-user-certificate/o0qUSMzr-1znmYkOZISq","Завантажити сертифікат")</f>
        <v>Завантажити сертифікат</v>
      </c>
    </row>
    <row r="202" spans="1:6" x14ac:dyDescent="0.3">
      <c r="A202">
        <v>5126</v>
      </c>
      <c r="B202" t="s">
        <v>110</v>
      </c>
      <c r="C202" t="s">
        <v>111</v>
      </c>
      <c r="D202" t="s">
        <v>213</v>
      </c>
      <c r="E202" t="s">
        <v>214</v>
      </c>
      <c r="F202" t="str">
        <f>HYPERLINK("https://talan.bank.gov.ua/get-user-certificate/o0qUSTuzV8P3ITrIQN41","Завантажити сертифікат")</f>
        <v>Завантажити сертифікат</v>
      </c>
    </row>
    <row r="203" spans="1:6" x14ac:dyDescent="0.3">
      <c r="A203">
        <v>5127</v>
      </c>
      <c r="B203" t="s">
        <v>327</v>
      </c>
      <c r="C203" t="s">
        <v>328</v>
      </c>
      <c r="D203" t="s">
        <v>213</v>
      </c>
      <c r="E203" t="s">
        <v>214</v>
      </c>
      <c r="F203" t="str">
        <f>HYPERLINK("https://talan.bank.gov.ua/get-user-certificate/o0qUSphlhqtZvl3tkmUh","Завантажити сертифікат")</f>
        <v>Завантажити сертифікат</v>
      </c>
    </row>
    <row r="204" spans="1:6" x14ac:dyDescent="0.3">
      <c r="A204">
        <v>5128</v>
      </c>
      <c r="B204" t="s">
        <v>329</v>
      </c>
      <c r="C204" t="s">
        <v>330</v>
      </c>
      <c r="D204" t="s">
        <v>213</v>
      </c>
      <c r="E204" t="s">
        <v>214</v>
      </c>
      <c r="F204" t="str">
        <f>HYPERLINK("https://talan.bank.gov.ua/get-user-certificate/o0qUSxpcbEOv_DrR6fuQ","Завантажити сертифікат")</f>
        <v>Завантажити сертифікат</v>
      </c>
    </row>
    <row r="205" spans="1:6" x14ac:dyDescent="0.3">
      <c r="A205">
        <v>5129</v>
      </c>
      <c r="B205" t="s">
        <v>331</v>
      </c>
      <c r="C205" t="s">
        <v>207</v>
      </c>
      <c r="D205" t="s">
        <v>213</v>
      </c>
      <c r="E205" t="s">
        <v>214</v>
      </c>
      <c r="F205" t="str">
        <f>HYPERLINK("https://talan.bank.gov.ua/get-user-certificate/o0qUSahlqiPwfztWMeb5","Завантажити сертифікат")</f>
        <v>Завантажити сертифікат</v>
      </c>
    </row>
    <row r="206" spans="1:6" x14ac:dyDescent="0.3">
      <c r="A206">
        <v>5130</v>
      </c>
      <c r="B206" t="s">
        <v>332</v>
      </c>
      <c r="C206" t="s">
        <v>320</v>
      </c>
      <c r="D206" t="s">
        <v>213</v>
      </c>
      <c r="E206" t="s">
        <v>214</v>
      </c>
      <c r="F206" t="str">
        <f>HYPERLINK("https://talan.bank.gov.ua/get-user-certificate/o0qUSgKf5F8p9z8-F3gB","Завантажити сертифікат")</f>
        <v>Завантажити сертифікат</v>
      </c>
    </row>
    <row r="207" spans="1:6" x14ac:dyDescent="0.3">
      <c r="A207">
        <v>5131</v>
      </c>
      <c r="B207" t="s">
        <v>333</v>
      </c>
      <c r="C207" t="s">
        <v>216</v>
      </c>
      <c r="D207" t="s">
        <v>213</v>
      </c>
      <c r="E207" t="s">
        <v>214</v>
      </c>
      <c r="F207" t="str">
        <f>HYPERLINK("https://talan.bank.gov.ua/get-user-certificate/o0qUSHwzEJiHQJufByQo","Завантажити сертифікат")</f>
        <v>Завантажити сертифікат</v>
      </c>
    </row>
    <row r="208" spans="1:6" x14ac:dyDescent="0.3">
      <c r="A208">
        <v>5132</v>
      </c>
      <c r="B208" t="s">
        <v>119</v>
      </c>
      <c r="C208" t="s">
        <v>63</v>
      </c>
      <c r="D208" t="s">
        <v>213</v>
      </c>
      <c r="E208" t="s">
        <v>214</v>
      </c>
      <c r="F208" t="str">
        <f>HYPERLINK("https://talan.bank.gov.ua/get-user-certificate/o0qUSPLU_JbQbQVBcWd1","Завантажити сертифікат")</f>
        <v>Завантажити сертифікат</v>
      </c>
    </row>
    <row r="209" spans="1:6" x14ac:dyDescent="0.3">
      <c r="A209">
        <v>5133</v>
      </c>
      <c r="B209" t="s">
        <v>334</v>
      </c>
      <c r="C209" t="s">
        <v>335</v>
      </c>
      <c r="D209" t="s">
        <v>213</v>
      </c>
      <c r="E209" t="s">
        <v>214</v>
      </c>
      <c r="F209" t="str">
        <f>HYPERLINK("https://talan.bank.gov.ua/get-user-certificate/o0qUSRUPrFPwxykkZm-s","Завантажити сертифікат")</f>
        <v>Завантажити сертифікат</v>
      </c>
    </row>
    <row r="210" spans="1:6" x14ac:dyDescent="0.3">
      <c r="A210">
        <v>5134</v>
      </c>
      <c r="B210" t="s">
        <v>336</v>
      </c>
      <c r="C210" t="s">
        <v>337</v>
      </c>
      <c r="D210" t="s">
        <v>213</v>
      </c>
      <c r="E210" t="s">
        <v>214</v>
      </c>
      <c r="F210" t="str">
        <f>HYPERLINK("https://talan.bank.gov.ua/get-user-certificate/o0qUSp2F7sgzgnmsUkjD","Завантажити сертифікат")</f>
        <v>Завантажити сертифікат</v>
      </c>
    </row>
    <row r="211" spans="1:6" x14ac:dyDescent="0.3">
      <c r="A211">
        <v>5135</v>
      </c>
      <c r="B211" t="s">
        <v>338</v>
      </c>
      <c r="C211" t="s">
        <v>339</v>
      </c>
      <c r="D211" t="s">
        <v>213</v>
      </c>
      <c r="E211" t="s">
        <v>214</v>
      </c>
      <c r="F211" t="str">
        <f>HYPERLINK("https://talan.bank.gov.ua/get-user-certificate/o0qUS5gXwh0epQ3jsS_a","Завантажити сертифікат")</f>
        <v>Завантажити сертифікат</v>
      </c>
    </row>
    <row r="212" spans="1:6" x14ac:dyDescent="0.3">
      <c r="A212">
        <v>5136</v>
      </c>
      <c r="B212" t="s">
        <v>123</v>
      </c>
      <c r="C212" t="s">
        <v>124</v>
      </c>
      <c r="D212" t="s">
        <v>213</v>
      </c>
      <c r="E212" t="s">
        <v>214</v>
      </c>
      <c r="F212" t="str">
        <f>HYPERLINK("https://talan.bank.gov.ua/get-user-certificate/o0qUSBM1WwXkK8rsP_wK","Завантажити сертифікат")</f>
        <v>Завантажити сертифікат</v>
      </c>
    </row>
    <row r="213" spans="1:6" x14ac:dyDescent="0.3">
      <c r="A213">
        <v>5137</v>
      </c>
      <c r="B213" t="s">
        <v>126</v>
      </c>
      <c r="C213" t="s">
        <v>127</v>
      </c>
      <c r="D213" t="s">
        <v>213</v>
      </c>
      <c r="E213" t="s">
        <v>214</v>
      </c>
      <c r="F213" t="str">
        <f>HYPERLINK("https://talan.bank.gov.ua/get-user-certificate/o0qUSv5Lz28IGL4MdVW3","Завантажити сертифікат")</f>
        <v>Завантажити сертифікат</v>
      </c>
    </row>
    <row r="214" spans="1:6" x14ac:dyDescent="0.3">
      <c r="A214">
        <v>5138</v>
      </c>
      <c r="B214" t="s">
        <v>130</v>
      </c>
      <c r="C214" t="s">
        <v>61</v>
      </c>
      <c r="D214" t="s">
        <v>213</v>
      </c>
      <c r="E214" t="s">
        <v>214</v>
      </c>
      <c r="F214" t="str">
        <f>HYPERLINK("https://talan.bank.gov.ua/get-user-certificate/o0qUSY3ePFjzS_aYyA_o","Завантажити сертифікат")</f>
        <v>Завантажити сертифікат</v>
      </c>
    </row>
    <row r="215" spans="1:6" x14ac:dyDescent="0.3">
      <c r="A215">
        <v>5139</v>
      </c>
      <c r="B215" t="s">
        <v>132</v>
      </c>
      <c r="C215" t="s">
        <v>133</v>
      </c>
      <c r="D215" t="s">
        <v>213</v>
      </c>
      <c r="E215" t="s">
        <v>214</v>
      </c>
      <c r="F215" t="str">
        <f>HYPERLINK("https://talan.bank.gov.ua/get-user-certificate/o0qUSbcld1oQLoLcty_m","Завантажити сертифікат")</f>
        <v>Завантажити сертифікат</v>
      </c>
    </row>
    <row r="216" spans="1:6" x14ac:dyDescent="0.3">
      <c r="A216">
        <v>5140</v>
      </c>
      <c r="B216" t="s">
        <v>340</v>
      </c>
      <c r="C216" t="s">
        <v>216</v>
      </c>
      <c r="D216" t="s">
        <v>213</v>
      </c>
      <c r="E216" t="s">
        <v>214</v>
      </c>
      <c r="F216" t="str">
        <f>HYPERLINK("https://talan.bank.gov.ua/get-user-certificate/o0qUSy4tnW1T3l_J0yc7","Завантажити сертифікат")</f>
        <v>Завантажити сертифікат</v>
      </c>
    </row>
    <row r="217" spans="1:6" x14ac:dyDescent="0.3">
      <c r="A217">
        <v>5141</v>
      </c>
      <c r="B217" t="s">
        <v>134</v>
      </c>
      <c r="C217" t="s">
        <v>341</v>
      </c>
      <c r="D217" t="s">
        <v>213</v>
      </c>
      <c r="E217" t="s">
        <v>214</v>
      </c>
      <c r="F217" t="str">
        <f>HYPERLINK("https://talan.bank.gov.ua/get-user-certificate/o0qUSjIzKziL9PZzbN1E","Завантажити сертифікат")</f>
        <v>Завантажити сертифікат</v>
      </c>
    </row>
    <row r="218" spans="1:6" x14ac:dyDescent="0.3">
      <c r="A218">
        <v>5142</v>
      </c>
      <c r="B218" t="s">
        <v>342</v>
      </c>
      <c r="C218" t="s">
        <v>254</v>
      </c>
      <c r="D218" t="s">
        <v>213</v>
      </c>
      <c r="E218" t="s">
        <v>214</v>
      </c>
      <c r="F218" t="str">
        <f>HYPERLINK("https://talan.bank.gov.ua/get-user-certificate/o0qUS39b5pLzqRMQViLS","Завантажити сертифікат")</f>
        <v>Завантажити сертифікат</v>
      </c>
    </row>
    <row r="219" spans="1:6" x14ac:dyDescent="0.3">
      <c r="A219">
        <v>5143</v>
      </c>
      <c r="B219" t="s">
        <v>343</v>
      </c>
      <c r="C219" t="s">
        <v>133</v>
      </c>
      <c r="D219" t="s">
        <v>213</v>
      </c>
      <c r="E219" t="s">
        <v>214</v>
      </c>
      <c r="F219" t="str">
        <f>HYPERLINK("https://talan.bank.gov.ua/get-user-certificate/o0qUSl34QP0x4bYk4Zc3","Завантажити сертифікат")</f>
        <v>Завантажити сертифікат</v>
      </c>
    </row>
    <row r="220" spans="1:6" x14ac:dyDescent="0.3">
      <c r="A220">
        <v>5144</v>
      </c>
      <c r="B220" t="s">
        <v>141</v>
      </c>
      <c r="C220" t="s">
        <v>57</v>
      </c>
      <c r="D220" t="s">
        <v>213</v>
      </c>
      <c r="E220" t="s">
        <v>214</v>
      </c>
      <c r="F220" t="str">
        <f>HYPERLINK("https://talan.bank.gov.ua/get-user-certificate/o0qUSsDaQC71LgF28MD9","Завантажити сертифікат")</f>
        <v>Завантажити сертифікат</v>
      </c>
    </row>
    <row r="221" spans="1:6" x14ac:dyDescent="0.3">
      <c r="A221">
        <v>5145</v>
      </c>
      <c r="B221" t="s">
        <v>344</v>
      </c>
      <c r="C221" t="s">
        <v>216</v>
      </c>
      <c r="D221" t="s">
        <v>213</v>
      </c>
      <c r="E221" t="s">
        <v>214</v>
      </c>
      <c r="F221" t="str">
        <f>HYPERLINK("https://talan.bank.gov.ua/get-user-certificate/o0qUSxBsAqJovypwmrlF","Завантажити сертифікат")</f>
        <v>Завантажити сертифікат</v>
      </c>
    </row>
    <row r="222" spans="1:6" x14ac:dyDescent="0.3">
      <c r="A222">
        <v>5146</v>
      </c>
      <c r="B222" t="s">
        <v>345</v>
      </c>
      <c r="C222" t="s">
        <v>346</v>
      </c>
      <c r="D222" t="s">
        <v>213</v>
      </c>
      <c r="E222" t="s">
        <v>214</v>
      </c>
      <c r="F222" t="str">
        <f>HYPERLINK("https://talan.bank.gov.ua/get-user-certificate/o0qUSC2siD05P35HllTB","Завантажити сертифікат")</f>
        <v>Завантажити сертифікат</v>
      </c>
    </row>
    <row r="223" spans="1:6" x14ac:dyDescent="0.3">
      <c r="A223">
        <v>5147</v>
      </c>
      <c r="B223" t="s">
        <v>347</v>
      </c>
      <c r="C223" t="s">
        <v>235</v>
      </c>
      <c r="D223" t="s">
        <v>213</v>
      </c>
      <c r="E223" t="s">
        <v>214</v>
      </c>
      <c r="F223" t="str">
        <f>HYPERLINK("https://talan.bank.gov.ua/get-user-certificate/o0qUSUOf5Ii1SqWnELJ0","Завантажити сертифікат")</f>
        <v>Завантажити сертифікат</v>
      </c>
    </row>
    <row r="224" spans="1:6" x14ac:dyDescent="0.3">
      <c r="A224">
        <v>5148</v>
      </c>
      <c r="B224" t="s">
        <v>348</v>
      </c>
      <c r="C224" t="s">
        <v>216</v>
      </c>
      <c r="D224" t="s">
        <v>213</v>
      </c>
      <c r="E224" t="s">
        <v>214</v>
      </c>
      <c r="F224" t="str">
        <f>HYPERLINK("https://talan.bank.gov.ua/get-user-certificate/o0qUSVPH9G7jUw2LoEvK","Завантажити сертифікат")</f>
        <v>Завантажити сертифікат</v>
      </c>
    </row>
    <row r="225" spans="1:6" x14ac:dyDescent="0.3">
      <c r="A225">
        <v>5149</v>
      </c>
      <c r="B225" t="s">
        <v>349</v>
      </c>
      <c r="C225" t="s">
        <v>350</v>
      </c>
      <c r="D225" t="s">
        <v>213</v>
      </c>
      <c r="E225" t="s">
        <v>214</v>
      </c>
      <c r="F225" t="str">
        <f>HYPERLINK("https://talan.bank.gov.ua/get-user-certificate/o0qUSbpeaR0SLJFa9EEI","Завантажити сертифікат")</f>
        <v>Завантажити сертифікат</v>
      </c>
    </row>
    <row r="226" spans="1:6" x14ac:dyDescent="0.3">
      <c r="A226">
        <v>5150</v>
      </c>
      <c r="B226" t="s">
        <v>351</v>
      </c>
      <c r="C226" t="s">
        <v>352</v>
      </c>
      <c r="D226" t="s">
        <v>213</v>
      </c>
      <c r="E226" t="s">
        <v>214</v>
      </c>
      <c r="F226" t="str">
        <f>HYPERLINK("https://talan.bank.gov.ua/get-user-certificate/o0qUS5huZKto_cw-IacV","Завантажити сертифікат")</f>
        <v>Завантажити сертифікат</v>
      </c>
    </row>
    <row r="227" spans="1:6" x14ac:dyDescent="0.3">
      <c r="A227">
        <v>5151</v>
      </c>
      <c r="B227" t="s">
        <v>353</v>
      </c>
      <c r="C227" t="s">
        <v>354</v>
      </c>
      <c r="D227" t="s">
        <v>213</v>
      </c>
      <c r="E227" t="s">
        <v>214</v>
      </c>
      <c r="F227" t="str">
        <f>HYPERLINK("https://talan.bank.gov.ua/get-user-certificate/o0qUSe8buzDmZ3pVw7VD","Завантажити сертифікат")</f>
        <v>Завантажити сертифікат</v>
      </c>
    </row>
    <row r="228" spans="1:6" x14ac:dyDescent="0.3">
      <c r="A228">
        <v>5152</v>
      </c>
      <c r="B228" t="s">
        <v>355</v>
      </c>
      <c r="C228" t="s">
        <v>242</v>
      </c>
      <c r="D228" t="s">
        <v>213</v>
      </c>
      <c r="E228" t="s">
        <v>214</v>
      </c>
      <c r="F228" t="str">
        <f>HYPERLINK("https://talan.bank.gov.ua/get-user-certificate/o0qUS99m0YY-ZidiNY2N","Завантажити сертифікат")</f>
        <v>Завантажити сертифікат</v>
      </c>
    </row>
    <row r="229" spans="1:6" x14ac:dyDescent="0.3">
      <c r="A229">
        <v>5153</v>
      </c>
      <c r="B229" t="s">
        <v>153</v>
      </c>
      <c r="C229" t="s">
        <v>61</v>
      </c>
      <c r="D229" t="s">
        <v>213</v>
      </c>
      <c r="E229" t="s">
        <v>214</v>
      </c>
      <c r="F229" t="str">
        <f>HYPERLINK("https://talan.bank.gov.ua/get-user-certificate/o0qUScMqGqK4YFYVP1Fu","Завантажити сертифікат")</f>
        <v>Завантажити сертифікат</v>
      </c>
    </row>
    <row r="230" spans="1:6" x14ac:dyDescent="0.3">
      <c r="A230">
        <v>5154</v>
      </c>
      <c r="B230" t="s">
        <v>356</v>
      </c>
      <c r="C230" t="s">
        <v>357</v>
      </c>
      <c r="D230" t="s">
        <v>213</v>
      </c>
      <c r="E230" t="s">
        <v>214</v>
      </c>
      <c r="F230" t="str">
        <f>HYPERLINK("https://talan.bank.gov.ua/get-user-certificate/o0qUSps_fPx-Ep4bKEpj","Завантажити сертифікат")</f>
        <v>Завантажити сертифікат</v>
      </c>
    </row>
    <row r="231" spans="1:6" x14ac:dyDescent="0.3">
      <c r="A231">
        <v>5155</v>
      </c>
      <c r="B231" t="s">
        <v>358</v>
      </c>
      <c r="C231" t="s">
        <v>359</v>
      </c>
      <c r="D231" t="s">
        <v>213</v>
      </c>
      <c r="E231" t="s">
        <v>214</v>
      </c>
      <c r="F231" t="str">
        <f>HYPERLINK("https://talan.bank.gov.ua/get-user-certificate/o0qUS4I6Pg4_zWLXp4wn","Завантажити сертифікат")</f>
        <v>Завантажити сертифікат</v>
      </c>
    </row>
    <row r="232" spans="1:6" x14ac:dyDescent="0.3">
      <c r="A232">
        <v>5156</v>
      </c>
      <c r="B232" t="s">
        <v>360</v>
      </c>
      <c r="C232" t="s">
        <v>361</v>
      </c>
      <c r="D232" t="s">
        <v>213</v>
      </c>
      <c r="E232" t="s">
        <v>214</v>
      </c>
      <c r="F232" t="str">
        <f>HYPERLINK("https://talan.bank.gov.ua/get-user-certificate/o0qUSyiFhSAjqCmCHcWz","Завантажити сертифікат")</f>
        <v>Завантажити сертифікат</v>
      </c>
    </row>
    <row r="233" spans="1:6" x14ac:dyDescent="0.3">
      <c r="A233">
        <v>5157</v>
      </c>
      <c r="B233" t="s">
        <v>362</v>
      </c>
      <c r="C233" t="s">
        <v>363</v>
      </c>
      <c r="D233" t="s">
        <v>213</v>
      </c>
      <c r="E233" t="s">
        <v>214</v>
      </c>
      <c r="F233" t="str">
        <f>HYPERLINK("https://talan.bank.gov.ua/get-user-certificate/o0qUStCGq46F49dA82LN","Завантажити сертифікат")</f>
        <v>Завантажити сертифікат</v>
      </c>
    </row>
    <row r="234" spans="1:6" x14ac:dyDescent="0.3">
      <c r="A234">
        <v>5158</v>
      </c>
      <c r="B234" t="s">
        <v>364</v>
      </c>
      <c r="C234" t="s">
        <v>365</v>
      </c>
      <c r="D234" t="s">
        <v>213</v>
      </c>
      <c r="E234" t="s">
        <v>214</v>
      </c>
      <c r="F234" t="str">
        <f>HYPERLINK("https://talan.bank.gov.ua/get-user-certificate/o0qUSz9oxCkW2NN82To2","Завантажити сертифікат")</f>
        <v>Завантажити сертифікат</v>
      </c>
    </row>
    <row r="235" spans="1:6" x14ac:dyDescent="0.3">
      <c r="A235">
        <v>5159</v>
      </c>
      <c r="B235" t="s">
        <v>366</v>
      </c>
      <c r="C235" t="s">
        <v>367</v>
      </c>
      <c r="D235" t="s">
        <v>213</v>
      </c>
      <c r="E235" t="s">
        <v>214</v>
      </c>
      <c r="F235" t="str">
        <f>HYPERLINK("https://talan.bank.gov.ua/get-user-certificate/o0qUSDlK3DcOqTeYRkZO","Завантажити сертифікат")</f>
        <v>Завантажити сертифікат</v>
      </c>
    </row>
    <row r="236" spans="1:6" x14ac:dyDescent="0.3">
      <c r="A236">
        <v>5160</v>
      </c>
      <c r="B236" t="s">
        <v>368</v>
      </c>
      <c r="C236" t="s">
        <v>369</v>
      </c>
      <c r="D236" t="s">
        <v>213</v>
      </c>
      <c r="E236" t="s">
        <v>214</v>
      </c>
      <c r="F236" t="str">
        <f>HYPERLINK("https://talan.bank.gov.ua/get-user-certificate/o0qUSvnLgY0EojkY_Usg","Завантажити сертифікат")</f>
        <v>Завантажити сертифікат</v>
      </c>
    </row>
    <row r="237" spans="1:6" x14ac:dyDescent="0.3">
      <c r="A237">
        <v>5161</v>
      </c>
      <c r="B237" t="s">
        <v>370</v>
      </c>
      <c r="C237" t="s">
        <v>371</v>
      </c>
      <c r="D237" t="s">
        <v>213</v>
      </c>
      <c r="E237" t="s">
        <v>214</v>
      </c>
      <c r="F237" t="str">
        <f>HYPERLINK("https://talan.bank.gov.ua/get-user-certificate/o0qUSK1igrN6l8y9O7Lb","Завантажити сертифікат")</f>
        <v>Завантажити сертифікат</v>
      </c>
    </row>
    <row r="238" spans="1:6" x14ac:dyDescent="0.3">
      <c r="A238">
        <v>5162</v>
      </c>
      <c r="B238" t="s">
        <v>372</v>
      </c>
      <c r="C238" t="s">
        <v>357</v>
      </c>
      <c r="D238" t="s">
        <v>213</v>
      </c>
      <c r="E238" t="s">
        <v>214</v>
      </c>
      <c r="F238" t="str">
        <f>HYPERLINK("https://talan.bank.gov.ua/get-user-certificate/o0qUS_l5tRZq157hx1Uv","Завантажити сертифікат")</f>
        <v>Завантажити сертифікат</v>
      </c>
    </row>
    <row r="239" spans="1:6" x14ac:dyDescent="0.3">
      <c r="A239">
        <v>5163</v>
      </c>
      <c r="B239" t="s">
        <v>373</v>
      </c>
      <c r="C239" t="s">
        <v>374</v>
      </c>
      <c r="D239" t="s">
        <v>213</v>
      </c>
      <c r="E239" t="s">
        <v>214</v>
      </c>
      <c r="F239" t="str">
        <f>HYPERLINK("https://talan.bank.gov.ua/get-user-certificate/o0qUSH1LtuPms9BjxbHf","Завантажити сертифікат")</f>
        <v>Завантажити сертифікат</v>
      </c>
    </row>
    <row r="240" spans="1:6" x14ac:dyDescent="0.3">
      <c r="A240">
        <v>5164</v>
      </c>
      <c r="B240" t="s">
        <v>375</v>
      </c>
      <c r="C240" t="s">
        <v>263</v>
      </c>
      <c r="D240" t="s">
        <v>213</v>
      </c>
      <c r="E240" t="s">
        <v>214</v>
      </c>
      <c r="F240" t="str">
        <f>HYPERLINK("https://talan.bank.gov.ua/get-user-certificate/o0qUS12LKKFI-mSPjE3i","Завантажити сертифікат")</f>
        <v>Завантажити сертифікат</v>
      </c>
    </row>
    <row r="241" spans="1:6" x14ac:dyDescent="0.3">
      <c r="A241">
        <v>5165</v>
      </c>
      <c r="B241" t="s">
        <v>376</v>
      </c>
      <c r="C241" t="s">
        <v>61</v>
      </c>
      <c r="D241" t="s">
        <v>213</v>
      </c>
      <c r="E241" t="s">
        <v>214</v>
      </c>
      <c r="F241" t="str">
        <f>HYPERLINK("https://talan.bank.gov.ua/get-user-certificate/o0qUS2j6uHst6ckgOb07","Завантажити сертифікат")</f>
        <v>Завантажити сертифікат</v>
      </c>
    </row>
    <row r="242" spans="1:6" x14ac:dyDescent="0.3">
      <c r="A242">
        <v>5166</v>
      </c>
      <c r="B242" t="s">
        <v>169</v>
      </c>
      <c r="C242" t="s">
        <v>170</v>
      </c>
      <c r="D242" t="s">
        <v>213</v>
      </c>
      <c r="E242" t="s">
        <v>214</v>
      </c>
      <c r="F242" t="str">
        <f>HYPERLINK("https://talan.bank.gov.ua/get-user-certificate/o0qUSbVSXoC3z6BtpRVZ","Завантажити сертифікат")</f>
        <v>Завантажити сертифікат</v>
      </c>
    </row>
    <row r="243" spans="1:6" x14ac:dyDescent="0.3">
      <c r="A243">
        <v>5167</v>
      </c>
      <c r="B243" t="s">
        <v>377</v>
      </c>
      <c r="C243" t="s">
        <v>254</v>
      </c>
      <c r="D243" t="s">
        <v>213</v>
      </c>
      <c r="E243" t="s">
        <v>214</v>
      </c>
      <c r="F243" t="str">
        <f>HYPERLINK("https://talan.bank.gov.ua/get-user-certificate/o0qUS_uo8IVcNCgmfIDt","Завантажити сертифікат")</f>
        <v>Завантажити сертифікат</v>
      </c>
    </row>
    <row r="244" spans="1:6" x14ac:dyDescent="0.3">
      <c r="A244">
        <v>5168</v>
      </c>
      <c r="B244" t="s">
        <v>378</v>
      </c>
      <c r="C244" t="s">
        <v>379</v>
      </c>
      <c r="D244" t="s">
        <v>213</v>
      </c>
      <c r="E244" t="s">
        <v>214</v>
      </c>
      <c r="F244" t="str">
        <f>HYPERLINK("https://talan.bank.gov.ua/get-user-certificate/o0qUS7G8AhkQQflbgzOi","Завантажити сертифікат")</f>
        <v>Завантажити сертифікат</v>
      </c>
    </row>
    <row r="245" spans="1:6" x14ac:dyDescent="0.3">
      <c r="A245">
        <v>5169</v>
      </c>
      <c r="B245" t="s">
        <v>380</v>
      </c>
      <c r="C245" t="s">
        <v>228</v>
      </c>
      <c r="D245" t="s">
        <v>213</v>
      </c>
      <c r="E245" t="s">
        <v>214</v>
      </c>
      <c r="F245" t="str">
        <f>HYPERLINK("https://talan.bank.gov.ua/get-user-certificate/o0qUS3rj5qqL_4f839UF","Завантажити сертифікат")</f>
        <v>Завантажити сертифікат</v>
      </c>
    </row>
    <row r="246" spans="1:6" x14ac:dyDescent="0.3">
      <c r="A246">
        <v>5170</v>
      </c>
      <c r="B246" t="s">
        <v>381</v>
      </c>
      <c r="C246" t="s">
        <v>216</v>
      </c>
      <c r="D246" t="s">
        <v>213</v>
      </c>
      <c r="E246" t="s">
        <v>214</v>
      </c>
      <c r="F246" t="str">
        <f>HYPERLINK("https://talan.bank.gov.ua/get-user-certificate/o0qUSIJHKrqxnjH28YCB","Завантажити сертифікат")</f>
        <v>Завантажити сертифікат</v>
      </c>
    </row>
    <row r="247" spans="1:6" x14ac:dyDescent="0.3">
      <c r="A247">
        <v>5171</v>
      </c>
      <c r="B247" t="s">
        <v>382</v>
      </c>
      <c r="C247" t="s">
        <v>383</v>
      </c>
      <c r="D247" t="s">
        <v>213</v>
      </c>
      <c r="E247" t="s">
        <v>214</v>
      </c>
      <c r="F247" t="str">
        <f>HYPERLINK("https://talan.bank.gov.ua/get-user-certificate/o0qUSZzQrAG6jYc69s6u","Завантажити сертифікат")</f>
        <v>Завантажити сертифікат</v>
      </c>
    </row>
    <row r="248" spans="1:6" x14ac:dyDescent="0.3">
      <c r="A248">
        <v>5172</v>
      </c>
      <c r="B248" t="s">
        <v>384</v>
      </c>
      <c r="C248" t="s">
        <v>385</v>
      </c>
      <c r="D248" t="s">
        <v>213</v>
      </c>
      <c r="E248" t="s">
        <v>214</v>
      </c>
      <c r="F248" t="str">
        <f>HYPERLINK("https://talan.bank.gov.ua/get-user-certificate/o0qUSTu8t7rYZc1laN0Q","Завантажити сертифікат")</f>
        <v>Завантажити сертифікат</v>
      </c>
    </row>
    <row r="249" spans="1:6" x14ac:dyDescent="0.3">
      <c r="A249">
        <v>5173</v>
      </c>
      <c r="B249" t="s">
        <v>386</v>
      </c>
      <c r="C249" t="s">
        <v>182</v>
      </c>
      <c r="D249" t="s">
        <v>213</v>
      </c>
      <c r="E249" t="s">
        <v>214</v>
      </c>
      <c r="F249" t="str">
        <f>HYPERLINK("https://talan.bank.gov.ua/get-user-certificate/o0qUS0rZMLoSXanUq24y","Завантажити сертифікат")</f>
        <v>Завантажити сертифікат</v>
      </c>
    </row>
    <row r="250" spans="1:6" x14ac:dyDescent="0.3">
      <c r="A250">
        <v>5174</v>
      </c>
      <c r="B250" t="s">
        <v>387</v>
      </c>
      <c r="C250" t="s">
        <v>357</v>
      </c>
      <c r="D250" t="s">
        <v>213</v>
      </c>
      <c r="E250" t="s">
        <v>214</v>
      </c>
      <c r="F250" t="str">
        <f>HYPERLINK("https://talan.bank.gov.ua/get-user-certificate/o0qUSEIk8uyKU9W-aI40","Завантажити сертифікат")</f>
        <v>Завантажити сертифікат</v>
      </c>
    </row>
    <row r="251" spans="1:6" x14ac:dyDescent="0.3">
      <c r="A251">
        <v>5175</v>
      </c>
      <c r="B251" t="s">
        <v>183</v>
      </c>
      <c r="C251" t="s">
        <v>26</v>
      </c>
      <c r="D251" t="s">
        <v>213</v>
      </c>
      <c r="E251" t="s">
        <v>214</v>
      </c>
      <c r="F251" t="str">
        <f>HYPERLINK("https://talan.bank.gov.ua/get-user-certificate/o0qUSlUex2yGGCz6E_YS","Завантажити сертифікат")</f>
        <v>Завантажити сертифікат</v>
      </c>
    </row>
    <row r="252" spans="1:6" x14ac:dyDescent="0.3">
      <c r="A252">
        <v>5176</v>
      </c>
      <c r="B252" t="s">
        <v>388</v>
      </c>
      <c r="C252" t="s">
        <v>389</v>
      </c>
      <c r="D252" t="s">
        <v>213</v>
      </c>
      <c r="E252" t="s">
        <v>214</v>
      </c>
      <c r="F252" t="str">
        <f>HYPERLINK("https://talan.bank.gov.ua/get-user-certificate/o0qUSA1xWcXk7S8KM8-j","Завантажити сертифікат")</f>
        <v>Завантажити сертифікат</v>
      </c>
    </row>
    <row r="253" spans="1:6" x14ac:dyDescent="0.3">
      <c r="A253">
        <v>5177</v>
      </c>
      <c r="B253" t="s">
        <v>390</v>
      </c>
      <c r="C253" t="s">
        <v>290</v>
      </c>
      <c r="D253" t="s">
        <v>213</v>
      </c>
      <c r="E253" t="s">
        <v>214</v>
      </c>
      <c r="F253" t="str">
        <f>HYPERLINK("https://talan.bank.gov.ua/get-user-certificate/o0qUS5TOJpaZkkLUiama","Завантажити сертифікат")</f>
        <v>Завантажити сертифікат</v>
      </c>
    </row>
    <row r="254" spans="1:6" x14ac:dyDescent="0.3">
      <c r="A254">
        <v>5178</v>
      </c>
      <c r="B254" t="s">
        <v>391</v>
      </c>
      <c r="C254" t="s">
        <v>392</v>
      </c>
      <c r="D254" t="s">
        <v>213</v>
      </c>
      <c r="E254" t="s">
        <v>214</v>
      </c>
      <c r="F254" t="str">
        <f>HYPERLINK("https://talan.bank.gov.ua/get-user-certificate/o0qUSAchHk4_j6RkYE6J","Завантажити сертифікат")</f>
        <v>Завантажити сертифікат</v>
      </c>
    </row>
    <row r="255" spans="1:6" x14ac:dyDescent="0.3">
      <c r="A255">
        <v>5179</v>
      </c>
      <c r="B255" t="s">
        <v>393</v>
      </c>
      <c r="C255" t="s">
        <v>226</v>
      </c>
      <c r="D255" t="s">
        <v>213</v>
      </c>
      <c r="E255" t="s">
        <v>214</v>
      </c>
      <c r="F255" t="str">
        <f>HYPERLINK("https://talan.bank.gov.ua/get-user-certificate/o0qUSej5SwttnZRXkpoT","Завантажити сертифікат")</f>
        <v>Завантажити сертифікат</v>
      </c>
    </row>
    <row r="256" spans="1:6" x14ac:dyDescent="0.3">
      <c r="A256">
        <v>5180</v>
      </c>
      <c r="B256" t="s">
        <v>186</v>
      </c>
      <c r="C256" t="s">
        <v>187</v>
      </c>
      <c r="D256" t="s">
        <v>213</v>
      </c>
      <c r="E256" t="s">
        <v>214</v>
      </c>
      <c r="F256" t="str">
        <f>HYPERLINK("https://talan.bank.gov.ua/get-user-certificate/o0qUSVq3fz-rqpJVCzfT","Завантажити сертифікат")</f>
        <v>Завантажити сертифікат</v>
      </c>
    </row>
    <row r="257" spans="1:6" x14ac:dyDescent="0.3">
      <c r="A257">
        <v>5181</v>
      </c>
      <c r="B257" t="s">
        <v>394</v>
      </c>
      <c r="C257" t="s">
        <v>395</v>
      </c>
      <c r="D257" t="s">
        <v>213</v>
      </c>
      <c r="E257" t="s">
        <v>214</v>
      </c>
      <c r="F257" t="str">
        <f>HYPERLINK("https://talan.bank.gov.ua/get-user-certificate/o0qUS6ebzijMzFR1MK88","Завантажити сертифікат")</f>
        <v>Завантажити сертифікат</v>
      </c>
    </row>
    <row r="258" spans="1:6" x14ac:dyDescent="0.3">
      <c r="A258">
        <v>5182</v>
      </c>
      <c r="B258" t="s">
        <v>396</v>
      </c>
      <c r="C258" t="s">
        <v>397</v>
      </c>
      <c r="D258" t="s">
        <v>213</v>
      </c>
      <c r="E258" t="s">
        <v>214</v>
      </c>
      <c r="F258" t="str">
        <f>HYPERLINK("https://talan.bank.gov.ua/get-user-certificate/o0qUShJhrlrtVGDlfoiE","Завантажити сертифікат")</f>
        <v>Завантажити сертифікат</v>
      </c>
    </row>
    <row r="259" spans="1:6" x14ac:dyDescent="0.3">
      <c r="A259">
        <v>5183</v>
      </c>
      <c r="B259" t="s">
        <v>398</v>
      </c>
      <c r="C259" t="s">
        <v>399</v>
      </c>
      <c r="D259" t="s">
        <v>213</v>
      </c>
      <c r="E259" t="s">
        <v>214</v>
      </c>
      <c r="F259" t="str">
        <f>HYPERLINK("https://talan.bank.gov.ua/get-user-certificate/o0qUSS4jp9r41ie3ziOP","Завантажити сертифікат")</f>
        <v>Завантажити сертифікат</v>
      </c>
    </row>
    <row r="260" spans="1:6" x14ac:dyDescent="0.3">
      <c r="A260">
        <v>5184</v>
      </c>
      <c r="B260" t="s">
        <v>190</v>
      </c>
      <c r="C260" t="s">
        <v>63</v>
      </c>
      <c r="D260" t="s">
        <v>213</v>
      </c>
      <c r="E260" t="s">
        <v>214</v>
      </c>
      <c r="F260" t="str">
        <f>HYPERLINK("https://talan.bank.gov.ua/get-user-certificate/o0qUSkgA1Wpv_TXEpLG1","Завантажити сертифікат")</f>
        <v>Завантажити сертифікат</v>
      </c>
    </row>
    <row r="261" spans="1:6" x14ac:dyDescent="0.3">
      <c r="A261">
        <v>5185</v>
      </c>
      <c r="B261" t="s">
        <v>400</v>
      </c>
      <c r="C261" t="s">
        <v>259</v>
      </c>
      <c r="D261" t="s">
        <v>213</v>
      </c>
      <c r="E261" t="s">
        <v>214</v>
      </c>
      <c r="F261" t="str">
        <f>HYPERLINK("https://talan.bank.gov.ua/get-user-certificate/o0qUSntPBGgaQSNwayBn","Завантажити сертифікат")</f>
        <v>Завантажити сертифікат</v>
      </c>
    </row>
    <row r="262" spans="1:6" x14ac:dyDescent="0.3">
      <c r="A262">
        <v>5186</v>
      </c>
      <c r="B262" t="s">
        <v>401</v>
      </c>
      <c r="C262" t="s">
        <v>402</v>
      </c>
      <c r="D262" t="s">
        <v>213</v>
      </c>
      <c r="E262" t="s">
        <v>214</v>
      </c>
      <c r="F262" t="str">
        <f>HYPERLINK("https://talan.bank.gov.ua/get-user-certificate/o0qUS-YmbwxJF_B-NxDN","Завантажити сертифікат")</f>
        <v>Завантажити сертифікат</v>
      </c>
    </row>
    <row r="263" spans="1:6" x14ac:dyDescent="0.3">
      <c r="A263">
        <v>5187</v>
      </c>
      <c r="B263" t="s">
        <v>403</v>
      </c>
      <c r="C263" t="s">
        <v>254</v>
      </c>
      <c r="D263" t="s">
        <v>213</v>
      </c>
      <c r="E263" t="s">
        <v>214</v>
      </c>
      <c r="F263" t="str">
        <f>HYPERLINK("https://talan.bank.gov.ua/get-user-certificate/o0qUSdJTM7GThJV9k7Uo","Завантажити сертифікат")</f>
        <v>Завантажити сертифікат</v>
      </c>
    </row>
    <row r="264" spans="1:6" x14ac:dyDescent="0.3">
      <c r="A264">
        <v>5188</v>
      </c>
      <c r="B264" t="s">
        <v>404</v>
      </c>
      <c r="C264" t="s">
        <v>306</v>
      </c>
      <c r="D264" t="s">
        <v>213</v>
      </c>
      <c r="E264" t="s">
        <v>214</v>
      </c>
      <c r="F264" t="str">
        <f>HYPERLINK("https://talan.bank.gov.ua/get-user-certificate/o0qUS5sccZVCwXQ-c_2t","Завантажити сертифікат")</f>
        <v>Завантажити сертифікат</v>
      </c>
    </row>
    <row r="265" spans="1:6" x14ac:dyDescent="0.3">
      <c r="A265">
        <v>5189</v>
      </c>
      <c r="B265" t="s">
        <v>405</v>
      </c>
      <c r="C265" t="s">
        <v>77</v>
      </c>
      <c r="D265" t="s">
        <v>213</v>
      </c>
      <c r="E265" t="s">
        <v>214</v>
      </c>
      <c r="F265" t="str">
        <f>HYPERLINK("https://talan.bank.gov.ua/get-user-certificate/o0qUSSy1MwAkncv2uW-7","Завантажити сертифікат")</f>
        <v>Завантажити сертифікат</v>
      </c>
    </row>
    <row r="266" spans="1:6" x14ac:dyDescent="0.3">
      <c r="A266">
        <v>5190</v>
      </c>
      <c r="B266" t="s">
        <v>406</v>
      </c>
      <c r="C266" t="s">
        <v>407</v>
      </c>
      <c r="D266" t="s">
        <v>213</v>
      </c>
      <c r="E266" t="s">
        <v>214</v>
      </c>
      <c r="F266" t="str">
        <f>HYPERLINK("https://talan.bank.gov.ua/get-user-certificate/o0qUSyUgIaY-tQ24WfXH","Завантажити сертифікат")</f>
        <v>Завантажити сертифікат</v>
      </c>
    </row>
    <row r="267" spans="1:6" x14ac:dyDescent="0.3">
      <c r="A267">
        <v>5191</v>
      </c>
      <c r="B267" t="s">
        <v>408</v>
      </c>
      <c r="C267" t="s">
        <v>409</v>
      </c>
      <c r="D267" t="s">
        <v>213</v>
      </c>
      <c r="E267" t="s">
        <v>214</v>
      </c>
      <c r="F267" t="str">
        <f>HYPERLINK("https://talan.bank.gov.ua/get-user-certificate/o0qUSm788TC5ZOtHjJq9","Завантажити сертифікат")</f>
        <v>Завантажити сертифікат</v>
      </c>
    </row>
    <row r="268" spans="1:6" x14ac:dyDescent="0.3">
      <c r="A268">
        <v>5192</v>
      </c>
      <c r="B268" t="s">
        <v>410</v>
      </c>
      <c r="C268" t="s">
        <v>411</v>
      </c>
      <c r="D268" t="s">
        <v>213</v>
      </c>
      <c r="E268" t="s">
        <v>214</v>
      </c>
      <c r="F268" t="str">
        <f>HYPERLINK("https://talan.bank.gov.ua/get-user-certificate/o0qUS3DOoI0QOE4KQkHJ","Завантажити сертифікат")</f>
        <v>Завантажити сертифікат</v>
      </c>
    </row>
    <row r="269" spans="1:6" x14ac:dyDescent="0.3">
      <c r="A269">
        <v>5193</v>
      </c>
      <c r="B269" t="s">
        <v>412</v>
      </c>
      <c r="C269" t="s">
        <v>61</v>
      </c>
      <c r="D269" t="s">
        <v>213</v>
      </c>
      <c r="E269" t="s">
        <v>214</v>
      </c>
      <c r="F269" t="str">
        <f>HYPERLINK("https://talan.bank.gov.ua/get-user-certificate/o0qUSyfmO1_P708GH6zT","Завантажити сертифікат")</f>
        <v>Завантажити сертифікат</v>
      </c>
    </row>
    <row r="270" spans="1:6" x14ac:dyDescent="0.3">
      <c r="A270">
        <v>5194</v>
      </c>
      <c r="B270" t="s">
        <v>413</v>
      </c>
      <c r="C270" t="s">
        <v>320</v>
      </c>
      <c r="D270" t="s">
        <v>213</v>
      </c>
      <c r="E270" t="s">
        <v>214</v>
      </c>
      <c r="F270" t="str">
        <f>HYPERLINK("https://talan.bank.gov.ua/get-user-certificate/o0qUSRg_ne7-0SPeYLOe","Завантажити сертифікат")</f>
        <v>Завантажити сертифікат</v>
      </c>
    </row>
    <row r="271" spans="1:6" x14ac:dyDescent="0.3">
      <c r="A271">
        <v>5195</v>
      </c>
      <c r="B271" t="s">
        <v>414</v>
      </c>
      <c r="C271" t="s">
        <v>306</v>
      </c>
      <c r="D271" t="s">
        <v>213</v>
      </c>
      <c r="E271" t="s">
        <v>214</v>
      </c>
      <c r="F271" t="str">
        <f>HYPERLINK("https://talan.bank.gov.ua/get-user-certificate/o0qUSK5XU_CFWXtuGNHD","Завантажити сертифікат")</f>
        <v>Завантажити сертифікат</v>
      </c>
    </row>
    <row r="272" spans="1:6" x14ac:dyDescent="0.3">
      <c r="A272">
        <v>5196</v>
      </c>
      <c r="B272" t="s">
        <v>415</v>
      </c>
      <c r="C272" t="s">
        <v>416</v>
      </c>
      <c r="D272" t="s">
        <v>213</v>
      </c>
      <c r="E272" t="s">
        <v>214</v>
      </c>
      <c r="F272" t="str">
        <f>HYPERLINK("https://talan.bank.gov.ua/get-user-certificate/o0qUSsT4j2dpLTdp2p4W","Завантажити сертифікат")</f>
        <v>Завантажити сертифікат</v>
      </c>
    </row>
    <row r="273" spans="1:6" x14ac:dyDescent="0.3">
      <c r="A273">
        <v>5197</v>
      </c>
      <c r="B273" t="s">
        <v>417</v>
      </c>
      <c r="C273" t="s">
        <v>418</v>
      </c>
      <c r="D273" t="s">
        <v>213</v>
      </c>
      <c r="E273" t="s">
        <v>214</v>
      </c>
      <c r="F273" t="str">
        <f>HYPERLINK("https://talan.bank.gov.ua/get-user-certificate/o0qUSauBi3Zu0REkYC4S","Завантажити сертифікат")</f>
        <v>Завантажити сертифікат</v>
      </c>
    </row>
    <row r="274" spans="1:6" x14ac:dyDescent="0.3">
      <c r="A274">
        <v>5198</v>
      </c>
      <c r="B274" t="s">
        <v>419</v>
      </c>
      <c r="C274" t="s">
        <v>420</v>
      </c>
      <c r="D274" t="s">
        <v>213</v>
      </c>
      <c r="E274" t="s">
        <v>214</v>
      </c>
      <c r="F274" t="str">
        <f>HYPERLINK("https://talan.bank.gov.ua/get-user-certificate/o0qUSRukXFJVWEQ_fwAD","Завантажити сертифікат")</f>
        <v>Завантажити сертифікат</v>
      </c>
    </row>
    <row r="275" spans="1:6" x14ac:dyDescent="0.3">
      <c r="A275">
        <v>5199</v>
      </c>
      <c r="B275" t="s">
        <v>421</v>
      </c>
      <c r="C275" t="s">
        <v>357</v>
      </c>
      <c r="D275" t="s">
        <v>213</v>
      </c>
      <c r="E275" t="s">
        <v>214</v>
      </c>
      <c r="F275" t="str">
        <f>HYPERLINK("https://talan.bank.gov.ua/get-user-certificate/o0qUSRzxwCOqiaqGL3EB","Завантажити сертифікат")</f>
        <v>Завантажити сертифікат</v>
      </c>
    </row>
    <row r="276" spans="1:6" x14ac:dyDescent="0.3">
      <c r="A276">
        <v>5200</v>
      </c>
      <c r="B276" t="s">
        <v>206</v>
      </c>
      <c r="C276" t="s">
        <v>207</v>
      </c>
      <c r="D276" t="s">
        <v>213</v>
      </c>
      <c r="E276" t="s">
        <v>214</v>
      </c>
      <c r="F276" t="str">
        <f>HYPERLINK("https://talan.bank.gov.ua/get-user-certificate/o0qUSbDTa1H-LjyWgLAK","Завантажити сертифікат")</f>
        <v>Завантажити сертифікат</v>
      </c>
    </row>
    <row r="277" spans="1:6" x14ac:dyDescent="0.3">
      <c r="A277">
        <v>5201</v>
      </c>
      <c r="B277" t="s">
        <v>422</v>
      </c>
      <c r="C277" t="s">
        <v>423</v>
      </c>
      <c r="D277" t="s">
        <v>213</v>
      </c>
      <c r="E277" t="s">
        <v>214</v>
      </c>
      <c r="F277" t="str">
        <f>HYPERLINK("https://talan.bank.gov.ua/get-user-certificate/o0qUSZCaATDNCxZ6WVhV","Завантажити сертифікат")</f>
        <v>Завантажити сертифікат</v>
      </c>
    </row>
    <row r="278" spans="1:6" x14ac:dyDescent="0.3">
      <c r="A278">
        <v>5202</v>
      </c>
      <c r="B278" t="s">
        <v>424</v>
      </c>
      <c r="C278" t="s">
        <v>425</v>
      </c>
      <c r="D278" t="s">
        <v>213</v>
      </c>
      <c r="E278" t="s">
        <v>214</v>
      </c>
      <c r="F278" t="str">
        <f>HYPERLINK("https://talan.bank.gov.ua/get-user-certificate/o0qUSs_vnXroGLVXafY2","Завантажити сертифікат")</f>
        <v>Завантажити сертифікат</v>
      </c>
    </row>
    <row r="279" spans="1:6" x14ac:dyDescent="0.3">
      <c r="A279">
        <v>5203</v>
      </c>
      <c r="B279" t="s">
        <v>426</v>
      </c>
      <c r="C279" t="s">
        <v>254</v>
      </c>
      <c r="D279" t="s">
        <v>213</v>
      </c>
      <c r="E279" t="s">
        <v>214</v>
      </c>
      <c r="F279" t="str">
        <f>HYPERLINK("https://talan.bank.gov.ua/get-user-certificate/o0qUS-MtiYGv1so4si9C","Завантажити сертифікат")</f>
        <v>Завантажити сертифікат</v>
      </c>
    </row>
    <row r="280" spans="1:6" x14ac:dyDescent="0.3">
      <c r="A280">
        <v>5204</v>
      </c>
      <c r="B280" t="s">
        <v>210</v>
      </c>
      <c r="C280" t="s">
        <v>211</v>
      </c>
      <c r="D280" t="s">
        <v>213</v>
      </c>
      <c r="E280" t="s">
        <v>214</v>
      </c>
      <c r="F280" t="str">
        <f>HYPERLINK("https://talan.bank.gov.ua/get-user-certificate/o0qUSHeqP7_acUVmaiu2","Завантажити сертифікат")</f>
        <v>Завантажити сертифікат</v>
      </c>
    </row>
    <row r="281" spans="1:6" x14ac:dyDescent="0.3">
      <c r="A281">
        <v>5205</v>
      </c>
      <c r="B281" t="s">
        <v>427</v>
      </c>
      <c r="C281" t="s">
        <v>226</v>
      </c>
      <c r="D281" t="s">
        <v>213</v>
      </c>
      <c r="E281" t="s">
        <v>214</v>
      </c>
      <c r="F281" t="str">
        <f>HYPERLINK("https://talan.bank.gov.ua/get-user-certificate/o0qUS_EakATq8LXlY61Y","Завантажити сертифікат")</f>
        <v>Завантажити сертифікат</v>
      </c>
    </row>
    <row r="282" spans="1:6" x14ac:dyDescent="0.3">
      <c r="A282">
        <v>5206</v>
      </c>
      <c r="B282" t="s">
        <v>428</v>
      </c>
      <c r="C282" t="s">
        <v>216</v>
      </c>
      <c r="D282" t="s">
        <v>213</v>
      </c>
      <c r="E282" t="s">
        <v>214</v>
      </c>
      <c r="F282" t="str">
        <f>HYPERLINK("https://talan.bank.gov.ua/get-user-certificate/o0qUSExFtFWYktnIva5-","Завантажити сертифікат")</f>
        <v>Завантажити сертифікат</v>
      </c>
    </row>
    <row r="283" spans="1:6" x14ac:dyDescent="0.3">
      <c r="A283">
        <v>5207</v>
      </c>
      <c r="B283" t="s">
        <v>429</v>
      </c>
      <c r="C283" t="s">
        <v>430</v>
      </c>
      <c r="D283" t="s">
        <v>213</v>
      </c>
      <c r="E283" t="s">
        <v>214</v>
      </c>
      <c r="F283" t="str">
        <f>HYPERLINK("https://talan.bank.gov.ua/get-user-certificate/o0qUSNBO2oNZr2tVQdMu","Завантажити сертифікат")</f>
        <v>Завантажити сертифікат</v>
      </c>
    </row>
    <row r="284" spans="1:6" x14ac:dyDescent="0.3">
      <c r="A284">
        <v>5208</v>
      </c>
      <c r="B284" t="s">
        <v>431</v>
      </c>
      <c r="C284" t="s">
        <v>432</v>
      </c>
      <c r="D284" t="s">
        <v>213</v>
      </c>
      <c r="E284" t="s">
        <v>214</v>
      </c>
      <c r="F284" t="str">
        <f>HYPERLINK("https://talan.bank.gov.ua/get-user-certificate/o0qUSUiXccvV8vn9HeKf","Завантажити сертифікат")</f>
        <v>Завантажити сертифікат</v>
      </c>
    </row>
    <row r="285" spans="1:6" x14ac:dyDescent="0.3">
      <c r="A285">
        <v>5209</v>
      </c>
      <c r="B285" t="s">
        <v>433</v>
      </c>
      <c r="C285" t="s">
        <v>434</v>
      </c>
      <c r="D285" t="s">
        <v>213</v>
      </c>
      <c r="E285" t="s">
        <v>214</v>
      </c>
      <c r="F285" t="str">
        <f>HYPERLINK("https://talan.bank.gov.ua/get-user-certificate/o0qUSy0vNJGBWOtnVaof","Завантажити сертифікат")</f>
        <v>Завантажити сертифікат</v>
      </c>
    </row>
    <row r="286" spans="1:6" x14ac:dyDescent="0.3">
      <c r="A286">
        <v>5210</v>
      </c>
      <c r="B286" t="s">
        <v>435</v>
      </c>
      <c r="C286" t="s">
        <v>436</v>
      </c>
      <c r="D286" t="s">
        <v>213</v>
      </c>
      <c r="E286" t="s">
        <v>214</v>
      </c>
      <c r="F286" t="str">
        <f>HYPERLINK("https://talan.bank.gov.ua/get-user-certificate/o0qUSNoBSaHBZQL71DQp","Завантажити сертифікат")</f>
        <v>Завантажити сертифікат</v>
      </c>
    </row>
    <row r="287" spans="1:6" x14ac:dyDescent="0.3">
      <c r="A287">
        <v>5211</v>
      </c>
      <c r="B287" t="s">
        <v>437</v>
      </c>
      <c r="C287" t="s">
        <v>244</v>
      </c>
      <c r="D287" t="s">
        <v>213</v>
      </c>
      <c r="E287" t="s">
        <v>214</v>
      </c>
      <c r="F287" t="str">
        <f>HYPERLINK("https://talan.bank.gov.ua/get-user-certificate/o0qUSEQAXsBDRK-hx9kh","Завантажити сертифікат")</f>
        <v>Завантажити сертифікат</v>
      </c>
    </row>
    <row r="288" spans="1:6" x14ac:dyDescent="0.3">
      <c r="A288">
        <v>5212</v>
      </c>
      <c r="B288" t="s">
        <v>438</v>
      </c>
      <c r="C288" t="s">
        <v>439</v>
      </c>
      <c r="D288" t="s">
        <v>213</v>
      </c>
      <c r="E288" t="s">
        <v>214</v>
      </c>
      <c r="F288" t="str">
        <f>HYPERLINK("https://talan.bank.gov.ua/get-user-certificate/o0qUSxWLvc46PDDtegrC","Завантажити сертифікат")</f>
        <v>Завантажити сертифікат</v>
      </c>
    </row>
    <row r="289" spans="1:6" x14ac:dyDescent="0.3">
      <c r="A289">
        <v>5213</v>
      </c>
      <c r="B289" t="s">
        <v>440</v>
      </c>
      <c r="C289" t="s">
        <v>216</v>
      </c>
      <c r="D289" t="s">
        <v>213</v>
      </c>
      <c r="E289" t="s">
        <v>214</v>
      </c>
      <c r="F289" t="str">
        <f>HYPERLINK("https://talan.bank.gov.ua/get-user-certificate/o0qUSLGyxwojmxsHbu94","Завантажити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F2" r:id="rId1" tooltip="Завантажити сертифікат" display="Завантажити сертифікат"/>
    <hyperlink ref="F3" r:id="rId2" tooltip="Завантажити сертифікат" display="Завантажити сертифікат"/>
    <hyperlink ref="F4" r:id="rId3" tooltip="Завантажити сертифікат" display="Завантажити сертифікат"/>
    <hyperlink ref="F5" r:id="rId4" tooltip="Завантажити сертифікат" display="Завантажити сертифікат"/>
    <hyperlink ref="F6" r:id="rId5" tooltip="Завантажити сертифікат" display="Завантажити сертифікат"/>
    <hyperlink ref="F7" r:id="rId6" tooltip="Завантажити сертифікат" display="Завантажити сертифікат"/>
    <hyperlink ref="F8" r:id="rId7" tooltip="Завантажити сертифікат" display="Завантажити сертифікат"/>
    <hyperlink ref="F9" r:id="rId8" tooltip="Завантажити сертифікат" display="Завантажити сертифікат"/>
    <hyperlink ref="F10" r:id="rId9" tooltip="Завантажити сертифікат" display="Завантажити сертифікат"/>
    <hyperlink ref="F11" r:id="rId10" tooltip="Завантажити сертифікат" display="Завантажити сертифікат"/>
    <hyperlink ref="F12" r:id="rId11" tooltip="Завантажити сертифікат" display="Завантажити сертифікат"/>
    <hyperlink ref="F13" r:id="rId12" tooltip="Завантажити сертифікат" display="Завантажити сертифікат"/>
    <hyperlink ref="F14" r:id="rId13" tooltip="Завантажити сертифікат" display="Завантажити сертифікат"/>
    <hyperlink ref="F15" r:id="rId14" tooltip="Завантажити сертифікат" display="Завантажити сертифікат"/>
    <hyperlink ref="F16" r:id="rId15" tooltip="Завантажити сертифікат" display="Завантажити сертифікат"/>
    <hyperlink ref="F17" r:id="rId16" tooltip="Завантажити сертифікат" display="Завантажити сертифікат"/>
    <hyperlink ref="F18" r:id="rId17" tooltip="Завантажити сертифікат" display="Завантажити сертифікат"/>
    <hyperlink ref="F19" r:id="rId18" tooltip="Завантажити сертифікат" display="Завантажити сертифікат"/>
    <hyperlink ref="F20" r:id="rId19" tooltip="Завантажити сертифікат" display="Завантажити сертифікат"/>
    <hyperlink ref="F21" r:id="rId20" tooltip="Завантажити сертифікат" display="Завантажити сертифікат"/>
    <hyperlink ref="F22" r:id="rId21" tooltip="Завантажити сертифікат" display="Завантажити сертифікат"/>
    <hyperlink ref="F23" r:id="rId22" tooltip="Завантажити сертифікат" display="Завантажити сертифікат"/>
    <hyperlink ref="F24" r:id="rId23" tooltip="Завантажити сертифікат" display="Завантажити сертифікат"/>
    <hyperlink ref="F25" r:id="rId24" tooltip="Завантажити сертифікат" display="Завантажити сертифікат"/>
    <hyperlink ref="F26" r:id="rId25" tooltip="Завантажити сертифікат" display="Завантажити сертифікат"/>
    <hyperlink ref="F27" r:id="rId26" tooltip="Завантажити сертифікат" display="Завантажити сертифікат"/>
    <hyperlink ref="F28" r:id="rId27" tooltip="Завантажити сертифікат" display="Завантажити сертифікат"/>
    <hyperlink ref="F29" r:id="rId28" tooltip="Завантажити сертифікат" display="Завантажити сертифікат"/>
    <hyperlink ref="F30" r:id="rId29" tooltip="Завантажити сертифікат" display="Завантажити сертифікат"/>
    <hyperlink ref="F31" r:id="rId30" tooltip="Завантажити сертифікат" display="Завантажити сертифікат"/>
    <hyperlink ref="F32" r:id="rId31" tooltip="Завантажити сертифікат" display="Завантажити сертифікат"/>
    <hyperlink ref="F33" r:id="rId32" tooltip="Завантажити сертифікат" display="Завантажити сертифікат"/>
    <hyperlink ref="F34" r:id="rId33" tooltip="Завантажити сертифікат" display="Завантажити сертифікат"/>
    <hyperlink ref="F35" r:id="rId34" tooltip="Завантажити сертифікат" display="Завантажити сертифікат"/>
    <hyperlink ref="F36" r:id="rId35" tooltip="Завантажити сертифікат" display="Завантажити сертифікат"/>
    <hyperlink ref="F37" r:id="rId36" tooltip="Завантажити сертифікат" display="Завантажити сертифікат"/>
    <hyperlink ref="F38" r:id="rId37" tooltip="Завантажити сертифікат" display="Завантажити сертифікат"/>
    <hyperlink ref="F39" r:id="rId38" tooltip="Завантажити сертифікат" display="Завантажити сертифікат"/>
    <hyperlink ref="F40" r:id="rId39" tooltip="Завантажити сертифікат" display="Завантажити сертифікат"/>
    <hyperlink ref="F41" r:id="rId40" tooltip="Завантажити сертифікат" display="Завантажити сертифікат"/>
    <hyperlink ref="F42" r:id="rId41" tooltip="Завантажити сертифікат" display="Завантажити сертифікат"/>
    <hyperlink ref="F43" r:id="rId42" tooltip="Завантажити сертифікат" display="Завантажити сертифікат"/>
    <hyperlink ref="F44" r:id="rId43" tooltip="Завантажити сертифікат" display="Завантажити сертифікат"/>
    <hyperlink ref="F45" r:id="rId44" tooltip="Завантажити сертифікат" display="Завантажити сертифікат"/>
    <hyperlink ref="F46" r:id="rId45" tooltip="Завантажити сертифікат" display="Завантажити сертифікат"/>
    <hyperlink ref="F47" r:id="rId46" tooltip="Завантажити сертифікат" display="Завантажити сертифікат"/>
    <hyperlink ref="F48" r:id="rId47" tooltip="Завантажити сертифікат" display="Завантажити сертифікат"/>
    <hyperlink ref="F49" r:id="rId48" tooltip="Завантажити сертифікат" display="Завантажити сертифікат"/>
    <hyperlink ref="F50" r:id="rId49" tooltip="Завантажити сертифікат" display="Завантажити сертифікат"/>
    <hyperlink ref="F51" r:id="rId50" tooltip="Завантажити сертифікат" display="Завантажити сертифікат"/>
    <hyperlink ref="F52" r:id="rId51" tooltip="Завантажити сертифікат" display="Завантажити сертифікат"/>
    <hyperlink ref="F53" r:id="rId52" tooltip="Завантажити сертифікат" display="Завантажити сертифікат"/>
    <hyperlink ref="F54" r:id="rId53" tooltip="Завантажити сертифікат" display="Завантажити сертифікат"/>
    <hyperlink ref="F55" r:id="rId54" tooltip="Завантажити сертифікат" display="Завантажити сертифікат"/>
    <hyperlink ref="F56" r:id="rId55" tooltip="Завантажити сертифікат" display="Завантажити сертифікат"/>
    <hyperlink ref="F57" r:id="rId56" tooltip="Завантажити сертифікат" display="Завантажити сертифікат"/>
    <hyperlink ref="F58" r:id="rId57" tooltip="Завантажити сертифікат" display="Завантажити сертифікат"/>
    <hyperlink ref="F59" r:id="rId58" tooltip="Завантажити сертифікат" display="Завантажити сертифікат"/>
    <hyperlink ref="F60" r:id="rId59" tooltip="Завантажити сертифікат" display="Завантажити сертифікат"/>
    <hyperlink ref="F61" r:id="rId60" tooltip="Завантажити сертифікат" display="Завантажити сертифікат"/>
    <hyperlink ref="F62" r:id="rId61" tooltip="Завантажити сертифікат" display="Завантажити сертифікат"/>
    <hyperlink ref="F63" r:id="rId62" tooltip="Завантажити сертифікат" display="Завантажити сертифікат"/>
    <hyperlink ref="F64" r:id="rId63" tooltip="Завантажити сертифікат" display="Завантажити сертифікат"/>
    <hyperlink ref="F65" r:id="rId64" tooltip="Завантажити сертифікат" display="Завантажити сертифікат"/>
    <hyperlink ref="F66" r:id="rId65" tooltip="Завантажити сертифікат" display="Завантажити сертифікат"/>
    <hyperlink ref="F67" r:id="rId66" tooltip="Завантажити сертифікат" display="Завантажити сертифікат"/>
    <hyperlink ref="F68" r:id="rId67" tooltip="Завантажити сертифікат" display="Завантажити сертифікат"/>
    <hyperlink ref="F69" r:id="rId68" tooltip="Завантажити сертифікат" display="Завантажити сертифікат"/>
    <hyperlink ref="F70" r:id="rId69" tooltip="Завантажити сертифікат" display="Завантажити сертифікат"/>
    <hyperlink ref="F71" r:id="rId70" tooltip="Завантажити сертифікат" display="Завантажити сертифікат"/>
    <hyperlink ref="F72" r:id="rId71" tooltip="Завантажити сертифікат" display="Завантажити сертифікат"/>
    <hyperlink ref="F73" r:id="rId72" tooltip="Завантажити сертифікат" display="Завантажити сертифікат"/>
    <hyperlink ref="F74" r:id="rId73" tooltip="Завантажити сертифікат" display="Завантажити сертифікат"/>
    <hyperlink ref="F75" r:id="rId74" tooltip="Завантажити сертифікат" display="Завантажити сертифікат"/>
    <hyperlink ref="F76" r:id="rId75" tooltip="Завантажити сертифікат" display="Завантажити сертифікат"/>
    <hyperlink ref="F77" r:id="rId76" tooltip="Завантажити сертифікат" display="Завантажити сертифікат"/>
    <hyperlink ref="F78" r:id="rId77" tooltip="Завантажити сертифікат" display="Завантажити сертифікат"/>
    <hyperlink ref="F79" r:id="rId78" tooltip="Завантажити сертифікат" display="Завантажити сертифікат"/>
    <hyperlink ref="F80" r:id="rId79" tooltip="Завантажити сертифікат" display="Завантажити сертифікат"/>
    <hyperlink ref="F81" r:id="rId80" tooltip="Завантажити сертифікат" display="Завантажити сертифікат"/>
    <hyperlink ref="F82" r:id="rId81" tooltip="Завантажити сертифікат" display="Завантажити сертифікат"/>
    <hyperlink ref="F83" r:id="rId82" tooltip="Завантажити сертифікат" display="Завантажити сертифікат"/>
    <hyperlink ref="F84" r:id="rId83" tooltip="Завантажити сертифікат" display="Завантажити сертифікат"/>
    <hyperlink ref="F85" r:id="rId84" tooltip="Завантажити сертифікат" display="Завантажити сертифікат"/>
    <hyperlink ref="F86" r:id="rId85" tooltip="Завантажити сертифікат" display="Завантажити сертифікат"/>
    <hyperlink ref="F87" r:id="rId86" tooltip="Завантажити сертифікат" display="Завантажити сертифікат"/>
    <hyperlink ref="F88" r:id="rId87" tooltip="Завантажити сертифікат" display="Завантажити сертифікат"/>
    <hyperlink ref="F89" r:id="rId88" tooltip="Завантажити сертифікат" display="Завантажити сертифікат"/>
    <hyperlink ref="F90" r:id="rId89" tooltip="Завантажити сертифікат" display="Завантажити сертифікат"/>
    <hyperlink ref="F91" r:id="rId90" tooltip="Завантажити сертифікат" display="Завантажити сертифікат"/>
    <hyperlink ref="F92" r:id="rId91" tooltip="Завантажити сертифікат" display="Завантажити сертифікат"/>
    <hyperlink ref="F93" r:id="rId92" tooltip="Завантажити сертифікат" display="Завантажити сертифікат"/>
    <hyperlink ref="F94" r:id="rId93" tooltip="Завантажити сертифікат" display="Завантажити сертифікат"/>
    <hyperlink ref="F95" r:id="rId94" tooltip="Завантажити сертифікат" display="Завантажити сертифікат"/>
    <hyperlink ref="F96" r:id="rId95" tooltip="Завантажити сертифікат" display="Завантажити сертифікат"/>
    <hyperlink ref="F97" r:id="rId96" tooltip="Завантажити сертифікат" display="Завантажити сертифікат"/>
    <hyperlink ref="F98" r:id="rId97" tooltip="Завантажити сертифікат" display="Завантажити сертифікат"/>
    <hyperlink ref="F99" r:id="rId98" tooltip="Завантажити сертифікат" display="Завантажити сертифікат"/>
    <hyperlink ref="F100" r:id="rId99" tooltip="Завантажити сертифікат" display="Завантажити сертифікат"/>
    <hyperlink ref="F101" r:id="rId100" tooltip="Завантажити сертифікат" display="Завантажити сертифікат"/>
    <hyperlink ref="F102" r:id="rId101" tooltip="Завантажити сертифікат" display="Завантажити сертифікат"/>
    <hyperlink ref="F103" r:id="rId102" tooltip="Завантажити сертифікат" display="Завантажити сертифікат"/>
    <hyperlink ref="F104" r:id="rId103" tooltip="Завантажити сертифікат" display="Завантажити сертифікат"/>
    <hyperlink ref="F105" r:id="rId104" tooltip="Завантажити сертифікат" display="Завантажити сертифікат"/>
    <hyperlink ref="F106" r:id="rId105" tooltip="Завантажити сертифікат" display="Завантажити сертифікат"/>
    <hyperlink ref="F107" r:id="rId106" tooltip="Завантажити сертифікат" display="Завантажити сертифікат"/>
    <hyperlink ref="F108" r:id="rId107" tooltip="Завантажити сертифікат" display="Завантажити сертифікат"/>
    <hyperlink ref="F109" r:id="rId108" tooltip="Завантажити сертифікат" display="Завантажити сертифікат"/>
    <hyperlink ref="F110" r:id="rId109" tooltip="Завантажити сертифікат" display="Завантажити сертифікат"/>
    <hyperlink ref="F111" r:id="rId110" tooltip="Завантажити сертифікат" display="Завантажити сертифікат"/>
    <hyperlink ref="F112" r:id="rId111" tooltip="Завантажити сертифікат" display="Завантажити сертифікат"/>
    <hyperlink ref="F113" r:id="rId112" tooltip="Завантажити сертифікат" display="Завантажити сертифікат"/>
    <hyperlink ref="F114" r:id="rId113" tooltip="Завантажити сертифікат" display="Завантажити сертифікат"/>
    <hyperlink ref="F115" r:id="rId114" tooltip="Завантажити сертифікат" display="Завантажити сертифікат"/>
    <hyperlink ref="F116" r:id="rId115" tooltip="Завантажити сертифікат" display="Завантажити сертифікат"/>
    <hyperlink ref="F117" r:id="rId116" tooltip="Завантажити сертифікат" display="Завантажити сертифікат"/>
    <hyperlink ref="F118" r:id="rId117" tooltip="Завантажити сертифікат" display="Завантажити сертифікат"/>
    <hyperlink ref="F119" r:id="rId118" tooltip="Завантажити сертифікат" display="Завантажити сертифікат"/>
    <hyperlink ref="F120" r:id="rId119" tooltip="Завантажити сертифікат" display="Завантажити сертифікат"/>
    <hyperlink ref="F121" r:id="rId120" tooltip="Завантажити сертифікат" display="Завантажити сертифікат"/>
    <hyperlink ref="F122" r:id="rId121" tooltip="Завантажити сертифікат" display="Завантажити сертифікат"/>
    <hyperlink ref="F123" r:id="rId122" tooltip="Завантажити сертифікат" display="Завантажити сертифікат"/>
    <hyperlink ref="F124" r:id="rId123" tooltip="Завантажити сертифікат" display="Завантажити сертифікат"/>
    <hyperlink ref="F125" r:id="rId124" tooltip="Завантажити сертифікат" display="Завантажити сертифікат"/>
    <hyperlink ref="F126" r:id="rId125" tooltip="Завантажити сертифікат" display="Завантажити сертифікат"/>
    <hyperlink ref="F127" r:id="rId126" tooltip="Завантажити сертифікат" display="Завантажити сертифікат"/>
    <hyperlink ref="F128" r:id="rId127" tooltip="Завантажити сертифікат" display="Завантажити сертифікат"/>
    <hyperlink ref="F129" r:id="rId128" tooltip="Завантажити сертифікат" display="Завантажити сертифікат"/>
    <hyperlink ref="F130" r:id="rId129" tooltip="Завантажити сертифікат" display="Завантажити сертифікат"/>
    <hyperlink ref="F131" r:id="rId130" tooltip="Завантажити сертифікат" display="Завантажити сертифікат"/>
    <hyperlink ref="F132" r:id="rId131" tooltip="Завантажити сертифікат" display="Завантажити сертифікат"/>
    <hyperlink ref="F133" r:id="rId132" tooltip="Завантажити сертифікат" display="Завантажити сертифікат"/>
    <hyperlink ref="F134" r:id="rId133" tooltip="Завантажити сертифікат" display="Завантажити сертифікат"/>
    <hyperlink ref="F135" r:id="rId134" tooltip="Завантажити сертифікат" display="Завантажити сертифікат"/>
    <hyperlink ref="F136" r:id="rId135" tooltip="Завантажити сертифікат" display="Завантажити сертифікат"/>
    <hyperlink ref="F137" r:id="rId136" tooltip="Завантажити сертифікат" display="Завантажити сертифікат"/>
    <hyperlink ref="F138" r:id="rId137" tooltip="Завантажити сертифікат" display="Завантажити сертифікат"/>
    <hyperlink ref="F139" r:id="rId138" tooltip="Завантажити сертифікат" display="Завантажити сертифікат"/>
    <hyperlink ref="F140" r:id="rId139" tooltip="Завантажити сертифікат" display="Завантажити сертифікат"/>
    <hyperlink ref="F141" r:id="rId140" tooltip="Завантажити сертифікат" display="Завантажити сертифікат"/>
    <hyperlink ref="F142" r:id="rId141" tooltip="Завантажити сертифікат" display="Завантажити сертифікат"/>
    <hyperlink ref="F143" r:id="rId142" tooltip="Завантажити сертифікат" display="Завантажити сертифікат"/>
    <hyperlink ref="F144" r:id="rId143" tooltip="Завантажити сертифікат" display="Завантажити сертифікат"/>
    <hyperlink ref="F145" r:id="rId144" tooltip="Завантажити сертифікат" display="Завантажити сертифікат"/>
    <hyperlink ref="F146" r:id="rId145" tooltip="Завантажити сертифікат" display="Завантажити сертифікат"/>
    <hyperlink ref="F147" r:id="rId146" tooltip="Завантажити сертифікат" display="Завантажити сертифікат"/>
    <hyperlink ref="F148" r:id="rId147" tooltip="Завантажити сертифікат" display="Завантажити сертифікат"/>
    <hyperlink ref="F149" r:id="rId148" tooltip="Завантажити сертифікат" display="Завантажити сертифікат"/>
    <hyperlink ref="F150" r:id="rId149" tooltip="Завантажити сертифікат" display="Завантажити сертифікат"/>
    <hyperlink ref="F151" r:id="rId150" tooltip="Завантажити сертифікат" display="Завантажити сертифікат"/>
    <hyperlink ref="F152" r:id="rId151" tooltip="Завантажити сертифікат" display="Завантажити сертифікат"/>
    <hyperlink ref="F153" r:id="rId152" tooltip="Завантажити сертифікат" display="Завантажити сертифікат"/>
    <hyperlink ref="F154" r:id="rId153" tooltip="Завантажити сертифікат" display="Завантажити сертифікат"/>
    <hyperlink ref="F155" r:id="rId154" tooltip="Завантажити сертифікат" display="Завантажити сертифікат"/>
    <hyperlink ref="F156" r:id="rId155" tooltip="Завантажити сертифікат" display="Завантажити сертифікат"/>
    <hyperlink ref="F157" r:id="rId156" tooltip="Завантажити сертифікат" display="Завантажити сертифікат"/>
    <hyperlink ref="F158" r:id="rId157" tooltip="Завантажити сертифікат" display="Завантажити сертифікат"/>
    <hyperlink ref="F159" r:id="rId158" tooltip="Завантажити сертифікат" display="Завантажити сертифікат"/>
    <hyperlink ref="F160" r:id="rId159" tooltip="Завантажити сертифікат" display="Завантажити сертифікат"/>
    <hyperlink ref="F161" r:id="rId160" tooltip="Завантажити сертифікат" display="Завантажити сертифікат"/>
    <hyperlink ref="F162" r:id="rId161" tooltip="Завантажити сертифікат" display="Завантажити сертифікат"/>
    <hyperlink ref="F163" r:id="rId162" tooltip="Завантажити сертифікат" display="Завантажити сертифікат"/>
    <hyperlink ref="F164" r:id="rId163" tooltip="Завантажити сертифікат" display="Завантажити сертифікат"/>
    <hyperlink ref="F165" r:id="rId164" tooltip="Завантажити сертифікат" display="Завантажити сертифікат"/>
    <hyperlink ref="F166" r:id="rId165" tooltip="Завантажити сертифікат" display="Завантажити сертифікат"/>
    <hyperlink ref="F167" r:id="rId166" tooltip="Завантажити сертифікат" display="Завантажити сертифікат"/>
    <hyperlink ref="F168" r:id="rId167" tooltip="Завантажити сертифікат" display="Завантажити сертифікат"/>
    <hyperlink ref="F169" r:id="rId168" tooltip="Завантажити сертифікат" display="Завантажити сертифікат"/>
    <hyperlink ref="F170" r:id="rId169" tooltip="Завантажити сертифікат" display="Завантажити сертифікат"/>
    <hyperlink ref="F171" r:id="rId170" tooltip="Завантажити сертифікат" display="Завантажити сертифікат"/>
    <hyperlink ref="F172" r:id="rId171" tooltip="Завантажити сертифікат" display="Завантажити сертифікат"/>
    <hyperlink ref="F173" r:id="rId172" tooltip="Завантажити сертифікат" display="Завантажити сертифікат"/>
    <hyperlink ref="F174" r:id="rId173" tooltip="Завантажити сертифікат" display="Завантажити сертифікат"/>
    <hyperlink ref="F175" r:id="rId174" tooltip="Завантажити сертифікат" display="Завантажити сертифікат"/>
    <hyperlink ref="F176" r:id="rId175" tooltip="Завантажити сертифікат" display="Завантажити сертифікат"/>
    <hyperlink ref="F177" r:id="rId176" tooltip="Завантажити сертифікат" display="Завантажити сертифікат"/>
    <hyperlink ref="F178" r:id="rId177" tooltip="Завантажити сертифікат" display="Завантажити сертифікат"/>
    <hyperlink ref="F179" r:id="rId178" tooltip="Завантажити сертифікат" display="Завантажити сертифікат"/>
    <hyperlink ref="F180" r:id="rId179" tooltip="Завантажити сертифікат" display="Завантажити сертифікат"/>
    <hyperlink ref="F181" r:id="rId180" tooltip="Завантажити сертифікат" display="Завантажити сертифікат"/>
    <hyperlink ref="F182" r:id="rId181" tooltip="Завантажити сертифікат" display="Завантажити сертифікат"/>
    <hyperlink ref="F183" r:id="rId182" tooltip="Завантажити сертифікат" display="Завантажити сертифікат"/>
    <hyperlink ref="F184" r:id="rId183" tooltip="Завантажити сертифікат" display="Завантажити сертифікат"/>
    <hyperlink ref="F185" r:id="rId184" tooltip="Завантажити сертифікат" display="Завантажити сертифікат"/>
    <hyperlink ref="F186" r:id="rId185" tooltip="Завантажити сертифікат" display="Завантажити сертифікат"/>
    <hyperlink ref="F187" r:id="rId186" tooltip="Завантажити сертифікат" display="Завантажити сертифікат"/>
    <hyperlink ref="F188" r:id="rId187" tooltip="Завантажити сертифікат" display="Завантажити сертифікат"/>
    <hyperlink ref="F189" r:id="rId188" tooltip="Завантажити сертифікат" display="Завантажити сертифікат"/>
    <hyperlink ref="F190" r:id="rId189" tooltip="Завантажити сертифікат" display="Завантажити сертифікат"/>
    <hyperlink ref="F191" r:id="rId190" tooltip="Завантажити сертифікат" display="Завантажити сертифікат"/>
    <hyperlink ref="F192" r:id="rId191" tooltip="Завантажити сертифікат" display="Завантажити сертифікат"/>
    <hyperlink ref="F193" r:id="rId192" tooltip="Завантажити сертифікат" display="Завантажити сертифікат"/>
    <hyperlink ref="F194" r:id="rId193" tooltip="Завантажити сертифікат" display="Завантажити сертифікат"/>
    <hyperlink ref="F195" r:id="rId194" tooltip="Завантажити сертифікат" display="Завантажити сертифікат"/>
    <hyperlink ref="F196" r:id="rId195" tooltip="Завантажити сертифікат" display="Завантажити сертифікат"/>
    <hyperlink ref="F197" r:id="rId196" tooltip="Завантажити сертифікат" display="Завантажити сертифікат"/>
    <hyperlink ref="F198" r:id="rId197" tooltip="Завантажити сертифікат" display="Завантажити сертифікат"/>
    <hyperlink ref="F199" r:id="rId198" tooltip="Завантажити сертифікат" display="Завантажити сертифікат"/>
    <hyperlink ref="F200" r:id="rId199" tooltip="Завантажити сертифікат" display="Завантажити сертифікат"/>
    <hyperlink ref="F201" r:id="rId200" tooltip="Завантажити сертифікат" display="Завантажити сертифікат"/>
    <hyperlink ref="F202" r:id="rId201" tooltip="Завантажити сертифікат" display="Завантажити сертифікат"/>
    <hyperlink ref="F203" r:id="rId202" tooltip="Завантажити сертифікат" display="Завантажити сертифікат"/>
    <hyperlink ref="F204" r:id="rId203" tooltip="Завантажити сертифікат" display="Завантажити сертифікат"/>
    <hyperlink ref="F205" r:id="rId204" tooltip="Завантажити сертифікат" display="Завантажити сертифікат"/>
    <hyperlink ref="F206" r:id="rId205" tooltip="Завантажити сертифікат" display="Завантажити сертифікат"/>
    <hyperlink ref="F207" r:id="rId206" tooltip="Завантажити сертифікат" display="Завантажити сертифікат"/>
    <hyperlink ref="F208" r:id="rId207" tooltip="Завантажити сертифікат" display="Завантажити сертифікат"/>
    <hyperlink ref="F209" r:id="rId208" tooltip="Завантажити сертифікат" display="Завантажити сертифікат"/>
    <hyperlink ref="F210" r:id="rId209" tooltip="Завантажити сертифікат" display="Завантажити сертифікат"/>
    <hyperlink ref="F211" r:id="rId210" tooltip="Завантажити сертифікат" display="Завантажити сертифікат"/>
    <hyperlink ref="F212" r:id="rId211" tooltip="Завантажити сертифікат" display="Завантажити сертифікат"/>
    <hyperlink ref="F213" r:id="rId212" tooltip="Завантажити сертифікат" display="Завантажити сертифікат"/>
    <hyperlink ref="F214" r:id="rId213" tooltip="Завантажити сертифікат" display="Завантажити сертифікат"/>
    <hyperlink ref="F215" r:id="rId214" tooltip="Завантажити сертифікат" display="Завантажити сертифікат"/>
    <hyperlink ref="F216" r:id="rId215" tooltip="Завантажити сертифікат" display="Завантажити сертифікат"/>
    <hyperlink ref="F217" r:id="rId216" tooltip="Завантажити сертифікат" display="Завантажити сертифікат"/>
    <hyperlink ref="F218" r:id="rId217" tooltip="Завантажити сертифікат" display="Завантажити сертифікат"/>
    <hyperlink ref="F219" r:id="rId218" tooltip="Завантажити сертифікат" display="Завантажити сертифікат"/>
    <hyperlink ref="F220" r:id="rId219" tooltip="Завантажити сертифікат" display="Завантажити сертифікат"/>
    <hyperlink ref="F221" r:id="rId220" tooltip="Завантажити сертифікат" display="Завантажити сертифікат"/>
    <hyperlink ref="F222" r:id="rId221" tooltip="Завантажити сертифікат" display="Завантажити сертифікат"/>
    <hyperlink ref="F223" r:id="rId222" tooltip="Завантажити сертифікат" display="Завантажити сертифікат"/>
    <hyperlink ref="F224" r:id="rId223" tooltip="Завантажити сертифікат" display="Завантажити сертифікат"/>
    <hyperlink ref="F225" r:id="rId224" tooltip="Завантажити сертифікат" display="Завантажити сертифікат"/>
    <hyperlink ref="F226" r:id="rId225" tooltip="Завантажити сертифікат" display="Завантажити сертифікат"/>
    <hyperlink ref="F227" r:id="rId226" tooltip="Завантажити сертифікат" display="Завантажити сертифікат"/>
    <hyperlink ref="F228" r:id="rId227" tooltip="Завантажити сертифікат" display="Завантажити сертифікат"/>
    <hyperlink ref="F229" r:id="rId228" tooltip="Завантажити сертифікат" display="Завантажити сертифікат"/>
    <hyperlink ref="F230" r:id="rId229" tooltip="Завантажити сертифікат" display="Завантажити сертифікат"/>
    <hyperlink ref="F231" r:id="rId230" tooltip="Завантажити сертифікат" display="Завантажити сертифікат"/>
    <hyperlink ref="F232" r:id="rId231" tooltip="Завантажити сертифікат" display="Завантажити сертифікат"/>
    <hyperlink ref="F233" r:id="rId232" tooltip="Завантажити сертифікат" display="Завантажити сертифікат"/>
    <hyperlink ref="F234" r:id="rId233" tooltip="Завантажити сертифікат" display="Завантажити сертифікат"/>
    <hyperlink ref="F235" r:id="rId234" tooltip="Завантажити сертифікат" display="Завантажити сертифікат"/>
    <hyperlink ref="F236" r:id="rId235" tooltip="Завантажити сертифікат" display="Завантажити сертифікат"/>
    <hyperlink ref="F237" r:id="rId236" tooltip="Завантажити сертифікат" display="Завантажити сертифікат"/>
    <hyperlink ref="F238" r:id="rId237" tooltip="Завантажити сертифікат" display="Завантажити сертифікат"/>
    <hyperlink ref="F239" r:id="rId238" tooltip="Завантажити сертифікат" display="Завантажити сертифікат"/>
    <hyperlink ref="F240" r:id="rId239" tooltip="Завантажити сертифікат" display="Завантажити сертифікат"/>
    <hyperlink ref="F241" r:id="rId240" tooltip="Завантажити сертифікат" display="Завантажити сертифікат"/>
    <hyperlink ref="F242" r:id="rId241" tooltip="Завантажити сертифікат" display="Завантажити сертифікат"/>
    <hyperlink ref="F243" r:id="rId242" tooltip="Завантажити сертифікат" display="Завантажити сертифікат"/>
    <hyperlink ref="F244" r:id="rId243" tooltip="Завантажити сертифікат" display="Завантажити сертифікат"/>
    <hyperlink ref="F245" r:id="rId244" tooltip="Завантажити сертифікат" display="Завантажити сертифікат"/>
    <hyperlink ref="F246" r:id="rId245" tooltip="Завантажити сертифікат" display="Завантажити сертифікат"/>
    <hyperlink ref="F247" r:id="rId246" tooltip="Завантажити сертифікат" display="Завантажити сертифікат"/>
    <hyperlink ref="F248" r:id="rId247" tooltip="Завантажити сертифікат" display="Завантажити сертифікат"/>
    <hyperlink ref="F249" r:id="rId248" tooltip="Завантажити сертифікат" display="Завантажити сертифікат"/>
    <hyperlink ref="F250" r:id="rId249" tooltip="Завантажити сертифікат" display="Завантажити сертифікат"/>
    <hyperlink ref="F251" r:id="rId250" tooltip="Завантажити сертифікат" display="Завантажити сертифікат"/>
    <hyperlink ref="F252" r:id="rId251" tooltip="Завантажити сертифікат" display="Завантажити сертифікат"/>
    <hyperlink ref="F253" r:id="rId252" tooltip="Завантажити сертифікат" display="Завантажити сертифікат"/>
    <hyperlink ref="F254" r:id="rId253" tooltip="Завантажити сертифікат" display="Завантажити сертифікат"/>
    <hyperlink ref="F255" r:id="rId254" tooltip="Завантажити сертифікат" display="Завантажити сертифікат"/>
    <hyperlink ref="F256" r:id="rId255" tooltip="Завантажити сертифікат" display="Завантажити сертифікат"/>
    <hyperlink ref="F257" r:id="rId256" tooltip="Завантажити сертифікат" display="Завантажити сертифікат"/>
    <hyperlink ref="F258" r:id="rId257" tooltip="Завантажити сертифікат" display="Завантажити сертифікат"/>
    <hyperlink ref="F259" r:id="rId258" tooltip="Завантажити сертифікат" display="Завантажити сертифікат"/>
    <hyperlink ref="F260" r:id="rId259" tooltip="Завантажити сертифікат" display="Завантажити сертифікат"/>
    <hyperlink ref="F261" r:id="rId260" tooltip="Завантажити сертифікат" display="Завантажити сертифікат"/>
    <hyperlink ref="F262" r:id="rId261" tooltip="Завантажити сертифікат" display="Завантажити сертифікат"/>
    <hyperlink ref="F263" r:id="rId262" tooltip="Завантажити сертифікат" display="Завантажити сертифікат"/>
    <hyperlink ref="F264" r:id="rId263" tooltip="Завантажити сертифікат" display="Завантажити сертифікат"/>
    <hyperlink ref="F265" r:id="rId264" tooltip="Завантажити сертифікат" display="Завантажити сертифікат"/>
    <hyperlink ref="F266" r:id="rId265" tooltip="Завантажити сертифікат" display="Завантажити сертифікат"/>
    <hyperlink ref="F267" r:id="rId266" tooltip="Завантажити сертифікат" display="Завантажити сертифікат"/>
    <hyperlink ref="F268" r:id="rId267" tooltip="Завантажити сертифікат" display="Завантажити сертифікат"/>
    <hyperlink ref="F269" r:id="rId268" tooltip="Завантажити сертифікат" display="Завантажити сертифікат"/>
    <hyperlink ref="F270" r:id="rId269" tooltip="Завантажити сертифікат" display="Завантажити сертифікат"/>
    <hyperlink ref="F271" r:id="rId270" tooltip="Завантажити сертифікат" display="Завантажити сертифікат"/>
    <hyperlink ref="F272" r:id="rId271" tooltip="Завантажити сертифікат" display="Завантажити сертифікат"/>
    <hyperlink ref="F273" r:id="rId272" tooltip="Завантажити сертифікат" display="Завантажити сертифікат"/>
    <hyperlink ref="F274" r:id="rId273" tooltip="Завантажити сертифікат" display="Завантажити сертифікат"/>
    <hyperlink ref="F275" r:id="rId274" tooltip="Завантажити сертифікат" display="Завантажити сертифікат"/>
    <hyperlink ref="F276" r:id="rId275" tooltip="Завантажити сертифікат" display="Завантажити сертифікат"/>
    <hyperlink ref="F277" r:id="rId276" tooltip="Завантажити сертифікат" display="Завантажити сертифікат"/>
    <hyperlink ref="F278" r:id="rId277" tooltip="Завантажити сертифікат" display="Завантажити сертифікат"/>
    <hyperlink ref="F279" r:id="rId278" tooltip="Завантажити сертифікат" display="Завантажити сертифікат"/>
    <hyperlink ref="F280" r:id="rId279" tooltip="Завантажити сертифікат" display="Завантажити сертифікат"/>
    <hyperlink ref="F281" r:id="rId280" tooltip="Завантажити сертифікат" display="Завантажити сертифікат"/>
    <hyperlink ref="F282" r:id="rId281" tooltip="Завантажити сертифікат" display="Завантажити сертифікат"/>
    <hyperlink ref="F283" r:id="rId282" tooltip="Завантажити сертифікат" display="Завантажити сертифікат"/>
    <hyperlink ref="F284" r:id="rId283" tooltip="Завантажити сертифікат" display="Завантажити сертифікат"/>
    <hyperlink ref="F285" r:id="rId284" tooltip="Завантажити сертифікат" display="Завантажити сертифікат"/>
    <hyperlink ref="F286" r:id="rId285" tooltip="Завантажити сертифікат" display="Завантажити сертифікат"/>
    <hyperlink ref="F287" r:id="rId286" tooltip="Завантажити сертифікат" display="Завантажити сертифікат"/>
    <hyperlink ref="F288" r:id="rId287" tooltip="Завантажити сертифікат" display="Завантажити сертифікат"/>
    <hyperlink ref="F289" r:id="rId288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2026-01-30T08:51:35Z</dcterms:created>
  <dcterms:modified xsi:type="dcterms:W3CDTF">2026-02-26T13:48:53Z</dcterms:modified>
  <cp:category/>
</cp:coreProperties>
</file>