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912" i="1" l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<sst xmlns="http://schemas.openxmlformats.org/spreadsheetml/2006/main" count="915" uniqueCount="891">
  <si>
    <t>Посилання на сертифікат</t>
  </si>
  <si>
    <t>Горбонос Єлизавета</t>
  </si>
  <si>
    <t>Шило Кирил</t>
  </si>
  <si>
    <t>Солодьков Костянтин</t>
  </si>
  <si>
    <t xml:space="preserve">Кричун Софія </t>
  </si>
  <si>
    <t>Грицаєнко Катерина</t>
  </si>
  <si>
    <t>Добровольська Анна</t>
  </si>
  <si>
    <t>Труфанова Олександра</t>
  </si>
  <si>
    <t xml:space="preserve"> Солодьков Костянтин Денисович </t>
  </si>
  <si>
    <t>Мельниченко Анастасія Євгеніївна</t>
  </si>
  <si>
    <t xml:space="preserve">Соколова Аліса Євгенівна </t>
  </si>
  <si>
    <t>Валерко Євгеній Дмитрович</t>
  </si>
  <si>
    <t>Мамченко Діана Олександрівна</t>
  </si>
  <si>
    <t>Рачинська Марія</t>
  </si>
  <si>
    <t>Дерябкіна Жасмін</t>
  </si>
  <si>
    <t>Кальтін Андрій</t>
  </si>
  <si>
    <t>Іванченко Іван</t>
  </si>
  <si>
    <t>Чічіньова Діана</t>
  </si>
  <si>
    <t>Безлюдько Владислав</t>
  </si>
  <si>
    <t>Чаговець Тимофій</t>
  </si>
  <si>
    <t xml:space="preserve">Грищенко Діана </t>
  </si>
  <si>
    <t>Маренкова Ірина</t>
  </si>
  <si>
    <t xml:space="preserve"> Шакшуєв Артем</t>
  </si>
  <si>
    <t xml:space="preserve">Ільченко Данило </t>
  </si>
  <si>
    <t>Шовчко Дар'я</t>
  </si>
  <si>
    <t>Коваль  Дар’я</t>
  </si>
  <si>
    <t>Білокопита Вероніка</t>
  </si>
  <si>
    <t>Хівріч Єлизавета</t>
  </si>
  <si>
    <t xml:space="preserve">Перік Анастасія </t>
  </si>
  <si>
    <t>Савчук Єлизавета</t>
  </si>
  <si>
    <t xml:space="preserve">Єфменко Єва </t>
  </si>
  <si>
    <t>Ципуринда Анна</t>
  </si>
  <si>
    <t>Желіховська Дар'я</t>
  </si>
  <si>
    <t>Світенко Павло</t>
  </si>
  <si>
    <t>Коляса Тимур</t>
  </si>
  <si>
    <t>Кірєєва Кіра</t>
  </si>
  <si>
    <t>Селіванова Богдана</t>
  </si>
  <si>
    <t xml:space="preserve">Ярецька Ксенія </t>
  </si>
  <si>
    <t xml:space="preserve">Чабарай Анастасія </t>
  </si>
  <si>
    <t>Яворська Христина</t>
  </si>
  <si>
    <t xml:space="preserve"> Крилишин Андрій</t>
  </si>
  <si>
    <t>Коцур Софія</t>
  </si>
  <si>
    <t>Каралаш Діана</t>
  </si>
  <si>
    <t>Сікмар Віталій</t>
  </si>
  <si>
    <t>Труфанова Марія</t>
  </si>
  <si>
    <t xml:space="preserve">Мінченко Платон </t>
  </si>
  <si>
    <t>Білаш Софія</t>
  </si>
  <si>
    <t xml:space="preserve">Бевзюк Єгор </t>
  </si>
  <si>
    <t xml:space="preserve">Світенко Павло Олексійович   </t>
  </si>
  <si>
    <t xml:space="preserve">Коляса Тимур Володимирович  </t>
  </si>
  <si>
    <t xml:space="preserve">Кірєєва Кіра Віталіївна  </t>
  </si>
  <si>
    <t>Селіванова Богдана Богданівна .</t>
  </si>
  <si>
    <t>Гармаш Анжела Олександрівна</t>
  </si>
  <si>
    <t>Гонтар Марія</t>
  </si>
  <si>
    <t>Владислава Гонитель</t>
  </si>
  <si>
    <t>Басенкова Тетяна</t>
  </si>
  <si>
    <t>Петриченко Анастасія</t>
  </si>
  <si>
    <t xml:space="preserve">Суровець Єлизавета </t>
  </si>
  <si>
    <t xml:space="preserve">Приймак Дарина </t>
  </si>
  <si>
    <t>Мусійченко Поліна Олександрівна</t>
  </si>
  <si>
    <t>Слободян Дарія</t>
  </si>
  <si>
    <t>Васін Даніл</t>
  </si>
  <si>
    <t>Калініна Олександра Іванівна</t>
  </si>
  <si>
    <t>Мойсеня Олександра</t>
  </si>
  <si>
    <t>Христоріз Раїса</t>
  </si>
  <si>
    <t xml:space="preserve">Супрун Анастасія </t>
  </si>
  <si>
    <t>Черних Катерина</t>
  </si>
  <si>
    <t>Любашова Яна</t>
  </si>
  <si>
    <t>Шаталова Єлизавета</t>
  </si>
  <si>
    <t xml:space="preserve">Мазур Анастасія </t>
  </si>
  <si>
    <t>Твердохліб Надія</t>
  </si>
  <si>
    <t>Заяць Катерина</t>
  </si>
  <si>
    <t>Остапович Максим</t>
  </si>
  <si>
    <t>Дар'я Долгоп'ята</t>
  </si>
  <si>
    <t>Кіріл Грибов</t>
  </si>
  <si>
    <t xml:space="preserve">Гаркуша Тамара </t>
  </si>
  <si>
    <t xml:space="preserve">Жирна Сніжана </t>
  </si>
  <si>
    <t>Діденко Ліліана</t>
  </si>
  <si>
    <t>Соловей Вероніка</t>
  </si>
  <si>
    <t>Попик Дарина</t>
  </si>
  <si>
    <t>Сковлюк Вікторія</t>
  </si>
  <si>
    <t>Василенко Анфіса</t>
  </si>
  <si>
    <t>Дока Дмитро</t>
  </si>
  <si>
    <t>Собків Олександра</t>
  </si>
  <si>
    <t>Чижевська Вікторія</t>
  </si>
  <si>
    <t xml:space="preserve">Ткачук Іванна Олександрівна </t>
  </si>
  <si>
    <t>Шушкова Анна Костянтинівна</t>
  </si>
  <si>
    <t>Капустенко Юліанна Вадимівна</t>
  </si>
  <si>
    <t>Любчіч Софія Юріївна</t>
  </si>
  <si>
    <t xml:space="preserve"> Глобенко Іванна </t>
  </si>
  <si>
    <t>Григораш Вікторія</t>
  </si>
  <si>
    <t xml:space="preserve">Бекало Тетяна </t>
  </si>
  <si>
    <t>Соколовська Катерина</t>
  </si>
  <si>
    <t>Романов Олександр</t>
  </si>
  <si>
    <t>Жандарова Олеся Олександрівна</t>
  </si>
  <si>
    <t xml:space="preserve">Муртіщева Альона Юріївна </t>
  </si>
  <si>
    <t>Крамаренко Артем Вікторович</t>
  </si>
  <si>
    <t xml:space="preserve"> Бондаренко Анастасія Валеріївна</t>
  </si>
  <si>
    <t>Янюк Марія</t>
  </si>
  <si>
    <t xml:space="preserve">Міщук Юлія </t>
  </si>
  <si>
    <t>Якубчук Ярослав</t>
  </si>
  <si>
    <t xml:space="preserve">Прикладівський Віктор </t>
  </si>
  <si>
    <t xml:space="preserve">Юрчук Діана </t>
  </si>
  <si>
    <t xml:space="preserve">Карбунарь Арсен </t>
  </si>
  <si>
    <t>Трутень Євгеній</t>
  </si>
  <si>
    <t xml:space="preserve">Дуда Софія </t>
  </si>
  <si>
    <t xml:space="preserve">Віценко Марія </t>
  </si>
  <si>
    <t xml:space="preserve">Литовченко Анастасія </t>
  </si>
  <si>
    <t xml:space="preserve">Кузьменчук Дарина </t>
  </si>
  <si>
    <t xml:space="preserve">Поліщук Анастасія  </t>
  </si>
  <si>
    <t xml:space="preserve">Вельчук Ольга </t>
  </si>
  <si>
    <t xml:space="preserve">Нагаівська Вероніка </t>
  </si>
  <si>
    <t xml:space="preserve">Стогній Олександр </t>
  </si>
  <si>
    <t>Діденко Ярослав</t>
  </si>
  <si>
    <t xml:space="preserve">Білібок Маргарита </t>
  </si>
  <si>
    <t xml:space="preserve">Рупак Олександра </t>
  </si>
  <si>
    <t>Шіц  Надія</t>
  </si>
  <si>
    <t>Проскурня Анастасія</t>
  </si>
  <si>
    <t xml:space="preserve">Пужаєнко Каріна </t>
  </si>
  <si>
    <t>Мирошниченко Денис</t>
  </si>
  <si>
    <t xml:space="preserve">Паламарчук Дмитро </t>
  </si>
  <si>
    <t xml:space="preserve"> Ксьондзик Анна </t>
  </si>
  <si>
    <t xml:space="preserve">Московчук Олександра </t>
  </si>
  <si>
    <t>Харитонюк Ірина</t>
  </si>
  <si>
    <t xml:space="preserve"> Тріль Діма </t>
  </si>
  <si>
    <t xml:space="preserve">Комареус Дарина </t>
  </si>
  <si>
    <t>Тихончик Артем</t>
  </si>
  <si>
    <t>Мороз Наталія</t>
  </si>
  <si>
    <t>Іщук Дарʼя</t>
  </si>
  <si>
    <t xml:space="preserve">Осадча Катерина </t>
  </si>
  <si>
    <t xml:space="preserve">Щербак Андрій </t>
  </si>
  <si>
    <t xml:space="preserve">Колюшев Артем </t>
  </si>
  <si>
    <t xml:space="preserve">Карпенко Костя </t>
  </si>
  <si>
    <t xml:space="preserve">Клименко Данііл </t>
  </si>
  <si>
    <t xml:space="preserve">Алмашій Олександра </t>
  </si>
  <si>
    <t>Рогіз Анастасія</t>
  </si>
  <si>
    <t>Павлік Катерина</t>
  </si>
  <si>
    <t xml:space="preserve">Кукура Маргарита </t>
  </si>
  <si>
    <t xml:space="preserve">Андрейченко Аліна </t>
  </si>
  <si>
    <t>Войтовський Ярослав</t>
  </si>
  <si>
    <t>Поліщук Ангеліна</t>
  </si>
  <si>
    <t xml:space="preserve">Митанівський Владислав </t>
  </si>
  <si>
    <t>Гроссу Олександр</t>
  </si>
  <si>
    <t>Борисюк Святослав</t>
  </si>
  <si>
    <t>Бережньов Денис Олександрович</t>
  </si>
  <si>
    <t xml:space="preserve">Климчук Дар я </t>
  </si>
  <si>
    <t>Лавриненко Анастасія</t>
  </si>
  <si>
    <t>Цвігун Анжеліка</t>
  </si>
  <si>
    <t>Яремковська Анастасія</t>
  </si>
  <si>
    <t xml:space="preserve">Гончар Іванна </t>
  </si>
  <si>
    <t xml:space="preserve">Швець Дарія </t>
  </si>
  <si>
    <t xml:space="preserve"> Сальченко Михайло</t>
  </si>
  <si>
    <t xml:space="preserve">Жуковський Сергій </t>
  </si>
  <si>
    <t xml:space="preserve">Михалюк Рита </t>
  </si>
  <si>
    <t>Чорнобай Анастасія</t>
  </si>
  <si>
    <t>Кулебякін Тарас</t>
  </si>
  <si>
    <t>Березюк Олена</t>
  </si>
  <si>
    <t>Кокудак Ніколь</t>
  </si>
  <si>
    <t>Бутенко Анна</t>
  </si>
  <si>
    <t>Паук Марія</t>
  </si>
  <si>
    <t xml:space="preserve"> Хмара Ауріка</t>
  </si>
  <si>
    <t>Руда Дар'я</t>
  </si>
  <si>
    <t>Горбатов Іван Андрійович</t>
  </si>
  <si>
    <t>Площик Єлизавета Романівна</t>
  </si>
  <si>
    <t>Стайко Анастасія Олексіївна</t>
  </si>
  <si>
    <t>Кармазін Ілля</t>
  </si>
  <si>
    <t xml:space="preserve">Гава Ліля </t>
  </si>
  <si>
    <t xml:space="preserve">Новосад Олена </t>
  </si>
  <si>
    <t xml:space="preserve">Юрченко Сніжана </t>
  </si>
  <si>
    <t>Медведчук Дмитро</t>
  </si>
  <si>
    <t>Шкута Євгеній</t>
  </si>
  <si>
    <t>Бабець Валентина</t>
  </si>
  <si>
    <t>Бакурова Ірина</t>
  </si>
  <si>
    <t xml:space="preserve">Мізін Владислав </t>
  </si>
  <si>
    <t>Сапутська Стефанія</t>
  </si>
  <si>
    <t xml:space="preserve">Михайленко Дар'я </t>
  </si>
  <si>
    <t xml:space="preserve">Черняк Анастасія </t>
  </si>
  <si>
    <t xml:space="preserve">Савко Анастасія </t>
  </si>
  <si>
    <t xml:space="preserve">Ткачук Алла </t>
  </si>
  <si>
    <t xml:space="preserve">Фесенко Зоряна </t>
  </si>
  <si>
    <t>Світловська Анна</t>
  </si>
  <si>
    <t xml:space="preserve">Ларіна Ольга </t>
  </si>
  <si>
    <t>Ухова Дар'я</t>
  </si>
  <si>
    <t>Попов Арсеній</t>
  </si>
  <si>
    <t xml:space="preserve">Бадьор Марія </t>
  </si>
  <si>
    <t xml:space="preserve">Шагідуліна Марія </t>
  </si>
  <si>
    <t xml:space="preserve">Гідіна Анна </t>
  </si>
  <si>
    <t>Пшенична Єлизавета</t>
  </si>
  <si>
    <t xml:space="preserve">Савицька Катерина </t>
  </si>
  <si>
    <t>Єфімов Максим</t>
  </si>
  <si>
    <t>Сергієнко Анастасія</t>
  </si>
  <si>
    <t xml:space="preserve">Березовий Дмитро </t>
  </si>
  <si>
    <t xml:space="preserve">Мосійчук Максим </t>
  </si>
  <si>
    <t xml:space="preserve"> Вчорашня Альона </t>
  </si>
  <si>
    <t>Сакун Артем</t>
  </si>
  <si>
    <t xml:space="preserve">Дорошенко Дмитро </t>
  </si>
  <si>
    <t>Дорошенко Дар'я</t>
  </si>
  <si>
    <t>Вовк Антон</t>
  </si>
  <si>
    <t>Гайдейчук Олексій</t>
  </si>
  <si>
    <t>Суржинський Юрій</t>
  </si>
  <si>
    <t>Бєлей Михайло</t>
  </si>
  <si>
    <t>Чайковський Микола-Ігнат</t>
  </si>
  <si>
    <t xml:space="preserve">Кузик В'ячеслав </t>
  </si>
  <si>
    <t>Гуменюк Єгор</t>
  </si>
  <si>
    <t>Мельник Даніїл</t>
  </si>
  <si>
    <t>Оленич Валерія</t>
  </si>
  <si>
    <t>Гайдамашко Марія</t>
  </si>
  <si>
    <t>Дуброва Катерина</t>
  </si>
  <si>
    <t>Литвин Анна</t>
  </si>
  <si>
    <t>Сасова Юлія</t>
  </si>
  <si>
    <t>Тіщенко Світлана</t>
  </si>
  <si>
    <t xml:space="preserve"> Журавльова Софія</t>
  </si>
  <si>
    <t xml:space="preserve">Шевченко Поліна </t>
  </si>
  <si>
    <t xml:space="preserve">Коноваленко Денис </t>
  </si>
  <si>
    <t xml:space="preserve">Левенець Соломія </t>
  </si>
  <si>
    <t xml:space="preserve">Твардовський Михайло </t>
  </si>
  <si>
    <t>Григоренко Олександра</t>
  </si>
  <si>
    <t xml:space="preserve">Пінчук Ксенія </t>
  </si>
  <si>
    <t xml:space="preserve">Ротар Белла </t>
  </si>
  <si>
    <t xml:space="preserve">Сміхун Євген </t>
  </si>
  <si>
    <t xml:space="preserve">Ратушняк Аліна </t>
  </si>
  <si>
    <t xml:space="preserve">Шевченко Аліна </t>
  </si>
  <si>
    <t xml:space="preserve">Рогатина Ліза </t>
  </si>
  <si>
    <t xml:space="preserve">Гончаренко Федір </t>
  </si>
  <si>
    <t>Грищенко Маргарита</t>
  </si>
  <si>
    <t>Баштанна Єлизавета</t>
  </si>
  <si>
    <t>Ляховецька Софія</t>
  </si>
  <si>
    <t xml:space="preserve"> Марочка Вікторія</t>
  </si>
  <si>
    <t>Шевчук Андрій</t>
  </si>
  <si>
    <t>Пустовіт Тимофій</t>
  </si>
  <si>
    <t>Батечко Роман</t>
  </si>
  <si>
    <t>Ліскова Аліна</t>
  </si>
  <si>
    <t>Олійникова Софія</t>
  </si>
  <si>
    <t>Бодар Віталіна</t>
  </si>
  <si>
    <t xml:space="preserve"> Селезньова Аліса </t>
  </si>
  <si>
    <t>Єремєєва Любов</t>
  </si>
  <si>
    <t>Гуменюк Катерина</t>
  </si>
  <si>
    <t>Федій Костянтин</t>
  </si>
  <si>
    <t xml:space="preserve"> Миколенко Богдан</t>
  </si>
  <si>
    <t>Заклюжна Анастасія</t>
  </si>
  <si>
    <t xml:space="preserve">Манжос Ірина </t>
  </si>
  <si>
    <t xml:space="preserve">Шимко Станіслав </t>
  </si>
  <si>
    <t>Журавель Анна</t>
  </si>
  <si>
    <t xml:space="preserve">Остапенко Евеліна </t>
  </si>
  <si>
    <t xml:space="preserve">Білошапка Владислав </t>
  </si>
  <si>
    <t>Ніколайчук Марія</t>
  </si>
  <si>
    <t>Кузьменко Руслан</t>
  </si>
  <si>
    <t xml:space="preserve">Ліщук Тарас </t>
  </si>
  <si>
    <t>Горак Каріна</t>
  </si>
  <si>
    <t>Аветисян Злата</t>
  </si>
  <si>
    <t>Батечко Софія</t>
  </si>
  <si>
    <t>Матіяш Валентин</t>
  </si>
  <si>
    <t>Литвин Анастасія</t>
  </si>
  <si>
    <t xml:space="preserve">Самаріна Елеонора </t>
  </si>
  <si>
    <t>Будкевич Анастасія</t>
  </si>
  <si>
    <t xml:space="preserve">Шейн Віолетта </t>
  </si>
  <si>
    <t xml:space="preserve">Тіщенко Світлана </t>
  </si>
  <si>
    <t xml:space="preserve">Олексенко Марія </t>
  </si>
  <si>
    <t xml:space="preserve">Марценюк Дмитро </t>
  </si>
  <si>
    <t>Купавих Аріна</t>
  </si>
  <si>
    <t xml:space="preserve">Фурик Павло </t>
  </si>
  <si>
    <t xml:space="preserve">Цюх Тетяна </t>
  </si>
  <si>
    <t>Сітарук Данило</t>
  </si>
  <si>
    <t>Фіялка Олеся-Іванна</t>
  </si>
  <si>
    <t>Волкова Ульяна</t>
  </si>
  <si>
    <t>Дзюба Дмитро</t>
  </si>
  <si>
    <t>Дмитришина Марія</t>
  </si>
  <si>
    <t xml:space="preserve">Гаврилюк Ганна </t>
  </si>
  <si>
    <t>Червінська Вікторія</t>
  </si>
  <si>
    <t xml:space="preserve">Буркова Ангеліна </t>
  </si>
  <si>
    <t>Бондар Тетяна</t>
  </si>
  <si>
    <t>Куксенко Артем</t>
  </si>
  <si>
    <t>Шварц Ярослав</t>
  </si>
  <si>
    <t xml:space="preserve">Повстенко Владислав </t>
  </si>
  <si>
    <t xml:space="preserve">Никитченко Єлисей </t>
  </si>
  <si>
    <t>Масловський Марк</t>
  </si>
  <si>
    <t>Шляховий Артем</t>
  </si>
  <si>
    <t xml:space="preserve">Шайда Тетяна </t>
  </si>
  <si>
    <t xml:space="preserve">Непомняща Катерина </t>
  </si>
  <si>
    <t>Каюн Анастасія</t>
  </si>
  <si>
    <t>Гермак Микита</t>
  </si>
  <si>
    <t>Бобко Олександр</t>
  </si>
  <si>
    <t xml:space="preserve">Біленко Дмитро </t>
  </si>
  <si>
    <t xml:space="preserve">Бабенко Дмитро </t>
  </si>
  <si>
    <t>Чернець Христина</t>
  </si>
  <si>
    <t xml:space="preserve"> Шевчук Евеліна</t>
  </si>
  <si>
    <t>Обуд Вікторія</t>
  </si>
  <si>
    <t>Коник Євгенія</t>
  </si>
  <si>
    <t>Козачанський Рахман</t>
  </si>
  <si>
    <t>Ягупа Дмитрій</t>
  </si>
  <si>
    <t xml:space="preserve">Пташенчук Володимир </t>
  </si>
  <si>
    <t xml:space="preserve">Стецюк Іван </t>
  </si>
  <si>
    <t>Медвідь Максим</t>
  </si>
  <si>
    <t xml:space="preserve">Вітрук Максим </t>
  </si>
  <si>
    <t>Кобилинська Ельвіра</t>
  </si>
  <si>
    <t>Базіла Уляна</t>
  </si>
  <si>
    <t xml:space="preserve">Соколов Михайло </t>
  </si>
  <si>
    <t>Соломін Артем</t>
  </si>
  <si>
    <t>Байок Ілля Олексійович</t>
  </si>
  <si>
    <t>Маховська Дарина</t>
  </si>
  <si>
    <t>Подоляк Романа</t>
  </si>
  <si>
    <t xml:space="preserve">Баблюк Лілія </t>
  </si>
  <si>
    <t>Лисенко Сергій Васильович</t>
  </si>
  <si>
    <t>Данельчатенко Даніл Олександрович</t>
  </si>
  <si>
    <t>Паламарюк Валерій</t>
  </si>
  <si>
    <t>Покінський Данило</t>
  </si>
  <si>
    <t xml:space="preserve">Витовщик Анастасія </t>
  </si>
  <si>
    <t>Проскура Іванна</t>
  </si>
  <si>
    <t xml:space="preserve">Агаркова Поліна </t>
  </si>
  <si>
    <t xml:space="preserve">Черниченко Марія </t>
  </si>
  <si>
    <t>Павлов Микита</t>
  </si>
  <si>
    <t xml:space="preserve">Волик Юлія Сергіївна </t>
  </si>
  <si>
    <t xml:space="preserve">Пацюра Валерія Володимирівна </t>
  </si>
  <si>
    <t xml:space="preserve">Сировотка Даніела Ігорівна </t>
  </si>
  <si>
    <t>Регеша Єлізавета</t>
  </si>
  <si>
    <t>Приданчук Дар'я</t>
  </si>
  <si>
    <t xml:space="preserve">Занько Анастасія </t>
  </si>
  <si>
    <t>Ковалюк Меланія</t>
  </si>
  <si>
    <t xml:space="preserve">Артимчук Катерина </t>
  </si>
  <si>
    <t xml:space="preserve">Буряк Віра </t>
  </si>
  <si>
    <t xml:space="preserve">Чорнищук Владислав </t>
  </si>
  <si>
    <t xml:space="preserve">Білинська Катерина </t>
  </si>
  <si>
    <t>Давиденко Аріна</t>
  </si>
  <si>
    <t xml:space="preserve"> Лисенко Ірина Миколаївна</t>
  </si>
  <si>
    <t>Меліхова Тетяна Олегівна</t>
  </si>
  <si>
    <t>Меліхов Євгеній Валентинович</t>
  </si>
  <si>
    <t>Птіцина Лариса Анатоліївна</t>
  </si>
  <si>
    <t>Кретова Єлизавета Максимівна</t>
  </si>
  <si>
    <t>Мальована Ліка Олегівна</t>
  </si>
  <si>
    <t>Позня Аліна Сергіївна</t>
  </si>
  <si>
    <t xml:space="preserve"> Руденко Дарья Вікторівна</t>
  </si>
  <si>
    <t>Головатенко Олександр Вікторович</t>
  </si>
  <si>
    <t xml:space="preserve"> Кавуля Віталій</t>
  </si>
  <si>
    <t>Кушнір Олександр</t>
  </si>
  <si>
    <t xml:space="preserve"> Пінчук Семен</t>
  </si>
  <si>
    <t>Черней Олександр</t>
  </si>
  <si>
    <t>Валерія Кудря</t>
  </si>
  <si>
    <t>Геков Артем</t>
  </si>
  <si>
    <t>Камінецька Діана</t>
  </si>
  <si>
    <t>Завадська Даша</t>
  </si>
  <si>
    <t>Романенко Єгор</t>
  </si>
  <si>
    <t>Іваха Діана</t>
  </si>
  <si>
    <t>Гарбузюк Марта</t>
  </si>
  <si>
    <t>Лучко Артем</t>
  </si>
  <si>
    <t xml:space="preserve">Вертелецька Софія </t>
  </si>
  <si>
    <t>Попова Ангеліна</t>
  </si>
  <si>
    <t>Гаркот Єлизавета</t>
  </si>
  <si>
    <t>Шаар Аня</t>
  </si>
  <si>
    <t xml:space="preserve">Тесліцький Євген </t>
  </si>
  <si>
    <t>Олександра Тищенко</t>
  </si>
  <si>
    <t>Карнаух Анна</t>
  </si>
  <si>
    <t>Зот Софія</t>
  </si>
  <si>
    <t>Левандовський Даніель</t>
  </si>
  <si>
    <t xml:space="preserve"> Черевата Олександра</t>
  </si>
  <si>
    <t>Ковальчук Денис</t>
  </si>
  <si>
    <t>Ломачинська Дарія</t>
  </si>
  <si>
    <t>Марченко Гліб</t>
  </si>
  <si>
    <t>Моцар Лілія</t>
  </si>
  <si>
    <t>Бандурова Аріна</t>
  </si>
  <si>
    <t>Рідна Ліза</t>
  </si>
  <si>
    <t>Дубінська Олеся</t>
  </si>
  <si>
    <t>Романків Христина</t>
  </si>
  <si>
    <t>Скібич Василина</t>
  </si>
  <si>
    <t xml:space="preserve">Глулян Святослав </t>
  </si>
  <si>
    <t xml:space="preserve">Бельський Денис </t>
  </si>
  <si>
    <t xml:space="preserve"> Дем'ян Степан </t>
  </si>
  <si>
    <t xml:space="preserve">Cофія Гулян </t>
  </si>
  <si>
    <t xml:space="preserve">Діденко Анастасія </t>
  </si>
  <si>
    <t xml:space="preserve">Босовик Світлана </t>
  </si>
  <si>
    <t xml:space="preserve">Камінський Владислав </t>
  </si>
  <si>
    <t>Неделко Олександр</t>
  </si>
  <si>
    <t>Татаренко Катерина</t>
  </si>
  <si>
    <t>Таратутенко Софія</t>
  </si>
  <si>
    <t>Крістіна Стойчан</t>
  </si>
  <si>
    <t>Кухта Вероніка</t>
  </si>
  <si>
    <t>Небесна Анастасія</t>
  </si>
  <si>
    <t>Петрушка Богдан</t>
  </si>
  <si>
    <t>Зубко Дмитро</t>
  </si>
  <si>
    <t>Нагурна Каріна</t>
  </si>
  <si>
    <t xml:space="preserve"> Черевко Роман</t>
  </si>
  <si>
    <t>Павленко Станіслав</t>
  </si>
  <si>
    <t>Славіч Марія</t>
  </si>
  <si>
    <t>Вечера Соломія</t>
  </si>
  <si>
    <t>Цапай Анна</t>
  </si>
  <si>
    <t>Зімовець Анна</t>
  </si>
  <si>
    <t>Деркач Кароліна</t>
  </si>
  <si>
    <t>Чухрай Анастасія</t>
  </si>
  <si>
    <t>Питулина Вероніка</t>
  </si>
  <si>
    <t>Яросевич Маріанна</t>
  </si>
  <si>
    <t>Купар Каріна</t>
  </si>
  <si>
    <t>Янушевська Вікторія</t>
  </si>
  <si>
    <t>Вінцьор Аліна</t>
  </si>
  <si>
    <t>Олеся Хропата</t>
  </si>
  <si>
    <t>Вікторія Новик</t>
  </si>
  <si>
    <t xml:space="preserve"> Помпа Максим</t>
  </si>
  <si>
    <t>Рожкова Владислава</t>
  </si>
  <si>
    <t>Рожкова Олена</t>
  </si>
  <si>
    <t>Сергієнко Кирил</t>
  </si>
  <si>
    <t>Будай Іван</t>
  </si>
  <si>
    <t>Джуфер Даніела</t>
  </si>
  <si>
    <t>Дзюма Артур</t>
  </si>
  <si>
    <t xml:space="preserve">Корпанець Світлана </t>
  </si>
  <si>
    <t xml:space="preserve">Телегій Соломія </t>
  </si>
  <si>
    <t>Щебетун Дарія</t>
  </si>
  <si>
    <t>Дудкіна Вероніка</t>
  </si>
  <si>
    <t>Зуй Вікторія</t>
  </si>
  <si>
    <t>Подольська Карінв</t>
  </si>
  <si>
    <t>Деркач Валерія</t>
  </si>
  <si>
    <t>Лазука Каріна</t>
  </si>
  <si>
    <t>Нечипір Соломія</t>
  </si>
  <si>
    <t xml:space="preserve">Тимко Юлія </t>
  </si>
  <si>
    <t xml:space="preserve">Малій Альбіна </t>
  </si>
  <si>
    <t>Розсоха Валерія</t>
  </si>
  <si>
    <t xml:space="preserve">Суботський Дмитро </t>
  </si>
  <si>
    <t xml:space="preserve">Рябкіна Дарʼя </t>
  </si>
  <si>
    <t xml:space="preserve">Усенко Анна </t>
  </si>
  <si>
    <t>Скотинська Олеся</t>
  </si>
  <si>
    <t xml:space="preserve">Балануца В'ячеслав </t>
  </si>
  <si>
    <t xml:space="preserve">Палійчук Анастасія  </t>
  </si>
  <si>
    <t xml:space="preserve">Дудик Олег Віталійович </t>
  </si>
  <si>
    <t>Вовкогон Анастасія</t>
  </si>
  <si>
    <t xml:space="preserve">Яковуша Ян Вадимович </t>
  </si>
  <si>
    <t>Кус Мирослава</t>
  </si>
  <si>
    <t>Міщенко Дмитро</t>
  </si>
  <si>
    <t xml:space="preserve">Возна Каріна </t>
  </si>
  <si>
    <t>Швачко Анна</t>
  </si>
  <si>
    <t xml:space="preserve">Ксенія Романцова </t>
  </si>
  <si>
    <t xml:space="preserve">Сич Анна </t>
  </si>
  <si>
    <t xml:space="preserve">Усенко Дар'я </t>
  </si>
  <si>
    <t>Кравець Вероніка</t>
  </si>
  <si>
    <t>Шафранський Ілля</t>
  </si>
  <si>
    <t>Зварич Агата</t>
  </si>
  <si>
    <t xml:space="preserve">Івачевська Олена </t>
  </si>
  <si>
    <t>Маліцька Софія-Марія</t>
  </si>
  <si>
    <t xml:space="preserve">Бєлоконь Софія </t>
  </si>
  <si>
    <t>Акімова Тетяна</t>
  </si>
  <si>
    <t>Асауленко Валерія</t>
  </si>
  <si>
    <t>Слісарук Анастасія Віталіївна</t>
  </si>
  <si>
    <t xml:space="preserve">Слісарук Ангеліна Віталіївна </t>
  </si>
  <si>
    <t xml:space="preserve">Пужик Богдана Вікторівна </t>
  </si>
  <si>
    <t>Решетняк Анрій Володимирович</t>
  </si>
  <si>
    <t>Шинкарук Марія</t>
  </si>
  <si>
    <t>Загниборода Владислава</t>
  </si>
  <si>
    <t xml:space="preserve">Жувак Станіслав Єміновіч </t>
  </si>
  <si>
    <t xml:space="preserve">Лобов Олександр Олексійович </t>
  </si>
  <si>
    <t xml:space="preserve"> Несіна Анастасія </t>
  </si>
  <si>
    <t>Кульбєда Оля</t>
  </si>
  <si>
    <t>Ткач Тетяна</t>
  </si>
  <si>
    <t>Сугоняк Дар'я</t>
  </si>
  <si>
    <t>Генсер Ілля</t>
  </si>
  <si>
    <t>Гніца Анна</t>
  </si>
  <si>
    <t>Фесенко Нікіта</t>
  </si>
  <si>
    <t xml:space="preserve">Домбровський Богдан </t>
  </si>
  <si>
    <t>Мірошник Дмитро</t>
  </si>
  <si>
    <t>Кравченко Артем</t>
  </si>
  <si>
    <t>Полшкова Софія</t>
  </si>
  <si>
    <t>Погосян Тимур</t>
  </si>
  <si>
    <t>Мельник Захар</t>
  </si>
  <si>
    <t>Коваль Катерина</t>
  </si>
  <si>
    <t>Штельмах Олександра</t>
  </si>
  <si>
    <t>Пипа Дмитро</t>
  </si>
  <si>
    <t>Голубєва Валерія</t>
  </si>
  <si>
    <t>Дука Дар'я</t>
  </si>
  <si>
    <t>Андрущенко Вікторія</t>
  </si>
  <si>
    <t>Капустян Злата</t>
  </si>
  <si>
    <t xml:space="preserve"> Мащенко Анна </t>
  </si>
  <si>
    <t>Власенко Анастасія</t>
  </si>
  <si>
    <t>Чирва Людмила</t>
  </si>
  <si>
    <t>Стешенко Юлія</t>
  </si>
  <si>
    <t>Кляночкіна Аліса Олексіївна</t>
  </si>
  <si>
    <t>Федас Софія Сергіївна</t>
  </si>
  <si>
    <t>Данілов Давід Євгенович</t>
  </si>
  <si>
    <t xml:space="preserve">Блажевська Єлизавета </t>
  </si>
  <si>
    <t>Корондевич Марат</t>
  </si>
  <si>
    <t xml:space="preserve">Домбровський Станіслав </t>
  </si>
  <si>
    <t>Наріжна Аліса</t>
  </si>
  <si>
    <t>Фендик Віталіна</t>
  </si>
  <si>
    <t>Савчук Анастасія</t>
  </si>
  <si>
    <t xml:space="preserve">Скрипаль Юлія </t>
  </si>
  <si>
    <t>Наконечна Дарина</t>
  </si>
  <si>
    <t xml:space="preserve">Безкоровайна Анна </t>
  </si>
  <si>
    <t>Білоус Олександра Ярославівна</t>
  </si>
  <si>
    <t>Самарський Ілля Геннадійович</t>
  </si>
  <si>
    <t xml:space="preserve">Козаченко Артем </t>
  </si>
  <si>
    <t>Габорак Іванна</t>
  </si>
  <si>
    <t xml:space="preserve">Скляр Анна </t>
  </si>
  <si>
    <t xml:space="preserve">Кондратко Назар </t>
  </si>
  <si>
    <t>Сукач Софія</t>
  </si>
  <si>
    <t xml:space="preserve">Петренко Юлія </t>
  </si>
  <si>
    <t>Шведюк Марія</t>
  </si>
  <si>
    <t>Александрук Світлана</t>
  </si>
  <si>
    <t>Кіщук Анастасія</t>
  </si>
  <si>
    <t xml:space="preserve">Словак Микола </t>
  </si>
  <si>
    <t xml:space="preserve">Танас Анна </t>
  </si>
  <si>
    <t xml:space="preserve">Герліцька Ангеліна </t>
  </si>
  <si>
    <t xml:space="preserve">Мірош Ілля </t>
  </si>
  <si>
    <t>Мазурик Іванна</t>
  </si>
  <si>
    <t xml:space="preserve">Рошко Станіслав </t>
  </si>
  <si>
    <t>Акіменко Олександра</t>
  </si>
  <si>
    <t>Сердюк Дарія</t>
  </si>
  <si>
    <t>Міськов Антон</t>
  </si>
  <si>
    <t>Андрощук Софія</t>
  </si>
  <si>
    <t>Бачинська Анастасія</t>
  </si>
  <si>
    <t>Дуплій Софія</t>
  </si>
  <si>
    <t xml:space="preserve">Сержук Дар'я </t>
  </si>
  <si>
    <t xml:space="preserve"> Дубенська Єлизавета </t>
  </si>
  <si>
    <t xml:space="preserve">Поштаренко Анна </t>
  </si>
  <si>
    <t xml:space="preserve">Слободянюк Дмитро </t>
  </si>
  <si>
    <t xml:space="preserve">Блищик Руслана </t>
  </si>
  <si>
    <t xml:space="preserve">Петришинець Олена </t>
  </si>
  <si>
    <t>Ахмедова Сугра</t>
  </si>
  <si>
    <t>Єлісєєва Анна</t>
  </si>
  <si>
    <t>Дмитрук Катерина</t>
  </si>
  <si>
    <t>Немеровець Аліна</t>
  </si>
  <si>
    <t>Лещенко Олександр</t>
  </si>
  <si>
    <t>Корочанська Анастасія</t>
  </si>
  <si>
    <t>Ступак Валерія</t>
  </si>
  <si>
    <t xml:space="preserve">Уваров Андрій </t>
  </si>
  <si>
    <t>Лекай Злата</t>
  </si>
  <si>
    <t>Петрик Андрій</t>
  </si>
  <si>
    <t>Шумська Мілена</t>
  </si>
  <si>
    <t>Савченко Артем В’ячеславович</t>
  </si>
  <si>
    <t>Сотніченко Анна Вадимівна</t>
  </si>
  <si>
    <t>Митяй Вероніка Сергіївна</t>
  </si>
  <si>
    <t>Даниленко Єгор</t>
  </si>
  <si>
    <t>Шамардінов Артем</t>
  </si>
  <si>
    <t>Цевон Маріанна Олександрівна</t>
  </si>
  <si>
    <t>Щербанюк Михайло</t>
  </si>
  <si>
    <t xml:space="preserve">Стужук Артем </t>
  </si>
  <si>
    <t>Чалий Владислав</t>
  </si>
  <si>
    <t xml:space="preserve">Падитель Олександра </t>
  </si>
  <si>
    <t>Пилипчук Анастасія</t>
  </si>
  <si>
    <t xml:space="preserve">Ковтун Олександра </t>
  </si>
  <si>
    <t xml:space="preserve">Недаєв Марат </t>
  </si>
  <si>
    <t xml:space="preserve">Целецький Захар </t>
  </si>
  <si>
    <t xml:space="preserve">Целецький Іван </t>
  </si>
  <si>
    <t>Покалюк Крістіна</t>
  </si>
  <si>
    <t>Онуфрієнко Катерина</t>
  </si>
  <si>
    <t>Деркач Софія</t>
  </si>
  <si>
    <t>Юр'єва Кіра</t>
  </si>
  <si>
    <t>Прозоровська Аніта</t>
  </si>
  <si>
    <t>Марченко Любов</t>
  </si>
  <si>
    <t>Мальцева Дарина</t>
  </si>
  <si>
    <t>Іващенко Мирослав</t>
  </si>
  <si>
    <t>Сторожук Катерина</t>
  </si>
  <si>
    <t xml:space="preserve"> Д'яченко Маргарита</t>
  </si>
  <si>
    <t>Борсукевич Олег</t>
  </si>
  <si>
    <t>Вістяка Анна</t>
  </si>
  <si>
    <t>Дзяйло Анастасія</t>
  </si>
  <si>
    <t xml:space="preserve">Грибова Ауріка </t>
  </si>
  <si>
    <t>Баранчук Владислав</t>
  </si>
  <si>
    <t xml:space="preserve">Зайчук Тіна </t>
  </si>
  <si>
    <t>Янча Ілона</t>
  </si>
  <si>
    <t>Чміль Христина</t>
  </si>
  <si>
    <t>Домбровський Богдан</t>
  </si>
  <si>
    <t>Коломієць Каміла</t>
  </si>
  <si>
    <t xml:space="preserve">Корольова Олександра </t>
  </si>
  <si>
    <t>Леутська Вікторія</t>
  </si>
  <si>
    <t xml:space="preserve"> Алєксєєва Єлизавета</t>
  </si>
  <si>
    <t xml:space="preserve"> Катковська Злата</t>
  </si>
  <si>
    <t xml:space="preserve"> Караманов Нікіта </t>
  </si>
  <si>
    <t>Колода Максим</t>
  </si>
  <si>
    <t>Кучерук Даниїл</t>
  </si>
  <si>
    <t>Михайльо Юрій</t>
  </si>
  <si>
    <t>Бережнюк Денис</t>
  </si>
  <si>
    <t>Тимченко Дар'я</t>
  </si>
  <si>
    <t>Вдовіченко Анна</t>
  </si>
  <si>
    <t xml:space="preserve"> Бойко Михайло </t>
  </si>
  <si>
    <t xml:space="preserve">Стасюк Марʼян </t>
  </si>
  <si>
    <t>Круківський Павло</t>
  </si>
  <si>
    <t>Тихоліз Галина</t>
  </si>
  <si>
    <t xml:space="preserve">Гойда Юлія </t>
  </si>
  <si>
    <t xml:space="preserve">Казанюк Юлія </t>
  </si>
  <si>
    <t xml:space="preserve">Биндич Софія </t>
  </si>
  <si>
    <t xml:space="preserve"> Зарудніцька Дарина </t>
  </si>
  <si>
    <t xml:space="preserve"> Трокай Надія </t>
  </si>
  <si>
    <t>Свириденко Анна</t>
  </si>
  <si>
    <t>Сульжик Аліна</t>
  </si>
  <si>
    <t>Олефір Ярослав</t>
  </si>
  <si>
    <t>Макаренко Діана</t>
  </si>
  <si>
    <t>Назарчук Анна</t>
  </si>
  <si>
    <t xml:space="preserve">Логвинюк Анна </t>
  </si>
  <si>
    <t>Омельчук Ірина</t>
  </si>
  <si>
    <t>Черногор Леонід</t>
  </si>
  <si>
    <t xml:space="preserve">Станинець Валерія Володимирівна </t>
  </si>
  <si>
    <t>Казнодій Степан</t>
  </si>
  <si>
    <t>Щербакова Юліана</t>
  </si>
  <si>
    <t>Давідовіч Олександра</t>
  </si>
  <si>
    <t xml:space="preserve"> Лебединський Дмитрій </t>
  </si>
  <si>
    <t>Харик Вікторія</t>
  </si>
  <si>
    <t>Трух Марта</t>
  </si>
  <si>
    <t xml:space="preserve"> Гладунець Віталіна</t>
  </si>
  <si>
    <t>Мартинюк Вікторія</t>
  </si>
  <si>
    <t>Микитюк Микола</t>
  </si>
  <si>
    <t>БЕВЗЮК СОФІЯ</t>
  </si>
  <si>
    <t>КУЛЕБА РОСТИСЛАВ</t>
  </si>
  <si>
    <t xml:space="preserve">Мануйленко Софія </t>
  </si>
  <si>
    <t>Косян Яна</t>
  </si>
  <si>
    <t xml:space="preserve"> Самоткан Валентин</t>
  </si>
  <si>
    <t>Тимощук Дарина</t>
  </si>
  <si>
    <t xml:space="preserve">Шковира Олександр </t>
  </si>
  <si>
    <t>Демчишина Оля</t>
  </si>
  <si>
    <t>Бурлака Вікторія</t>
  </si>
  <si>
    <t>Ужевенко Станіслав</t>
  </si>
  <si>
    <t xml:space="preserve">Попова Дар'я </t>
  </si>
  <si>
    <t>Парасочка Марія</t>
  </si>
  <si>
    <t xml:space="preserve">Герасимчук Анна </t>
  </si>
  <si>
    <t>Тодорчук Валерія</t>
  </si>
  <si>
    <t>Сабов Дарія Василівна</t>
  </si>
  <si>
    <t xml:space="preserve">Наталія Пастух </t>
  </si>
  <si>
    <t>Гевко Валерія</t>
  </si>
  <si>
    <t xml:space="preserve">Басенкова Тетяна </t>
  </si>
  <si>
    <t xml:space="preserve">Хомин Діана </t>
  </si>
  <si>
    <t>Бакай Вікторія</t>
  </si>
  <si>
    <t>Кравцова Дар'я</t>
  </si>
  <si>
    <t>Лісова Марія</t>
  </si>
  <si>
    <t>Гаврищенко Анастасія</t>
  </si>
  <si>
    <t>Погрібняк Анастасія</t>
  </si>
  <si>
    <t>Решетняк Роман</t>
  </si>
  <si>
    <t>Дудка Валентин Віталійович</t>
  </si>
  <si>
    <t xml:space="preserve">Стройкова Ірина </t>
  </si>
  <si>
    <t xml:space="preserve">Храпач Станіслав </t>
  </si>
  <si>
    <t xml:space="preserve">Войтенко Віктор </t>
  </si>
  <si>
    <t>Горбачов Денис</t>
  </si>
  <si>
    <t>Остапенко Марія</t>
  </si>
  <si>
    <t>Семеняка Олексій</t>
  </si>
  <si>
    <t xml:space="preserve">Шпига Богдан </t>
  </si>
  <si>
    <t xml:space="preserve">Корольова Кароліна </t>
  </si>
  <si>
    <t xml:space="preserve">Безпалова Кіра </t>
  </si>
  <si>
    <t>Ніневська Софія</t>
  </si>
  <si>
    <t>Костиря Катерина</t>
  </si>
  <si>
    <t>Давидюк Дар'я</t>
  </si>
  <si>
    <t>Смицька Єлизавета</t>
  </si>
  <si>
    <t xml:space="preserve"> Губко Поліна</t>
  </si>
  <si>
    <t>Дудніченко Владислав</t>
  </si>
  <si>
    <t xml:space="preserve"> Бутко Олександр</t>
  </si>
  <si>
    <t>Ніколенко Ігор</t>
  </si>
  <si>
    <t>Кньовець Каріна</t>
  </si>
  <si>
    <t xml:space="preserve">Подзізей Каріна </t>
  </si>
  <si>
    <t xml:space="preserve">Дмитрук Марк </t>
  </si>
  <si>
    <t>Борисова Лідія</t>
  </si>
  <si>
    <t xml:space="preserve">Токова Яна </t>
  </si>
  <si>
    <t>Швагрук Альбіна</t>
  </si>
  <si>
    <t xml:space="preserve">Пурдяк Віолетта </t>
  </si>
  <si>
    <t xml:space="preserve">Бережницька Анастасія </t>
  </si>
  <si>
    <t xml:space="preserve">Боднар Вікторія </t>
  </si>
  <si>
    <t xml:space="preserve">Зінченко Микола </t>
  </si>
  <si>
    <t>Колєв Костянтин</t>
  </si>
  <si>
    <t>Павлов Матвій</t>
  </si>
  <si>
    <t xml:space="preserve">Кушнірук Софія </t>
  </si>
  <si>
    <t xml:space="preserve">Андрейчук Анастасія </t>
  </si>
  <si>
    <t>Стома Артем</t>
  </si>
  <si>
    <t xml:space="preserve">Столярук Діана </t>
  </si>
  <si>
    <t xml:space="preserve">Серафін Олександр </t>
  </si>
  <si>
    <t>Дудка Арсен Віталійович</t>
  </si>
  <si>
    <t>Шимчук Олександр</t>
  </si>
  <si>
    <t>Воронюк владислав</t>
  </si>
  <si>
    <t>Дзюба Єлизавета</t>
  </si>
  <si>
    <t>Воронюк Владислав</t>
  </si>
  <si>
    <t>Чернявський Матвій</t>
  </si>
  <si>
    <t>Мартиненко Ігор</t>
  </si>
  <si>
    <t>Руденко Микита</t>
  </si>
  <si>
    <t xml:space="preserve">Попхадзе Михайло </t>
  </si>
  <si>
    <t xml:space="preserve">Іллєнок Олексій </t>
  </si>
  <si>
    <t xml:space="preserve">Бадюк Ілля </t>
  </si>
  <si>
    <t xml:space="preserve">Занаревський Євген </t>
  </si>
  <si>
    <t>Шевченко Михайло</t>
  </si>
  <si>
    <t>Крамаренко Марія</t>
  </si>
  <si>
    <t>Бондарець Дар'я</t>
  </si>
  <si>
    <t>Чижова Альона</t>
  </si>
  <si>
    <t xml:space="preserve">Шевченко Анна </t>
  </si>
  <si>
    <t>Дємідов Ярослав</t>
  </si>
  <si>
    <t xml:space="preserve">Моісєєв Андрій </t>
  </si>
  <si>
    <t xml:space="preserve">Анастасія МОЛЧАНОВА </t>
  </si>
  <si>
    <t xml:space="preserve">Воскобійник Мілана </t>
  </si>
  <si>
    <t xml:space="preserve">Мороз Анастасія </t>
  </si>
  <si>
    <t xml:space="preserve">Дудка Максим </t>
  </si>
  <si>
    <t>Дутчак Олександр</t>
  </si>
  <si>
    <t xml:space="preserve">Кучеренко Єлизавета </t>
  </si>
  <si>
    <t>Тамара КАЗАНАУСКАЙТЕ</t>
  </si>
  <si>
    <t xml:space="preserve">Дарʼя КАРПЕНКО </t>
  </si>
  <si>
    <t xml:space="preserve">Дарина ЧЕРНЕГА </t>
  </si>
  <si>
    <t>Кирило КОЗАЧЕНКО</t>
  </si>
  <si>
    <t>Подольська Софія</t>
  </si>
  <si>
    <t xml:space="preserve"> Процик Катерина</t>
  </si>
  <si>
    <t xml:space="preserve">Горбань Микита </t>
  </si>
  <si>
    <t>Гринчак Валерія</t>
  </si>
  <si>
    <t xml:space="preserve">Васильєва Валерія </t>
  </si>
  <si>
    <t>Лакша Анастасія</t>
  </si>
  <si>
    <t xml:space="preserve">Довгаль Софія </t>
  </si>
  <si>
    <t>Зварко Алла</t>
  </si>
  <si>
    <t>Пульчук Валерій</t>
  </si>
  <si>
    <t>Супенко Дар'я</t>
  </si>
  <si>
    <t>Скоромна Анна</t>
  </si>
  <si>
    <t>Ткач Данило</t>
  </si>
  <si>
    <t xml:space="preserve">Яковенко Георгій </t>
  </si>
  <si>
    <t>Марчук Анастасія</t>
  </si>
  <si>
    <t>Полякова Дарʼя</t>
  </si>
  <si>
    <t xml:space="preserve">Касьян Злата </t>
  </si>
  <si>
    <t>Лінчук Артем</t>
  </si>
  <si>
    <t xml:space="preserve">Федоряка Ольга </t>
  </si>
  <si>
    <t xml:space="preserve">Зеленська Ярослава </t>
  </si>
  <si>
    <t>Зеленський Єгор</t>
  </si>
  <si>
    <t xml:space="preserve">Погрібна Анастасія </t>
  </si>
  <si>
    <t xml:space="preserve">Рибальченко Христина </t>
  </si>
  <si>
    <t xml:space="preserve"> Парова Єва</t>
  </si>
  <si>
    <t xml:space="preserve">Литвин Валерія </t>
  </si>
  <si>
    <t>Древняк Софія</t>
  </si>
  <si>
    <t>Кондратенко Міланья</t>
  </si>
  <si>
    <t>Реуцька Ксенія</t>
  </si>
  <si>
    <t>Колодько Владислава</t>
  </si>
  <si>
    <t>Наконечна Катерина</t>
  </si>
  <si>
    <t>Латманізов Дмитро</t>
  </si>
  <si>
    <t xml:space="preserve">Геращенко Максим </t>
  </si>
  <si>
    <t xml:space="preserve">Загрива Аріна </t>
  </si>
  <si>
    <t xml:space="preserve">Пашко Алєся </t>
  </si>
  <si>
    <t>Хамідова Софія</t>
  </si>
  <si>
    <t>Даценко Вікторія</t>
  </si>
  <si>
    <t xml:space="preserve">Лактовська Діана </t>
  </si>
  <si>
    <t xml:space="preserve">Савічева Майя </t>
  </si>
  <si>
    <t xml:space="preserve"> Шевченко Михайло</t>
  </si>
  <si>
    <t xml:space="preserve">Савчук Ілля </t>
  </si>
  <si>
    <t xml:space="preserve"> Таранюк Гордій</t>
  </si>
  <si>
    <t>Дзяба Вікторія</t>
  </si>
  <si>
    <t>Довга Анастасія</t>
  </si>
  <si>
    <t xml:space="preserve">Дзяба Тетяна </t>
  </si>
  <si>
    <t xml:space="preserve">Малінкіна Марія </t>
  </si>
  <si>
    <t xml:space="preserve">Малукалов Максим </t>
  </si>
  <si>
    <t xml:space="preserve">Боровик Дарʼя </t>
  </si>
  <si>
    <t xml:space="preserve">Мицик Єлизавета </t>
  </si>
  <si>
    <t xml:space="preserve">Іванченко Максим </t>
  </si>
  <si>
    <t xml:space="preserve">Луценко Олег </t>
  </si>
  <si>
    <t xml:space="preserve">Темнюк Олександр </t>
  </si>
  <si>
    <t>Камишенкова Володимира</t>
  </si>
  <si>
    <t xml:space="preserve">Войтенко Вітор </t>
  </si>
  <si>
    <t xml:space="preserve">Єлісєєва Анна </t>
  </si>
  <si>
    <t>Нечай Вікторія Володимирівна</t>
  </si>
  <si>
    <t>Костенко Віталій</t>
  </si>
  <si>
    <t xml:space="preserve">Прозоровська Аніта </t>
  </si>
  <si>
    <t xml:space="preserve"> Іващенко Мирослав </t>
  </si>
  <si>
    <t xml:space="preserve">Шатковська Марія Вячеславівна </t>
  </si>
  <si>
    <t xml:space="preserve">Вигнич Влада Сергіївна </t>
  </si>
  <si>
    <t xml:space="preserve">Даниленко Марія Сергіївна </t>
  </si>
  <si>
    <t>Левіщенко Ярослава Олександрівна</t>
  </si>
  <si>
    <t xml:space="preserve">Добровольська Валерія </t>
  </si>
  <si>
    <t xml:space="preserve">Матвійчук Андрій </t>
  </si>
  <si>
    <t xml:space="preserve">Полякова Еліна </t>
  </si>
  <si>
    <t xml:space="preserve">Пундик Марія </t>
  </si>
  <si>
    <t xml:space="preserve">Савіцька Мар'яна </t>
  </si>
  <si>
    <t>Товма Георгій</t>
  </si>
  <si>
    <t xml:space="preserve">Чупраков Назар </t>
  </si>
  <si>
    <t xml:space="preserve">Рожицька Софія </t>
  </si>
  <si>
    <t xml:space="preserve"> Діана Павлюк</t>
  </si>
  <si>
    <t>Олександра Фасхутдінова</t>
  </si>
  <si>
    <t>Денис Максимець</t>
  </si>
  <si>
    <t>Марія Січкарук</t>
  </si>
  <si>
    <t>Дмитро МОРОЗ</t>
  </si>
  <si>
    <t>Анастасія НЕЧИПОРУК</t>
  </si>
  <si>
    <t>Оксана МИРУЛЮБОВА</t>
  </si>
  <si>
    <t>Дарина ДУЛЕПОВА</t>
  </si>
  <si>
    <t>Анісовець Денис</t>
  </si>
  <si>
    <t>Жмурко Олександра</t>
  </si>
  <si>
    <t>Звєрєв Єгор</t>
  </si>
  <si>
    <t>Смеречанська Софія</t>
  </si>
  <si>
    <t>Бабінчук Діана</t>
  </si>
  <si>
    <t>Ілля Головаченко</t>
  </si>
  <si>
    <t>Дарина ВІВЧАРУК</t>
  </si>
  <si>
    <t>Хорошун Назар</t>
  </si>
  <si>
    <t xml:space="preserve">Домачак Артьом Валерійович </t>
  </si>
  <si>
    <t xml:space="preserve">Щербанюк Михайло </t>
  </si>
  <si>
    <t xml:space="preserve">Єрмоленко Марія </t>
  </si>
  <si>
    <t>Романенко Артем</t>
  </si>
  <si>
    <t>Соломатко Вікторія</t>
  </si>
  <si>
    <t>Найсик Вероніка</t>
  </si>
  <si>
    <t>Малінська Вероніка Богданівна</t>
  </si>
  <si>
    <t xml:space="preserve">Даниленко Єгор </t>
  </si>
  <si>
    <t xml:space="preserve">Лещенко Олександр </t>
  </si>
  <si>
    <t xml:space="preserve"> Шамардінов  Артем</t>
  </si>
  <si>
    <t xml:space="preserve">Клімашина Кіра </t>
  </si>
  <si>
    <t>Люлькова Майя</t>
  </si>
  <si>
    <t xml:space="preserve">Побідаш Софія </t>
  </si>
  <si>
    <t>Макаренко Валерія</t>
  </si>
  <si>
    <t>Олейник Софія</t>
  </si>
  <si>
    <t>Передерій Діана</t>
  </si>
  <si>
    <t>Подсіткин Єгор</t>
  </si>
  <si>
    <t xml:space="preserve">Борсукевич Олег </t>
  </si>
  <si>
    <t xml:space="preserve">Д'яченко Маргарита </t>
  </si>
  <si>
    <t xml:space="preserve">Вістяка Анна </t>
  </si>
  <si>
    <t>Гулько Софія</t>
  </si>
  <si>
    <t>Охтаненко Валерія</t>
  </si>
  <si>
    <t>Ковбаса Влад</t>
  </si>
  <si>
    <t>Голуб Катерина</t>
  </si>
  <si>
    <t xml:space="preserve">Онуфрієнко Катерина </t>
  </si>
  <si>
    <t>Юр''єва Кіра</t>
  </si>
  <si>
    <t>Березан Арсен</t>
  </si>
  <si>
    <t xml:space="preserve">Боянжій Денис </t>
  </si>
  <si>
    <t>Грама Станіслав</t>
  </si>
  <si>
    <t>Савчук Софія</t>
  </si>
  <si>
    <t>Коцюбійчук Вероніка</t>
  </si>
  <si>
    <t>Деркач Назар</t>
  </si>
  <si>
    <t xml:space="preserve">Конопко Гліб </t>
  </si>
  <si>
    <t xml:space="preserve">Семенюк Анна </t>
  </si>
  <si>
    <t xml:space="preserve">Берсан Софія </t>
  </si>
  <si>
    <t>Вілянська Елізабет</t>
  </si>
  <si>
    <t xml:space="preserve">Сисоєва Юлія </t>
  </si>
  <si>
    <t xml:space="preserve">Бурлаков Данило </t>
  </si>
  <si>
    <t xml:space="preserve">Литвиненко Мілан </t>
  </si>
  <si>
    <t>Плита Денис</t>
  </si>
  <si>
    <t xml:space="preserve">Самовол Марія </t>
  </si>
  <si>
    <t xml:space="preserve">Труневич Вікторія </t>
  </si>
  <si>
    <t>Ткач Ліза</t>
  </si>
  <si>
    <t xml:space="preserve">Ахмедова Сугра </t>
  </si>
  <si>
    <t xml:space="preserve">Андрійчук Анна </t>
  </si>
  <si>
    <t>Лоєвська Віра</t>
  </si>
  <si>
    <t>Зварич Сніжана</t>
  </si>
  <si>
    <t>Донченко Микита</t>
  </si>
  <si>
    <t>Кушнір Елізабет</t>
  </si>
  <si>
    <t xml:space="preserve">Іскра Олексій </t>
  </si>
  <si>
    <t>Малуша Софія</t>
  </si>
  <si>
    <t xml:space="preserve">Горбачов Даніїл </t>
  </si>
  <si>
    <t xml:space="preserve">Андрух Вячеслав </t>
  </si>
  <si>
    <t>Безкоровайна Анна</t>
  </si>
  <si>
    <t xml:space="preserve">Фоміна Анастасія </t>
  </si>
  <si>
    <t xml:space="preserve">Пильненька Дарина </t>
  </si>
  <si>
    <t xml:space="preserve"> Севастьянова Єлизавета </t>
  </si>
  <si>
    <t>Тулін Микита</t>
  </si>
  <si>
    <t>Дудін Кирило</t>
  </si>
  <si>
    <t>Подольна Ірина</t>
  </si>
  <si>
    <t>Іртюга Софія</t>
  </si>
  <si>
    <t>Щетініна Рената</t>
  </si>
  <si>
    <t>Абросімова Дар'я</t>
  </si>
  <si>
    <t>Миронюк Артем</t>
  </si>
  <si>
    <t>Кордулян Валерія</t>
  </si>
  <si>
    <t>Лункіна Ксенія</t>
  </si>
  <si>
    <t>Тарасова Анастасія</t>
  </si>
  <si>
    <t>Люлька Кіріл</t>
  </si>
  <si>
    <t>Валерія Ніцевич</t>
  </si>
  <si>
    <t>Ірина Іванюк</t>
  </si>
  <si>
    <t xml:space="preserve"> Любченко Кіра</t>
  </si>
  <si>
    <t>Харченко Катерина</t>
  </si>
  <si>
    <t>Толстой Петро</t>
  </si>
  <si>
    <t>Сичов Артем</t>
  </si>
  <si>
    <t>Жирова Марія</t>
  </si>
  <si>
    <t xml:space="preserve">Вишницька Наталія </t>
  </si>
  <si>
    <t>Голобородько Поліна</t>
  </si>
  <si>
    <t>Гончар Анастасія</t>
  </si>
  <si>
    <t xml:space="preserve">Заболотня Марія </t>
  </si>
  <si>
    <t>Запривода Влада</t>
  </si>
  <si>
    <t>Кабаненко Вікторія</t>
  </si>
  <si>
    <t xml:space="preserve"> Кучеренко Віталіна</t>
  </si>
  <si>
    <t xml:space="preserve">Логачова Аліна </t>
  </si>
  <si>
    <t>Ніколаєва Катерина</t>
  </si>
  <si>
    <t>Онищенко Єлизавета</t>
  </si>
  <si>
    <t xml:space="preserve">Панченко Юлія </t>
  </si>
  <si>
    <t>Пригода Ксенія</t>
  </si>
  <si>
    <t>Рахнянська Марія</t>
  </si>
  <si>
    <t>Русакова Вікторія</t>
  </si>
  <si>
    <t xml:space="preserve">Слабко Юлія </t>
  </si>
  <si>
    <t xml:space="preserve">Таран Тетяна </t>
  </si>
  <si>
    <t xml:space="preserve">Білокопита Вероніка </t>
  </si>
  <si>
    <t xml:space="preserve"> Коваль  Дар’я </t>
  </si>
  <si>
    <t>Перік Анастасія</t>
  </si>
  <si>
    <t>Сніжана Пантелейчук</t>
  </si>
  <si>
    <t>Глушенко Поліна</t>
  </si>
  <si>
    <t>Лунькова Діана</t>
  </si>
  <si>
    <t>Саннікова Дар'я</t>
  </si>
  <si>
    <t xml:space="preserve">Автушенко Євгенія </t>
  </si>
  <si>
    <t xml:space="preserve">Хівріч Єлизавета </t>
  </si>
  <si>
    <t>М*якота Марта</t>
  </si>
  <si>
    <t>Герасимчук Анна</t>
  </si>
  <si>
    <t>Марія Пургіна</t>
  </si>
  <si>
    <t>Звонарьова Дарія</t>
  </si>
  <si>
    <t>Романович Ярослава</t>
  </si>
  <si>
    <t>Єгорова Наталія</t>
  </si>
  <si>
    <t xml:space="preserve"> Шевченко Марія </t>
  </si>
  <si>
    <t xml:space="preserve"> Пилипенко Кіра</t>
  </si>
  <si>
    <t>Риковець Валерія</t>
  </si>
  <si>
    <t>Кошель Вікторія</t>
  </si>
  <si>
    <t>Фазан Марія</t>
  </si>
  <si>
    <t>Яковлєва Анна</t>
  </si>
  <si>
    <t>Матвійчук Анна</t>
  </si>
  <si>
    <t>Яремчук Оксана</t>
  </si>
  <si>
    <t xml:space="preserve">Моторна Анастасія </t>
  </si>
  <si>
    <t xml:space="preserve"> Коваль Дар'я</t>
  </si>
  <si>
    <t xml:space="preserve"> Логвинюк Анна</t>
  </si>
  <si>
    <t>Миронова Олена</t>
  </si>
  <si>
    <t>Каленіченко Вікторія</t>
  </si>
  <si>
    <t>Адам Панібрат</t>
  </si>
  <si>
    <t>Каріна Офат</t>
  </si>
  <si>
    <t>№ з/п</t>
  </si>
  <si>
    <t>Учасник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</si>
</sst>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gA3W1Lo_pVCwP58ESeGH" TargetMode="External"/><Relationship Id="rId671" Type="http://schemas.openxmlformats.org/officeDocument/2006/relationships/hyperlink" Target="https://talan.bank.gov.ua/get-user-certificate/gA3W1K6oJnnX5BlH8NGF" TargetMode="External"/><Relationship Id="rId769" Type="http://schemas.openxmlformats.org/officeDocument/2006/relationships/hyperlink" Target="https://talan.bank.gov.ua/get-user-certificate/gA3W1VMSWlWicNrEh2_S" TargetMode="External"/><Relationship Id="rId21" Type="http://schemas.openxmlformats.org/officeDocument/2006/relationships/hyperlink" Target="https://talan.bank.gov.ua/get-user-certificate/gA3W1N2s5oY0hwIER7hD" TargetMode="External"/><Relationship Id="rId324" Type="http://schemas.openxmlformats.org/officeDocument/2006/relationships/hyperlink" Target="https://talan.bank.gov.ua/get-user-certificate/gA3W1d3e0Nad7NUQonMj" TargetMode="External"/><Relationship Id="rId531" Type="http://schemas.openxmlformats.org/officeDocument/2006/relationships/hyperlink" Target="https://talan.bank.gov.ua/get-user-certificate/gA3W15sTCj_AXVyf0TpX" TargetMode="External"/><Relationship Id="rId629" Type="http://schemas.openxmlformats.org/officeDocument/2006/relationships/hyperlink" Target="https://talan.bank.gov.ua/get-user-certificate/gA3W1YwjRyvocB3cX2Kn" TargetMode="External"/><Relationship Id="rId170" Type="http://schemas.openxmlformats.org/officeDocument/2006/relationships/hyperlink" Target="https://talan.bank.gov.ua/get-user-certificate/gA3W1jkyoiiO0la1gLWg" TargetMode="External"/><Relationship Id="rId836" Type="http://schemas.openxmlformats.org/officeDocument/2006/relationships/hyperlink" Target="https://talan.bank.gov.ua/get-user-certificate/gA3W1LkG31-vqCY3adTX" TargetMode="External"/><Relationship Id="rId268" Type="http://schemas.openxmlformats.org/officeDocument/2006/relationships/hyperlink" Target="https://talan.bank.gov.ua/get-user-certificate/gA3W1mP2_roE-C185NIy" TargetMode="External"/><Relationship Id="rId475" Type="http://schemas.openxmlformats.org/officeDocument/2006/relationships/hyperlink" Target="https://talan.bank.gov.ua/get-user-certificate/gA3W17eQnM9MafOjbQfx" TargetMode="External"/><Relationship Id="rId682" Type="http://schemas.openxmlformats.org/officeDocument/2006/relationships/hyperlink" Target="https://talan.bank.gov.ua/get-user-certificate/gA3W103rL5iueny_oKZ-" TargetMode="External"/><Relationship Id="rId903" Type="http://schemas.openxmlformats.org/officeDocument/2006/relationships/hyperlink" Target="https://talan.bank.gov.ua/get-user-certificate/gA3W1mSp3t3T99HfNvfJ" TargetMode="External"/><Relationship Id="rId32" Type="http://schemas.openxmlformats.org/officeDocument/2006/relationships/hyperlink" Target="https://talan.bank.gov.ua/get-user-certificate/gA3W1rW33nKm1EWtlAaM" TargetMode="External"/><Relationship Id="rId128" Type="http://schemas.openxmlformats.org/officeDocument/2006/relationships/hyperlink" Target="https://talan.bank.gov.ua/get-user-certificate/gA3W1Cy0h3O0u8OkMvI3" TargetMode="External"/><Relationship Id="rId335" Type="http://schemas.openxmlformats.org/officeDocument/2006/relationships/hyperlink" Target="https://talan.bank.gov.ua/get-user-certificate/gA3W1d1YtVmU0cU5i8h1" TargetMode="External"/><Relationship Id="rId542" Type="http://schemas.openxmlformats.org/officeDocument/2006/relationships/hyperlink" Target="https://talan.bank.gov.ua/get-user-certificate/gA3W1FvWUU7Y_npunTyp" TargetMode="External"/><Relationship Id="rId181" Type="http://schemas.openxmlformats.org/officeDocument/2006/relationships/hyperlink" Target="https://talan.bank.gov.ua/get-user-certificate/gA3W1miIW6Fs5i8PVkaN" TargetMode="External"/><Relationship Id="rId402" Type="http://schemas.openxmlformats.org/officeDocument/2006/relationships/hyperlink" Target="https://talan.bank.gov.ua/get-user-certificate/gA3W1xRYu_oFr4nKXA_D" TargetMode="External"/><Relationship Id="rId847" Type="http://schemas.openxmlformats.org/officeDocument/2006/relationships/hyperlink" Target="https://talan.bank.gov.ua/get-user-certificate/gA3W13QIr_1zFO5WA5Ym" TargetMode="External"/><Relationship Id="rId279" Type="http://schemas.openxmlformats.org/officeDocument/2006/relationships/hyperlink" Target="https://talan.bank.gov.ua/get-user-certificate/gA3W1c_123emV45GgQVx" TargetMode="External"/><Relationship Id="rId486" Type="http://schemas.openxmlformats.org/officeDocument/2006/relationships/hyperlink" Target="https://talan.bank.gov.ua/get-user-certificate/gA3W1m1190u3FjUhcC1Z" TargetMode="External"/><Relationship Id="rId693" Type="http://schemas.openxmlformats.org/officeDocument/2006/relationships/hyperlink" Target="https://talan.bank.gov.ua/get-user-certificate/gA3W1LYYYqIuCfL2RXVc" TargetMode="External"/><Relationship Id="rId707" Type="http://schemas.openxmlformats.org/officeDocument/2006/relationships/hyperlink" Target="https://talan.bank.gov.ua/get-user-certificate/gA3W1JRh7XH8YNL6ic8V" TargetMode="External"/><Relationship Id="rId43" Type="http://schemas.openxmlformats.org/officeDocument/2006/relationships/hyperlink" Target="https://talan.bank.gov.ua/get-user-certificate/gA3W1dOtZOX82tU_RsIy" TargetMode="External"/><Relationship Id="rId139" Type="http://schemas.openxmlformats.org/officeDocument/2006/relationships/hyperlink" Target="https://talan.bank.gov.ua/get-user-certificate/gA3W1kbOTwJ12v0BdnAa" TargetMode="External"/><Relationship Id="rId346" Type="http://schemas.openxmlformats.org/officeDocument/2006/relationships/hyperlink" Target="https://talan.bank.gov.ua/get-user-certificate/gA3W1OWyTkXT_Kik_59q" TargetMode="External"/><Relationship Id="rId553" Type="http://schemas.openxmlformats.org/officeDocument/2006/relationships/hyperlink" Target="https://talan.bank.gov.ua/get-user-certificate/gA3W1yJug894lT0ySF0l" TargetMode="External"/><Relationship Id="rId760" Type="http://schemas.openxmlformats.org/officeDocument/2006/relationships/hyperlink" Target="https://talan.bank.gov.ua/get-user-certificate/gA3W1YEXXcV5xdHX5U57" TargetMode="External"/><Relationship Id="rId192" Type="http://schemas.openxmlformats.org/officeDocument/2006/relationships/hyperlink" Target="https://talan.bank.gov.ua/get-user-certificate/gA3W1YiXP3scDY-jQtuS" TargetMode="External"/><Relationship Id="rId206" Type="http://schemas.openxmlformats.org/officeDocument/2006/relationships/hyperlink" Target="https://talan.bank.gov.ua/get-user-certificate/gA3W1Q8hj0YCGtDBdlge" TargetMode="External"/><Relationship Id="rId413" Type="http://schemas.openxmlformats.org/officeDocument/2006/relationships/hyperlink" Target="https://talan.bank.gov.ua/get-user-certificate/gA3W1dxejdtrTQhLxigW" TargetMode="External"/><Relationship Id="rId858" Type="http://schemas.openxmlformats.org/officeDocument/2006/relationships/hyperlink" Target="https://talan.bank.gov.ua/get-user-certificate/gA3W1QsxiuhmOWHX2T_7" TargetMode="External"/><Relationship Id="rId497" Type="http://schemas.openxmlformats.org/officeDocument/2006/relationships/hyperlink" Target="https://talan.bank.gov.ua/get-user-certificate/gA3W1A8If6q0Y77ZbbVn" TargetMode="External"/><Relationship Id="rId620" Type="http://schemas.openxmlformats.org/officeDocument/2006/relationships/hyperlink" Target="https://talan.bank.gov.ua/get-user-certificate/gA3W1g34c1SP_XDi_NUV" TargetMode="External"/><Relationship Id="rId718" Type="http://schemas.openxmlformats.org/officeDocument/2006/relationships/hyperlink" Target="https://talan.bank.gov.ua/get-user-certificate/gA3W14_cS3B4axvZkdzn" TargetMode="External"/><Relationship Id="rId357" Type="http://schemas.openxmlformats.org/officeDocument/2006/relationships/hyperlink" Target="https://talan.bank.gov.ua/get-user-certificate/gA3W1Qh082L09T2qiqLC" TargetMode="External"/><Relationship Id="rId54" Type="http://schemas.openxmlformats.org/officeDocument/2006/relationships/hyperlink" Target="https://talan.bank.gov.ua/get-user-certificate/gA3W1_ONZj8kJqsB4pZR" TargetMode="External"/><Relationship Id="rId217" Type="http://schemas.openxmlformats.org/officeDocument/2006/relationships/hyperlink" Target="https://talan.bank.gov.ua/get-user-certificate/gA3W1yHCo_y5SuEy_dJJ" TargetMode="External"/><Relationship Id="rId564" Type="http://schemas.openxmlformats.org/officeDocument/2006/relationships/hyperlink" Target="https://talan.bank.gov.ua/get-user-certificate/gA3W1a80rk0OvH0DRV7b" TargetMode="External"/><Relationship Id="rId771" Type="http://schemas.openxmlformats.org/officeDocument/2006/relationships/hyperlink" Target="https://talan.bank.gov.ua/get-user-certificate/gA3W1YrSkIcQVdfNYMMf" TargetMode="External"/><Relationship Id="rId869" Type="http://schemas.openxmlformats.org/officeDocument/2006/relationships/hyperlink" Target="https://talan.bank.gov.ua/get-user-certificate/gA3W1AmLV6cWIzzsENe-" TargetMode="External"/><Relationship Id="rId424" Type="http://schemas.openxmlformats.org/officeDocument/2006/relationships/hyperlink" Target="https://talan.bank.gov.ua/get-user-certificate/gA3W1__XjzjOmdD9rMl1" TargetMode="External"/><Relationship Id="rId631" Type="http://schemas.openxmlformats.org/officeDocument/2006/relationships/hyperlink" Target="https://talan.bank.gov.ua/get-user-certificate/gA3W1tT3VHX1bc9ROmQt" TargetMode="External"/><Relationship Id="rId729" Type="http://schemas.openxmlformats.org/officeDocument/2006/relationships/hyperlink" Target="https://talan.bank.gov.ua/get-user-certificate/gA3W10tnxRxSWK2vJX9B" TargetMode="External"/><Relationship Id="rId270" Type="http://schemas.openxmlformats.org/officeDocument/2006/relationships/hyperlink" Target="https://talan.bank.gov.ua/get-user-certificate/gA3W1wc2IKJgglLLWR-R" TargetMode="External"/><Relationship Id="rId65" Type="http://schemas.openxmlformats.org/officeDocument/2006/relationships/hyperlink" Target="https://talan.bank.gov.ua/get-user-certificate/gA3W1OgxclDiz5Pc9NXr" TargetMode="External"/><Relationship Id="rId130" Type="http://schemas.openxmlformats.org/officeDocument/2006/relationships/hyperlink" Target="https://talan.bank.gov.ua/get-user-certificate/gA3W1mzuQxzpk-XNnpv-" TargetMode="External"/><Relationship Id="rId368" Type="http://schemas.openxmlformats.org/officeDocument/2006/relationships/hyperlink" Target="https://talan.bank.gov.ua/get-user-certificate/gA3W1oP4s8Nc4TMH7Rov" TargetMode="External"/><Relationship Id="rId575" Type="http://schemas.openxmlformats.org/officeDocument/2006/relationships/hyperlink" Target="https://talan.bank.gov.ua/get-user-certificate/gA3W1XMKkT800L-HF605" TargetMode="External"/><Relationship Id="rId782" Type="http://schemas.openxmlformats.org/officeDocument/2006/relationships/hyperlink" Target="https://talan.bank.gov.ua/get-user-certificate/gA3W1QCmGNaUkQnh_sW5" TargetMode="External"/><Relationship Id="rId228" Type="http://schemas.openxmlformats.org/officeDocument/2006/relationships/hyperlink" Target="https://talan.bank.gov.ua/get-user-certificate/gA3W1JupBGD9ZiWIisWo" TargetMode="External"/><Relationship Id="rId435" Type="http://schemas.openxmlformats.org/officeDocument/2006/relationships/hyperlink" Target="https://talan.bank.gov.ua/get-user-certificate/gA3W1aOmQS8hZcwA6bJT" TargetMode="External"/><Relationship Id="rId642" Type="http://schemas.openxmlformats.org/officeDocument/2006/relationships/hyperlink" Target="https://talan.bank.gov.ua/get-user-certificate/gA3W182_BCUnLsonMT_p" TargetMode="External"/><Relationship Id="rId281" Type="http://schemas.openxmlformats.org/officeDocument/2006/relationships/hyperlink" Target="https://talan.bank.gov.ua/get-user-certificate/gA3W1xy9_ZdLTD4L8g1I" TargetMode="External"/><Relationship Id="rId502" Type="http://schemas.openxmlformats.org/officeDocument/2006/relationships/hyperlink" Target="https://talan.bank.gov.ua/get-user-certificate/gA3W15siKI54qS-BN4wM" TargetMode="External"/><Relationship Id="rId76" Type="http://schemas.openxmlformats.org/officeDocument/2006/relationships/hyperlink" Target="https://talan.bank.gov.ua/get-user-certificate/gA3W1p-oBfjihYJJfmFF" TargetMode="External"/><Relationship Id="rId141" Type="http://schemas.openxmlformats.org/officeDocument/2006/relationships/hyperlink" Target="https://talan.bank.gov.ua/get-user-certificate/gA3W1wnnX2x3nWZZ-hgM" TargetMode="External"/><Relationship Id="rId379" Type="http://schemas.openxmlformats.org/officeDocument/2006/relationships/hyperlink" Target="https://talan.bank.gov.ua/get-user-certificate/gA3W1GKW6lG1jhZVX-Sp" TargetMode="External"/><Relationship Id="rId586" Type="http://schemas.openxmlformats.org/officeDocument/2006/relationships/hyperlink" Target="https://talan.bank.gov.ua/get-user-certificate/gA3W1EslsApsX0vKf6Vz" TargetMode="External"/><Relationship Id="rId793" Type="http://schemas.openxmlformats.org/officeDocument/2006/relationships/hyperlink" Target="https://talan.bank.gov.ua/get-user-certificate/gA3W1QtajB4Jf7ZCyv5V" TargetMode="External"/><Relationship Id="rId807" Type="http://schemas.openxmlformats.org/officeDocument/2006/relationships/hyperlink" Target="https://talan.bank.gov.ua/get-user-certificate/gA3W193eo91ZFDLQMTKR" TargetMode="External"/><Relationship Id="rId7" Type="http://schemas.openxmlformats.org/officeDocument/2006/relationships/hyperlink" Target="https://talan.bank.gov.ua/get-user-certificate/gA3W1YaU2jqw6TFSIed7" TargetMode="External"/><Relationship Id="rId239" Type="http://schemas.openxmlformats.org/officeDocument/2006/relationships/hyperlink" Target="https://talan.bank.gov.ua/get-user-certificate/gA3W1WKJP1RhFhVi_rQG" TargetMode="External"/><Relationship Id="rId446" Type="http://schemas.openxmlformats.org/officeDocument/2006/relationships/hyperlink" Target="https://talan.bank.gov.ua/get-user-certificate/gA3W1TbhUA87pkhyjYT0" TargetMode="External"/><Relationship Id="rId653" Type="http://schemas.openxmlformats.org/officeDocument/2006/relationships/hyperlink" Target="https://talan.bank.gov.ua/get-user-certificate/gA3W1Yv-LazdVZZhiJFB" TargetMode="External"/><Relationship Id="rId292" Type="http://schemas.openxmlformats.org/officeDocument/2006/relationships/hyperlink" Target="https://talan.bank.gov.ua/get-user-certificate/gA3W12OFKKm91PNcHCCg" TargetMode="External"/><Relationship Id="rId306" Type="http://schemas.openxmlformats.org/officeDocument/2006/relationships/hyperlink" Target="https://talan.bank.gov.ua/get-user-certificate/gA3W1nW41XQNmr8fYoqb" TargetMode="External"/><Relationship Id="rId860" Type="http://schemas.openxmlformats.org/officeDocument/2006/relationships/hyperlink" Target="https://talan.bank.gov.ua/get-user-certificate/gA3W1hi9rmQ_ZX5ihKqT" TargetMode="External"/><Relationship Id="rId87" Type="http://schemas.openxmlformats.org/officeDocument/2006/relationships/hyperlink" Target="https://talan.bank.gov.ua/get-user-certificate/gA3W1WQixklR6wKfIgdx" TargetMode="External"/><Relationship Id="rId513" Type="http://schemas.openxmlformats.org/officeDocument/2006/relationships/hyperlink" Target="https://talan.bank.gov.ua/get-user-certificate/gA3W121Eu0JRIrNLPUTY" TargetMode="External"/><Relationship Id="rId597" Type="http://schemas.openxmlformats.org/officeDocument/2006/relationships/hyperlink" Target="https://talan.bank.gov.ua/get-user-certificate/gA3W1yNSNwLAnzntl6za" TargetMode="External"/><Relationship Id="rId720" Type="http://schemas.openxmlformats.org/officeDocument/2006/relationships/hyperlink" Target="https://talan.bank.gov.ua/get-user-certificate/gA3W1jiPR0iWvKmO2emZ" TargetMode="External"/><Relationship Id="rId818" Type="http://schemas.openxmlformats.org/officeDocument/2006/relationships/hyperlink" Target="https://talan.bank.gov.ua/get-user-certificate/gA3W1R5Bw6CBvkG3ssCS" TargetMode="External"/><Relationship Id="rId152" Type="http://schemas.openxmlformats.org/officeDocument/2006/relationships/hyperlink" Target="https://talan.bank.gov.ua/get-user-certificate/gA3W1vvX25rtYchMVRg5" TargetMode="External"/><Relationship Id="rId457" Type="http://schemas.openxmlformats.org/officeDocument/2006/relationships/hyperlink" Target="https://talan.bank.gov.ua/get-user-certificate/gA3W1QHmIBrBQcKEXf2Z" TargetMode="External"/><Relationship Id="rId664" Type="http://schemas.openxmlformats.org/officeDocument/2006/relationships/hyperlink" Target="https://talan.bank.gov.ua/get-user-certificate/gA3W1WxYQZLmnVN5jKwb" TargetMode="External"/><Relationship Id="rId871" Type="http://schemas.openxmlformats.org/officeDocument/2006/relationships/hyperlink" Target="https://talan.bank.gov.ua/get-user-certificate/gA3W11YD0g7zbdSZwuUv" TargetMode="External"/><Relationship Id="rId14" Type="http://schemas.openxmlformats.org/officeDocument/2006/relationships/hyperlink" Target="https://talan.bank.gov.ua/get-user-certificate/gA3W1skvQaAkvulsB4Qz" TargetMode="External"/><Relationship Id="rId317" Type="http://schemas.openxmlformats.org/officeDocument/2006/relationships/hyperlink" Target="https://talan.bank.gov.ua/get-user-certificate/gA3W1A2Sd9qHhc8OLqLc" TargetMode="External"/><Relationship Id="rId524" Type="http://schemas.openxmlformats.org/officeDocument/2006/relationships/hyperlink" Target="https://talan.bank.gov.ua/get-user-certificate/gA3W17nseTdR3VDl0Bm9" TargetMode="External"/><Relationship Id="rId731" Type="http://schemas.openxmlformats.org/officeDocument/2006/relationships/hyperlink" Target="https://talan.bank.gov.ua/get-user-certificate/gA3W1hBS64Ri-hxum5ep" TargetMode="External"/><Relationship Id="rId98" Type="http://schemas.openxmlformats.org/officeDocument/2006/relationships/hyperlink" Target="https://talan.bank.gov.ua/get-user-certificate/gA3W1efm05lPAv4mXmUI" TargetMode="External"/><Relationship Id="rId163" Type="http://schemas.openxmlformats.org/officeDocument/2006/relationships/hyperlink" Target="https://talan.bank.gov.ua/get-user-certificate/gA3W18VTPl5EYcF6LqKu" TargetMode="External"/><Relationship Id="rId370" Type="http://schemas.openxmlformats.org/officeDocument/2006/relationships/hyperlink" Target="https://talan.bank.gov.ua/get-user-certificate/gA3W1zgMxuXlq6UgcK5S" TargetMode="External"/><Relationship Id="rId829" Type="http://schemas.openxmlformats.org/officeDocument/2006/relationships/hyperlink" Target="https://talan.bank.gov.ua/get-user-certificate/gA3W1JPF6uDsCDAVKF3K" TargetMode="External"/><Relationship Id="rId230" Type="http://schemas.openxmlformats.org/officeDocument/2006/relationships/hyperlink" Target="https://talan.bank.gov.ua/get-user-certificate/gA3W1AG2zYsHERzv7npu" TargetMode="External"/><Relationship Id="rId468" Type="http://schemas.openxmlformats.org/officeDocument/2006/relationships/hyperlink" Target="https://talan.bank.gov.ua/get-user-certificate/gA3W12WOUkwQ3g0nIL0F" TargetMode="External"/><Relationship Id="rId675" Type="http://schemas.openxmlformats.org/officeDocument/2006/relationships/hyperlink" Target="https://talan.bank.gov.ua/get-user-certificate/gA3W1G1CksC3FE06O4lO" TargetMode="External"/><Relationship Id="rId882" Type="http://schemas.openxmlformats.org/officeDocument/2006/relationships/hyperlink" Target="https://talan.bank.gov.ua/get-user-certificate/gA3W1aToTzQ3D678gSTM" TargetMode="External"/><Relationship Id="rId25" Type="http://schemas.openxmlformats.org/officeDocument/2006/relationships/hyperlink" Target="https://talan.bank.gov.ua/get-user-certificate/gA3W1q_m_ZLMF7G1GkSY" TargetMode="External"/><Relationship Id="rId328" Type="http://schemas.openxmlformats.org/officeDocument/2006/relationships/hyperlink" Target="https://talan.bank.gov.ua/get-user-certificate/gA3W16L5O18cpDUodjdn" TargetMode="External"/><Relationship Id="rId535" Type="http://schemas.openxmlformats.org/officeDocument/2006/relationships/hyperlink" Target="https://talan.bank.gov.ua/get-user-certificate/gA3W1sJooyW5u9s-0ybR" TargetMode="External"/><Relationship Id="rId742" Type="http://schemas.openxmlformats.org/officeDocument/2006/relationships/hyperlink" Target="https://talan.bank.gov.ua/get-user-certificate/gA3W1rDfa_fNMjatBtQO" TargetMode="External"/><Relationship Id="rId174" Type="http://schemas.openxmlformats.org/officeDocument/2006/relationships/hyperlink" Target="https://talan.bank.gov.ua/get-user-certificate/gA3W1R--2JegEjnWNe1U" TargetMode="External"/><Relationship Id="rId381" Type="http://schemas.openxmlformats.org/officeDocument/2006/relationships/hyperlink" Target="https://talan.bank.gov.ua/get-user-certificate/gA3W1TbAVRF5s4jvmHjN" TargetMode="External"/><Relationship Id="rId602" Type="http://schemas.openxmlformats.org/officeDocument/2006/relationships/hyperlink" Target="https://talan.bank.gov.ua/get-user-certificate/gA3W1VwvTVoowqFxoVHN" TargetMode="External"/><Relationship Id="rId241" Type="http://schemas.openxmlformats.org/officeDocument/2006/relationships/hyperlink" Target="https://talan.bank.gov.ua/get-user-certificate/gA3W1vhj9-ELE1IB7sma" TargetMode="External"/><Relationship Id="rId479" Type="http://schemas.openxmlformats.org/officeDocument/2006/relationships/hyperlink" Target="https://talan.bank.gov.ua/get-user-certificate/gA3W1n3eDKsx1_bZuTEt" TargetMode="External"/><Relationship Id="rId686" Type="http://schemas.openxmlformats.org/officeDocument/2006/relationships/hyperlink" Target="https://talan.bank.gov.ua/get-user-certificate/gA3W1Wx5rNAZCHAU9ZgG" TargetMode="External"/><Relationship Id="rId893" Type="http://schemas.openxmlformats.org/officeDocument/2006/relationships/hyperlink" Target="https://talan.bank.gov.ua/get-user-certificate/gA3W1sITSIbhAaR8-t1-" TargetMode="External"/><Relationship Id="rId907" Type="http://schemas.openxmlformats.org/officeDocument/2006/relationships/hyperlink" Target="https://talan.bank.gov.ua/get-user-certificate/gA3W1Ky-5IP2FyEz8Y5T" TargetMode="External"/><Relationship Id="rId36" Type="http://schemas.openxmlformats.org/officeDocument/2006/relationships/hyperlink" Target="https://talan.bank.gov.ua/get-user-certificate/gA3W1wAQnv1DRcF_18yQ" TargetMode="External"/><Relationship Id="rId339" Type="http://schemas.openxmlformats.org/officeDocument/2006/relationships/hyperlink" Target="https://talan.bank.gov.ua/get-user-certificate/gA3W1L53vnmqWGIhS44q" TargetMode="External"/><Relationship Id="rId546" Type="http://schemas.openxmlformats.org/officeDocument/2006/relationships/hyperlink" Target="https://talan.bank.gov.ua/get-user-certificate/gA3W1pfkgVJi-mTWxFS1" TargetMode="External"/><Relationship Id="rId753" Type="http://schemas.openxmlformats.org/officeDocument/2006/relationships/hyperlink" Target="https://talan.bank.gov.ua/get-user-certificate/gA3W1iXxDHA85MfE1qVm" TargetMode="External"/><Relationship Id="rId101" Type="http://schemas.openxmlformats.org/officeDocument/2006/relationships/hyperlink" Target="https://talan.bank.gov.ua/get-user-certificate/gA3W1nCxDsooyXKHwxuw" TargetMode="External"/><Relationship Id="rId185" Type="http://schemas.openxmlformats.org/officeDocument/2006/relationships/hyperlink" Target="https://talan.bank.gov.ua/get-user-certificate/gA3W1Hc0Is8nX2z2EI_J" TargetMode="External"/><Relationship Id="rId406" Type="http://schemas.openxmlformats.org/officeDocument/2006/relationships/hyperlink" Target="https://talan.bank.gov.ua/get-user-certificate/gA3W1_ixy6b0h6fb9kLP" TargetMode="External"/><Relationship Id="rId392" Type="http://schemas.openxmlformats.org/officeDocument/2006/relationships/hyperlink" Target="https://talan.bank.gov.ua/get-user-certificate/gA3W1_LEjr00ToJeQLQf" TargetMode="External"/><Relationship Id="rId613" Type="http://schemas.openxmlformats.org/officeDocument/2006/relationships/hyperlink" Target="https://talan.bank.gov.ua/get-user-certificate/gA3W14pS_aifme0SH5xc" TargetMode="External"/><Relationship Id="rId697" Type="http://schemas.openxmlformats.org/officeDocument/2006/relationships/hyperlink" Target="https://talan.bank.gov.ua/get-user-certificate/gA3W1MjTfjIGwtMJtwqV" TargetMode="External"/><Relationship Id="rId820" Type="http://schemas.openxmlformats.org/officeDocument/2006/relationships/hyperlink" Target="https://talan.bank.gov.ua/get-user-certificate/gA3W1p5ijoQzJZXJqE_U" TargetMode="External"/><Relationship Id="rId252" Type="http://schemas.openxmlformats.org/officeDocument/2006/relationships/hyperlink" Target="https://talan.bank.gov.ua/get-user-certificate/gA3W1X8rFLfP5Ke-fDES" TargetMode="External"/><Relationship Id="rId47" Type="http://schemas.openxmlformats.org/officeDocument/2006/relationships/hyperlink" Target="https://talan.bank.gov.ua/get-user-certificate/gA3W1C8T7NApWcly6AON" TargetMode="External"/><Relationship Id="rId112" Type="http://schemas.openxmlformats.org/officeDocument/2006/relationships/hyperlink" Target="https://talan.bank.gov.ua/get-user-certificate/gA3W1iB8eLruR0XKvv1X" TargetMode="External"/><Relationship Id="rId557" Type="http://schemas.openxmlformats.org/officeDocument/2006/relationships/hyperlink" Target="https://talan.bank.gov.ua/get-user-certificate/gA3W1ZB4qMAHAyx3D5g-" TargetMode="External"/><Relationship Id="rId764" Type="http://schemas.openxmlformats.org/officeDocument/2006/relationships/hyperlink" Target="https://talan.bank.gov.ua/get-user-certificate/gA3W12e86Eq4-6iO3Hpc" TargetMode="External"/><Relationship Id="rId196" Type="http://schemas.openxmlformats.org/officeDocument/2006/relationships/hyperlink" Target="https://talan.bank.gov.ua/get-user-certificate/gA3W14fcUshOPUBfh7EU" TargetMode="External"/><Relationship Id="rId417" Type="http://schemas.openxmlformats.org/officeDocument/2006/relationships/hyperlink" Target="https://talan.bank.gov.ua/get-user-certificate/gA3W1rq3VgNhBJZqY0QB" TargetMode="External"/><Relationship Id="rId624" Type="http://schemas.openxmlformats.org/officeDocument/2006/relationships/hyperlink" Target="https://talan.bank.gov.ua/get-user-certificate/gA3W1lxjOYMoiRJYpYq9" TargetMode="External"/><Relationship Id="rId831" Type="http://schemas.openxmlformats.org/officeDocument/2006/relationships/hyperlink" Target="https://talan.bank.gov.ua/get-user-certificate/gA3W1wpnHbjToDdepRZg" TargetMode="External"/><Relationship Id="rId263" Type="http://schemas.openxmlformats.org/officeDocument/2006/relationships/hyperlink" Target="https://talan.bank.gov.ua/get-user-certificate/gA3W1FHfdTozAwmjffX1" TargetMode="External"/><Relationship Id="rId470" Type="http://schemas.openxmlformats.org/officeDocument/2006/relationships/hyperlink" Target="https://talan.bank.gov.ua/get-user-certificate/gA3W1R5Hl1CFY9pSUfBc" TargetMode="External"/><Relationship Id="rId58" Type="http://schemas.openxmlformats.org/officeDocument/2006/relationships/hyperlink" Target="https://talan.bank.gov.ua/get-user-certificate/gA3W1GAlB3hp5wlXtL7f" TargetMode="External"/><Relationship Id="rId123" Type="http://schemas.openxmlformats.org/officeDocument/2006/relationships/hyperlink" Target="https://talan.bank.gov.ua/get-user-certificate/gA3W1Rc4xG-E1PJGl-0J" TargetMode="External"/><Relationship Id="rId330" Type="http://schemas.openxmlformats.org/officeDocument/2006/relationships/hyperlink" Target="https://talan.bank.gov.ua/get-user-certificate/gA3W1zy_99kRTXjVtWeC" TargetMode="External"/><Relationship Id="rId568" Type="http://schemas.openxmlformats.org/officeDocument/2006/relationships/hyperlink" Target="https://talan.bank.gov.ua/get-user-certificate/gA3W18vnK2TwPD9va6ea" TargetMode="External"/><Relationship Id="rId775" Type="http://schemas.openxmlformats.org/officeDocument/2006/relationships/hyperlink" Target="https://talan.bank.gov.ua/get-user-certificate/gA3W1f4mkVnHswKtCK-d" TargetMode="External"/><Relationship Id="rId428" Type="http://schemas.openxmlformats.org/officeDocument/2006/relationships/hyperlink" Target="https://talan.bank.gov.ua/get-user-certificate/gA3W1bjFRUzkQazpMGDt" TargetMode="External"/><Relationship Id="rId635" Type="http://schemas.openxmlformats.org/officeDocument/2006/relationships/hyperlink" Target="https://talan.bank.gov.ua/get-user-certificate/gA3W1QBgczs7dvJ7ZlVN" TargetMode="External"/><Relationship Id="rId842" Type="http://schemas.openxmlformats.org/officeDocument/2006/relationships/hyperlink" Target="https://talan.bank.gov.ua/get-user-certificate/gA3W1Iyv-4B9cwrxfUeO" TargetMode="External"/><Relationship Id="rId274" Type="http://schemas.openxmlformats.org/officeDocument/2006/relationships/hyperlink" Target="https://talan.bank.gov.ua/get-user-certificate/gA3W1tKn7q217TaQXCHJ" TargetMode="External"/><Relationship Id="rId481" Type="http://schemas.openxmlformats.org/officeDocument/2006/relationships/hyperlink" Target="https://talan.bank.gov.ua/get-user-certificate/gA3W1iSa2C07WBgh32V0" TargetMode="External"/><Relationship Id="rId702" Type="http://schemas.openxmlformats.org/officeDocument/2006/relationships/hyperlink" Target="https://talan.bank.gov.ua/get-user-certificate/gA3W1zRsSorKQEoQCVqV" TargetMode="External"/><Relationship Id="rId69" Type="http://schemas.openxmlformats.org/officeDocument/2006/relationships/hyperlink" Target="https://talan.bank.gov.ua/get-user-certificate/gA3W1Gkb5-hOggAaXrDc" TargetMode="External"/><Relationship Id="rId134" Type="http://schemas.openxmlformats.org/officeDocument/2006/relationships/hyperlink" Target="https://talan.bank.gov.ua/get-user-certificate/gA3W1mQgyEuRy-yScD6K" TargetMode="External"/><Relationship Id="rId579" Type="http://schemas.openxmlformats.org/officeDocument/2006/relationships/hyperlink" Target="https://talan.bank.gov.ua/get-user-certificate/gA3W13f8-G-uHbAvl7Kj" TargetMode="External"/><Relationship Id="rId786" Type="http://schemas.openxmlformats.org/officeDocument/2006/relationships/hyperlink" Target="https://talan.bank.gov.ua/get-user-certificate/gA3W12PhnmQmH2yhCaOH" TargetMode="External"/><Relationship Id="rId341" Type="http://schemas.openxmlformats.org/officeDocument/2006/relationships/hyperlink" Target="https://talan.bank.gov.ua/get-user-certificate/gA3W1JCKG0UBRYs8li7_" TargetMode="External"/><Relationship Id="rId439" Type="http://schemas.openxmlformats.org/officeDocument/2006/relationships/hyperlink" Target="https://talan.bank.gov.ua/get-user-certificate/gA3W1UTPWOmkhnISSlMG" TargetMode="External"/><Relationship Id="rId646" Type="http://schemas.openxmlformats.org/officeDocument/2006/relationships/hyperlink" Target="https://talan.bank.gov.ua/get-user-certificate/gA3W17l0bHdN_DHVu1mF" TargetMode="External"/><Relationship Id="rId201" Type="http://schemas.openxmlformats.org/officeDocument/2006/relationships/hyperlink" Target="https://talan.bank.gov.ua/get-user-certificate/gA3W1rBB1vXXYvlPPCQ1" TargetMode="External"/><Relationship Id="rId285" Type="http://schemas.openxmlformats.org/officeDocument/2006/relationships/hyperlink" Target="https://talan.bank.gov.ua/get-user-certificate/gA3W1SM8L8nRESRZkmJR" TargetMode="External"/><Relationship Id="rId506" Type="http://schemas.openxmlformats.org/officeDocument/2006/relationships/hyperlink" Target="https://talan.bank.gov.ua/get-user-certificate/gA3W1BJv0wGkrIvw4ovA" TargetMode="External"/><Relationship Id="rId853" Type="http://schemas.openxmlformats.org/officeDocument/2006/relationships/hyperlink" Target="https://talan.bank.gov.ua/get-user-certificate/gA3W1ZB6x-my_wRUCG3u" TargetMode="External"/><Relationship Id="rId492" Type="http://schemas.openxmlformats.org/officeDocument/2006/relationships/hyperlink" Target="https://talan.bank.gov.ua/get-user-certificate/gA3W1YdHDJZvCkjyyzcP" TargetMode="External"/><Relationship Id="rId713" Type="http://schemas.openxmlformats.org/officeDocument/2006/relationships/hyperlink" Target="https://talan.bank.gov.ua/get-user-certificate/gA3W1c-ONOMNv469E_5w" TargetMode="External"/><Relationship Id="rId797" Type="http://schemas.openxmlformats.org/officeDocument/2006/relationships/hyperlink" Target="https://talan.bank.gov.ua/get-user-certificate/gA3W19t4R08Zj_N4PcYg" TargetMode="External"/><Relationship Id="rId145" Type="http://schemas.openxmlformats.org/officeDocument/2006/relationships/hyperlink" Target="https://talan.bank.gov.ua/get-user-certificate/gA3W1SNpgTr1QzfS9AdW" TargetMode="External"/><Relationship Id="rId352" Type="http://schemas.openxmlformats.org/officeDocument/2006/relationships/hyperlink" Target="https://talan.bank.gov.ua/get-user-certificate/gA3W1ouVOigFHQSdslwi" TargetMode="External"/><Relationship Id="rId212" Type="http://schemas.openxmlformats.org/officeDocument/2006/relationships/hyperlink" Target="https://talan.bank.gov.ua/get-user-certificate/gA3W1PBydxrT_CTKqfPE" TargetMode="External"/><Relationship Id="rId657" Type="http://schemas.openxmlformats.org/officeDocument/2006/relationships/hyperlink" Target="https://talan.bank.gov.ua/get-user-certificate/gA3W1M7OhiTMmg3ngNH0" TargetMode="External"/><Relationship Id="rId864" Type="http://schemas.openxmlformats.org/officeDocument/2006/relationships/hyperlink" Target="https://talan.bank.gov.ua/get-user-certificate/gA3W1zUjRaxoO1R-6gPJ" TargetMode="External"/><Relationship Id="rId296" Type="http://schemas.openxmlformats.org/officeDocument/2006/relationships/hyperlink" Target="https://talan.bank.gov.ua/get-user-certificate/gA3W1p2IxfEU3VWTH0m5" TargetMode="External"/><Relationship Id="rId517" Type="http://schemas.openxmlformats.org/officeDocument/2006/relationships/hyperlink" Target="https://talan.bank.gov.ua/get-user-certificate/gA3W1fHtrddOYpZ1PN5V" TargetMode="External"/><Relationship Id="rId724" Type="http://schemas.openxmlformats.org/officeDocument/2006/relationships/hyperlink" Target="https://talan.bank.gov.ua/get-user-certificate/gA3W1IAn9AN6eJx4s1Z0" TargetMode="External"/><Relationship Id="rId60" Type="http://schemas.openxmlformats.org/officeDocument/2006/relationships/hyperlink" Target="https://talan.bank.gov.ua/get-user-certificate/gA3W19LRJQgYAjdcExDz" TargetMode="External"/><Relationship Id="rId156" Type="http://schemas.openxmlformats.org/officeDocument/2006/relationships/hyperlink" Target="https://talan.bank.gov.ua/get-user-certificate/gA3W1bH2AcQiaXpXh_ug" TargetMode="External"/><Relationship Id="rId363" Type="http://schemas.openxmlformats.org/officeDocument/2006/relationships/hyperlink" Target="https://talan.bank.gov.ua/get-user-certificate/gA3W1jzWgGXy5XtI3PMv" TargetMode="External"/><Relationship Id="rId570" Type="http://schemas.openxmlformats.org/officeDocument/2006/relationships/hyperlink" Target="https://talan.bank.gov.ua/get-user-certificate/gA3W1f3tudclpPa8H-_q" TargetMode="External"/><Relationship Id="rId223" Type="http://schemas.openxmlformats.org/officeDocument/2006/relationships/hyperlink" Target="https://talan.bank.gov.ua/get-user-certificate/gA3W19pOoBy-yTkDGrwF" TargetMode="External"/><Relationship Id="rId430" Type="http://schemas.openxmlformats.org/officeDocument/2006/relationships/hyperlink" Target="https://talan.bank.gov.ua/get-user-certificate/gA3W1_jAAOeu5JskLH1k" TargetMode="External"/><Relationship Id="rId668" Type="http://schemas.openxmlformats.org/officeDocument/2006/relationships/hyperlink" Target="https://talan.bank.gov.ua/get-user-certificate/gA3W1YQ4jDH1Q6aBZzL7" TargetMode="External"/><Relationship Id="rId875" Type="http://schemas.openxmlformats.org/officeDocument/2006/relationships/hyperlink" Target="https://talan.bank.gov.ua/get-user-certificate/gA3W1KvTZunfnAPLCvdE" TargetMode="External"/><Relationship Id="rId18" Type="http://schemas.openxmlformats.org/officeDocument/2006/relationships/hyperlink" Target="https://talan.bank.gov.ua/get-user-certificate/gA3W118AptJKU8REwGJo" TargetMode="External"/><Relationship Id="rId528" Type="http://schemas.openxmlformats.org/officeDocument/2006/relationships/hyperlink" Target="https://talan.bank.gov.ua/get-user-certificate/gA3W1bPUSYr_eLHIN9Hc" TargetMode="External"/><Relationship Id="rId735" Type="http://schemas.openxmlformats.org/officeDocument/2006/relationships/hyperlink" Target="https://talan.bank.gov.ua/get-user-certificate/gA3W1w5hgomMzqKWje_N" TargetMode="External"/><Relationship Id="rId167" Type="http://schemas.openxmlformats.org/officeDocument/2006/relationships/hyperlink" Target="https://talan.bank.gov.ua/get-user-certificate/gA3W1AyHuLP1hCVtw9EI" TargetMode="External"/><Relationship Id="rId374" Type="http://schemas.openxmlformats.org/officeDocument/2006/relationships/hyperlink" Target="https://talan.bank.gov.ua/get-user-certificate/gA3W18gZhA52hyqd8EJs" TargetMode="External"/><Relationship Id="rId581" Type="http://schemas.openxmlformats.org/officeDocument/2006/relationships/hyperlink" Target="https://talan.bank.gov.ua/get-user-certificate/gA3W1j_id1YJWuqUVeVC" TargetMode="External"/><Relationship Id="rId71" Type="http://schemas.openxmlformats.org/officeDocument/2006/relationships/hyperlink" Target="https://talan.bank.gov.ua/get-user-certificate/gA3W1dg62t4O1SAIU1p-" TargetMode="External"/><Relationship Id="rId234" Type="http://schemas.openxmlformats.org/officeDocument/2006/relationships/hyperlink" Target="https://talan.bank.gov.ua/get-user-certificate/gA3W1gXOSOu404zkExMu" TargetMode="External"/><Relationship Id="rId679" Type="http://schemas.openxmlformats.org/officeDocument/2006/relationships/hyperlink" Target="https://talan.bank.gov.ua/get-user-certificate/gA3W13kMlaCBtROS3gtz" TargetMode="External"/><Relationship Id="rId802" Type="http://schemas.openxmlformats.org/officeDocument/2006/relationships/hyperlink" Target="https://talan.bank.gov.ua/get-user-certificate/gA3W1h6L2pTC2bKf_Pzn" TargetMode="External"/><Relationship Id="rId886" Type="http://schemas.openxmlformats.org/officeDocument/2006/relationships/hyperlink" Target="https://talan.bank.gov.ua/get-user-certificate/gA3W17NMpFNQ9Uq_qhe-" TargetMode="External"/><Relationship Id="rId2" Type="http://schemas.openxmlformats.org/officeDocument/2006/relationships/hyperlink" Target="https://talan.bank.gov.ua/get-user-certificate/gA3W1yORVdbx1y6GEuEY" TargetMode="External"/><Relationship Id="rId29" Type="http://schemas.openxmlformats.org/officeDocument/2006/relationships/hyperlink" Target="https://talan.bank.gov.ua/get-user-certificate/gA3W1lo3Cped3GN_zqs8" TargetMode="External"/><Relationship Id="rId441" Type="http://schemas.openxmlformats.org/officeDocument/2006/relationships/hyperlink" Target="https://talan.bank.gov.ua/get-user-certificate/gA3W1jTUPYHR9eST87dF" TargetMode="External"/><Relationship Id="rId539" Type="http://schemas.openxmlformats.org/officeDocument/2006/relationships/hyperlink" Target="https://talan.bank.gov.ua/get-user-certificate/gA3W1R0htjXwcDGie_Hr" TargetMode="External"/><Relationship Id="rId746" Type="http://schemas.openxmlformats.org/officeDocument/2006/relationships/hyperlink" Target="https://talan.bank.gov.ua/get-user-certificate/gA3W1nmPXiMia7aqRsAc" TargetMode="External"/><Relationship Id="rId178" Type="http://schemas.openxmlformats.org/officeDocument/2006/relationships/hyperlink" Target="https://talan.bank.gov.ua/get-user-certificate/gA3W1amTz90aBfdbU4cr" TargetMode="External"/><Relationship Id="rId301" Type="http://schemas.openxmlformats.org/officeDocument/2006/relationships/hyperlink" Target="https://talan.bank.gov.ua/get-user-certificate/gA3W1NUUj4b01ca1YnV2" TargetMode="External"/><Relationship Id="rId82" Type="http://schemas.openxmlformats.org/officeDocument/2006/relationships/hyperlink" Target="https://talan.bank.gov.ua/get-user-certificate/gA3W1QieiOpG3WmCzQ5B" TargetMode="External"/><Relationship Id="rId385" Type="http://schemas.openxmlformats.org/officeDocument/2006/relationships/hyperlink" Target="https://talan.bank.gov.ua/get-user-certificate/gA3W1PZSD0Z6A3xaisKs" TargetMode="External"/><Relationship Id="rId592" Type="http://schemas.openxmlformats.org/officeDocument/2006/relationships/hyperlink" Target="https://talan.bank.gov.ua/get-user-certificate/gA3W1ewquKktq5-nxffV" TargetMode="External"/><Relationship Id="rId606" Type="http://schemas.openxmlformats.org/officeDocument/2006/relationships/hyperlink" Target="https://talan.bank.gov.ua/get-user-certificate/gA3W1MFI6ZlIVxH7OJUT" TargetMode="External"/><Relationship Id="rId813" Type="http://schemas.openxmlformats.org/officeDocument/2006/relationships/hyperlink" Target="https://talan.bank.gov.ua/get-user-certificate/gA3W13pdFUdS8ta4JpXP" TargetMode="External"/><Relationship Id="rId245" Type="http://schemas.openxmlformats.org/officeDocument/2006/relationships/hyperlink" Target="https://talan.bank.gov.ua/get-user-certificate/gA3W10_O9J11pqshCwes" TargetMode="External"/><Relationship Id="rId452" Type="http://schemas.openxmlformats.org/officeDocument/2006/relationships/hyperlink" Target="https://talan.bank.gov.ua/get-user-certificate/gA3W1LfbfMW5cT8YF3cY" TargetMode="External"/><Relationship Id="rId897" Type="http://schemas.openxmlformats.org/officeDocument/2006/relationships/hyperlink" Target="https://talan.bank.gov.ua/get-user-certificate/gA3W183SlrNthwP-r5Vj" TargetMode="External"/><Relationship Id="rId105" Type="http://schemas.openxmlformats.org/officeDocument/2006/relationships/hyperlink" Target="https://talan.bank.gov.ua/get-user-certificate/gA3W1nlgm88c-6n5SxnL" TargetMode="External"/><Relationship Id="rId312" Type="http://schemas.openxmlformats.org/officeDocument/2006/relationships/hyperlink" Target="https://talan.bank.gov.ua/get-user-certificate/gA3W1yaLwrQbeyQSOlmg" TargetMode="External"/><Relationship Id="rId757" Type="http://schemas.openxmlformats.org/officeDocument/2006/relationships/hyperlink" Target="https://talan.bank.gov.ua/get-user-certificate/gA3W1rk2nMHtBndel-xK" TargetMode="External"/><Relationship Id="rId93" Type="http://schemas.openxmlformats.org/officeDocument/2006/relationships/hyperlink" Target="https://talan.bank.gov.ua/get-user-certificate/gA3W1LYDFvWbrY8WJYmL" TargetMode="External"/><Relationship Id="rId189" Type="http://schemas.openxmlformats.org/officeDocument/2006/relationships/hyperlink" Target="https://talan.bank.gov.ua/get-user-certificate/gA3W1h-9mKxRvuMwuKGW" TargetMode="External"/><Relationship Id="rId396" Type="http://schemas.openxmlformats.org/officeDocument/2006/relationships/hyperlink" Target="https://talan.bank.gov.ua/get-user-certificate/gA3W1x3B4nxsJNd7gl3-" TargetMode="External"/><Relationship Id="rId617" Type="http://schemas.openxmlformats.org/officeDocument/2006/relationships/hyperlink" Target="https://talan.bank.gov.ua/get-user-certificate/gA3W1PmG_tn89P5uzL1y" TargetMode="External"/><Relationship Id="rId824" Type="http://schemas.openxmlformats.org/officeDocument/2006/relationships/hyperlink" Target="https://talan.bank.gov.ua/get-user-certificate/gA3W16cJ0vhfZksvGW_C" TargetMode="External"/><Relationship Id="rId256" Type="http://schemas.openxmlformats.org/officeDocument/2006/relationships/hyperlink" Target="https://talan.bank.gov.ua/get-user-certificate/gA3W1wFij6ZySte7u01f" TargetMode="External"/><Relationship Id="rId463" Type="http://schemas.openxmlformats.org/officeDocument/2006/relationships/hyperlink" Target="https://talan.bank.gov.ua/get-user-certificate/gA3W1izbpWm8CRaAqB09" TargetMode="External"/><Relationship Id="rId670" Type="http://schemas.openxmlformats.org/officeDocument/2006/relationships/hyperlink" Target="https://talan.bank.gov.ua/get-user-certificate/gA3W1cJu2dfujvR5jqmW" TargetMode="External"/><Relationship Id="rId116" Type="http://schemas.openxmlformats.org/officeDocument/2006/relationships/hyperlink" Target="https://talan.bank.gov.ua/get-user-certificate/gA3W1bGaPVYgo9ix2uPD" TargetMode="External"/><Relationship Id="rId323" Type="http://schemas.openxmlformats.org/officeDocument/2006/relationships/hyperlink" Target="https://talan.bank.gov.ua/get-user-certificate/gA3W1MW7g5La_1299XIn" TargetMode="External"/><Relationship Id="rId530" Type="http://schemas.openxmlformats.org/officeDocument/2006/relationships/hyperlink" Target="https://talan.bank.gov.ua/get-user-certificate/gA3W15di5ievi9d8qSwh" TargetMode="External"/><Relationship Id="rId768" Type="http://schemas.openxmlformats.org/officeDocument/2006/relationships/hyperlink" Target="https://talan.bank.gov.ua/get-user-certificate/gA3W1n722NIymnzPR38W" TargetMode="External"/><Relationship Id="rId20" Type="http://schemas.openxmlformats.org/officeDocument/2006/relationships/hyperlink" Target="https://talan.bank.gov.ua/get-user-certificate/gA3W1za5uvbvrbefUhYG" TargetMode="External"/><Relationship Id="rId628" Type="http://schemas.openxmlformats.org/officeDocument/2006/relationships/hyperlink" Target="https://talan.bank.gov.ua/get-user-certificate/gA3W1a1kMsyOjnELtXIs" TargetMode="External"/><Relationship Id="rId835" Type="http://schemas.openxmlformats.org/officeDocument/2006/relationships/hyperlink" Target="https://talan.bank.gov.ua/get-user-certificate/gA3W1RjLKzcFnvK9cu3C" TargetMode="External"/><Relationship Id="rId267" Type="http://schemas.openxmlformats.org/officeDocument/2006/relationships/hyperlink" Target="https://talan.bank.gov.ua/get-user-certificate/gA3W1JldWewgqVkbi8Ag" TargetMode="External"/><Relationship Id="rId474" Type="http://schemas.openxmlformats.org/officeDocument/2006/relationships/hyperlink" Target="https://talan.bank.gov.ua/get-user-certificate/gA3W1wTJ3wJ2IuQDX_ab" TargetMode="External"/><Relationship Id="rId127" Type="http://schemas.openxmlformats.org/officeDocument/2006/relationships/hyperlink" Target="https://talan.bank.gov.ua/get-user-certificate/gA3W1aSp7j2fUXT2Nuz0" TargetMode="External"/><Relationship Id="rId681" Type="http://schemas.openxmlformats.org/officeDocument/2006/relationships/hyperlink" Target="https://talan.bank.gov.ua/get-user-certificate/gA3W1ZF0TUQZKqbAp2bu" TargetMode="External"/><Relationship Id="rId779" Type="http://schemas.openxmlformats.org/officeDocument/2006/relationships/hyperlink" Target="https://talan.bank.gov.ua/get-user-certificate/gA3W1JMm4XbEGpQfK7oB" TargetMode="External"/><Relationship Id="rId902" Type="http://schemas.openxmlformats.org/officeDocument/2006/relationships/hyperlink" Target="https://talan.bank.gov.ua/get-user-certificate/gA3W1fAMXA0GmK4z6Mzt" TargetMode="External"/><Relationship Id="rId31" Type="http://schemas.openxmlformats.org/officeDocument/2006/relationships/hyperlink" Target="https://talan.bank.gov.ua/get-user-certificate/gA3W1HngNu0Ut3w9bGCV" TargetMode="External"/><Relationship Id="rId334" Type="http://schemas.openxmlformats.org/officeDocument/2006/relationships/hyperlink" Target="https://talan.bank.gov.ua/get-user-certificate/gA3W1S7SeB6rZ5J3msgn" TargetMode="External"/><Relationship Id="rId541" Type="http://schemas.openxmlformats.org/officeDocument/2006/relationships/hyperlink" Target="https://talan.bank.gov.ua/get-user-certificate/gA3W1DZ-D7Rm7E8LgbEX" TargetMode="External"/><Relationship Id="rId639" Type="http://schemas.openxmlformats.org/officeDocument/2006/relationships/hyperlink" Target="https://talan.bank.gov.ua/get-user-certificate/gA3W1nYf4nMBmvD5R06k" TargetMode="External"/><Relationship Id="rId180" Type="http://schemas.openxmlformats.org/officeDocument/2006/relationships/hyperlink" Target="https://talan.bank.gov.ua/get-user-certificate/gA3W197xobNednFRI8CE" TargetMode="External"/><Relationship Id="rId278" Type="http://schemas.openxmlformats.org/officeDocument/2006/relationships/hyperlink" Target="https://talan.bank.gov.ua/get-user-certificate/gA3W1XkW0vsDKGyt9yUc" TargetMode="External"/><Relationship Id="rId401" Type="http://schemas.openxmlformats.org/officeDocument/2006/relationships/hyperlink" Target="https://talan.bank.gov.ua/get-user-certificate/gA3W1vtJRQtBQ7SvWj8n" TargetMode="External"/><Relationship Id="rId846" Type="http://schemas.openxmlformats.org/officeDocument/2006/relationships/hyperlink" Target="https://talan.bank.gov.ua/get-user-certificate/gA3W1QdSYdINgD4AD4V4" TargetMode="External"/><Relationship Id="rId485" Type="http://schemas.openxmlformats.org/officeDocument/2006/relationships/hyperlink" Target="https://talan.bank.gov.ua/get-user-certificate/gA3W1cfKdKPemu792bhm" TargetMode="External"/><Relationship Id="rId692" Type="http://schemas.openxmlformats.org/officeDocument/2006/relationships/hyperlink" Target="https://talan.bank.gov.ua/get-user-certificate/gA3W1iwfs7ktPnVy4UrF" TargetMode="External"/><Relationship Id="rId706" Type="http://schemas.openxmlformats.org/officeDocument/2006/relationships/hyperlink" Target="https://talan.bank.gov.ua/get-user-certificate/gA3W1JRmNyqCXb-bmmaX" TargetMode="External"/><Relationship Id="rId42" Type="http://schemas.openxmlformats.org/officeDocument/2006/relationships/hyperlink" Target="https://talan.bank.gov.ua/get-user-certificate/gA3W1NH-B-wsKzsVIbf2" TargetMode="External"/><Relationship Id="rId138" Type="http://schemas.openxmlformats.org/officeDocument/2006/relationships/hyperlink" Target="https://talan.bank.gov.ua/get-user-certificate/gA3W1i6CdGAXE0AZ7-1c" TargetMode="External"/><Relationship Id="rId345" Type="http://schemas.openxmlformats.org/officeDocument/2006/relationships/hyperlink" Target="https://talan.bank.gov.ua/get-user-certificate/gA3W10-W5L_AXuA2SLaI" TargetMode="External"/><Relationship Id="rId552" Type="http://schemas.openxmlformats.org/officeDocument/2006/relationships/hyperlink" Target="https://talan.bank.gov.ua/get-user-certificate/gA3W1A2n8aqBk5Q2uerF" TargetMode="External"/><Relationship Id="rId191" Type="http://schemas.openxmlformats.org/officeDocument/2006/relationships/hyperlink" Target="https://talan.bank.gov.ua/get-user-certificate/gA3W1xZkG5OCE8oxXyIa" TargetMode="External"/><Relationship Id="rId205" Type="http://schemas.openxmlformats.org/officeDocument/2006/relationships/hyperlink" Target="https://talan.bank.gov.ua/get-user-certificate/gA3W1YNkLTM6m1gXmeCk" TargetMode="External"/><Relationship Id="rId412" Type="http://schemas.openxmlformats.org/officeDocument/2006/relationships/hyperlink" Target="https://talan.bank.gov.ua/get-user-certificate/gA3W19RqH2Im6xIxVY7b" TargetMode="External"/><Relationship Id="rId857" Type="http://schemas.openxmlformats.org/officeDocument/2006/relationships/hyperlink" Target="https://talan.bank.gov.ua/get-user-certificate/gA3W1Pyo3d5CC1BghdDt" TargetMode="External"/><Relationship Id="rId289" Type="http://schemas.openxmlformats.org/officeDocument/2006/relationships/hyperlink" Target="https://talan.bank.gov.ua/get-user-certificate/gA3W1OyngezTj2FRBfMZ" TargetMode="External"/><Relationship Id="rId496" Type="http://schemas.openxmlformats.org/officeDocument/2006/relationships/hyperlink" Target="https://talan.bank.gov.ua/get-user-certificate/gA3W1bLp9rW3lGqN5D71" TargetMode="External"/><Relationship Id="rId717" Type="http://schemas.openxmlformats.org/officeDocument/2006/relationships/hyperlink" Target="https://talan.bank.gov.ua/get-user-certificate/gA3W1hOBSJHrFisfimZ1" TargetMode="External"/><Relationship Id="rId53" Type="http://schemas.openxmlformats.org/officeDocument/2006/relationships/hyperlink" Target="https://talan.bank.gov.ua/get-user-certificate/gA3W13-VSS9ofV874g44" TargetMode="External"/><Relationship Id="rId149" Type="http://schemas.openxmlformats.org/officeDocument/2006/relationships/hyperlink" Target="https://talan.bank.gov.ua/get-user-certificate/gA3W1AjHq94ixZoZ2zL9" TargetMode="External"/><Relationship Id="rId356" Type="http://schemas.openxmlformats.org/officeDocument/2006/relationships/hyperlink" Target="https://talan.bank.gov.ua/get-user-certificate/gA3W1ieyftCFeItQDBFl" TargetMode="External"/><Relationship Id="rId563" Type="http://schemas.openxmlformats.org/officeDocument/2006/relationships/hyperlink" Target="https://talan.bank.gov.ua/get-user-certificate/gA3W1C8tL9HQDW1aAV9S" TargetMode="External"/><Relationship Id="rId770" Type="http://schemas.openxmlformats.org/officeDocument/2006/relationships/hyperlink" Target="https://talan.bank.gov.ua/get-user-certificate/gA3W18njFzS9X1x9c1DA" TargetMode="External"/><Relationship Id="rId216" Type="http://schemas.openxmlformats.org/officeDocument/2006/relationships/hyperlink" Target="https://talan.bank.gov.ua/get-user-certificate/gA3W18aXvwWUmIQE5qtf" TargetMode="External"/><Relationship Id="rId423" Type="http://schemas.openxmlformats.org/officeDocument/2006/relationships/hyperlink" Target="https://talan.bank.gov.ua/get-user-certificate/gA3W1SRdLVt8yqSzOxmf" TargetMode="External"/><Relationship Id="rId868" Type="http://schemas.openxmlformats.org/officeDocument/2006/relationships/hyperlink" Target="https://talan.bank.gov.ua/get-user-certificate/gA3W1lVuOaCTekup0BDB" TargetMode="External"/><Relationship Id="rId630" Type="http://schemas.openxmlformats.org/officeDocument/2006/relationships/hyperlink" Target="https://talan.bank.gov.ua/get-user-certificate/gA3W1xv0O1wodaIXUPN_" TargetMode="External"/><Relationship Id="rId728" Type="http://schemas.openxmlformats.org/officeDocument/2006/relationships/hyperlink" Target="https://talan.bank.gov.ua/get-user-certificate/gA3W1NWJSPDMeGCPEkn-" TargetMode="External"/><Relationship Id="rId64" Type="http://schemas.openxmlformats.org/officeDocument/2006/relationships/hyperlink" Target="https://talan.bank.gov.ua/get-user-certificate/gA3W1Z4sh6bYwrv7JphI" TargetMode="External"/><Relationship Id="rId367" Type="http://schemas.openxmlformats.org/officeDocument/2006/relationships/hyperlink" Target="https://talan.bank.gov.ua/get-user-certificate/gA3W11kT8Rthw7MVr5Yu" TargetMode="External"/><Relationship Id="rId574" Type="http://schemas.openxmlformats.org/officeDocument/2006/relationships/hyperlink" Target="https://talan.bank.gov.ua/get-user-certificate/gA3W19_Em9iwCL_gQekQ" TargetMode="External"/><Relationship Id="rId227" Type="http://schemas.openxmlformats.org/officeDocument/2006/relationships/hyperlink" Target="https://talan.bank.gov.ua/get-user-certificate/gA3W11dhNpQaMk0S9jf1" TargetMode="External"/><Relationship Id="rId781" Type="http://schemas.openxmlformats.org/officeDocument/2006/relationships/hyperlink" Target="https://talan.bank.gov.ua/get-user-certificate/gA3W1Zym39dSp32gOyuY" TargetMode="External"/><Relationship Id="rId879" Type="http://schemas.openxmlformats.org/officeDocument/2006/relationships/hyperlink" Target="https://talan.bank.gov.ua/get-user-certificate/gA3W18MICQcnOCAeB9eb" TargetMode="External"/><Relationship Id="rId434" Type="http://schemas.openxmlformats.org/officeDocument/2006/relationships/hyperlink" Target="https://talan.bank.gov.ua/get-user-certificate/gA3W1FIRwe5wk9jKzU9g" TargetMode="External"/><Relationship Id="rId641" Type="http://schemas.openxmlformats.org/officeDocument/2006/relationships/hyperlink" Target="https://talan.bank.gov.ua/get-user-certificate/gA3W1BEvaS-U_Snp7Fll" TargetMode="External"/><Relationship Id="rId739" Type="http://schemas.openxmlformats.org/officeDocument/2006/relationships/hyperlink" Target="https://talan.bank.gov.ua/get-user-certificate/gA3W1rZfm8bfg_hTRxgl" TargetMode="External"/><Relationship Id="rId280" Type="http://schemas.openxmlformats.org/officeDocument/2006/relationships/hyperlink" Target="https://talan.bank.gov.ua/get-user-certificate/gA3W1nEe9TxFbwgVhdm5" TargetMode="External"/><Relationship Id="rId501" Type="http://schemas.openxmlformats.org/officeDocument/2006/relationships/hyperlink" Target="https://talan.bank.gov.ua/get-user-certificate/gA3W1ifhMUZ9bnsHAbMf" TargetMode="External"/><Relationship Id="rId75" Type="http://schemas.openxmlformats.org/officeDocument/2006/relationships/hyperlink" Target="https://talan.bank.gov.ua/get-user-certificate/gA3W1GYrI8JdWT4cIHg-" TargetMode="External"/><Relationship Id="rId140" Type="http://schemas.openxmlformats.org/officeDocument/2006/relationships/hyperlink" Target="https://talan.bank.gov.ua/get-user-certificate/gA3W1a8SaL_6t0KY-ZAT" TargetMode="External"/><Relationship Id="rId378" Type="http://schemas.openxmlformats.org/officeDocument/2006/relationships/hyperlink" Target="https://talan.bank.gov.ua/get-user-certificate/gA3W1ICOW7Fmu1nli1cD" TargetMode="External"/><Relationship Id="rId585" Type="http://schemas.openxmlformats.org/officeDocument/2006/relationships/hyperlink" Target="https://talan.bank.gov.ua/get-user-certificate/gA3W1_VeK27Pwlx8y4T2" TargetMode="External"/><Relationship Id="rId792" Type="http://schemas.openxmlformats.org/officeDocument/2006/relationships/hyperlink" Target="https://talan.bank.gov.ua/get-user-certificate/gA3W1f7PWCr3jLGfXpbf" TargetMode="External"/><Relationship Id="rId806" Type="http://schemas.openxmlformats.org/officeDocument/2006/relationships/hyperlink" Target="https://talan.bank.gov.ua/get-user-certificate/gA3W1CmbDfZw8LUHzai3" TargetMode="External"/><Relationship Id="rId6" Type="http://schemas.openxmlformats.org/officeDocument/2006/relationships/hyperlink" Target="https://talan.bank.gov.ua/get-user-certificate/gA3W1w43pzdzsQIZNO8_" TargetMode="External"/><Relationship Id="rId238" Type="http://schemas.openxmlformats.org/officeDocument/2006/relationships/hyperlink" Target="https://talan.bank.gov.ua/get-user-certificate/gA3W1eaQetIuJRZ0K0-a" TargetMode="External"/><Relationship Id="rId445" Type="http://schemas.openxmlformats.org/officeDocument/2006/relationships/hyperlink" Target="https://talan.bank.gov.ua/get-user-certificate/gA3W1QcCY3XeJCcV3dFW" TargetMode="External"/><Relationship Id="rId652" Type="http://schemas.openxmlformats.org/officeDocument/2006/relationships/hyperlink" Target="https://talan.bank.gov.ua/get-user-certificate/gA3W1Or0XPoESmZ321n2" TargetMode="External"/><Relationship Id="rId291" Type="http://schemas.openxmlformats.org/officeDocument/2006/relationships/hyperlink" Target="https://talan.bank.gov.ua/get-user-certificate/gA3W1BXpTKeINxNA6YTa" TargetMode="External"/><Relationship Id="rId305" Type="http://schemas.openxmlformats.org/officeDocument/2006/relationships/hyperlink" Target="https://talan.bank.gov.ua/get-user-certificate/gA3W1TbYIWRzNFNJVC2Y" TargetMode="External"/><Relationship Id="rId512" Type="http://schemas.openxmlformats.org/officeDocument/2006/relationships/hyperlink" Target="https://talan.bank.gov.ua/get-user-certificate/gA3W1rUXwHQKxznZx74V" TargetMode="External"/><Relationship Id="rId86" Type="http://schemas.openxmlformats.org/officeDocument/2006/relationships/hyperlink" Target="https://talan.bank.gov.ua/get-user-certificate/gA3W1o77rDG_cV_Icw55" TargetMode="External"/><Relationship Id="rId151" Type="http://schemas.openxmlformats.org/officeDocument/2006/relationships/hyperlink" Target="https://talan.bank.gov.ua/get-user-certificate/gA3W1Uxd8Bf_YUIDnXmV" TargetMode="External"/><Relationship Id="rId389" Type="http://schemas.openxmlformats.org/officeDocument/2006/relationships/hyperlink" Target="https://talan.bank.gov.ua/get-user-certificate/gA3W1Uydv06Jd4Ltd98H" TargetMode="External"/><Relationship Id="rId596" Type="http://schemas.openxmlformats.org/officeDocument/2006/relationships/hyperlink" Target="https://talan.bank.gov.ua/get-user-certificate/gA3W1HpGb0kmu1vEMbBe" TargetMode="External"/><Relationship Id="rId817" Type="http://schemas.openxmlformats.org/officeDocument/2006/relationships/hyperlink" Target="https://talan.bank.gov.ua/get-user-certificate/gA3W1S5qIetLmwtzP0Dv" TargetMode="External"/><Relationship Id="rId249" Type="http://schemas.openxmlformats.org/officeDocument/2006/relationships/hyperlink" Target="https://talan.bank.gov.ua/get-user-certificate/gA3W1Z4OQ3GnhW6Rst3-" TargetMode="External"/><Relationship Id="rId456" Type="http://schemas.openxmlformats.org/officeDocument/2006/relationships/hyperlink" Target="https://talan.bank.gov.ua/get-user-certificate/gA3W1TktLpA4qwqn-9Qp" TargetMode="External"/><Relationship Id="rId663" Type="http://schemas.openxmlformats.org/officeDocument/2006/relationships/hyperlink" Target="https://talan.bank.gov.ua/get-user-certificate/gA3W1gmDwG9u9kH4ZySS" TargetMode="External"/><Relationship Id="rId870" Type="http://schemas.openxmlformats.org/officeDocument/2006/relationships/hyperlink" Target="https://talan.bank.gov.ua/get-user-certificate/gA3W1oSTFYb5drjY5B0N" TargetMode="External"/><Relationship Id="rId13" Type="http://schemas.openxmlformats.org/officeDocument/2006/relationships/hyperlink" Target="https://talan.bank.gov.ua/get-user-certificate/gA3W1g9ltb_2Taxpm8iy" TargetMode="External"/><Relationship Id="rId109" Type="http://schemas.openxmlformats.org/officeDocument/2006/relationships/hyperlink" Target="https://talan.bank.gov.ua/get-user-certificate/gA3W1TfWfhzB9dsSwx4n" TargetMode="External"/><Relationship Id="rId316" Type="http://schemas.openxmlformats.org/officeDocument/2006/relationships/hyperlink" Target="https://talan.bank.gov.ua/get-user-certificate/gA3W16LQeqRgIUhNhfGT" TargetMode="External"/><Relationship Id="rId523" Type="http://schemas.openxmlformats.org/officeDocument/2006/relationships/hyperlink" Target="https://talan.bank.gov.ua/get-user-certificate/gA3W1662IJ-tWiq3F143" TargetMode="External"/><Relationship Id="rId97" Type="http://schemas.openxmlformats.org/officeDocument/2006/relationships/hyperlink" Target="https://talan.bank.gov.ua/get-user-certificate/gA3W14-aKXiELzUosm3j" TargetMode="External"/><Relationship Id="rId730" Type="http://schemas.openxmlformats.org/officeDocument/2006/relationships/hyperlink" Target="https://talan.bank.gov.ua/get-user-certificate/gA3W1uxx0qOhT0KTvJQB" TargetMode="External"/><Relationship Id="rId828" Type="http://schemas.openxmlformats.org/officeDocument/2006/relationships/hyperlink" Target="https://talan.bank.gov.ua/get-user-certificate/gA3W110-xNzvX-MA4JGf" TargetMode="External"/><Relationship Id="rId162" Type="http://schemas.openxmlformats.org/officeDocument/2006/relationships/hyperlink" Target="https://talan.bank.gov.ua/get-user-certificate/gA3W1h7MiayA5-C9oDlC" TargetMode="External"/><Relationship Id="rId467" Type="http://schemas.openxmlformats.org/officeDocument/2006/relationships/hyperlink" Target="https://talan.bank.gov.ua/get-user-certificate/gA3W1qxFUAAjtez62Bht" TargetMode="External"/><Relationship Id="rId674" Type="http://schemas.openxmlformats.org/officeDocument/2006/relationships/hyperlink" Target="https://talan.bank.gov.ua/get-user-certificate/gA3W1c3XIgTNXstTphW4" TargetMode="External"/><Relationship Id="rId881" Type="http://schemas.openxmlformats.org/officeDocument/2006/relationships/hyperlink" Target="https://talan.bank.gov.ua/get-user-certificate/gA3W1KpzOX721MQdeOl0" TargetMode="External"/><Relationship Id="rId24" Type="http://schemas.openxmlformats.org/officeDocument/2006/relationships/hyperlink" Target="https://talan.bank.gov.ua/get-user-certificate/gA3W1b3KaakombuEI_nI" TargetMode="External"/><Relationship Id="rId327" Type="http://schemas.openxmlformats.org/officeDocument/2006/relationships/hyperlink" Target="https://talan.bank.gov.ua/get-user-certificate/gA3W1MC8LcJFpbIXyBon" TargetMode="External"/><Relationship Id="rId534" Type="http://schemas.openxmlformats.org/officeDocument/2006/relationships/hyperlink" Target="https://talan.bank.gov.ua/get-user-certificate/gA3W167RSRQGVZnzhnl2" TargetMode="External"/><Relationship Id="rId741" Type="http://schemas.openxmlformats.org/officeDocument/2006/relationships/hyperlink" Target="https://talan.bank.gov.ua/get-user-certificate/gA3W18XoAzA-1cjnr4xQ" TargetMode="External"/><Relationship Id="rId839" Type="http://schemas.openxmlformats.org/officeDocument/2006/relationships/hyperlink" Target="https://talan.bank.gov.ua/get-user-certificate/gA3W1W9wOiCbgBWu9S0u" TargetMode="External"/><Relationship Id="rId173" Type="http://schemas.openxmlformats.org/officeDocument/2006/relationships/hyperlink" Target="https://talan.bank.gov.ua/get-user-certificate/gA3W19OdsGSB7x87gjXr" TargetMode="External"/><Relationship Id="rId380" Type="http://schemas.openxmlformats.org/officeDocument/2006/relationships/hyperlink" Target="https://talan.bank.gov.ua/get-user-certificate/gA3W1gUnyVdm0dG6weX9" TargetMode="External"/><Relationship Id="rId601" Type="http://schemas.openxmlformats.org/officeDocument/2006/relationships/hyperlink" Target="https://talan.bank.gov.ua/get-user-certificate/gA3W1s13CPJrqkzTqE6G" TargetMode="External"/><Relationship Id="rId240" Type="http://schemas.openxmlformats.org/officeDocument/2006/relationships/hyperlink" Target="https://talan.bank.gov.ua/get-user-certificate/gA3W1MXmV6EaCobfn_dj" TargetMode="External"/><Relationship Id="rId478" Type="http://schemas.openxmlformats.org/officeDocument/2006/relationships/hyperlink" Target="https://talan.bank.gov.ua/get-user-certificate/gA3W1tljcPo3fUWhClxD" TargetMode="External"/><Relationship Id="rId685" Type="http://schemas.openxmlformats.org/officeDocument/2006/relationships/hyperlink" Target="https://talan.bank.gov.ua/get-user-certificate/gA3W1irl8ujDP_Jx5wFz" TargetMode="External"/><Relationship Id="rId892" Type="http://schemas.openxmlformats.org/officeDocument/2006/relationships/hyperlink" Target="https://talan.bank.gov.ua/get-user-certificate/gA3W1LB0U7TQIVhYXx8i" TargetMode="External"/><Relationship Id="rId906" Type="http://schemas.openxmlformats.org/officeDocument/2006/relationships/hyperlink" Target="https://talan.bank.gov.ua/get-user-certificate/gA3W1YSzY0sw85Q47eT-" TargetMode="External"/><Relationship Id="rId35" Type="http://schemas.openxmlformats.org/officeDocument/2006/relationships/hyperlink" Target="https://talan.bank.gov.ua/get-user-certificate/gA3W1kNyAtfaoU9YaQAc" TargetMode="External"/><Relationship Id="rId100" Type="http://schemas.openxmlformats.org/officeDocument/2006/relationships/hyperlink" Target="https://talan.bank.gov.ua/get-user-certificate/gA3W1bdVwmU3kmBHlM7z" TargetMode="External"/><Relationship Id="rId338" Type="http://schemas.openxmlformats.org/officeDocument/2006/relationships/hyperlink" Target="https://talan.bank.gov.ua/get-user-certificate/gA3W1z8gcU48lBwEYrVR" TargetMode="External"/><Relationship Id="rId545" Type="http://schemas.openxmlformats.org/officeDocument/2006/relationships/hyperlink" Target="https://talan.bank.gov.ua/get-user-certificate/gA3W1wzJCMyULRWJe6C-" TargetMode="External"/><Relationship Id="rId752" Type="http://schemas.openxmlformats.org/officeDocument/2006/relationships/hyperlink" Target="https://talan.bank.gov.ua/get-user-certificate/gA3W17BHBUY9_oYhos17" TargetMode="External"/><Relationship Id="rId184" Type="http://schemas.openxmlformats.org/officeDocument/2006/relationships/hyperlink" Target="https://talan.bank.gov.ua/get-user-certificate/gA3W1_ibDPIJvB7VAQnP" TargetMode="External"/><Relationship Id="rId391" Type="http://schemas.openxmlformats.org/officeDocument/2006/relationships/hyperlink" Target="https://talan.bank.gov.ua/get-user-certificate/gA3W12qGGyoNfP_vXK-O" TargetMode="External"/><Relationship Id="rId405" Type="http://schemas.openxmlformats.org/officeDocument/2006/relationships/hyperlink" Target="https://talan.bank.gov.ua/get-user-certificate/gA3W1OQONRLiZaqcDuSP" TargetMode="External"/><Relationship Id="rId612" Type="http://schemas.openxmlformats.org/officeDocument/2006/relationships/hyperlink" Target="https://talan.bank.gov.ua/get-user-certificate/gA3W1HK0KaXLi4mYWhQf" TargetMode="External"/><Relationship Id="rId251" Type="http://schemas.openxmlformats.org/officeDocument/2006/relationships/hyperlink" Target="https://talan.bank.gov.ua/get-user-certificate/gA3W1AS3YowuiOaUGxj_" TargetMode="External"/><Relationship Id="rId489" Type="http://schemas.openxmlformats.org/officeDocument/2006/relationships/hyperlink" Target="https://talan.bank.gov.ua/get-user-certificate/gA3W1y2hzf5hwK8yDzu-" TargetMode="External"/><Relationship Id="rId696" Type="http://schemas.openxmlformats.org/officeDocument/2006/relationships/hyperlink" Target="https://talan.bank.gov.ua/get-user-certificate/gA3W1pV_wNCOwZSxHn2H" TargetMode="External"/><Relationship Id="rId46" Type="http://schemas.openxmlformats.org/officeDocument/2006/relationships/hyperlink" Target="https://talan.bank.gov.ua/get-user-certificate/gA3W1saMSim3awmN7Xul" TargetMode="External"/><Relationship Id="rId349" Type="http://schemas.openxmlformats.org/officeDocument/2006/relationships/hyperlink" Target="https://talan.bank.gov.ua/get-user-certificate/gA3W1vQw9eD2IvnEdzex" TargetMode="External"/><Relationship Id="rId556" Type="http://schemas.openxmlformats.org/officeDocument/2006/relationships/hyperlink" Target="https://talan.bank.gov.ua/get-user-certificate/gA3W1eCso_psffBi_BGK" TargetMode="External"/><Relationship Id="rId763" Type="http://schemas.openxmlformats.org/officeDocument/2006/relationships/hyperlink" Target="https://talan.bank.gov.ua/get-user-certificate/gA3W10re7Vh9n2AuYWIA" TargetMode="External"/><Relationship Id="rId111" Type="http://schemas.openxmlformats.org/officeDocument/2006/relationships/hyperlink" Target="https://talan.bank.gov.ua/get-user-certificate/gA3W1FF6nVYTcZRghuy0" TargetMode="External"/><Relationship Id="rId195" Type="http://schemas.openxmlformats.org/officeDocument/2006/relationships/hyperlink" Target="https://talan.bank.gov.ua/get-user-certificate/gA3W1F4XNPnloAmePPkq" TargetMode="External"/><Relationship Id="rId209" Type="http://schemas.openxmlformats.org/officeDocument/2006/relationships/hyperlink" Target="https://talan.bank.gov.ua/get-user-certificate/gA3W1D37cP68NGbrq3Eq" TargetMode="External"/><Relationship Id="rId416" Type="http://schemas.openxmlformats.org/officeDocument/2006/relationships/hyperlink" Target="https://talan.bank.gov.ua/get-user-certificate/gA3W1psAoEy4kKQK6kt7" TargetMode="External"/><Relationship Id="rId623" Type="http://schemas.openxmlformats.org/officeDocument/2006/relationships/hyperlink" Target="https://talan.bank.gov.ua/get-user-certificate/gA3W19feszKABIH0A9KM" TargetMode="External"/><Relationship Id="rId830" Type="http://schemas.openxmlformats.org/officeDocument/2006/relationships/hyperlink" Target="https://talan.bank.gov.ua/get-user-certificate/gA3W1krE9lG19qyymHLh" TargetMode="External"/><Relationship Id="rId57" Type="http://schemas.openxmlformats.org/officeDocument/2006/relationships/hyperlink" Target="https://talan.bank.gov.ua/get-user-certificate/gA3W1vaHiCWSILkma-tN" TargetMode="External"/><Relationship Id="rId262" Type="http://schemas.openxmlformats.org/officeDocument/2006/relationships/hyperlink" Target="https://talan.bank.gov.ua/get-user-certificate/gA3W1-7Cd2xUedAWSphj" TargetMode="External"/><Relationship Id="rId567" Type="http://schemas.openxmlformats.org/officeDocument/2006/relationships/hyperlink" Target="https://talan.bank.gov.ua/get-user-certificate/gA3W1VNqAb83xei9KC8g" TargetMode="External"/><Relationship Id="rId122" Type="http://schemas.openxmlformats.org/officeDocument/2006/relationships/hyperlink" Target="https://talan.bank.gov.ua/get-user-certificate/gA3W1AR6V5ew8m7edSwy" TargetMode="External"/><Relationship Id="rId774" Type="http://schemas.openxmlformats.org/officeDocument/2006/relationships/hyperlink" Target="https://talan.bank.gov.ua/get-user-certificate/gA3W1q1o-T2i3gnn5jO0" TargetMode="External"/><Relationship Id="rId427" Type="http://schemas.openxmlformats.org/officeDocument/2006/relationships/hyperlink" Target="https://talan.bank.gov.ua/get-user-certificate/gA3W12fkD7rRTwWrg9vR" TargetMode="External"/><Relationship Id="rId634" Type="http://schemas.openxmlformats.org/officeDocument/2006/relationships/hyperlink" Target="https://talan.bank.gov.ua/get-user-certificate/gA3W1sH_-81oJc7kT0ZV" TargetMode="External"/><Relationship Id="rId841" Type="http://schemas.openxmlformats.org/officeDocument/2006/relationships/hyperlink" Target="https://talan.bank.gov.ua/get-user-certificate/gA3W1IdyT1vAFCsRPfv9" TargetMode="External"/><Relationship Id="rId273" Type="http://schemas.openxmlformats.org/officeDocument/2006/relationships/hyperlink" Target="https://talan.bank.gov.ua/get-user-certificate/gA3W1z06AMwFvVfsMGWg" TargetMode="External"/><Relationship Id="rId480" Type="http://schemas.openxmlformats.org/officeDocument/2006/relationships/hyperlink" Target="https://talan.bank.gov.ua/get-user-certificate/gA3W1JiaI5uA6SOtJAv-" TargetMode="External"/><Relationship Id="rId701" Type="http://schemas.openxmlformats.org/officeDocument/2006/relationships/hyperlink" Target="https://talan.bank.gov.ua/get-user-certificate/gA3W1MszzKYNhubU9CNc" TargetMode="External"/><Relationship Id="rId68" Type="http://schemas.openxmlformats.org/officeDocument/2006/relationships/hyperlink" Target="https://talan.bank.gov.ua/get-user-certificate/gA3W1BJMRRlIq9WKEwXp" TargetMode="External"/><Relationship Id="rId133" Type="http://schemas.openxmlformats.org/officeDocument/2006/relationships/hyperlink" Target="https://talan.bank.gov.ua/get-user-certificate/gA3W10UW3uNten4ny_V3" TargetMode="External"/><Relationship Id="rId340" Type="http://schemas.openxmlformats.org/officeDocument/2006/relationships/hyperlink" Target="https://talan.bank.gov.ua/get-user-certificate/gA3W1blMAt-ffdJzLXR7" TargetMode="External"/><Relationship Id="rId578" Type="http://schemas.openxmlformats.org/officeDocument/2006/relationships/hyperlink" Target="https://talan.bank.gov.ua/get-user-certificate/gA3W1ca2k_UM0J835hgr" TargetMode="External"/><Relationship Id="rId785" Type="http://schemas.openxmlformats.org/officeDocument/2006/relationships/hyperlink" Target="https://talan.bank.gov.ua/get-user-certificate/gA3W1vBOMYwi4dlXfzMS" TargetMode="External"/><Relationship Id="rId200" Type="http://schemas.openxmlformats.org/officeDocument/2006/relationships/hyperlink" Target="https://talan.bank.gov.ua/get-user-certificate/gA3W1fEiPlIlxFiWhoea" TargetMode="External"/><Relationship Id="rId438" Type="http://schemas.openxmlformats.org/officeDocument/2006/relationships/hyperlink" Target="https://talan.bank.gov.ua/get-user-certificate/gA3W1Il1jiCOBSbSCyH3" TargetMode="External"/><Relationship Id="rId645" Type="http://schemas.openxmlformats.org/officeDocument/2006/relationships/hyperlink" Target="https://talan.bank.gov.ua/get-user-certificate/gA3W1G4Ah5UJTBJ5EdZX" TargetMode="External"/><Relationship Id="rId852" Type="http://schemas.openxmlformats.org/officeDocument/2006/relationships/hyperlink" Target="https://talan.bank.gov.ua/get-user-certificate/gA3W1WS38tbRl0pA5iYy" TargetMode="External"/><Relationship Id="rId284" Type="http://schemas.openxmlformats.org/officeDocument/2006/relationships/hyperlink" Target="https://talan.bank.gov.ua/get-user-certificate/gA3W1WNTiiQlYwEFtlYx" TargetMode="External"/><Relationship Id="rId491" Type="http://schemas.openxmlformats.org/officeDocument/2006/relationships/hyperlink" Target="https://talan.bank.gov.ua/get-user-certificate/gA3W1ZIWyeqUcIfGLcVl" TargetMode="External"/><Relationship Id="rId505" Type="http://schemas.openxmlformats.org/officeDocument/2006/relationships/hyperlink" Target="https://talan.bank.gov.ua/get-user-certificate/gA3W1Yyt-ojqVIvygfDT" TargetMode="External"/><Relationship Id="rId712" Type="http://schemas.openxmlformats.org/officeDocument/2006/relationships/hyperlink" Target="https://talan.bank.gov.ua/get-user-certificate/gA3W1RseKL5KOfXCR2RM" TargetMode="External"/><Relationship Id="rId37" Type="http://schemas.openxmlformats.org/officeDocument/2006/relationships/hyperlink" Target="https://talan.bank.gov.ua/get-user-certificate/gA3W1pwiKVEZAbND2va_" TargetMode="External"/><Relationship Id="rId79" Type="http://schemas.openxmlformats.org/officeDocument/2006/relationships/hyperlink" Target="https://talan.bank.gov.ua/get-user-certificate/gA3W1AS0KoVYz1cTXJGD" TargetMode="External"/><Relationship Id="rId102" Type="http://schemas.openxmlformats.org/officeDocument/2006/relationships/hyperlink" Target="https://talan.bank.gov.ua/get-user-certificate/gA3W1neExM5RO2oGuERB" TargetMode="External"/><Relationship Id="rId144" Type="http://schemas.openxmlformats.org/officeDocument/2006/relationships/hyperlink" Target="https://talan.bank.gov.ua/get-user-certificate/gA3W1cWyxxaWA_iAorUi" TargetMode="External"/><Relationship Id="rId547" Type="http://schemas.openxmlformats.org/officeDocument/2006/relationships/hyperlink" Target="https://talan.bank.gov.ua/get-user-certificate/gA3W13buL630BO3Fii1u" TargetMode="External"/><Relationship Id="rId589" Type="http://schemas.openxmlformats.org/officeDocument/2006/relationships/hyperlink" Target="https://talan.bank.gov.ua/get-user-certificate/gA3W1Vxl_Ax9K5N0W6nW" TargetMode="External"/><Relationship Id="rId754" Type="http://schemas.openxmlformats.org/officeDocument/2006/relationships/hyperlink" Target="https://talan.bank.gov.ua/get-user-certificate/gA3W1psfhTBIiYdhCqNe" TargetMode="External"/><Relationship Id="rId796" Type="http://schemas.openxmlformats.org/officeDocument/2006/relationships/hyperlink" Target="https://talan.bank.gov.ua/get-user-certificate/gA3W1L2L79ZjpfzLEy2J" TargetMode="External"/><Relationship Id="rId90" Type="http://schemas.openxmlformats.org/officeDocument/2006/relationships/hyperlink" Target="https://talan.bank.gov.ua/get-user-certificate/gA3W1AhQ7d7lDxtOieNI" TargetMode="External"/><Relationship Id="rId186" Type="http://schemas.openxmlformats.org/officeDocument/2006/relationships/hyperlink" Target="https://talan.bank.gov.ua/get-user-certificate/gA3W1WbAg_jD9AE2-cCO" TargetMode="External"/><Relationship Id="rId351" Type="http://schemas.openxmlformats.org/officeDocument/2006/relationships/hyperlink" Target="https://talan.bank.gov.ua/get-user-certificate/gA3W1ipj_N9UXtGsubA4" TargetMode="External"/><Relationship Id="rId393" Type="http://schemas.openxmlformats.org/officeDocument/2006/relationships/hyperlink" Target="https://talan.bank.gov.ua/get-user-certificate/gA3W1hBFyCXPRtmF71HS" TargetMode="External"/><Relationship Id="rId407" Type="http://schemas.openxmlformats.org/officeDocument/2006/relationships/hyperlink" Target="https://talan.bank.gov.ua/get-user-certificate/gA3W1z8_eqlP-bRKwh1P" TargetMode="External"/><Relationship Id="rId449" Type="http://schemas.openxmlformats.org/officeDocument/2006/relationships/hyperlink" Target="https://talan.bank.gov.ua/get-user-certificate/gA3W1HcX76BS5TkoBiET" TargetMode="External"/><Relationship Id="rId614" Type="http://schemas.openxmlformats.org/officeDocument/2006/relationships/hyperlink" Target="https://talan.bank.gov.ua/get-user-certificate/gA3W1hm-GrF_08gvzb0G" TargetMode="External"/><Relationship Id="rId656" Type="http://schemas.openxmlformats.org/officeDocument/2006/relationships/hyperlink" Target="https://talan.bank.gov.ua/get-user-certificate/gA3W1eXQjqirK5qHxWnp" TargetMode="External"/><Relationship Id="rId821" Type="http://schemas.openxmlformats.org/officeDocument/2006/relationships/hyperlink" Target="https://talan.bank.gov.ua/get-user-certificate/gA3W1-rLR7LP-8D32yMx" TargetMode="External"/><Relationship Id="rId863" Type="http://schemas.openxmlformats.org/officeDocument/2006/relationships/hyperlink" Target="https://talan.bank.gov.ua/get-user-certificate/gA3W1DHo1dPIPsX0OR5a" TargetMode="External"/><Relationship Id="rId211" Type="http://schemas.openxmlformats.org/officeDocument/2006/relationships/hyperlink" Target="https://talan.bank.gov.ua/get-user-certificate/gA3W1st_o2ij1AC8bGb-" TargetMode="External"/><Relationship Id="rId253" Type="http://schemas.openxmlformats.org/officeDocument/2006/relationships/hyperlink" Target="https://talan.bank.gov.ua/get-user-certificate/gA3W1ByT-qfAOwC7PYxL" TargetMode="External"/><Relationship Id="rId295" Type="http://schemas.openxmlformats.org/officeDocument/2006/relationships/hyperlink" Target="https://talan.bank.gov.ua/get-user-certificate/gA3W121avoOWrIucDcHw" TargetMode="External"/><Relationship Id="rId309" Type="http://schemas.openxmlformats.org/officeDocument/2006/relationships/hyperlink" Target="https://talan.bank.gov.ua/get-user-certificate/gA3W1wrhSpBxFnPG5tgN" TargetMode="External"/><Relationship Id="rId460" Type="http://schemas.openxmlformats.org/officeDocument/2006/relationships/hyperlink" Target="https://talan.bank.gov.ua/get-user-certificate/gA3W1wEv9CLiPiLS4Mfw" TargetMode="External"/><Relationship Id="rId516" Type="http://schemas.openxmlformats.org/officeDocument/2006/relationships/hyperlink" Target="https://talan.bank.gov.ua/get-user-certificate/gA3W1wI1cfFsXSRp4mmv" TargetMode="External"/><Relationship Id="rId698" Type="http://schemas.openxmlformats.org/officeDocument/2006/relationships/hyperlink" Target="https://talan.bank.gov.ua/get-user-certificate/gA3W1806Teoqmj-1M4iE" TargetMode="External"/><Relationship Id="rId48" Type="http://schemas.openxmlformats.org/officeDocument/2006/relationships/hyperlink" Target="https://talan.bank.gov.ua/get-user-certificate/gA3W1bz-iuO0MHeXrblq" TargetMode="External"/><Relationship Id="rId113" Type="http://schemas.openxmlformats.org/officeDocument/2006/relationships/hyperlink" Target="https://talan.bank.gov.ua/get-user-certificate/gA3W1meLNLJu0mV25LgR" TargetMode="External"/><Relationship Id="rId320" Type="http://schemas.openxmlformats.org/officeDocument/2006/relationships/hyperlink" Target="https://talan.bank.gov.ua/get-user-certificate/gA3W1kqKfl6IOK91ovDa" TargetMode="External"/><Relationship Id="rId558" Type="http://schemas.openxmlformats.org/officeDocument/2006/relationships/hyperlink" Target="https://talan.bank.gov.ua/get-user-certificate/gA3W1scVthmqeikXRUnu" TargetMode="External"/><Relationship Id="rId723" Type="http://schemas.openxmlformats.org/officeDocument/2006/relationships/hyperlink" Target="https://talan.bank.gov.ua/get-user-certificate/gA3W1daFw-C5rUvMIaAl" TargetMode="External"/><Relationship Id="rId765" Type="http://schemas.openxmlformats.org/officeDocument/2006/relationships/hyperlink" Target="https://talan.bank.gov.ua/get-user-certificate/gA3W1Y5-eoP-lA2wOjOQ" TargetMode="External"/><Relationship Id="rId155" Type="http://schemas.openxmlformats.org/officeDocument/2006/relationships/hyperlink" Target="https://talan.bank.gov.ua/get-user-certificate/gA3W1WLn8ISVP2M6y7X-" TargetMode="External"/><Relationship Id="rId197" Type="http://schemas.openxmlformats.org/officeDocument/2006/relationships/hyperlink" Target="https://talan.bank.gov.ua/get-user-certificate/gA3W13uZuTGoPhLvFPpf" TargetMode="External"/><Relationship Id="rId362" Type="http://schemas.openxmlformats.org/officeDocument/2006/relationships/hyperlink" Target="https://talan.bank.gov.ua/get-user-certificate/gA3W1uXp3_6a2UmqLCbF" TargetMode="External"/><Relationship Id="rId418" Type="http://schemas.openxmlformats.org/officeDocument/2006/relationships/hyperlink" Target="https://talan.bank.gov.ua/get-user-certificate/gA3W13TcH1G4nJNaEYJf" TargetMode="External"/><Relationship Id="rId625" Type="http://schemas.openxmlformats.org/officeDocument/2006/relationships/hyperlink" Target="https://talan.bank.gov.ua/get-user-certificate/gA3W1lFlq00DmCnwri5k" TargetMode="External"/><Relationship Id="rId832" Type="http://schemas.openxmlformats.org/officeDocument/2006/relationships/hyperlink" Target="https://talan.bank.gov.ua/get-user-certificate/gA3W1H5SLTPIb2Ks7ap1" TargetMode="External"/><Relationship Id="rId222" Type="http://schemas.openxmlformats.org/officeDocument/2006/relationships/hyperlink" Target="https://talan.bank.gov.ua/get-user-certificate/gA3W1IBVhkLBxGoBUBgF" TargetMode="External"/><Relationship Id="rId264" Type="http://schemas.openxmlformats.org/officeDocument/2006/relationships/hyperlink" Target="https://talan.bank.gov.ua/get-user-certificate/gA3W1ak8wkpFDFoCXwuO" TargetMode="External"/><Relationship Id="rId471" Type="http://schemas.openxmlformats.org/officeDocument/2006/relationships/hyperlink" Target="https://talan.bank.gov.ua/get-user-certificate/gA3W1f1fYegVSkKWgQ21" TargetMode="External"/><Relationship Id="rId667" Type="http://schemas.openxmlformats.org/officeDocument/2006/relationships/hyperlink" Target="https://talan.bank.gov.ua/get-user-certificate/gA3W1ZwDV_t08zFyONt-" TargetMode="External"/><Relationship Id="rId874" Type="http://schemas.openxmlformats.org/officeDocument/2006/relationships/hyperlink" Target="https://talan.bank.gov.ua/get-user-certificate/gA3W13I8gkbvgBEJWIou" TargetMode="External"/><Relationship Id="rId17" Type="http://schemas.openxmlformats.org/officeDocument/2006/relationships/hyperlink" Target="https://talan.bank.gov.ua/get-user-certificate/gA3W1lNGWGUuIqe9UDHk" TargetMode="External"/><Relationship Id="rId59" Type="http://schemas.openxmlformats.org/officeDocument/2006/relationships/hyperlink" Target="https://talan.bank.gov.ua/get-user-certificate/gA3W1-u0yz9Wdo74sS-4" TargetMode="External"/><Relationship Id="rId124" Type="http://schemas.openxmlformats.org/officeDocument/2006/relationships/hyperlink" Target="https://talan.bank.gov.ua/get-user-certificate/gA3W1NITwyRJH-EOk9Il" TargetMode="External"/><Relationship Id="rId527" Type="http://schemas.openxmlformats.org/officeDocument/2006/relationships/hyperlink" Target="https://talan.bank.gov.ua/get-user-certificate/gA3W1CKVvE0HvLi9j4wO" TargetMode="External"/><Relationship Id="rId569" Type="http://schemas.openxmlformats.org/officeDocument/2006/relationships/hyperlink" Target="https://talan.bank.gov.ua/get-user-certificate/gA3W1WKbVUccQa-F3lrR" TargetMode="External"/><Relationship Id="rId734" Type="http://schemas.openxmlformats.org/officeDocument/2006/relationships/hyperlink" Target="https://talan.bank.gov.ua/get-user-certificate/gA3W1imeBvWrC-DjdqYu" TargetMode="External"/><Relationship Id="rId776" Type="http://schemas.openxmlformats.org/officeDocument/2006/relationships/hyperlink" Target="https://talan.bank.gov.ua/get-user-certificate/gA3W18PAOkkDjM-jEEiL" TargetMode="External"/><Relationship Id="rId70" Type="http://schemas.openxmlformats.org/officeDocument/2006/relationships/hyperlink" Target="https://talan.bank.gov.ua/get-user-certificate/gA3W17KnKpKXJ4AFJsn7" TargetMode="External"/><Relationship Id="rId166" Type="http://schemas.openxmlformats.org/officeDocument/2006/relationships/hyperlink" Target="https://talan.bank.gov.ua/get-user-certificate/gA3W1PonqvnZmrOhqSlT" TargetMode="External"/><Relationship Id="rId331" Type="http://schemas.openxmlformats.org/officeDocument/2006/relationships/hyperlink" Target="https://talan.bank.gov.ua/get-user-certificate/gA3W1IlKuLcezGZzlAVl" TargetMode="External"/><Relationship Id="rId373" Type="http://schemas.openxmlformats.org/officeDocument/2006/relationships/hyperlink" Target="https://talan.bank.gov.ua/get-user-certificate/gA3W1Tz32HV9-yrGMwu0" TargetMode="External"/><Relationship Id="rId429" Type="http://schemas.openxmlformats.org/officeDocument/2006/relationships/hyperlink" Target="https://talan.bank.gov.ua/get-user-certificate/gA3W1iE5SA7Le4MsqYSU" TargetMode="External"/><Relationship Id="rId580" Type="http://schemas.openxmlformats.org/officeDocument/2006/relationships/hyperlink" Target="https://talan.bank.gov.ua/get-user-certificate/gA3W1_n3zGB6dLWkikQT" TargetMode="External"/><Relationship Id="rId636" Type="http://schemas.openxmlformats.org/officeDocument/2006/relationships/hyperlink" Target="https://talan.bank.gov.ua/get-user-certificate/gA3W1fDMhJQvq8CZldJN" TargetMode="External"/><Relationship Id="rId801" Type="http://schemas.openxmlformats.org/officeDocument/2006/relationships/hyperlink" Target="https://talan.bank.gov.ua/get-user-certificate/gA3W1-o-kyx7tZApI1Xc" TargetMode="External"/><Relationship Id="rId1" Type="http://schemas.openxmlformats.org/officeDocument/2006/relationships/hyperlink" Target="https://talan.bank.gov.ua/get-user-certificate/gA3W1vmHdvoPvrIyphrc" TargetMode="External"/><Relationship Id="rId233" Type="http://schemas.openxmlformats.org/officeDocument/2006/relationships/hyperlink" Target="https://talan.bank.gov.ua/get-user-certificate/gA3W1dlhu3qkk4e014IK" TargetMode="External"/><Relationship Id="rId440" Type="http://schemas.openxmlformats.org/officeDocument/2006/relationships/hyperlink" Target="https://talan.bank.gov.ua/get-user-certificate/gA3W1xygfIbuey30Rz0z" TargetMode="External"/><Relationship Id="rId678" Type="http://schemas.openxmlformats.org/officeDocument/2006/relationships/hyperlink" Target="https://talan.bank.gov.ua/get-user-certificate/gA3W11QoA4LMWHh6SPqv" TargetMode="External"/><Relationship Id="rId843" Type="http://schemas.openxmlformats.org/officeDocument/2006/relationships/hyperlink" Target="https://talan.bank.gov.ua/get-user-certificate/gA3W1bviCURqe96YOwvV" TargetMode="External"/><Relationship Id="rId885" Type="http://schemas.openxmlformats.org/officeDocument/2006/relationships/hyperlink" Target="https://talan.bank.gov.ua/get-user-certificate/gA3W1i-zfvYOsWk4uMWd" TargetMode="External"/><Relationship Id="rId28" Type="http://schemas.openxmlformats.org/officeDocument/2006/relationships/hyperlink" Target="https://talan.bank.gov.ua/get-user-certificate/gA3W1_92vi8jDEsmW4vH" TargetMode="External"/><Relationship Id="rId275" Type="http://schemas.openxmlformats.org/officeDocument/2006/relationships/hyperlink" Target="https://talan.bank.gov.ua/get-user-certificate/gA3W1QWrdl3a3MCeMMMU" TargetMode="External"/><Relationship Id="rId300" Type="http://schemas.openxmlformats.org/officeDocument/2006/relationships/hyperlink" Target="https://talan.bank.gov.ua/get-user-certificate/gA3W1MCqWhkd5v6Vx_rv" TargetMode="External"/><Relationship Id="rId482" Type="http://schemas.openxmlformats.org/officeDocument/2006/relationships/hyperlink" Target="https://talan.bank.gov.ua/get-user-certificate/gA3W1SQYjPgSaboRFiNK" TargetMode="External"/><Relationship Id="rId538" Type="http://schemas.openxmlformats.org/officeDocument/2006/relationships/hyperlink" Target="https://talan.bank.gov.ua/get-user-certificate/gA3W1StMeOQbRH2LUitg" TargetMode="External"/><Relationship Id="rId703" Type="http://schemas.openxmlformats.org/officeDocument/2006/relationships/hyperlink" Target="https://talan.bank.gov.ua/get-user-certificate/gA3W1jY1O_qtr2kojuS2" TargetMode="External"/><Relationship Id="rId745" Type="http://schemas.openxmlformats.org/officeDocument/2006/relationships/hyperlink" Target="https://talan.bank.gov.ua/get-user-certificate/gA3W1NzbuovVdgkX-RtQ" TargetMode="External"/><Relationship Id="rId910" Type="http://schemas.openxmlformats.org/officeDocument/2006/relationships/hyperlink" Target="https://talan.bank.gov.ua/get-user-certificate/gA3W16haqUL-jkyXz1mC" TargetMode="External"/><Relationship Id="rId81" Type="http://schemas.openxmlformats.org/officeDocument/2006/relationships/hyperlink" Target="https://talan.bank.gov.ua/get-user-certificate/gA3W1tEoXNiM_D5WRBWy" TargetMode="External"/><Relationship Id="rId135" Type="http://schemas.openxmlformats.org/officeDocument/2006/relationships/hyperlink" Target="https://talan.bank.gov.ua/get-user-certificate/gA3W1-jw7JodwxLt-amg" TargetMode="External"/><Relationship Id="rId177" Type="http://schemas.openxmlformats.org/officeDocument/2006/relationships/hyperlink" Target="https://talan.bank.gov.ua/get-user-certificate/gA3W16yFg6k2h6YNfOfb" TargetMode="External"/><Relationship Id="rId342" Type="http://schemas.openxmlformats.org/officeDocument/2006/relationships/hyperlink" Target="https://talan.bank.gov.ua/get-user-certificate/gA3W1m3ZpWeqtRAW0eV3" TargetMode="External"/><Relationship Id="rId384" Type="http://schemas.openxmlformats.org/officeDocument/2006/relationships/hyperlink" Target="https://talan.bank.gov.ua/get-user-certificate/gA3W1tb6bBOAgEkjW_a4" TargetMode="External"/><Relationship Id="rId591" Type="http://schemas.openxmlformats.org/officeDocument/2006/relationships/hyperlink" Target="https://talan.bank.gov.ua/get-user-certificate/gA3W1u60PzhJUD8JK8BG" TargetMode="External"/><Relationship Id="rId605" Type="http://schemas.openxmlformats.org/officeDocument/2006/relationships/hyperlink" Target="https://talan.bank.gov.ua/get-user-certificate/gA3W1hDum81DFso_K0T3" TargetMode="External"/><Relationship Id="rId787" Type="http://schemas.openxmlformats.org/officeDocument/2006/relationships/hyperlink" Target="https://talan.bank.gov.ua/get-user-certificate/gA3W13A-tmGkIvkklzuD" TargetMode="External"/><Relationship Id="rId812" Type="http://schemas.openxmlformats.org/officeDocument/2006/relationships/hyperlink" Target="https://talan.bank.gov.ua/get-user-certificate/gA3W1PcDW5Q9QjkhJeG_" TargetMode="External"/><Relationship Id="rId202" Type="http://schemas.openxmlformats.org/officeDocument/2006/relationships/hyperlink" Target="https://talan.bank.gov.ua/get-user-certificate/gA3W1VvCWqbNGP-z2MTL" TargetMode="External"/><Relationship Id="rId244" Type="http://schemas.openxmlformats.org/officeDocument/2006/relationships/hyperlink" Target="https://talan.bank.gov.ua/get-user-certificate/gA3W1kD1Z_7xG0GU73-8" TargetMode="External"/><Relationship Id="rId647" Type="http://schemas.openxmlformats.org/officeDocument/2006/relationships/hyperlink" Target="https://talan.bank.gov.ua/get-user-certificate/gA3W1OzDhgodqIa6RKZb" TargetMode="External"/><Relationship Id="rId689" Type="http://schemas.openxmlformats.org/officeDocument/2006/relationships/hyperlink" Target="https://talan.bank.gov.ua/get-user-certificate/gA3W1A3s33NyqoMtfKUQ" TargetMode="External"/><Relationship Id="rId854" Type="http://schemas.openxmlformats.org/officeDocument/2006/relationships/hyperlink" Target="https://talan.bank.gov.ua/get-user-certificate/gA3W1NPSce3Y-N7-4llJ" TargetMode="External"/><Relationship Id="rId896" Type="http://schemas.openxmlformats.org/officeDocument/2006/relationships/hyperlink" Target="https://talan.bank.gov.ua/get-user-certificate/gA3W1gV8_SlntNlHWMRu" TargetMode="External"/><Relationship Id="rId39" Type="http://schemas.openxmlformats.org/officeDocument/2006/relationships/hyperlink" Target="https://talan.bank.gov.ua/get-user-certificate/gA3W1wX2i7fJC_oVrjC7" TargetMode="External"/><Relationship Id="rId286" Type="http://schemas.openxmlformats.org/officeDocument/2006/relationships/hyperlink" Target="https://talan.bank.gov.ua/get-user-certificate/gA3W1l9AeKNN1ZUW57W8" TargetMode="External"/><Relationship Id="rId451" Type="http://schemas.openxmlformats.org/officeDocument/2006/relationships/hyperlink" Target="https://talan.bank.gov.ua/get-user-certificate/gA3W1cMVQJylz_zEOGjB" TargetMode="External"/><Relationship Id="rId493" Type="http://schemas.openxmlformats.org/officeDocument/2006/relationships/hyperlink" Target="https://talan.bank.gov.ua/get-user-certificate/gA3W1vi3iejLqTwuifcR" TargetMode="External"/><Relationship Id="rId507" Type="http://schemas.openxmlformats.org/officeDocument/2006/relationships/hyperlink" Target="https://talan.bank.gov.ua/get-user-certificate/gA3W1sJdAOhjZWyrDWpC" TargetMode="External"/><Relationship Id="rId549" Type="http://schemas.openxmlformats.org/officeDocument/2006/relationships/hyperlink" Target="https://talan.bank.gov.ua/get-user-certificate/gA3W1sokvT4Bw8mw5Nbk" TargetMode="External"/><Relationship Id="rId714" Type="http://schemas.openxmlformats.org/officeDocument/2006/relationships/hyperlink" Target="https://talan.bank.gov.ua/get-user-certificate/gA3W1OoRfkCV47GSp7rW" TargetMode="External"/><Relationship Id="rId756" Type="http://schemas.openxmlformats.org/officeDocument/2006/relationships/hyperlink" Target="https://talan.bank.gov.ua/get-user-certificate/gA3W1aBaNYiDnBrMglE6" TargetMode="External"/><Relationship Id="rId50" Type="http://schemas.openxmlformats.org/officeDocument/2006/relationships/hyperlink" Target="https://talan.bank.gov.ua/get-user-certificate/gA3W1g1I-QkAIUZMHTsl" TargetMode="External"/><Relationship Id="rId104" Type="http://schemas.openxmlformats.org/officeDocument/2006/relationships/hyperlink" Target="https://talan.bank.gov.ua/get-user-certificate/gA3W13Ubh0SXq26m4C9L" TargetMode="External"/><Relationship Id="rId146" Type="http://schemas.openxmlformats.org/officeDocument/2006/relationships/hyperlink" Target="https://talan.bank.gov.ua/get-user-certificate/gA3W1jsZf14gEpz_JZcr" TargetMode="External"/><Relationship Id="rId188" Type="http://schemas.openxmlformats.org/officeDocument/2006/relationships/hyperlink" Target="https://talan.bank.gov.ua/get-user-certificate/gA3W1y-I1YDFfewFOees" TargetMode="External"/><Relationship Id="rId311" Type="http://schemas.openxmlformats.org/officeDocument/2006/relationships/hyperlink" Target="https://talan.bank.gov.ua/get-user-certificate/gA3W178GnWBGF81fYHnc" TargetMode="External"/><Relationship Id="rId353" Type="http://schemas.openxmlformats.org/officeDocument/2006/relationships/hyperlink" Target="https://talan.bank.gov.ua/get-user-certificate/gA3W1dRZi86Fl0b5j_8c" TargetMode="External"/><Relationship Id="rId395" Type="http://schemas.openxmlformats.org/officeDocument/2006/relationships/hyperlink" Target="https://talan.bank.gov.ua/get-user-certificate/gA3W148RNut-F4PRW1-s" TargetMode="External"/><Relationship Id="rId409" Type="http://schemas.openxmlformats.org/officeDocument/2006/relationships/hyperlink" Target="https://talan.bank.gov.ua/get-user-certificate/gA3W1fodgWFxY_UxTgkO" TargetMode="External"/><Relationship Id="rId560" Type="http://schemas.openxmlformats.org/officeDocument/2006/relationships/hyperlink" Target="https://talan.bank.gov.ua/get-user-certificate/gA3W1niuxbp_bNs6TOvA" TargetMode="External"/><Relationship Id="rId798" Type="http://schemas.openxmlformats.org/officeDocument/2006/relationships/hyperlink" Target="https://talan.bank.gov.ua/get-user-certificate/gA3W1miOv0t9mCLcG6fl" TargetMode="External"/><Relationship Id="rId92" Type="http://schemas.openxmlformats.org/officeDocument/2006/relationships/hyperlink" Target="https://talan.bank.gov.ua/get-user-certificate/gA3W1FNBf-o17kTbLx0d" TargetMode="External"/><Relationship Id="rId213" Type="http://schemas.openxmlformats.org/officeDocument/2006/relationships/hyperlink" Target="https://talan.bank.gov.ua/get-user-certificate/gA3W1xMVLYW75muMnGS2" TargetMode="External"/><Relationship Id="rId420" Type="http://schemas.openxmlformats.org/officeDocument/2006/relationships/hyperlink" Target="https://talan.bank.gov.ua/get-user-certificate/gA3W19sthD5VKsq1CmdE" TargetMode="External"/><Relationship Id="rId616" Type="http://schemas.openxmlformats.org/officeDocument/2006/relationships/hyperlink" Target="https://talan.bank.gov.ua/get-user-certificate/gA3W1BuN2AjKctfAYCqG" TargetMode="External"/><Relationship Id="rId658" Type="http://schemas.openxmlformats.org/officeDocument/2006/relationships/hyperlink" Target="https://talan.bank.gov.ua/get-user-certificate/gA3W1pdPhr3T_jFGrKEG" TargetMode="External"/><Relationship Id="rId823" Type="http://schemas.openxmlformats.org/officeDocument/2006/relationships/hyperlink" Target="https://talan.bank.gov.ua/get-user-certificate/gA3W1VJpmFlU1rfCmBKo" TargetMode="External"/><Relationship Id="rId865" Type="http://schemas.openxmlformats.org/officeDocument/2006/relationships/hyperlink" Target="https://talan.bank.gov.ua/get-user-certificate/gA3W1E1k8BvgMfA8u8vp" TargetMode="External"/><Relationship Id="rId255" Type="http://schemas.openxmlformats.org/officeDocument/2006/relationships/hyperlink" Target="https://talan.bank.gov.ua/get-user-certificate/gA3W1C4nw1nYW28dxw_i" TargetMode="External"/><Relationship Id="rId297" Type="http://schemas.openxmlformats.org/officeDocument/2006/relationships/hyperlink" Target="https://talan.bank.gov.ua/get-user-certificate/gA3W1DN2r252m_WIEN1f" TargetMode="External"/><Relationship Id="rId462" Type="http://schemas.openxmlformats.org/officeDocument/2006/relationships/hyperlink" Target="https://talan.bank.gov.ua/get-user-certificate/gA3W1iAlmh8LGDPZ90nK" TargetMode="External"/><Relationship Id="rId518" Type="http://schemas.openxmlformats.org/officeDocument/2006/relationships/hyperlink" Target="https://talan.bank.gov.ua/get-user-certificate/gA3W1y3O2sdDoT_RIa1S" TargetMode="External"/><Relationship Id="rId725" Type="http://schemas.openxmlformats.org/officeDocument/2006/relationships/hyperlink" Target="https://talan.bank.gov.ua/get-user-certificate/gA3W15ziCCgZyOLe8fzu" TargetMode="External"/><Relationship Id="rId115" Type="http://schemas.openxmlformats.org/officeDocument/2006/relationships/hyperlink" Target="https://talan.bank.gov.ua/get-user-certificate/gA3W1DhndptnXZ5_qgTT" TargetMode="External"/><Relationship Id="rId157" Type="http://schemas.openxmlformats.org/officeDocument/2006/relationships/hyperlink" Target="https://talan.bank.gov.ua/get-user-certificate/gA3W1g5Z_IOowYLiV8qr" TargetMode="External"/><Relationship Id="rId322" Type="http://schemas.openxmlformats.org/officeDocument/2006/relationships/hyperlink" Target="https://talan.bank.gov.ua/get-user-certificate/gA3W1Wj0_YCdJpsz1lQo" TargetMode="External"/><Relationship Id="rId364" Type="http://schemas.openxmlformats.org/officeDocument/2006/relationships/hyperlink" Target="https://talan.bank.gov.ua/get-user-certificate/gA3W1ZWyAOYmrwkVDeE7" TargetMode="External"/><Relationship Id="rId767" Type="http://schemas.openxmlformats.org/officeDocument/2006/relationships/hyperlink" Target="https://talan.bank.gov.ua/get-user-certificate/gA3W1ePHZT29ZHVCROzY" TargetMode="External"/><Relationship Id="rId61" Type="http://schemas.openxmlformats.org/officeDocument/2006/relationships/hyperlink" Target="https://talan.bank.gov.ua/get-user-certificate/gA3W1Oo7m7xqFDwIZzb2" TargetMode="External"/><Relationship Id="rId199" Type="http://schemas.openxmlformats.org/officeDocument/2006/relationships/hyperlink" Target="https://talan.bank.gov.ua/get-user-certificate/gA3W1YY1vd-YYMs2DlUs" TargetMode="External"/><Relationship Id="rId571" Type="http://schemas.openxmlformats.org/officeDocument/2006/relationships/hyperlink" Target="https://talan.bank.gov.ua/get-user-certificate/gA3W1eGOrjFzhPtQ06K9" TargetMode="External"/><Relationship Id="rId627" Type="http://schemas.openxmlformats.org/officeDocument/2006/relationships/hyperlink" Target="https://talan.bank.gov.ua/get-user-certificate/gA3W1izqNR17k9jDSpUB" TargetMode="External"/><Relationship Id="rId669" Type="http://schemas.openxmlformats.org/officeDocument/2006/relationships/hyperlink" Target="https://talan.bank.gov.ua/get-user-certificate/gA3W1MPGNk4s05Xo7GcO" TargetMode="External"/><Relationship Id="rId834" Type="http://schemas.openxmlformats.org/officeDocument/2006/relationships/hyperlink" Target="https://talan.bank.gov.ua/get-user-certificate/gA3W15-rY3b3dGTJUVBH" TargetMode="External"/><Relationship Id="rId876" Type="http://schemas.openxmlformats.org/officeDocument/2006/relationships/hyperlink" Target="https://talan.bank.gov.ua/get-user-certificate/gA3W1kUVBnCU8tJPRFRT" TargetMode="External"/><Relationship Id="rId19" Type="http://schemas.openxmlformats.org/officeDocument/2006/relationships/hyperlink" Target="https://talan.bank.gov.ua/get-user-certificate/gA3W1pb0nkbBm8M_9Q40" TargetMode="External"/><Relationship Id="rId224" Type="http://schemas.openxmlformats.org/officeDocument/2006/relationships/hyperlink" Target="https://talan.bank.gov.ua/get-user-certificate/gA3W1vPHaaAUa8XdPPCN" TargetMode="External"/><Relationship Id="rId266" Type="http://schemas.openxmlformats.org/officeDocument/2006/relationships/hyperlink" Target="https://talan.bank.gov.ua/get-user-certificate/gA3W1fTvkupZHp90pkDZ" TargetMode="External"/><Relationship Id="rId431" Type="http://schemas.openxmlformats.org/officeDocument/2006/relationships/hyperlink" Target="https://talan.bank.gov.ua/get-user-certificate/gA3W14ca-KPRLbvBjc-w" TargetMode="External"/><Relationship Id="rId473" Type="http://schemas.openxmlformats.org/officeDocument/2006/relationships/hyperlink" Target="https://talan.bank.gov.ua/get-user-certificate/gA3W1OUYSWBU-KUUpA9l" TargetMode="External"/><Relationship Id="rId529" Type="http://schemas.openxmlformats.org/officeDocument/2006/relationships/hyperlink" Target="https://talan.bank.gov.ua/get-user-certificate/gA3W1iIK_3jt79GA7Dfg" TargetMode="External"/><Relationship Id="rId680" Type="http://schemas.openxmlformats.org/officeDocument/2006/relationships/hyperlink" Target="https://talan.bank.gov.ua/get-user-certificate/gA3W1h64AN2f6gophiB8" TargetMode="External"/><Relationship Id="rId736" Type="http://schemas.openxmlformats.org/officeDocument/2006/relationships/hyperlink" Target="https://talan.bank.gov.ua/get-user-certificate/gA3W1XjHrQ7Fsp5kqvGu" TargetMode="External"/><Relationship Id="rId901" Type="http://schemas.openxmlformats.org/officeDocument/2006/relationships/hyperlink" Target="https://talan.bank.gov.ua/get-user-certificate/gA3W1W4ls2ozs0QMPbvO" TargetMode="External"/><Relationship Id="rId30" Type="http://schemas.openxmlformats.org/officeDocument/2006/relationships/hyperlink" Target="https://talan.bank.gov.ua/get-user-certificate/gA3W1I8t0oq9BBT7_biQ" TargetMode="External"/><Relationship Id="rId126" Type="http://schemas.openxmlformats.org/officeDocument/2006/relationships/hyperlink" Target="https://talan.bank.gov.ua/get-user-certificate/gA3W1QHvgWSMTHLz_EMJ" TargetMode="External"/><Relationship Id="rId168" Type="http://schemas.openxmlformats.org/officeDocument/2006/relationships/hyperlink" Target="https://talan.bank.gov.ua/get-user-certificate/gA3W1Dx1srRMIHaxX_lC" TargetMode="External"/><Relationship Id="rId333" Type="http://schemas.openxmlformats.org/officeDocument/2006/relationships/hyperlink" Target="https://talan.bank.gov.ua/get-user-certificate/gA3W1AAkxiELOrrx1ng0" TargetMode="External"/><Relationship Id="rId540" Type="http://schemas.openxmlformats.org/officeDocument/2006/relationships/hyperlink" Target="https://talan.bank.gov.ua/get-user-certificate/gA3W19l4eQk1fo9aUX-d" TargetMode="External"/><Relationship Id="rId778" Type="http://schemas.openxmlformats.org/officeDocument/2006/relationships/hyperlink" Target="https://talan.bank.gov.ua/get-user-certificate/gA3W1BaBdokfFn7c6OFS" TargetMode="External"/><Relationship Id="rId72" Type="http://schemas.openxmlformats.org/officeDocument/2006/relationships/hyperlink" Target="https://talan.bank.gov.ua/get-user-certificate/gA3W1upZfiQA4x8ZixwN" TargetMode="External"/><Relationship Id="rId375" Type="http://schemas.openxmlformats.org/officeDocument/2006/relationships/hyperlink" Target="https://talan.bank.gov.ua/get-user-certificate/gA3W1z8H-pwPhnQYG9Vo" TargetMode="External"/><Relationship Id="rId582" Type="http://schemas.openxmlformats.org/officeDocument/2006/relationships/hyperlink" Target="https://talan.bank.gov.ua/get-user-certificate/gA3W1c4VXpD9Nf0OosyU" TargetMode="External"/><Relationship Id="rId638" Type="http://schemas.openxmlformats.org/officeDocument/2006/relationships/hyperlink" Target="https://talan.bank.gov.ua/get-user-certificate/gA3W1Yy6yLBxuLCEmmQ9" TargetMode="External"/><Relationship Id="rId803" Type="http://schemas.openxmlformats.org/officeDocument/2006/relationships/hyperlink" Target="https://talan.bank.gov.ua/get-user-certificate/gA3W16Ti_6DUWLEqTExi" TargetMode="External"/><Relationship Id="rId845" Type="http://schemas.openxmlformats.org/officeDocument/2006/relationships/hyperlink" Target="https://talan.bank.gov.ua/get-user-certificate/gA3W1vdF5q0CXqp6IlLK" TargetMode="External"/><Relationship Id="rId3" Type="http://schemas.openxmlformats.org/officeDocument/2006/relationships/hyperlink" Target="https://talan.bank.gov.ua/get-user-certificate/gA3W1n1u_liYfhzgLV7U" TargetMode="External"/><Relationship Id="rId235" Type="http://schemas.openxmlformats.org/officeDocument/2006/relationships/hyperlink" Target="https://talan.bank.gov.ua/get-user-certificate/gA3W158Q9M7eImf9qhQ6" TargetMode="External"/><Relationship Id="rId277" Type="http://schemas.openxmlformats.org/officeDocument/2006/relationships/hyperlink" Target="https://talan.bank.gov.ua/get-user-certificate/gA3W1vNLydH5T83zOFmV" TargetMode="External"/><Relationship Id="rId400" Type="http://schemas.openxmlformats.org/officeDocument/2006/relationships/hyperlink" Target="https://talan.bank.gov.ua/get-user-certificate/gA3W1obg6MjOlQqG_CKc" TargetMode="External"/><Relationship Id="rId442" Type="http://schemas.openxmlformats.org/officeDocument/2006/relationships/hyperlink" Target="https://talan.bank.gov.ua/get-user-certificate/gA3W1tly0Z5A-aGnC-mg" TargetMode="External"/><Relationship Id="rId484" Type="http://schemas.openxmlformats.org/officeDocument/2006/relationships/hyperlink" Target="https://talan.bank.gov.ua/get-user-certificate/gA3W1dq-kEzJALDPDBQu" TargetMode="External"/><Relationship Id="rId705" Type="http://schemas.openxmlformats.org/officeDocument/2006/relationships/hyperlink" Target="https://talan.bank.gov.ua/get-user-certificate/gA3W1LuVQqr_kLQUnGHz" TargetMode="External"/><Relationship Id="rId887" Type="http://schemas.openxmlformats.org/officeDocument/2006/relationships/hyperlink" Target="https://talan.bank.gov.ua/get-user-certificate/gA3W1xrOYAgHlVtRDFgq" TargetMode="External"/><Relationship Id="rId137" Type="http://schemas.openxmlformats.org/officeDocument/2006/relationships/hyperlink" Target="https://talan.bank.gov.ua/get-user-certificate/gA3W1i3UgbQIvxFyiKgv" TargetMode="External"/><Relationship Id="rId302" Type="http://schemas.openxmlformats.org/officeDocument/2006/relationships/hyperlink" Target="https://talan.bank.gov.ua/get-user-certificate/gA3W1b7JnogMDy2ekHfK" TargetMode="External"/><Relationship Id="rId344" Type="http://schemas.openxmlformats.org/officeDocument/2006/relationships/hyperlink" Target="https://talan.bank.gov.ua/get-user-certificate/gA3W196xd2sH-8t4_yMZ" TargetMode="External"/><Relationship Id="rId691" Type="http://schemas.openxmlformats.org/officeDocument/2006/relationships/hyperlink" Target="https://talan.bank.gov.ua/get-user-certificate/gA3W1ZHRgZwnxK1jRjvn" TargetMode="External"/><Relationship Id="rId747" Type="http://schemas.openxmlformats.org/officeDocument/2006/relationships/hyperlink" Target="https://talan.bank.gov.ua/get-user-certificate/gA3W1S07zrn4Ro9vdOxh" TargetMode="External"/><Relationship Id="rId789" Type="http://schemas.openxmlformats.org/officeDocument/2006/relationships/hyperlink" Target="https://talan.bank.gov.ua/get-user-certificate/gA3W1XoFl-y5F8U3QnXW" TargetMode="External"/><Relationship Id="rId912" Type="http://schemas.openxmlformats.org/officeDocument/2006/relationships/printerSettings" Target="../printerSettings/printerSettings1.bin"/><Relationship Id="rId41" Type="http://schemas.openxmlformats.org/officeDocument/2006/relationships/hyperlink" Target="https://talan.bank.gov.ua/get-user-certificate/gA3W14loviWBYA4TBNVc" TargetMode="External"/><Relationship Id="rId83" Type="http://schemas.openxmlformats.org/officeDocument/2006/relationships/hyperlink" Target="https://talan.bank.gov.ua/get-user-certificate/gA3W1SOuPkcchScWVsFJ" TargetMode="External"/><Relationship Id="rId179" Type="http://schemas.openxmlformats.org/officeDocument/2006/relationships/hyperlink" Target="https://talan.bank.gov.ua/get-user-certificate/gA3W1d7K7sLixtUjXq5z" TargetMode="External"/><Relationship Id="rId386" Type="http://schemas.openxmlformats.org/officeDocument/2006/relationships/hyperlink" Target="https://talan.bank.gov.ua/get-user-certificate/gA3W1TEFa-Ft7uyNbgKp" TargetMode="External"/><Relationship Id="rId551" Type="http://schemas.openxmlformats.org/officeDocument/2006/relationships/hyperlink" Target="https://talan.bank.gov.ua/get-user-certificate/gA3W1vcxs1sR-Be3k4RN" TargetMode="External"/><Relationship Id="rId593" Type="http://schemas.openxmlformats.org/officeDocument/2006/relationships/hyperlink" Target="https://talan.bank.gov.ua/get-user-certificate/gA3W1mQIlt9vFTk9s76L" TargetMode="External"/><Relationship Id="rId607" Type="http://schemas.openxmlformats.org/officeDocument/2006/relationships/hyperlink" Target="https://talan.bank.gov.ua/get-user-certificate/gA3W1XDKWDV6snmopLoH" TargetMode="External"/><Relationship Id="rId649" Type="http://schemas.openxmlformats.org/officeDocument/2006/relationships/hyperlink" Target="https://talan.bank.gov.ua/get-user-certificate/gA3W1-n2rJl4nq7nGyDE" TargetMode="External"/><Relationship Id="rId814" Type="http://schemas.openxmlformats.org/officeDocument/2006/relationships/hyperlink" Target="https://talan.bank.gov.ua/get-user-certificate/gA3W1aWrWctCAn_UmDai" TargetMode="External"/><Relationship Id="rId856" Type="http://schemas.openxmlformats.org/officeDocument/2006/relationships/hyperlink" Target="https://talan.bank.gov.ua/get-user-certificate/gA3W1OSqxE5A8WzdYsw4" TargetMode="External"/><Relationship Id="rId190" Type="http://schemas.openxmlformats.org/officeDocument/2006/relationships/hyperlink" Target="https://talan.bank.gov.ua/get-user-certificate/gA3W1OY7tD76ub4fkgIr" TargetMode="External"/><Relationship Id="rId204" Type="http://schemas.openxmlformats.org/officeDocument/2006/relationships/hyperlink" Target="https://talan.bank.gov.ua/get-user-certificate/gA3W1uhF9y4e8uW39xvN" TargetMode="External"/><Relationship Id="rId246" Type="http://schemas.openxmlformats.org/officeDocument/2006/relationships/hyperlink" Target="https://talan.bank.gov.ua/get-user-certificate/gA3W17O0908zstvetnAT" TargetMode="External"/><Relationship Id="rId288" Type="http://schemas.openxmlformats.org/officeDocument/2006/relationships/hyperlink" Target="https://talan.bank.gov.ua/get-user-certificate/gA3W17yOXuAVzZpvkxwK" TargetMode="External"/><Relationship Id="rId411" Type="http://schemas.openxmlformats.org/officeDocument/2006/relationships/hyperlink" Target="https://talan.bank.gov.ua/get-user-certificate/gA3W17cm76YKwyTuVrd6" TargetMode="External"/><Relationship Id="rId453" Type="http://schemas.openxmlformats.org/officeDocument/2006/relationships/hyperlink" Target="https://talan.bank.gov.ua/get-user-certificate/gA3W1A3wP6JEoy1d-ga3" TargetMode="External"/><Relationship Id="rId509" Type="http://schemas.openxmlformats.org/officeDocument/2006/relationships/hyperlink" Target="https://talan.bank.gov.ua/get-user-certificate/gA3W1nXtbqArUjHDfJcH" TargetMode="External"/><Relationship Id="rId660" Type="http://schemas.openxmlformats.org/officeDocument/2006/relationships/hyperlink" Target="https://talan.bank.gov.ua/get-user-certificate/gA3W1lou9deNU8P8h3aD" TargetMode="External"/><Relationship Id="rId898" Type="http://schemas.openxmlformats.org/officeDocument/2006/relationships/hyperlink" Target="https://talan.bank.gov.ua/get-user-certificate/gA3W16nQ5Wn1cTrtHhAI" TargetMode="External"/><Relationship Id="rId106" Type="http://schemas.openxmlformats.org/officeDocument/2006/relationships/hyperlink" Target="https://talan.bank.gov.ua/get-user-certificate/gA3W1RcXrZCZXF1y9_0C" TargetMode="External"/><Relationship Id="rId313" Type="http://schemas.openxmlformats.org/officeDocument/2006/relationships/hyperlink" Target="https://talan.bank.gov.ua/get-user-certificate/gA3W1xlTRCAB8Gq-2hS4" TargetMode="External"/><Relationship Id="rId495" Type="http://schemas.openxmlformats.org/officeDocument/2006/relationships/hyperlink" Target="https://talan.bank.gov.ua/get-user-certificate/gA3W1PYvQAYMYGeHZkIe" TargetMode="External"/><Relationship Id="rId716" Type="http://schemas.openxmlformats.org/officeDocument/2006/relationships/hyperlink" Target="https://talan.bank.gov.ua/get-user-certificate/gA3W1dPmi908038vpKZ_" TargetMode="External"/><Relationship Id="rId758" Type="http://schemas.openxmlformats.org/officeDocument/2006/relationships/hyperlink" Target="https://talan.bank.gov.ua/get-user-certificate/gA3W1wd0QK0liAVbcBok" TargetMode="External"/><Relationship Id="rId10" Type="http://schemas.openxmlformats.org/officeDocument/2006/relationships/hyperlink" Target="https://talan.bank.gov.ua/get-user-certificate/gA3W1-q0vYJwOO2ieEs7" TargetMode="External"/><Relationship Id="rId52" Type="http://schemas.openxmlformats.org/officeDocument/2006/relationships/hyperlink" Target="https://talan.bank.gov.ua/get-user-certificate/gA3W11MKNO9Jnh-qd66A" TargetMode="External"/><Relationship Id="rId94" Type="http://schemas.openxmlformats.org/officeDocument/2006/relationships/hyperlink" Target="https://talan.bank.gov.ua/get-user-certificate/gA3W1cuvtG0nU1wVJS6W" TargetMode="External"/><Relationship Id="rId148" Type="http://schemas.openxmlformats.org/officeDocument/2006/relationships/hyperlink" Target="https://talan.bank.gov.ua/get-user-certificate/gA3W1BMyZHcboavYVgkO" TargetMode="External"/><Relationship Id="rId355" Type="http://schemas.openxmlformats.org/officeDocument/2006/relationships/hyperlink" Target="https://talan.bank.gov.ua/get-user-certificate/gA3W1ta5gmGThv3neP83" TargetMode="External"/><Relationship Id="rId397" Type="http://schemas.openxmlformats.org/officeDocument/2006/relationships/hyperlink" Target="https://talan.bank.gov.ua/get-user-certificate/gA3W1UHx84LYmyZNwxFh" TargetMode="External"/><Relationship Id="rId520" Type="http://schemas.openxmlformats.org/officeDocument/2006/relationships/hyperlink" Target="https://talan.bank.gov.ua/get-user-certificate/gA3W1GlhSeQ1L0_sCtAW" TargetMode="External"/><Relationship Id="rId562" Type="http://schemas.openxmlformats.org/officeDocument/2006/relationships/hyperlink" Target="https://talan.bank.gov.ua/get-user-certificate/gA3W1BRxLO5JCkkKQDDt" TargetMode="External"/><Relationship Id="rId618" Type="http://schemas.openxmlformats.org/officeDocument/2006/relationships/hyperlink" Target="https://talan.bank.gov.ua/get-user-certificate/gA3W1zcEq0aR9HWEeO4_" TargetMode="External"/><Relationship Id="rId825" Type="http://schemas.openxmlformats.org/officeDocument/2006/relationships/hyperlink" Target="https://talan.bank.gov.ua/get-user-certificate/gA3W1Ir3G8u2hjqUfGKO" TargetMode="External"/><Relationship Id="rId215" Type="http://schemas.openxmlformats.org/officeDocument/2006/relationships/hyperlink" Target="https://talan.bank.gov.ua/get-user-certificate/gA3W1VJ9NNgdXEOU21NA" TargetMode="External"/><Relationship Id="rId257" Type="http://schemas.openxmlformats.org/officeDocument/2006/relationships/hyperlink" Target="https://talan.bank.gov.ua/get-user-certificate/gA3W1GL_kk3gT3l_bjPf" TargetMode="External"/><Relationship Id="rId422" Type="http://schemas.openxmlformats.org/officeDocument/2006/relationships/hyperlink" Target="https://talan.bank.gov.ua/get-user-certificate/gA3W1t7qKbZYiJMWulS9" TargetMode="External"/><Relationship Id="rId464" Type="http://schemas.openxmlformats.org/officeDocument/2006/relationships/hyperlink" Target="https://talan.bank.gov.ua/get-user-certificate/gA3W1AM3um3iveb8_9ov" TargetMode="External"/><Relationship Id="rId867" Type="http://schemas.openxmlformats.org/officeDocument/2006/relationships/hyperlink" Target="https://talan.bank.gov.ua/get-user-certificate/gA3W1dQCS_3SqtLaSqae" TargetMode="External"/><Relationship Id="rId299" Type="http://schemas.openxmlformats.org/officeDocument/2006/relationships/hyperlink" Target="https://talan.bank.gov.ua/get-user-certificate/gA3W1tLtyIH9xa8mdOPA" TargetMode="External"/><Relationship Id="rId727" Type="http://schemas.openxmlformats.org/officeDocument/2006/relationships/hyperlink" Target="https://talan.bank.gov.ua/get-user-certificate/gA3W1Bn__ea5sZuI-y58" TargetMode="External"/><Relationship Id="rId63" Type="http://schemas.openxmlformats.org/officeDocument/2006/relationships/hyperlink" Target="https://talan.bank.gov.ua/get-user-certificate/gA3W1p5gHYYsNRN-_0Ww" TargetMode="External"/><Relationship Id="rId159" Type="http://schemas.openxmlformats.org/officeDocument/2006/relationships/hyperlink" Target="https://talan.bank.gov.ua/get-user-certificate/gA3W1ZIqky7o2IQdXJPm" TargetMode="External"/><Relationship Id="rId366" Type="http://schemas.openxmlformats.org/officeDocument/2006/relationships/hyperlink" Target="https://talan.bank.gov.ua/get-user-certificate/gA3W1cCnqz3lc3465cbv" TargetMode="External"/><Relationship Id="rId573" Type="http://schemas.openxmlformats.org/officeDocument/2006/relationships/hyperlink" Target="https://talan.bank.gov.ua/get-user-certificate/gA3W1t3pNuJfSssP6vck" TargetMode="External"/><Relationship Id="rId780" Type="http://schemas.openxmlformats.org/officeDocument/2006/relationships/hyperlink" Target="https://talan.bank.gov.ua/get-user-certificate/gA3W1U6Kax4NYZbC3EqK" TargetMode="External"/><Relationship Id="rId226" Type="http://schemas.openxmlformats.org/officeDocument/2006/relationships/hyperlink" Target="https://talan.bank.gov.ua/get-user-certificate/gA3W1TlTGrjEUUlAhptv" TargetMode="External"/><Relationship Id="rId433" Type="http://schemas.openxmlformats.org/officeDocument/2006/relationships/hyperlink" Target="https://talan.bank.gov.ua/get-user-certificate/gA3W1Bviu0NR12F349k3" TargetMode="External"/><Relationship Id="rId878" Type="http://schemas.openxmlformats.org/officeDocument/2006/relationships/hyperlink" Target="https://talan.bank.gov.ua/get-user-certificate/gA3W1ECIzqyp_kxDn9T0" TargetMode="External"/><Relationship Id="rId640" Type="http://schemas.openxmlformats.org/officeDocument/2006/relationships/hyperlink" Target="https://talan.bank.gov.ua/get-user-certificate/gA3W12alqmUOVrbEzk4I" TargetMode="External"/><Relationship Id="rId738" Type="http://schemas.openxmlformats.org/officeDocument/2006/relationships/hyperlink" Target="https://talan.bank.gov.ua/get-user-certificate/gA3W191wFC0J7aOe5Tqq" TargetMode="External"/><Relationship Id="rId74" Type="http://schemas.openxmlformats.org/officeDocument/2006/relationships/hyperlink" Target="https://talan.bank.gov.ua/get-user-certificate/gA3W1mKDSEgFTdNcoHEr" TargetMode="External"/><Relationship Id="rId377" Type="http://schemas.openxmlformats.org/officeDocument/2006/relationships/hyperlink" Target="https://talan.bank.gov.ua/get-user-certificate/gA3W1fOGJ9WcklmZNeTD" TargetMode="External"/><Relationship Id="rId500" Type="http://schemas.openxmlformats.org/officeDocument/2006/relationships/hyperlink" Target="https://talan.bank.gov.ua/get-user-certificate/gA3W12jo8WtI_Bbhgs4A" TargetMode="External"/><Relationship Id="rId584" Type="http://schemas.openxmlformats.org/officeDocument/2006/relationships/hyperlink" Target="https://talan.bank.gov.ua/get-user-certificate/gA3W19vw-CJjMnDeqqvD" TargetMode="External"/><Relationship Id="rId805" Type="http://schemas.openxmlformats.org/officeDocument/2006/relationships/hyperlink" Target="https://talan.bank.gov.ua/get-user-certificate/gA3W1mQIHjU7na71m8ey" TargetMode="External"/><Relationship Id="rId5" Type="http://schemas.openxmlformats.org/officeDocument/2006/relationships/hyperlink" Target="https://talan.bank.gov.ua/get-user-certificate/gA3W1juAR4V9yYZ0pbTm" TargetMode="External"/><Relationship Id="rId237" Type="http://schemas.openxmlformats.org/officeDocument/2006/relationships/hyperlink" Target="https://talan.bank.gov.ua/get-user-certificate/gA3W1y54xpa1JW_UstYZ" TargetMode="External"/><Relationship Id="rId791" Type="http://schemas.openxmlformats.org/officeDocument/2006/relationships/hyperlink" Target="https://talan.bank.gov.ua/get-user-certificate/gA3W18Fz_qDjwJYrbiP-" TargetMode="External"/><Relationship Id="rId889" Type="http://schemas.openxmlformats.org/officeDocument/2006/relationships/hyperlink" Target="https://talan.bank.gov.ua/get-user-certificate/gA3W1BxFrqZjQFBvow8a" TargetMode="External"/><Relationship Id="rId444" Type="http://schemas.openxmlformats.org/officeDocument/2006/relationships/hyperlink" Target="https://talan.bank.gov.ua/get-user-certificate/gA3W1v2A1v8AFVyeku_c" TargetMode="External"/><Relationship Id="rId651" Type="http://schemas.openxmlformats.org/officeDocument/2006/relationships/hyperlink" Target="https://talan.bank.gov.ua/get-user-certificate/gA3W1enQ1UMB41zSSIPE" TargetMode="External"/><Relationship Id="rId749" Type="http://schemas.openxmlformats.org/officeDocument/2006/relationships/hyperlink" Target="https://talan.bank.gov.ua/get-user-certificate/gA3W1pf134WABzEmQsUG" TargetMode="External"/><Relationship Id="rId290" Type="http://schemas.openxmlformats.org/officeDocument/2006/relationships/hyperlink" Target="https://talan.bank.gov.ua/get-user-certificate/gA3W1n6l4k7TETNxzXrd" TargetMode="External"/><Relationship Id="rId304" Type="http://schemas.openxmlformats.org/officeDocument/2006/relationships/hyperlink" Target="https://talan.bank.gov.ua/get-user-certificate/gA3W1KN6G39rK6EpOkuH" TargetMode="External"/><Relationship Id="rId388" Type="http://schemas.openxmlformats.org/officeDocument/2006/relationships/hyperlink" Target="https://talan.bank.gov.ua/get-user-certificate/gA3W1CEygcgBucdz9dLg" TargetMode="External"/><Relationship Id="rId511" Type="http://schemas.openxmlformats.org/officeDocument/2006/relationships/hyperlink" Target="https://talan.bank.gov.ua/get-user-certificate/gA3W1w5Jrhb8YoCgvWml" TargetMode="External"/><Relationship Id="rId609" Type="http://schemas.openxmlformats.org/officeDocument/2006/relationships/hyperlink" Target="https://talan.bank.gov.ua/get-user-certificate/gA3W1x6bOlEJCQ_kgLHi" TargetMode="External"/><Relationship Id="rId85" Type="http://schemas.openxmlformats.org/officeDocument/2006/relationships/hyperlink" Target="https://talan.bank.gov.ua/get-user-certificate/gA3W1KNDRMt1CCnjWtgp" TargetMode="External"/><Relationship Id="rId150" Type="http://schemas.openxmlformats.org/officeDocument/2006/relationships/hyperlink" Target="https://talan.bank.gov.ua/get-user-certificate/gA3W1ovKXJmK4xPgKEiU" TargetMode="External"/><Relationship Id="rId595" Type="http://schemas.openxmlformats.org/officeDocument/2006/relationships/hyperlink" Target="https://talan.bank.gov.ua/get-user-certificate/gA3W1JexVne4yr_dVVYi" TargetMode="External"/><Relationship Id="rId816" Type="http://schemas.openxmlformats.org/officeDocument/2006/relationships/hyperlink" Target="https://talan.bank.gov.ua/get-user-certificate/gA3W1wQMzkKX-_8yrWkb" TargetMode="External"/><Relationship Id="rId248" Type="http://schemas.openxmlformats.org/officeDocument/2006/relationships/hyperlink" Target="https://talan.bank.gov.ua/get-user-certificate/gA3W1cIU8pqFKIgZ-Fca" TargetMode="External"/><Relationship Id="rId455" Type="http://schemas.openxmlformats.org/officeDocument/2006/relationships/hyperlink" Target="https://talan.bank.gov.ua/get-user-certificate/gA3W1OZLrACnzFy9IVyV" TargetMode="External"/><Relationship Id="rId662" Type="http://schemas.openxmlformats.org/officeDocument/2006/relationships/hyperlink" Target="https://talan.bank.gov.ua/get-user-certificate/gA3W15CBnpf7lJjWG95p" TargetMode="External"/><Relationship Id="rId12" Type="http://schemas.openxmlformats.org/officeDocument/2006/relationships/hyperlink" Target="https://talan.bank.gov.ua/get-user-certificate/gA3W1JBorloA56y21acP" TargetMode="External"/><Relationship Id="rId108" Type="http://schemas.openxmlformats.org/officeDocument/2006/relationships/hyperlink" Target="https://talan.bank.gov.ua/get-user-certificate/gA3W14fcaTWM-B5qKUI3" TargetMode="External"/><Relationship Id="rId315" Type="http://schemas.openxmlformats.org/officeDocument/2006/relationships/hyperlink" Target="https://talan.bank.gov.ua/get-user-certificate/gA3W1I0ukeIsv060Dx7s" TargetMode="External"/><Relationship Id="rId522" Type="http://schemas.openxmlformats.org/officeDocument/2006/relationships/hyperlink" Target="https://talan.bank.gov.ua/get-user-certificate/gA3W1s1YBbmEbiU8NeRe" TargetMode="External"/><Relationship Id="rId96" Type="http://schemas.openxmlformats.org/officeDocument/2006/relationships/hyperlink" Target="https://talan.bank.gov.ua/get-user-certificate/gA3W1fX2zBiGPVdoBZVd" TargetMode="External"/><Relationship Id="rId161" Type="http://schemas.openxmlformats.org/officeDocument/2006/relationships/hyperlink" Target="https://talan.bank.gov.ua/get-user-certificate/gA3W1X8mXoCY1Ugx30A4" TargetMode="External"/><Relationship Id="rId399" Type="http://schemas.openxmlformats.org/officeDocument/2006/relationships/hyperlink" Target="https://talan.bank.gov.ua/get-user-certificate/gA3W1KFUrP2Yy0T01s13" TargetMode="External"/><Relationship Id="rId827" Type="http://schemas.openxmlformats.org/officeDocument/2006/relationships/hyperlink" Target="https://talan.bank.gov.ua/get-user-certificate/gA3W1V8s5HCvf9rA1ND9" TargetMode="External"/><Relationship Id="rId259" Type="http://schemas.openxmlformats.org/officeDocument/2006/relationships/hyperlink" Target="https://talan.bank.gov.ua/get-user-certificate/gA3W1RBNxid0sGXk7a9V" TargetMode="External"/><Relationship Id="rId466" Type="http://schemas.openxmlformats.org/officeDocument/2006/relationships/hyperlink" Target="https://talan.bank.gov.ua/get-user-certificate/gA3W1OYrLcGNOQoG77Mh" TargetMode="External"/><Relationship Id="rId673" Type="http://schemas.openxmlformats.org/officeDocument/2006/relationships/hyperlink" Target="https://talan.bank.gov.ua/get-user-certificate/gA3W1k-H2NAW8YIOXb_W" TargetMode="External"/><Relationship Id="rId880" Type="http://schemas.openxmlformats.org/officeDocument/2006/relationships/hyperlink" Target="https://talan.bank.gov.ua/get-user-certificate/gA3W1HOLpUGMG7q0uFrh" TargetMode="External"/><Relationship Id="rId23" Type="http://schemas.openxmlformats.org/officeDocument/2006/relationships/hyperlink" Target="https://talan.bank.gov.ua/get-user-certificate/gA3W1KVsNEyxnEnrRHSW" TargetMode="External"/><Relationship Id="rId119" Type="http://schemas.openxmlformats.org/officeDocument/2006/relationships/hyperlink" Target="https://talan.bank.gov.ua/get-user-certificate/gA3W1Iu3-3v-BMV3TVcp" TargetMode="External"/><Relationship Id="rId326" Type="http://schemas.openxmlformats.org/officeDocument/2006/relationships/hyperlink" Target="https://talan.bank.gov.ua/get-user-certificate/gA3W18ps9c6fgQ3NrRPk" TargetMode="External"/><Relationship Id="rId533" Type="http://schemas.openxmlformats.org/officeDocument/2006/relationships/hyperlink" Target="https://talan.bank.gov.ua/get-user-certificate/gA3W1AGbMDUbR85tJlJW" TargetMode="External"/><Relationship Id="rId740" Type="http://schemas.openxmlformats.org/officeDocument/2006/relationships/hyperlink" Target="https://talan.bank.gov.ua/get-user-certificate/gA3W1uvZ0Sw8ACAEwHmt" TargetMode="External"/><Relationship Id="rId838" Type="http://schemas.openxmlformats.org/officeDocument/2006/relationships/hyperlink" Target="https://talan.bank.gov.ua/get-user-certificate/gA3W1Uw0AInmba4aKNAq" TargetMode="External"/><Relationship Id="rId172" Type="http://schemas.openxmlformats.org/officeDocument/2006/relationships/hyperlink" Target="https://talan.bank.gov.ua/get-user-certificate/gA3W1SG4IbBMA-aAacRB" TargetMode="External"/><Relationship Id="rId477" Type="http://schemas.openxmlformats.org/officeDocument/2006/relationships/hyperlink" Target="https://talan.bank.gov.ua/get-user-certificate/gA3W1Ipc1nykFdOlmBL9" TargetMode="External"/><Relationship Id="rId600" Type="http://schemas.openxmlformats.org/officeDocument/2006/relationships/hyperlink" Target="https://talan.bank.gov.ua/get-user-certificate/gA3W1ODRbgYnYxGPLUKx" TargetMode="External"/><Relationship Id="rId684" Type="http://schemas.openxmlformats.org/officeDocument/2006/relationships/hyperlink" Target="https://talan.bank.gov.ua/get-user-certificate/gA3W1hzrijB8vz4KMzd0" TargetMode="External"/><Relationship Id="rId337" Type="http://schemas.openxmlformats.org/officeDocument/2006/relationships/hyperlink" Target="https://talan.bank.gov.ua/get-user-certificate/gA3W142BcLFzl4mOMrm_" TargetMode="External"/><Relationship Id="rId891" Type="http://schemas.openxmlformats.org/officeDocument/2006/relationships/hyperlink" Target="https://talan.bank.gov.ua/get-user-certificate/gA3W1arwx3am5rdM3Ipr" TargetMode="External"/><Relationship Id="rId905" Type="http://schemas.openxmlformats.org/officeDocument/2006/relationships/hyperlink" Target="https://talan.bank.gov.ua/get-user-certificate/gA3W124uJQ47zdlrxZ4J" TargetMode="External"/><Relationship Id="rId34" Type="http://schemas.openxmlformats.org/officeDocument/2006/relationships/hyperlink" Target="https://talan.bank.gov.ua/get-user-certificate/gA3W1zkqiZRDgqtnc0CN" TargetMode="External"/><Relationship Id="rId544" Type="http://schemas.openxmlformats.org/officeDocument/2006/relationships/hyperlink" Target="https://talan.bank.gov.ua/get-user-certificate/gA3W13bKSK1Efz5Yb5fv" TargetMode="External"/><Relationship Id="rId751" Type="http://schemas.openxmlformats.org/officeDocument/2006/relationships/hyperlink" Target="https://talan.bank.gov.ua/get-user-certificate/gA3W12ngV_AmplYgqQDh" TargetMode="External"/><Relationship Id="rId849" Type="http://schemas.openxmlformats.org/officeDocument/2006/relationships/hyperlink" Target="https://talan.bank.gov.ua/get-user-certificate/gA3W1FGTZOrgdGPPCarX" TargetMode="External"/><Relationship Id="rId183" Type="http://schemas.openxmlformats.org/officeDocument/2006/relationships/hyperlink" Target="https://talan.bank.gov.ua/get-user-certificate/gA3W1PevN_0MxbHoCtE1" TargetMode="External"/><Relationship Id="rId390" Type="http://schemas.openxmlformats.org/officeDocument/2006/relationships/hyperlink" Target="https://talan.bank.gov.ua/get-user-certificate/gA3W19BAFw903WVYFisN" TargetMode="External"/><Relationship Id="rId404" Type="http://schemas.openxmlformats.org/officeDocument/2006/relationships/hyperlink" Target="https://talan.bank.gov.ua/get-user-certificate/gA3W13R2TS9mnQfl30w_" TargetMode="External"/><Relationship Id="rId611" Type="http://schemas.openxmlformats.org/officeDocument/2006/relationships/hyperlink" Target="https://talan.bank.gov.ua/get-user-certificate/gA3W15F2r-3P0uZOyzKK" TargetMode="External"/><Relationship Id="rId250" Type="http://schemas.openxmlformats.org/officeDocument/2006/relationships/hyperlink" Target="https://talan.bank.gov.ua/get-user-certificate/gA3W1vG_ko7O-yozYb9-" TargetMode="External"/><Relationship Id="rId488" Type="http://schemas.openxmlformats.org/officeDocument/2006/relationships/hyperlink" Target="https://talan.bank.gov.ua/get-user-certificate/gA3W1pTjjFXFSqNjVE3n" TargetMode="External"/><Relationship Id="rId695" Type="http://schemas.openxmlformats.org/officeDocument/2006/relationships/hyperlink" Target="https://talan.bank.gov.ua/get-user-certificate/gA3W1RgAFCPGCNJcphTE" TargetMode="External"/><Relationship Id="rId709" Type="http://schemas.openxmlformats.org/officeDocument/2006/relationships/hyperlink" Target="https://talan.bank.gov.ua/get-user-certificate/gA3W1J0qmB0HSyP6Hx5I" TargetMode="External"/><Relationship Id="rId45" Type="http://schemas.openxmlformats.org/officeDocument/2006/relationships/hyperlink" Target="https://talan.bank.gov.ua/get-user-certificate/gA3W1_0EzIZVpSBPCoYB" TargetMode="External"/><Relationship Id="rId110" Type="http://schemas.openxmlformats.org/officeDocument/2006/relationships/hyperlink" Target="https://talan.bank.gov.ua/get-user-certificate/gA3W1263Zfj4vXcETh9j" TargetMode="External"/><Relationship Id="rId348" Type="http://schemas.openxmlformats.org/officeDocument/2006/relationships/hyperlink" Target="https://talan.bank.gov.ua/get-user-certificate/gA3W1-aHY6m2C_pPByvb" TargetMode="External"/><Relationship Id="rId555" Type="http://schemas.openxmlformats.org/officeDocument/2006/relationships/hyperlink" Target="https://talan.bank.gov.ua/get-user-certificate/gA3W1fwKag04v2slDhAr" TargetMode="External"/><Relationship Id="rId762" Type="http://schemas.openxmlformats.org/officeDocument/2006/relationships/hyperlink" Target="https://talan.bank.gov.ua/get-user-certificate/gA3W1hOSZRiTVLeECn0U" TargetMode="External"/><Relationship Id="rId194" Type="http://schemas.openxmlformats.org/officeDocument/2006/relationships/hyperlink" Target="https://talan.bank.gov.ua/get-user-certificate/gA3W1yme9ckfEIjPyu-w" TargetMode="External"/><Relationship Id="rId208" Type="http://schemas.openxmlformats.org/officeDocument/2006/relationships/hyperlink" Target="https://talan.bank.gov.ua/get-user-certificate/gA3W1SjTI8ySOmSUDajJ" TargetMode="External"/><Relationship Id="rId415" Type="http://schemas.openxmlformats.org/officeDocument/2006/relationships/hyperlink" Target="https://talan.bank.gov.ua/get-user-certificate/gA3W1lpU-qMdBIPBp7fK" TargetMode="External"/><Relationship Id="rId622" Type="http://schemas.openxmlformats.org/officeDocument/2006/relationships/hyperlink" Target="https://talan.bank.gov.ua/get-user-certificate/gA3W1P2tGk8JcH7CSlj9" TargetMode="External"/><Relationship Id="rId261" Type="http://schemas.openxmlformats.org/officeDocument/2006/relationships/hyperlink" Target="https://talan.bank.gov.ua/get-user-certificate/gA3W1dBI4ofFGmKD2uuB" TargetMode="External"/><Relationship Id="rId499" Type="http://schemas.openxmlformats.org/officeDocument/2006/relationships/hyperlink" Target="https://talan.bank.gov.ua/get-user-certificate/gA3W1YGKo8qRtgvWpCat" TargetMode="External"/><Relationship Id="rId56" Type="http://schemas.openxmlformats.org/officeDocument/2006/relationships/hyperlink" Target="https://talan.bank.gov.ua/get-user-certificate/gA3W1O5mxYGpmhP4yl9M" TargetMode="External"/><Relationship Id="rId359" Type="http://schemas.openxmlformats.org/officeDocument/2006/relationships/hyperlink" Target="https://talan.bank.gov.ua/get-user-certificate/gA3W1pVwRrwyhqx-NMfy" TargetMode="External"/><Relationship Id="rId566" Type="http://schemas.openxmlformats.org/officeDocument/2006/relationships/hyperlink" Target="https://talan.bank.gov.ua/get-user-certificate/gA3W1KSXA1KmBwuB-QGx" TargetMode="External"/><Relationship Id="rId773" Type="http://schemas.openxmlformats.org/officeDocument/2006/relationships/hyperlink" Target="https://talan.bank.gov.ua/get-user-certificate/gA3W1FyQgaB-AgCCBDxP" TargetMode="External"/><Relationship Id="rId121" Type="http://schemas.openxmlformats.org/officeDocument/2006/relationships/hyperlink" Target="https://talan.bank.gov.ua/get-user-certificate/gA3W1E9hi3q-pHBXxtAU" TargetMode="External"/><Relationship Id="rId219" Type="http://schemas.openxmlformats.org/officeDocument/2006/relationships/hyperlink" Target="https://talan.bank.gov.ua/get-user-certificate/gA3W11XoWIAiwsCuJMDp" TargetMode="External"/><Relationship Id="rId426" Type="http://schemas.openxmlformats.org/officeDocument/2006/relationships/hyperlink" Target="https://talan.bank.gov.ua/get-user-certificate/gA3W1IDM157MumiB90Zi" TargetMode="External"/><Relationship Id="rId633" Type="http://schemas.openxmlformats.org/officeDocument/2006/relationships/hyperlink" Target="https://talan.bank.gov.ua/get-user-certificate/gA3W1pAfnipiyPDUOOql" TargetMode="External"/><Relationship Id="rId840" Type="http://schemas.openxmlformats.org/officeDocument/2006/relationships/hyperlink" Target="https://talan.bank.gov.ua/get-user-certificate/gA3W1u7ByUAhUyhSsdXo" TargetMode="External"/><Relationship Id="rId67" Type="http://schemas.openxmlformats.org/officeDocument/2006/relationships/hyperlink" Target="https://talan.bank.gov.ua/get-user-certificate/gA3W1c6iKZ2P3RAdbtdI" TargetMode="External"/><Relationship Id="rId272" Type="http://schemas.openxmlformats.org/officeDocument/2006/relationships/hyperlink" Target="https://talan.bank.gov.ua/get-user-certificate/gA3W1GE8015wGCRTODNr" TargetMode="External"/><Relationship Id="rId577" Type="http://schemas.openxmlformats.org/officeDocument/2006/relationships/hyperlink" Target="https://talan.bank.gov.ua/get-user-certificate/gA3W1a_S14nocX0JMcxq" TargetMode="External"/><Relationship Id="rId700" Type="http://schemas.openxmlformats.org/officeDocument/2006/relationships/hyperlink" Target="https://talan.bank.gov.ua/get-user-certificate/gA3W1hfeH8ELbY612NGz" TargetMode="External"/><Relationship Id="rId132" Type="http://schemas.openxmlformats.org/officeDocument/2006/relationships/hyperlink" Target="https://talan.bank.gov.ua/get-user-certificate/gA3W1zLVRxb0KNe0Zb6Y" TargetMode="External"/><Relationship Id="rId784" Type="http://schemas.openxmlformats.org/officeDocument/2006/relationships/hyperlink" Target="https://talan.bank.gov.ua/get-user-certificate/gA3W1elL0lhK0FUDSCXg" TargetMode="External"/><Relationship Id="rId437" Type="http://schemas.openxmlformats.org/officeDocument/2006/relationships/hyperlink" Target="https://talan.bank.gov.ua/get-user-certificate/gA3W1eEfVoX3o1hljrw7" TargetMode="External"/><Relationship Id="rId644" Type="http://schemas.openxmlformats.org/officeDocument/2006/relationships/hyperlink" Target="https://talan.bank.gov.ua/get-user-certificate/gA3W15nUAQMLs1TOI5H4" TargetMode="External"/><Relationship Id="rId851" Type="http://schemas.openxmlformats.org/officeDocument/2006/relationships/hyperlink" Target="https://talan.bank.gov.ua/get-user-certificate/gA3W1XBp-WaMf7m2O_yI" TargetMode="External"/><Relationship Id="rId283" Type="http://schemas.openxmlformats.org/officeDocument/2006/relationships/hyperlink" Target="https://talan.bank.gov.ua/get-user-certificate/gA3W1tE22QHj2X_nO8jM" TargetMode="External"/><Relationship Id="rId490" Type="http://schemas.openxmlformats.org/officeDocument/2006/relationships/hyperlink" Target="https://talan.bank.gov.ua/get-user-certificate/gA3W1sFPVziyN5HXP18x" TargetMode="External"/><Relationship Id="rId504" Type="http://schemas.openxmlformats.org/officeDocument/2006/relationships/hyperlink" Target="https://talan.bank.gov.ua/get-user-certificate/gA3W1LlQBBQR1Lt3XMh_" TargetMode="External"/><Relationship Id="rId711" Type="http://schemas.openxmlformats.org/officeDocument/2006/relationships/hyperlink" Target="https://talan.bank.gov.ua/get-user-certificate/gA3W14kSL0_WmC6Nlk0p" TargetMode="External"/><Relationship Id="rId78" Type="http://schemas.openxmlformats.org/officeDocument/2006/relationships/hyperlink" Target="https://talan.bank.gov.ua/get-user-certificate/gA3W1d6-4saa4PkLi3Zh" TargetMode="External"/><Relationship Id="rId143" Type="http://schemas.openxmlformats.org/officeDocument/2006/relationships/hyperlink" Target="https://talan.bank.gov.ua/get-user-certificate/gA3W1p_aQCBNv_dZxLkR" TargetMode="External"/><Relationship Id="rId350" Type="http://schemas.openxmlformats.org/officeDocument/2006/relationships/hyperlink" Target="https://talan.bank.gov.ua/get-user-certificate/gA3W1qL9JNqbE5mgPzxM" TargetMode="External"/><Relationship Id="rId588" Type="http://schemas.openxmlformats.org/officeDocument/2006/relationships/hyperlink" Target="https://talan.bank.gov.ua/get-user-certificate/gA3W1347yNukHNE9zfrf" TargetMode="External"/><Relationship Id="rId795" Type="http://schemas.openxmlformats.org/officeDocument/2006/relationships/hyperlink" Target="https://talan.bank.gov.ua/get-user-certificate/gA3W1F8Lv_xsbG_-52tp" TargetMode="External"/><Relationship Id="rId809" Type="http://schemas.openxmlformats.org/officeDocument/2006/relationships/hyperlink" Target="https://talan.bank.gov.ua/get-user-certificate/gA3W1wqni6-oS50WGuGB" TargetMode="External"/><Relationship Id="rId9" Type="http://schemas.openxmlformats.org/officeDocument/2006/relationships/hyperlink" Target="https://talan.bank.gov.ua/get-user-certificate/gA3W1LKQ7ntpvM9yQDKi" TargetMode="External"/><Relationship Id="rId210" Type="http://schemas.openxmlformats.org/officeDocument/2006/relationships/hyperlink" Target="https://talan.bank.gov.ua/get-user-certificate/gA3W1pkcZKGBtyPTYdIB" TargetMode="External"/><Relationship Id="rId448" Type="http://schemas.openxmlformats.org/officeDocument/2006/relationships/hyperlink" Target="https://talan.bank.gov.ua/get-user-certificate/gA3W1G48QK183MOLYE6b" TargetMode="External"/><Relationship Id="rId655" Type="http://schemas.openxmlformats.org/officeDocument/2006/relationships/hyperlink" Target="https://talan.bank.gov.ua/get-user-certificate/gA3W1H4sbMXRGFIEwW-m" TargetMode="External"/><Relationship Id="rId862" Type="http://schemas.openxmlformats.org/officeDocument/2006/relationships/hyperlink" Target="https://talan.bank.gov.ua/get-user-certificate/gA3W1c2Fj6p03cyMSmiz" TargetMode="External"/><Relationship Id="rId294" Type="http://schemas.openxmlformats.org/officeDocument/2006/relationships/hyperlink" Target="https://talan.bank.gov.ua/get-user-certificate/gA3W1Di_hL9Pd47NgSEa" TargetMode="External"/><Relationship Id="rId308" Type="http://schemas.openxmlformats.org/officeDocument/2006/relationships/hyperlink" Target="https://talan.bank.gov.ua/get-user-certificate/gA3W1hQiActjZLo5KswH" TargetMode="External"/><Relationship Id="rId515" Type="http://schemas.openxmlformats.org/officeDocument/2006/relationships/hyperlink" Target="https://talan.bank.gov.ua/get-user-certificate/gA3W1EpoRKHSTPwN1GVh" TargetMode="External"/><Relationship Id="rId722" Type="http://schemas.openxmlformats.org/officeDocument/2006/relationships/hyperlink" Target="https://talan.bank.gov.ua/get-user-certificate/gA3W146771b9VvVlN7MS" TargetMode="External"/><Relationship Id="rId89" Type="http://schemas.openxmlformats.org/officeDocument/2006/relationships/hyperlink" Target="https://talan.bank.gov.ua/get-user-certificate/gA3W1bz0_r2qioQoSNja" TargetMode="External"/><Relationship Id="rId154" Type="http://schemas.openxmlformats.org/officeDocument/2006/relationships/hyperlink" Target="https://talan.bank.gov.ua/get-user-certificate/gA3W1bgUw7QwSLYZTPOn" TargetMode="External"/><Relationship Id="rId361" Type="http://schemas.openxmlformats.org/officeDocument/2006/relationships/hyperlink" Target="https://talan.bank.gov.ua/get-user-certificate/gA3W1Ia9BIblyVAN7azN" TargetMode="External"/><Relationship Id="rId599" Type="http://schemas.openxmlformats.org/officeDocument/2006/relationships/hyperlink" Target="https://talan.bank.gov.ua/get-user-certificate/gA3W1J_CxN2Jb9nRLWUk" TargetMode="External"/><Relationship Id="rId459" Type="http://schemas.openxmlformats.org/officeDocument/2006/relationships/hyperlink" Target="https://talan.bank.gov.ua/get-user-certificate/gA3W1XExLzrVfmVU50GT" TargetMode="External"/><Relationship Id="rId666" Type="http://schemas.openxmlformats.org/officeDocument/2006/relationships/hyperlink" Target="https://talan.bank.gov.ua/get-user-certificate/gA3W1MwMeuJ137TSugX9" TargetMode="External"/><Relationship Id="rId873" Type="http://schemas.openxmlformats.org/officeDocument/2006/relationships/hyperlink" Target="https://talan.bank.gov.ua/get-user-certificate/gA3W1sV8Cde8ZmC-X_eC" TargetMode="External"/><Relationship Id="rId16" Type="http://schemas.openxmlformats.org/officeDocument/2006/relationships/hyperlink" Target="https://talan.bank.gov.ua/get-user-certificate/gA3W1riaHFHzIRc2POiK" TargetMode="External"/><Relationship Id="rId221" Type="http://schemas.openxmlformats.org/officeDocument/2006/relationships/hyperlink" Target="https://talan.bank.gov.ua/get-user-certificate/gA3W1RhLNbjQr8Us0lfL" TargetMode="External"/><Relationship Id="rId319" Type="http://schemas.openxmlformats.org/officeDocument/2006/relationships/hyperlink" Target="https://talan.bank.gov.ua/get-user-certificate/gA3W1YVyqqPeYh6YsFoh" TargetMode="External"/><Relationship Id="rId526" Type="http://schemas.openxmlformats.org/officeDocument/2006/relationships/hyperlink" Target="https://talan.bank.gov.ua/get-user-certificate/gA3W13ACaUWOpyvo-tD3" TargetMode="External"/><Relationship Id="rId733" Type="http://schemas.openxmlformats.org/officeDocument/2006/relationships/hyperlink" Target="https://talan.bank.gov.ua/get-user-certificate/gA3W1SeHRKxbv7vZ6wBr" TargetMode="External"/><Relationship Id="rId165" Type="http://schemas.openxmlformats.org/officeDocument/2006/relationships/hyperlink" Target="https://talan.bank.gov.ua/get-user-certificate/gA3W1RYLPli1nw5EuZLc" TargetMode="External"/><Relationship Id="rId372" Type="http://schemas.openxmlformats.org/officeDocument/2006/relationships/hyperlink" Target="https://talan.bank.gov.ua/get-user-certificate/gA3W1xXs0K9v-TXTZ8Xl" TargetMode="External"/><Relationship Id="rId677" Type="http://schemas.openxmlformats.org/officeDocument/2006/relationships/hyperlink" Target="https://talan.bank.gov.ua/get-user-certificate/gA3W1Y3ZgTmQnnwdrDwe" TargetMode="External"/><Relationship Id="rId800" Type="http://schemas.openxmlformats.org/officeDocument/2006/relationships/hyperlink" Target="https://talan.bank.gov.ua/get-user-certificate/gA3W1YDsOOz7N6iqVMWZ" TargetMode="External"/><Relationship Id="rId232" Type="http://schemas.openxmlformats.org/officeDocument/2006/relationships/hyperlink" Target="https://talan.bank.gov.ua/get-user-certificate/gA3W1vp3fTj52UC35pGz" TargetMode="External"/><Relationship Id="rId884" Type="http://schemas.openxmlformats.org/officeDocument/2006/relationships/hyperlink" Target="https://talan.bank.gov.ua/get-user-certificate/gA3W1VmWO1nMZ2QtI4fJ" TargetMode="External"/><Relationship Id="rId27" Type="http://schemas.openxmlformats.org/officeDocument/2006/relationships/hyperlink" Target="https://talan.bank.gov.ua/get-user-certificate/gA3W1b4znxceLk3RWviB" TargetMode="External"/><Relationship Id="rId537" Type="http://schemas.openxmlformats.org/officeDocument/2006/relationships/hyperlink" Target="https://talan.bank.gov.ua/get-user-certificate/gA3W10yqLgz5hyinc1vs" TargetMode="External"/><Relationship Id="rId744" Type="http://schemas.openxmlformats.org/officeDocument/2006/relationships/hyperlink" Target="https://talan.bank.gov.ua/get-user-certificate/gA3W1zS41Erlg8B8aj7d" TargetMode="External"/><Relationship Id="rId80" Type="http://schemas.openxmlformats.org/officeDocument/2006/relationships/hyperlink" Target="https://talan.bank.gov.ua/get-user-certificate/gA3W14qHosCHFysoa857" TargetMode="External"/><Relationship Id="rId176" Type="http://schemas.openxmlformats.org/officeDocument/2006/relationships/hyperlink" Target="https://talan.bank.gov.ua/get-user-certificate/gA3W12CXUhusEe65sKOB" TargetMode="External"/><Relationship Id="rId383" Type="http://schemas.openxmlformats.org/officeDocument/2006/relationships/hyperlink" Target="https://talan.bank.gov.ua/get-user-certificate/gA3W1MuHKe7FalCwyXTO" TargetMode="External"/><Relationship Id="rId590" Type="http://schemas.openxmlformats.org/officeDocument/2006/relationships/hyperlink" Target="https://talan.bank.gov.ua/get-user-certificate/gA3W15FI63MyA0ZceKlp" TargetMode="External"/><Relationship Id="rId604" Type="http://schemas.openxmlformats.org/officeDocument/2006/relationships/hyperlink" Target="https://talan.bank.gov.ua/get-user-certificate/gA3W1HUx7qGxKqQckLcX" TargetMode="External"/><Relationship Id="rId811" Type="http://schemas.openxmlformats.org/officeDocument/2006/relationships/hyperlink" Target="https://talan.bank.gov.ua/get-user-certificate/gA3W1Oj2Y7_x6R1WtAeq" TargetMode="External"/><Relationship Id="rId243" Type="http://schemas.openxmlformats.org/officeDocument/2006/relationships/hyperlink" Target="https://talan.bank.gov.ua/get-user-certificate/gA3W172Rw6wL-ra7Tk1g" TargetMode="External"/><Relationship Id="rId450" Type="http://schemas.openxmlformats.org/officeDocument/2006/relationships/hyperlink" Target="https://talan.bank.gov.ua/get-user-certificate/gA3W1SVPf1dnYHeSnc8u" TargetMode="External"/><Relationship Id="rId688" Type="http://schemas.openxmlformats.org/officeDocument/2006/relationships/hyperlink" Target="https://talan.bank.gov.ua/get-user-certificate/gA3W1Vhk2ytU327i5pzt" TargetMode="External"/><Relationship Id="rId895" Type="http://schemas.openxmlformats.org/officeDocument/2006/relationships/hyperlink" Target="https://talan.bank.gov.ua/get-user-certificate/gA3W1pCYvdVPHTftVrdC" TargetMode="External"/><Relationship Id="rId909" Type="http://schemas.openxmlformats.org/officeDocument/2006/relationships/hyperlink" Target="https://talan.bank.gov.ua/get-user-certificate/gA3W1Ie9wGhVBALOWKkZ" TargetMode="External"/><Relationship Id="rId38" Type="http://schemas.openxmlformats.org/officeDocument/2006/relationships/hyperlink" Target="https://talan.bank.gov.ua/get-user-certificate/gA3W15dg_-UajkwDY6yF" TargetMode="External"/><Relationship Id="rId103" Type="http://schemas.openxmlformats.org/officeDocument/2006/relationships/hyperlink" Target="https://talan.bank.gov.ua/get-user-certificate/gA3W1rVmi22DGmHtjWu7" TargetMode="External"/><Relationship Id="rId310" Type="http://schemas.openxmlformats.org/officeDocument/2006/relationships/hyperlink" Target="https://talan.bank.gov.ua/get-user-certificate/gA3W1b6Ad9eFAGnKpvhi" TargetMode="External"/><Relationship Id="rId548" Type="http://schemas.openxmlformats.org/officeDocument/2006/relationships/hyperlink" Target="https://talan.bank.gov.ua/get-user-certificate/gA3W1bg21b2yCTffRU8L" TargetMode="External"/><Relationship Id="rId755" Type="http://schemas.openxmlformats.org/officeDocument/2006/relationships/hyperlink" Target="https://talan.bank.gov.ua/get-user-certificate/gA3W1i_8XcXCoF7w1BQF" TargetMode="External"/><Relationship Id="rId91" Type="http://schemas.openxmlformats.org/officeDocument/2006/relationships/hyperlink" Target="https://talan.bank.gov.ua/get-user-certificate/gA3W1GLuNfxTWnseuF9J" TargetMode="External"/><Relationship Id="rId187" Type="http://schemas.openxmlformats.org/officeDocument/2006/relationships/hyperlink" Target="https://talan.bank.gov.ua/get-user-certificate/gA3W15PKtAJDYP3rzUcV" TargetMode="External"/><Relationship Id="rId394" Type="http://schemas.openxmlformats.org/officeDocument/2006/relationships/hyperlink" Target="https://talan.bank.gov.ua/get-user-certificate/gA3W11wUQp1YLZ_Y12g8" TargetMode="External"/><Relationship Id="rId408" Type="http://schemas.openxmlformats.org/officeDocument/2006/relationships/hyperlink" Target="https://talan.bank.gov.ua/get-user-certificate/gA3W123ALX9TSmAOFH-d" TargetMode="External"/><Relationship Id="rId615" Type="http://schemas.openxmlformats.org/officeDocument/2006/relationships/hyperlink" Target="https://talan.bank.gov.ua/get-user-certificate/gA3W1rL8DmRShPNqwWEB" TargetMode="External"/><Relationship Id="rId822" Type="http://schemas.openxmlformats.org/officeDocument/2006/relationships/hyperlink" Target="https://talan.bank.gov.ua/get-user-certificate/gA3W1WZ1-cKXkuqR9XSL" TargetMode="External"/><Relationship Id="rId254" Type="http://schemas.openxmlformats.org/officeDocument/2006/relationships/hyperlink" Target="https://talan.bank.gov.ua/get-user-certificate/gA3W1VLD-SOubaJN9x56" TargetMode="External"/><Relationship Id="rId699" Type="http://schemas.openxmlformats.org/officeDocument/2006/relationships/hyperlink" Target="https://talan.bank.gov.ua/get-user-certificate/gA3W1TEpQPza_tkHCSyM" TargetMode="External"/><Relationship Id="rId49" Type="http://schemas.openxmlformats.org/officeDocument/2006/relationships/hyperlink" Target="https://talan.bank.gov.ua/get-user-certificate/gA3W1T68IE07UxcTME57" TargetMode="External"/><Relationship Id="rId114" Type="http://schemas.openxmlformats.org/officeDocument/2006/relationships/hyperlink" Target="https://talan.bank.gov.ua/get-user-certificate/gA3W1MoQkSPcQDAku2EO" TargetMode="External"/><Relationship Id="rId461" Type="http://schemas.openxmlformats.org/officeDocument/2006/relationships/hyperlink" Target="https://talan.bank.gov.ua/get-user-certificate/gA3W10l-U6GS9poQ2nQI" TargetMode="External"/><Relationship Id="rId559" Type="http://schemas.openxmlformats.org/officeDocument/2006/relationships/hyperlink" Target="https://talan.bank.gov.ua/get-user-certificate/gA3W1vWaAphNQdL_F87k" TargetMode="External"/><Relationship Id="rId766" Type="http://schemas.openxmlformats.org/officeDocument/2006/relationships/hyperlink" Target="https://talan.bank.gov.ua/get-user-certificate/gA3W1ehq-k-4-74KXO0w" TargetMode="External"/><Relationship Id="rId198" Type="http://schemas.openxmlformats.org/officeDocument/2006/relationships/hyperlink" Target="https://talan.bank.gov.ua/get-user-certificate/gA3W1WH-xTV1qmn7boSc" TargetMode="External"/><Relationship Id="rId321" Type="http://schemas.openxmlformats.org/officeDocument/2006/relationships/hyperlink" Target="https://talan.bank.gov.ua/get-user-certificate/gA3W1GjPjFQsQfZOnLBW" TargetMode="External"/><Relationship Id="rId419" Type="http://schemas.openxmlformats.org/officeDocument/2006/relationships/hyperlink" Target="https://talan.bank.gov.ua/get-user-certificate/gA3W1qlyWTT3Zfb9Qy8q" TargetMode="External"/><Relationship Id="rId626" Type="http://schemas.openxmlformats.org/officeDocument/2006/relationships/hyperlink" Target="https://talan.bank.gov.ua/get-user-certificate/gA3W123JhnTF545TQvJM" TargetMode="External"/><Relationship Id="rId833" Type="http://schemas.openxmlformats.org/officeDocument/2006/relationships/hyperlink" Target="https://talan.bank.gov.ua/get-user-certificate/gA3W1E7zA80YzSj9Qteo" TargetMode="External"/><Relationship Id="rId265" Type="http://schemas.openxmlformats.org/officeDocument/2006/relationships/hyperlink" Target="https://talan.bank.gov.ua/get-user-certificate/gA3W1dRISEDhwm-m71VX" TargetMode="External"/><Relationship Id="rId472" Type="http://schemas.openxmlformats.org/officeDocument/2006/relationships/hyperlink" Target="https://talan.bank.gov.ua/get-user-certificate/gA3W1uNZBiPSVP6hOvrh" TargetMode="External"/><Relationship Id="rId900" Type="http://schemas.openxmlformats.org/officeDocument/2006/relationships/hyperlink" Target="https://talan.bank.gov.ua/get-user-certificate/gA3W1xjLr3neMEPfmA_n" TargetMode="External"/><Relationship Id="rId125" Type="http://schemas.openxmlformats.org/officeDocument/2006/relationships/hyperlink" Target="https://talan.bank.gov.ua/get-user-certificate/gA3W1dECaVVFmyACnYfF" TargetMode="External"/><Relationship Id="rId332" Type="http://schemas.openxmlformats.org/officeDocument/2006/relationships/hyperlink" Target="https://talan.bank.gov.ua/get-user-certificate/gA3W1MDa4kEwL9wipwWp" TargetMode="External"/><Relationship Id="rId777" Type="http://schemas.openxmlformats.org/officeDocument/2006/relationships/hyperlink" Target="https://talan.bank.gov.ua/get-user-certificate/gA3W1DAwwzDbB-lvy6Du" TargetMode="External"/><Relationship Id="rId637" Type="http://schemas.openxmlformats.org/officeDocument/2006/relationships/hyperlink" Target="https://talan.bank.gov.ua/get-user-certificate/gA3W1AfTUZnHEvZweepA" TargetMode="External"/><Relationship Id="rId844" Type="http://schemas.openxmlformats.org/officeDocument/2006/relationships/hyperlink" Target="https://talan.bank.gov.ua/get-user-certificate/gA3W1phQ7wGtJADh8eJT" TargetMode="External"/><Relationship Id="rId276" Type="http://schemas.openxmlformats.org/officeDocument/2006/relationships/hyperlink" Target="https://talan.bank.gov.ua/get-user-certificate/gA3W1XoBcJfy-Nh8Anhi" TargetMode="External"/><Relationship Id="rId483" Type="http://schemas.openxmlformats.org/officeDocument/2006/relationships/hyperlink" Target="https://talan.bank.gov.ua/get-user-certificate/gA3W1mcX2PKDJV4Hke37" TargetMode="External"/><Relationship Id="rId690" Type="http://schemas.openxmlformats.org/officeDocument/2006/relationships/hyperlink" Target="https://talan.bank.gov.ua/get-user-certificate/gA3W1wvPn2waNuJGUhwa" TargetMode="External"/><Relationship Id="rId704" Type="http://schemas.openxmlformats.org/officeDocument/2006/relationships/hyperlink" Target="https://talan.bank.gov.ua/get-user-certificate/gA3W1oaHOjK7TN6iy6fL" TargetMode="External"/><Relationship Id="rId911" Type="http://schemas.openxmlformats.org/officeDocument/2006/relationships/hyperlink" Target="https://talan.bank.gov.ua/get-user-certificate/gA3W1J0GPC7QFxiVEzto" TargetMode="External"/><Relationship Id="rId40" Type="http://schemas.openxmlformats.org/officeDocument/2006/relationships/hyperlink" Target="https://talan.bank.gov.ua/get-user-certificate/gA3W1Lbuu_eq746OK7ev" TargetMode="External"/><Relationship Id="rId136" Type="http://schemas.openxmlformats.org/officeDocument/2006/relationships/hyperlink" Target="https://talan.bank.gov.ua/get-user-certificate/gA3W1KLVdnE2JQiCT3Nb" TargetMode="External"/><Relationship Id="rId343" Type="http://schemas.openxmlformats.org/officeDocument/2006/relationships/hyperlink" Target="https://talan.bank.gov.ua/get-user-certificate/gA3W1wVuGbNWpVrn-_nF" TargetMode="External"/><Relationship Id="rId550" Type="http://schemas.openxmlformats.org/officeDocument/2006/relationships/hyperlink" Target="https://talan.bank.gov.ua/get-user-certificate/gA3W1CIpYk4q8isUnwDF" TargetMode="External"/><Relationship Id="rId788" Type="http://schemas.openxmlformats.org/officeDocument/2006/relationships/hyperlink" Target="https://talan.bank.gov.ua/get-user-certificate/gA3W12aIOOwCrrfWbYA1" TargetMode="External"/><Relationship Id="rId203" Type="http://schemas.openxmlformats.org/officeDocument/2006/relationships/hyperlink" Target="https://talan.bank.gov.ua/get-user-certificate/gA3W1xMsR-O_uDMYsmch" TargetMode="External"/><Relationship Id="rId648" Type="http://schemas.openxmlformats.org/officeDocument/2006/relationships/hyperlink" Target="https://talan.bank.gov.ua/get-user-certificate/gA3W1PzyFuTqdjnDtJAa" TargetMode="External"/><Relationship Id="rId855" Type="http://schemas.openxmlformats.org/officeDocument/2006/relationships/hyperlink" Target="https://talan.bank.gov.ua/get-user-certificate/gA3W1KQNOZSs_ieauGlR" TargetMode="External"/><Relationship Id="rId287" Type="http://schemas.openxmlformats.org/officeDocument/2006/relationships/hyperlink" Target="https://talan.bank.gov.ua/get-user-certificate/gA3W1YiuVfx0vNWYG9LJ" TargetMode="External"/><Relationship Id="rId410" Type="http://schemas.openxmlformats.org/officeDocument/2006/relationships/hyperlink" Target="https://talan.bank.gov.ua/get-user-certificate/gA3W1fC4OOdkiaUDwrVm" TargetMode="External"/><Relationship Id="rId494" Type="http://schemas.openxmlformats.org/officeDocument/2006/relationships/hyperlink" Target="https://talan.bank.gov.ua/get-user-certificate/gA3W1UnYiB9EUlSC965v" TargetMode="External"/><Relationship Id="rId508" Type="http://schemas.openxmlformats.org/officeDocument/2006/relationships/hyperlink" Target="https://talan.bank.gov.ua/get-user-certificate/gA3W1f4wf7t03YUMsqDo" TargetMode="External"/><Relationship Id="rId715" Type="http://schemas.openxmlformats.org/officeDocument/2006/relationships/hyperlink" Target="https://talan.bank.gov.ua/get-user-certificate/gA3W1D8zTfNuTSsxHDdJ" TargetMode="External"/><Relationship Id="rId147" Type="http://schemas.openxmlformats.org/officeDocument/2006/relationships/hyperlink" Target="https://talan.bank.gov.ua/get-user-certificate/gA3W1EFiQPUxrHBHEO6Y" TargetMode="External"/><Relationship Id="rId354" Type="http://schemas.openxmlformats.org/officeDocument/2006/relationships/hyperlink" Target="https://talan.bank.gov.ua/get-user-certificate/gA3W1AIe3KnmMXdDOLaI" TargetMode="External"/><Relationship Id="rId799" Type="http://schemas.openxmlformats.org/officeDocument/2006/relationships/hyperlink" Target="https://talan.bank.gov.ua/get-user-certificate/gA3W1mzVsADYRxeRcmvb" TargetMode="External"/><Relationship Id="rId51" Type="http://schemas.openxmlformats.org/officeDocument/2006/relationships/hyperlink" Target="https://talan.bank.gov.ua/get-user-certificate/gA3W1pW5mSmTk5P2HmW2" TargetMode="External"/><Relationship Id="rId561" Type="http://schemas.openxmlformats.org/officeDocument/2006/relationships/hyperlink" Target="https://talan.bank.gov.ua/get-user-certificate/gA3W1QaCj9lT9I6NNaZz" TargetMode="External"/><Relationship Id="rId659" Type="http://schemas.openxmlformats.org/officeDocument/2006/relationships/hyperlink" Target="https://talan.bank.gov.ua/get-user-certificate/gA3W1uKDzNFQEWmnDRs1" TargetMode="External"/><Relationship Id="rId866" Type="http://schemas.openxmlformats.org/officeDocument/2006/relationships/hyperlink" Target="https://talan.bank.gov.ua/get-user-certificate/gA3W1wHESF0mlMj-EfFo" TargetMode="External"/><Relationship Id="rId214" Type="http://schemas.openxmlformats.org/officeDocument/2006/relationships/hyperlink" Target="https://talan.bank.gov.ua/get-user-certificate/gA3W1OE4cHQrCQGFMXS-" TargetMode="External"/><Relationship Id="rId298" Type="http://schemas.openxmlformats.org/officeDocument/2006/relationships/hyperlink" Target="https://talan.bank.gov.ua/get-user-certificate/gA3W1qoz8jKkD0Y9i6IL" TargetMode="External"/><Relationship Id="rId421" Type="http://schemas.openxmlformats.org/officeDocument/2006/relationships/hyperlink" Target="https://talan.bank.gov.ua/get-user-certificate/gA3W1kzrN23Tq5c47I2e" TargetMode="External"/><Relationship Id="rId519" Type="http://schemas.openxmlformats.org/officeDocument/2006/relationships/hyperlink" Target="https://talan.bank.gov.ua/get-user-certificate/gA3W1Hi6sXnOQ4Qv9RGG" TargetMode="External"/><Relationship Id="rId158" Type="http://schemas.openxmlformats.org/officeDocument/2006/relationships/hyperlink" Target="https://talan.bank.gov.ua/get-user-certificate/gA3W1V6cNd-saj3HQyWV" TargetMode="External"/><Relationship Id="rId726" Type="http://schemas.openxmlformats.org/officeDocument/2006/relationships/hyperlink" Target="https://talan.bank.gov.ua/get-user-certificate/gA3W1egcQP32WiX7HK2J" TargetMode="External"/><Relationship Id="rId62" Type="http://schemas.openxmlformats.org/officeDocument/2006/relationships/hyperlink" Target="https://talan.bank.gov.ua/get-user-certificate/gA3W1zmY3pXAKtqmlDz7" TargetMode="External"/><Relationship Id="rId365" Type="http://schemas.openxmlformats.org/officeDocument/2006/relationships/hyperlink" Target="https://talan.bank.gov.ua/get-user-certificate/gA3W1nEpo1DbeaeEZKtm" TargetMode="External"/><Relationship Id="rId572" Type="http://schemas.openxmlformats.org/officeDocument/2006/relationships/hyperlink" Target="https://talan.bank.gov.ua/get-user-certificate/gA3W18jNgsxZMP30Ievx" TargetMode="External"/><Relationship Id="rId225" Type="http://schemas.openxmlformats.org/officeDocument/2006/relationships/hyperlink" Target="https://talan.bank.gov.ua/get-user-certificate/gA3W1P_zPeOoEbm0ZgCG" TargetMode="External"/><Relationship Id="rId432" Type="http://schemas.openxmlformats.org/officeDocument/2006/relationships/hyperlink" Target="https://talan.bank.gov.ua/get-user-certificate/gA3W1GHxzaufFOyEQdLY" TargetMode="External"/><Relationship Id="rId877" Type="http://schemas.openxmlformats.org/officeDocument/2006/relationships/hyperlink" Target="https://talan.bank.gov.ua/get-user-certificate/gA3W1iaym6vDwOaHI15r" TargetMode="External"/><Relationship Id="rId737" Type="http://schemas.openxmlformats.org/officeDocument/2006/relationships/hyperlink" Target="https://talan.bank.gov.ua/get-user-certificate/gA3W1wv0r1aDeLQxnuWb" TargetMode="External"/><Relationship Id="rId73" Type="http://schemas.openxmlformats.org/officeDocument/2006/relationships/hyperlink" Target="https://talan.bank.gov.ua/get-user-certificate/gA3W1Iz0-qPmSZ7Yuf9T" TargetMode="External"/><Relationship Id="rId169" Type="http://schemas.openxmlformats.org/officeDocument/2006/relationships/hyperlink" Target="https://talan.bank.gov.ua/get-user-certificate/gA3W1m5UqJzPEW0gn17x" TargetMode="External"/><Relationship Id="rId376" Type="http://schemas.openxmlformats.org/officeDocument/2006/relationships/hyperlink" Target="https://talan.bank.gov.ua/get-user-certificate/gA3W1ChcmR-AyTXHN17v" TargetMode="External"/><Relationship Id="rId583" Type="http://schemas.openxmlformats.org/officeDocument/2006/relationships/hyperlink" Target="https://talan.bank.gov.ua/get-user-certificate/gA3W1sjs3p8rhNcvIb0z" TargetMode="External"/><Relationship Id="rId790" Type="http://schemas.openxmlformats.org/officeDocument/2006/relationships/hyperlink" Target="https://talan.bank.gov.ua/get-user-certificate/gA3W1p500IKipcThHF8W" TargetMode="External"/><Relationship Id="rId804" Type="http://schemas.openxmlformats.org/officeDocument/2006/relationships/hyperlink" Target="https://talan.bank.gov.ua/get-user-certificate/gA3W19IjbfyOTyWwbXMy" TargetMode="External"/><Relationship Id="rId4" Type="http://schemas.openxmlformats.org/officeDocument/2006/relationships/hyperlink" Target="https://talan.bank.gov.ua/get-user-certificate/gA3W1eulanf35s7HWLHc" TargetMode="External"/><Relationship Id="rId236" Type="http://schemas.openxmlformats.org/officeDocument/2006/relationships/hyperlink" Target="https://talan.bank.gov.ua/get-user-certificate/gA3W1TnfE_8yMTOnFsWG" TargetMode="External"/><Relationship Id="rId443" Type="http://schemas.openxmlformats.org/officeDocument/2006/relationships/hyperlink" Target="https://talan.bank.gov.ua/get-user-certificate/gA3W1fqmI_CHTgD0bq_M" TargetMode="External"/><Relationship Id="rId650" Type="http://schemas.openxmlformats.org/officeDocument/2006/relationships/hyperlink" Target="https://talan.bank.gov.ua/get-user-certificate/gA3W1oPJnKaUx0T5-E6l" TargetMode="External"/><Relationship Id="rId888" Type="http://schemas.openxmlformats.org/officeDocument/2006/relationships/hyperlink" Target="https://talan.bank.gov.ua/get-user-certificate/gA3W1IqfFY2azRoHtlM4" TargetMode="External"/><Relationship Id="rId303" Type="http://schemas.openxmlformats.org/officeDocument/2006/relationships/hyperlink" Target="https://talan.bank.gov.ua/get-user-certificate/gA3W1W4JOv5F8vNbIBYj" TargetMode="External"/><Relationship Id="rId748" Type="http://schemas.openxmlformats.org/officeDocument/2006/relationships/hyperlink" Target="https://talan.bank.gov.ua/get-user-certificate/gA3W18dtMGF7Af1ACMC0" TargetMode="External"/><Relationship Id="rId84" Type="http://schemas.openxmlformats.org/officeDocument/2006/relationships/hyperlink" Target="https://talan.bank.gov.ua/get-user-certificate/gA3W1bCu4e_7fWHDeR_B" TargetMode="External"/><Relationship Id="rId387" Type="http://schemas.openxmlformats.org/officeDocument/2006/relationships/hyperlink" Target="https://talan.bank.gov.ua/get-user-certificate/gA3W1xIGjXTvDOOMC_AB" TargetMode="External"/><Relationship Id="rId510" Type="http://schemas.openxmlformats.org/officeDocument/2006/relationships/hyperlink" Target="https://talan.bank.gov.ua/get-user-certificate/gA3W1W2IPzUYHgcV4iWM" TargetMode="External"/><Relationship Id="rId594" Type="http://schemas.openxmlformats.org/officeDocument/2006/relationships/hyperlink" Target="https://talan.bank.gov.ua/get-user-certificate/gA3W1n8JsyNUGo-J8nc1" TargetMode="External"/><Relationship Id="rId608" Type="http://schemas.openxmlformats.org/officeDocument/2006/relationships/hyperlink" Target="https://talan.bank.gov.ua/get-user-certificate/gA3W13j4PNYo_FrdsRuQ" TargetMode="External"/><Relationship Id="rId815" Type="http://schemas.openxmlformats.org/officeDocument/2006/relationships/hyperlink" Target="https://talan.bank.gov.ua/get-user-certificate/gA3W10tMqR-ey7R4ln_U" TargetMode="External"/><Relationship Id="rId247" Type="http://schemas.openxmlformats.org/officeDocument/2006/relationships/hyperlink" Target="https://talan.bank.gov.ua/get-user-certificate/gA3W1_AYOP8PMtQ8JNLM" TargetMode="External"/><Relationship Id="rId899" Type="http://schemas.openxmlformats.org/officeDocument/2006/relationships/hyperlink" Target="https://talan.bank.gov.ua/get-user-certificate/gA3W1sTs3xlsiIUaIx22" TargetMode="External"/><Relationship Id="rId107" Type="http://schemas.openxmlformats.org/officeDocument/2006/relationships/hyperlink" Target="https://talan.bank.gov.ua/get-user-certificate/gA3W1ViNx3kV2f695kuR" TargetMode="External"/><Relationship Id="rId454" Type="http://schemas.openxmlformats.org/officeDocument/2006/relationships/hyperlink" Target="https://talan.bank.gov.ua/get-user-certificate/gA3W1VH36f0cuwDAAdd_" TargetMode="External"/><Relationship Id="rId661" Type="http://schemas.openxmlformats.org/officeDocument/2006/relationships/hyperlink" Target="https://talan.bank.gov.ua/get-user-certificate/gA3W1-8ZUmWhZ3irwzKF" TargetMode="External"/><Relationship Id="rId759" Type="http://schemas.openxmlformats.org/officeDocument/2006/relationships/hyperlink" Target="https://talan.bank.gov.ua/get-user-certificate/gA3W1ILrMOinISUOEPcX" TargetMode="External"/><Relationship Id="rId11" Type="http://schemas.openxmlformats.org/officeDocument/2006/relationships/hyperlink" Target="https://talan.bank.gov.ua/get-user-certificate/gA3W1O0oT2N9862bMrDo" TargetMode="External"/><Relationship Id="rId314" Type="http://schemas.openxmlformats.org/officeDocument/2006/relationships/hyperlink" Target="https://talan.bank.gov.ua/get-user-certificate/gA3W1tmEZdnZcdyp4fxk" TargetMode="External"/><Relationship Id="rId398" Type="http://schemas.openxmlformats.org/officeDocument/2006/relationships/hyperlink" Target="https://talan.bank.gov.ua/get-user-certificate/gA3W1rhTETJC9xJOsGQJ" TargetMode="External"/><Relationship Id="rId521" Type="http://schemas.openxmlformats.org/officeDocument/2006/relationships/hyperlink" Target="https://talan.bank.gov.ua/get-user-certificate/gA3W1rGlR23KOz-0f8U3" TargetMode="External"/><Relationship Id="rId619" Type="http://schemas.openxmlformats.org/officeDocument/2006/relationships/hyperlink" Target="https://talan.bank.gov.ua/get-user-certificate/gA3W1I-RLYJanzhaVqIq" TargetMode="External"/><Relationship Id="rId95" Type="http://schemas.openxmlformats.org/officeDocument/2006/relationships/hyperlink" Target="https://talan.bank.gov.ua/get-user-certificate/gA3W1EodNYZ-Csc4Dnlq" TargetMode="External"/><Relationship Id="rId160" Type="http://schemas.openxmlformats.org/officeDocument/2006/relationships/hyperlink" Target="https://talan.bank.gov.ua/get-user-certificate/gA3W1qbys3eqKKfpuEqT" TargetMode="External"/><Relationship Id="rId826" Type="http://schemas.openxmlformats.org/officeDocument/2006/relationships/hyperlink" Target="https://talan.bank.gov.ua/get-user-certificate/gA3W1-7pWGKxnPTRFrlV" TargetMode="External"/><Relationship Id="rId258" Type="http://schemas.openxmlformats.org/officeDocument/2006/relationships/hyperlink" Target="https://talan.bank.gov.ua/get-user-certificate/gA3W1XKOSxYLAiX3Xqj2" TargetMode="External"/><Relationship Id="rId465" Type="http://schemas.openxmlformats.org/officeDocument/2006/relationships/hyperlink" Target="https://talan.bank.gov.ua/get-user-certificate/gA3W17vf8pZTg5cypFpt" TargetMode="External"/><Relationship Id="rId672" Type="http://schemas.openxmlformats.org/officeDocument/2006/relationships/hyperlink" Target="https://talan.bank.gov.ua/get-user-certificate/gA3W1kRv0dMGUa4oM-dK" TargetMode="External"/><Relationship Id="rId22" Type="http://schemas.openxmlformats.org/officeDocument/2006/relationships/hyperlink" Target="https://talan.bank.gov.ua/get-user-certificate/gA3W1w36u95mMDxqMgn3" TargetMode="External"/><Relationship Id="rId118" Type="http://schemas.openxmlformats.org/officeDocument/2006/relationships/hyperlink" Target="https://talan.bank.gov.ua/get-user-certificate/gA3W15xhQj7tAqQDtKVX" TargetMode="External"/><Relationship Id="rId325" Type="http://schemas.openxmlformats.org/officeDocument/2006/relationships/hyperlink" Target="https://talan.bank.gov.ua/get-user-certificate/gA3W184a21GEJLQI0uT3" TargetMode="External"/><Relationship Id="rId532" Type="http://schemas.openxmlformats.org/officeDocument/2006/relationships/hyperlink" Target="https://talan.bank.gov.ua/get-user-certificate/gA3W1ZMke-56O5dhshXk" TargetMode="External"/><Relationship Id="rId171" Type="http://schemas.openxmlformats.org/officeDocument/2006/relationships/hyperlink" Target="https://talan.bank.gov.ua/get-user-certificate/gA3W15doHVLT_l0vCHXt" TargetMode="External"/><Relationship Id="rId837" Type="http://schemas.openxmlformats.org/officeDocument/2006/relationships/hyperlink" Target="https://talan.bank.gov.ua/get-user-certificate/gA3W1Gxb6ZbxRAAO1qvO" TargetMode="External"/><Relationship Id="rId269" Type="http://schemas.openxmlformats.org/officeDocument/2006/relationships/hyperlink" Target="https://talan.bank.gov.ua/get-user-certificate/gA3W1bBiqt1ApKzuPHHH" TargetMode="External"/><Relationship Id="rId476" Type="http://schemas.openxmlformats.org/officeDocument/2006/relationships/hyperlink" Target="https://talan.bank.gov.ua/get-user-certificate/gA3W1E6oUBdzHk8RYzvm" TargetMode="External"/><Relationship Id="rId683" Type="http://schemas.openxmlformats.org/officeDocument/2006/relationships/hyperlink" Target="https://talan.bank.gov.ua/get-user-certificate/gA3W1h4c4wkHam13VJXm" TargetMode="External"/><Relationship Id="rId890" Type="http://schemas.openxmlformats.org/officeDocument/2006/relationships/hyperlink" Target="https://talan.bank.gov.ua/get-user-certificate/gA3W1IErjt-dhQnbTV7O" TargetMode="External"/><Relationship Id="rId904" Type="http://schemas.openxmlformats.org/officeDocument/2006/relationships/hyperlink" Target="https://talan.bank.gov.ua/get-user-certificate/gA3W1BpcGIwgdajqdLuZ" TargetMode="External"/><Relationship Id="rId33" Type="http://schemas.openxmlformats.org/officeDocument/2006/relationships/hyperlink" Target="https://talan.bank.gov.ua/get-user-certificate/gA3W1eWJWj6xZlpBPwVd" TargetMode="External"/><Relationship Id="rId129" Type="http://schemas.openxmlformats.org/officeDocument/2006/relationships/hyperlink" Target="https://talan.bank.gov.ua/get-user-certificate/gA3W17Or2QfOoglA3GhE" TargetMode="External"/><Relationship Id="rId336" Type="http://schemas.openxmlformats.org/officeDocument/2006/relationships/hyperlink" Target="https://talan.bank.gov.ua/get-user-certificate/gA3W1XqbFt4JUD7a4Ix7" TargetMode="External"/><Relationship Id="rId543" Type="http://schemas.openxmlformats.org/officeDocument/2006/relationships/hyperlink" Target="https://talan.bank.gov.ua/get-user-certificate/gA3W1gNs6ydqQGnQ2vG-" TargetMode="External"/><Relationship Id="rId182" Type="http://schemas.openxmlformats.org/officeDocument/2006/relationships/hyperlink" Target="https://talan.bank.gov.ua/get-user-certificate/gA3W1E7bPHgW28-g48lG" TargetMode="External"/><Relationship Id="rId403" Type="http://schemas.openxmlformats.org/officeDocument/2006/relationships/hyperlink" Target="https://talan.bank.gov.ua/get-user-certificate/gA3W10SsoVeTUcs-pbVk" TargetMode="External"/><Relationship Id="rId750" Type="http://schemas.openxmlformats.org/officeDocument/2006/relationships/hyperlink" Target="https://talan.bank.gov.ua/get-user-certificate/gA3W12Q0DXzYFYEybqUJ" TargetMode="External"/><Relationship Id="rId848" Type="http://schemas.openxmlformats.org/officeDocument/2006/relationships/hyperlink" Target="https://talan.bank.gov.ua/get-user-certificate/gA3W1LBZUU9u7Iu48hcQ" TargetMode="External"/><Relationship Id="rId487" Type="http://schemas.openxmlformats.org/officeDocument/2006/relationships/hyperlink" Target="https://talan.bank.gov.ua/get-user-certificate/gA3W15-v0h-FxB17qc0m" TargetMode="External"/><Relationship Id="rId610" Type="http://schemas.openxmlformats.org/officeDocument/2006/relationships/hyperlink" Target="https://talan.bank.gov.ua/get-user-certificate/gA3W1q-NuMfqHipLys-I" TargetMode="External"/><Relationship Id="rId694" Type="http://schemas.openxmlformats.org/officeDocument/2006/relationships/hyperlink" Target="https://talan.bank.gov.ua/get-user-certificate/gA3W12cNvxgR8QKQnz6E" TargetMode="External"/><Relationship Id="rId708" Type="http://schemas.openxmlformats.org/officeDocument/2006/relationships/hyperlink" Target="https://talan.bank.gov.ua/get-user-certificate/gA3W1UqOZq6hqmtegkbk" TargetMode="External"/><Relationship Id="rId347" Type="http://schemas.openxmlformats.org/officeDocument/2006/relationships/hyperlink" Target="https://talan.bank.gov.ua/get-user-certificate/gA3W1QT8OJWV_dhP1Oem" TargetMode="External"/><Relationship Id="rId44" Type="http://schemas.openxmlformats.org/officeDocument/2006/relationships/hyperlink" Target="https://talan.bank.gov.ua/get-user-certificate/gA3W1S6zvpQVnd9lCVyP" TargetMode="External"/><Relationship Id="rId554" Type="http://schemas.openxmlformats.org/officeDocument/2006/relationships/hyperlink" Target="https://talan.bank.gov.ua/get-user-certificate/gA3W1GHUDP4Gf5u8M1QX" TargetMode="External"/><Relationship Id="rId761" Type="http://schemas.openxmlformats.org/officeDocument/2006/relationships/hyperlink" Target="https://talan.bank.gov.ua/get-user-certificate/gA3W1sM-FnXUco5koKnI" TargetMode="External"/><Relationship Id="rId859" Type="http://schemas.openxmlformats.org/officeDocument/2006/relationships/hyperlink" Target="https://talan.bank.gov.ua/get-user-certificate/gA3W19PIQ-tbwqyZYKma" TargetMode="External"/><Relationship Id="rId193" Type="http://schemas.openxmlformats.org/officeDocument/2006/relationships/hyperlink" Target="https://talan.bank.gov.ua/get-user-certificate/gA3W1ro7Eu-LNnxdZYgO" TargetMode="External"/><Relationship Id="rId207" Type="http://schemas.openxmlformats.org/officeDocument/2006/relationships/hyperlink" Target="https://talan.bank.gov.ua/get-user-certificate/gA3W1E7DgiM8YHLtt-41" TargetMode="External"/><Relationship Id="rId414" Type="http://schemas.openxmlformats.org/officeDocument/2006/relationships/hyperlink" Target="https://talan.bank.gov.ua/get-user-certificate/gA3W1Bo1elPy9-E7dodk" TargetMode="External"/><Relationship Id="rId498" Type="http://schemas.openxmlformats.org/officeDocument/2006/relationships/hyperlink" Target="https://talan.bank.gov.ua/get-user-certificate/gA3W1sOWE5a8TjpFfaq_" TargetMode="External"/><Relationship Id="rId621" Type="http://schemas.openxmlformats.org/officeDocument/2006/relationships/hyperlink" Target="https://talan.bank.gov.ua/get-user-certificate/gA3W17nuKC5zUYMJ6PR7" TargetMode="External"/><Relationship Id="rId260" Type="http://schemas.openxmlformats.org/officeDocument/2006/relationships/hyperlink" Target="https://talan.bank.gov.ua/get-user-certificate/gA3W1L5mFHdtSNZfdcW7" TargetMode="External"/><Relationship Id="rId719" Type="http://schemas.openxmlformats.org/officeDocument/2006/relationships/hyperlink" Target="https://talan.bank.gov.ua/get-user-certificate/gA3W1WDWbAPFBqNkeK5h" TargetMode="External"/><Relationship Id="rId55" Type="http://schemas.openxmlformats.org/officeDocument/2006/relationships/hyperlink" Target="https://talan.bank.gov.ua/get-user-certificate/gA3W16kxYpTuWI5X0TbV" TargetMode="External"/><Relationship Id="rId120" Type="http://schemas.openxmlformats.org/officeDocument/2006/relationships/hyperlink" Target="https://talan.bank.gov.ua/get-user-certificate/gA3W1c0yFkV8hmU58iVH" TargetMode="External"/><Relationship Id="rId358" Type="http://schemas.openxmlformats.org/officeDocument/2006/relationships/hyperlink" Target="https://talan.bank.gov.ua/get-user-certificate/gA3W1OQIWLFXpEvNAuy5" TargetMode="External"/><Relationship Id="rId565" Type="http://schemas.openxmlformats.org/officeDocument/2006/relationships/hyperlink" Target="https://talan.bank.gov.ua/get-user-certificate/gA3W1-jtM6uCQHI1ERlZ" TargetMode="External"/><Relationship Id="rId772" Type="http://schemas.openxmlformats.org/officeDocument/2006/relationships/hyperlink" Target="https://talan.bank.gov.ua/get-user-certificate/gA3W1X3fwwlmkbDzcLAf" TargetMode="External"/><Relationship Id="rId218" Type="http://schemas.openxmlformats.org/officeDocument/2006/relationships/hyperlink" Target="https://talan.bank.gov.ua/get-user-certificate/gA3W16CXwxQWMU2OyH8Z" TargetMode="External"/><Relationship Id="rId425" Type="http://schemas.openxmlformats.org/officeDocument/2006/relationships/hyperlink" Target="https://talan.bank.gov.ua/get-user-certificate/gA3W1moK9pyRVhXGPkdZ" TargetMode="External"/><Relationship Id="rId632" Type="http://schemas.openxmlformats.org/officeDocument/2006/relationships/hyperlink" Target="https://talan.bank.gov.ua/get-user-certificate/gA3W10bIySF6E1u_3XJK" TargetMode="External"/><Relationship Id="rId271" Type="http://schemas.openxmlformats.org/officeDocument/2006/relationships/hyperlink" Target="https://talan.bank.gov.ua/get-user-certificate/gA3W1O0V62SOpMObB3HU" TargetMode="External"/><Relationship Id="rId66" Type="http://schemas.openxmlformats.org/officeDocument/2006/relationships/hyperlink" Target="https://talan.bank.gov.ua/get-user-certificate/gA3W1Xkkxn9L3CYmgmoi" TargetMode="External"/><Relationship Id="rId131" Type="http://schemas.openxmlformats.org/officeDocument/2006/relationships/hyperlink" Target="https://talan.bank.gov.ua/get-user-certificate/gA3W17tBXbpVUvHIRsBf" TargetMode="External"/><Relationship Id="rId369" Type="http://schemas.openxmlformats.org/officeDocument/2006/relationships/hyperlink" Target="https://talan.bank.gov.ua/get-user-certificate/gA3W1uZm5Zl8azWdkV39" TargetMode="External"/><Relationship Id="rId576" Type="http://schemas.openxmlformats.org/officeDocument/2006/relationships/hyperlink" Target="https://talan.bank.gov.ua/get-user-certificate/gA3W1fasI15h8coEl86h" TargetMode="External"/><Relationship Id="rId783" Type="http://schemas.openxmlformats.org/officeDocument/2006/relationships/hyperlink" Target="https://talan.bank.gov.ua/get-user-certificate/gA3W1lG3zRrcY-QvFiVm" TargetMode="External"/><Relationship Id="rId229" Type="http://schemas.openxmlformats.org/officeDocument/2006/relationships/hyperlink" Target="https://talan.bank.gov.ua/get-user-certificate/gA3W1i2l7M0GZgeUsI02" TargetMode="External"/><Relationship Id="rId436" Type="http://schemas.openxmlformats.org/officeDocument/2006/relationships/hyperlink" Target="https://talan.bank.gov.ua/get-user-certificate/gA3W1gkIR_uxU_EYlqsU" TargetMode="External"/><Relationship Id="rId643" Type="http://schemas.openxmlformats.org/officeDocument/2006/relationships/hyperlink" Target="https://talan.bank.gov.ua/get-user-certificate/gA3W1PJwTypdfIJTpqJm" TargetMode="External"/><Relationship Id="rId850" Type="http://schemas.openxmlformats.org/officeDocument/2006/relationships/hyperlink" Target="https://talan.bank.gov.ua/get-user-certificate/gA3W1dq71k61k3Hfd5p-" TargetMode="External"/><Relationship Id="rId77" Type="http://schemas.openxmlformats.org/officeDocument/2006/relationships/hyperlink" Target="https://talan.bank.gov.ua/get-user-certificate/gA3W1dLekuVXSSXE4sde" TargetMode="External"/><Relationship Id="rId282" Type="http://schemas.openxmlformats.org/officeDocument/2006/relationships/hyperlink" Target="https://talan.bank.gov.ua/get-user-certificate/gA3W1nKCNLL5j6Qi3Dwu" TargetMode="External"/><Relationship Id="rId503" Type="http://schemas.openxmlformats.org/officeDocument/2006/relationships/hyperlink" Target="https://talan.bank.gov.ua/get-user-certificate/gA3W1AOqtuiawmKV4DiU" TargetMode="External"/><Relationship Id="rId587" Type="http://schemas.openxmlformats.org/officeDocument/2006/relationships/hyperlink" Target="https://talan.bank.gov.ua/get-user-certificate/gA3W14o7upMf3EGTKfTk" TargetMode="External"/><Relationship Id="rId710" Type="http://schemas.openxmlformats.org/officeDocument/2006/relationships/hyperlink" Target="https://talan.bank.gov.ua/get-user-certificate/gA3W1XG3S5_BOLW8H6iB" TargetMode="External"/><Relationship Id="rId808" Type="http://schemas.openxmlformats.org/officeDocument/2006/relationships/hyperlink" Target="https://talan.bank.gov.ua/get-user-certificate/gA3W12q0Gfb3y8NXntDp" TargetMode="External"/><Relationship Id="rId8" Type="http://schemas.openxmlformats.org/officeDocument/2006/relationships/hyperlink" Target="https://talan.bank.gov.ua/get-user-certificate/gA3W1cpJaepHx3XTmnVR" TargetMode="External"/><Relationship Id="rId142" Type="http://schemas.openxmlformats.org/officeDocument/2006/relationships/hyperlink" Target="https://talan.bank.gov.ua/get-user-certificate/gA3W1VyQAzHn5-TdhpCG" TargetMode="External"/><Relationship Id="rId447" Type="http://schemas.openxmlformats.org/officeDocument/2006/relationships/hyperlink" Target="https://talan.bank.gov.ua/get-user-certificate/gA3W1eoJZ-VG6vGlez3i" TargetMode="External"/><Relationship Id="rId794" Type="http://schemas.openxmlformats.org/officeDocument/2006/relationships/hyperlink" Target="https://talan.bank.gov.ua/get-user-certificate/gA3W1ACMgGNWTfQSDzgq" TargetMode="External"/><Relationship Id="rId654" Type="http://schemas.openxmlformats.org/officeDocument/2006/relationships/hyperlink" Target="https://talan.bank.gov.ua/get-user-certificate/gA3W1g7igBoGp8eir_Si" TargetMode="External"/><Relationship Id="rId861" Type="http://schemas.openxmlformats.org/officeDocument/2006/relationships/hyperlink" Target="https://talan.bank.gov.ua/get-user-certificate/gA3W1fnLgBSV2wpOvbvU" TargetMode="External"/><Relationship Id="rId293" Type="http://schemas.openxmlformats.org/officeDocument/2006/relationships/hyperlink" Target="https://talan.bank.gov.ua/get-user-certificate/gA3W1ysuFHuSTnlitMI_" TargetMode="External"/><Relationship Id="rId307" Type="http://schemas.openxmlformats.org/officeDocument/2006/relationships/hyperlink" Target="https://talan.bank.gov.ua/get-user-certificate/gA3W1ZJRaRi7x99mUYGW" TargetMode="External"/><Relationship Id="rId514" Type="http://schemas.openxmlformats.org/officeDocument/2006/relationships/hyperlink" Target="https://talan.bank.gov.ua/get-user-certificate/gA3W1zaxyMftrsCse_g6" TargetMode="External"/><Relationship Id="rId721" Type="http://schemas.openxmlformats.org/officeDocument/2006/relationships/hyperlink" Target="https://talan.bank.gov.ua/get-user-certificate/gA3W1x85RtoePy_G4fIP" TargetMode="External"/><Relationship Id="rId88" Type="http://schemas.openxmlformats.org/officeDocument/2006/relationships/hyperlink" Target="https://talan.bank.gov.ua/get-user-certificate/gA3W1x1D1sArMqgCfqXa" TargetMode="External"/><Relationship Id="rId153" Type="http://schemas.openxmlformats.org/officeDocument/2006/relationships/hyperlink" Target="https://talan.bank.gov.ua/get-user-certificate/gA3W1Bq-jEJZ77cpACzq" TargetMode="External"/><Relationship Id="rId360" Type="http://schemas.openxmlformats.org/officeDocument/2006/relationships/hyperlink" Target="https://talan.bank.gov.ua/get-user-certificate/gA3W1rLlG8EI7yspdkWh" TargetMode="External"/><Relationship Id="rId598" Type="http://schemas.openxmlformats.org/officeDocument/2006/relationships/hyperlink" Target="https://talan.bank.gov.ua/get-user-certificate/gA3W1kA0DBazZpT-VHZl" TargetMode="External"/><Relationship Id="rId819" Type="http://schemas.openxmlformats.org/officeDocument/2006/relationships/hyperlink" Target="https://talan.bank.gov.ua/get-user-certificate/gA3W1HrYYSsbYPKNeH_f" TargetMode="External"/><Relationship Id="rId220" Type="http://schemas.openxmlformats.org/officeDocument/2006/relationships/hyperlink" Target="https://talan.bank.gov.ua/get-user-certificate/gA3W1sU5voLyQELenxtR" TargetMode="External"/><Relationship Id="rId458" Type="http://schemas.openxmlformats.org/officeDocument/2006/relationships/hyperlink" Target="https://talan.bank.gov.ua/get-user-certificate/gA3W1i-5iIzmT6tyL6Kq" TargetMode="External"/><Relationship Id="rId665" Type="http://schemas.openxmlformats.org/officeDocument/2006/relationships/hyperlink" Target="https://talan.bank.gov.ua/get-user-certificate/gA3W170bqf_HkNWGMr4m" TargetMode="External"/><Relationship Id="rId872" Type="http://schemas.openxmlformats.org/officeDocument/2006/relationships/hyperlink" Target="https://talan.bank.gov.ua/get-user-certificate/gA3W15IJXuF7rJuyaI58" TargetMode="External"/><Relationship Id="rId15" Type="http://schemas.openxmlformats.org/officeDocument/2006/relationships/hyperlink" Target="https://talan.bank.gov.ua/get-user-certificate/gA3W1njtk1OfPJezkLC9" TargetMode="External"/><Relationship Id="rId318" Type="http://schemas.openxmlformats.org/officeDocument/2006/relationships/hyperlink" Target="https://talan.bank.gov.ua/get-user-certificate/gA3W182gQ9_hvhTRKxAS" TargetMode="External"/><Relationship Id="rId525" Type="http://schemas.openxmlformats.org/officeDocument/2006/relationships/hyperlink" Target="https://talan.bank.gov.ua/get-user-certificate/gA3W1KYzc6U-fLmABHU1" TargetMode="External"/><Relationship Id="rId732" Type="http://schemas.openxmlformats.org/officeDocument/2006/relationships/hyperlink" Target="https://talan.bank.gov.ua/get-user-certificate/gA3W1JvSVEfPdq-mWTn2" TargetMode="External"/><Relationship Id="rId99" Type="http://schemas.openxmlformats.org/officeDocument/2006/relationships/hyperlink" Target="https://talan.bank.gov.ua/get-user-certificate/gA3W12_18YYETDSfIekp" TargetMode="External"/><Relationship Id="rId164" Type="http://schemas.openxmlformats.org/officeDocument/2006/relationships/hyperlink" Target="https://talan.bank.gov.ua/get-user-certificate/gA3W1TzwqUWW8EnI0tz5" TargetMode="External"/><Relationship Id="rId371" Type="http://schemas.openxmlformats.org/officeDocument/2006/relationships/hyperlink" Target="https://talan.bank.gov.ua/get-user-certificate/gA3W1IEeYKxmkD8tIXL8" TargetMode="External"/><Relationship Id="rId469" Type="http://schemas.openxmlformats.org/officeDocument/2006/relationships/hyperlink" Target="https://talan.bank.gov.ua/get-user-certificate/gA3W14r5i_nY5Goxu77e" TargetMode="External"/><Relationship Id="rId676" Type="http://schemas.openxmlformats.org/officeDocument/2006/relationships/hyperlink" Target="https://talan.bank.gov.ua/get-user-certificate/gA3W1jCD7KftPZnNfi97" TargetMode="External"/><Relationship Id="rId883" Type="http://schemas.openxmlformats.org/officeDocument/2006/relationships/hyperlink" Target="https://talan.bank.gov.ua/get-user-certificate/gA3W1wS9VQe0mINpH7zT" TargetMode="External"/><Relationship Id="rId26" Type="http://schemas.openxmlformats.org/officeDocument/2006/relationships/hyperlink" Target="https://talan.bank.gov.ua/get-user-certificate/gA3W1KJBw5WLfTWrCC3t" TargetMode="External"/><Relationship Id="rId231" Type="http://schemas.openxmlformats.org/officeDocument/2006/relationships/hyperlink" Target="https://talan.bank.gov.ua/get-user-certificate/gA3W1EOGRDkRRgIYdrle" TargetMode="External"/><Relationship Id="rId329" Type="http://schemas.openxmlformats.org/officeDocument/2006/relationships/hyperlink" Target="https://talan.bank.gov.ua/get-user-certificate/gA3W1ddMhwXyljgo7a0f" TargetMode="External"/><Relationship Id="rId536" Type="http://schemas.openxmlformats.org/officeDocument/2006/relationships/hyperlink" Target="https://talan.bank.gov.ua/get-user-certificate/gA3W1u3ceN5MxOQn_2vA" TargetMode="External"/><Relationship Id="rId175" Type="http://schemas.openxmlformats.org/officeDocument/2006/relationships/hyperlink" Target="https://talan.bank.gov.ua/get-user-certificate/gA3W1vUV27pBIpnDBL3T" TargetMode="External"/><Relationship Id="rId743" Type="http://schemas.openxmlformats.org/officeDocument/2006/relationships/hyperlink" Target="https://talan.bank.gov.ua/get-user-certificate/gA3W1-cDnIg2d8ccBmHc" TargetMode="External"/><Relationship Id="rId382" Type="http://schemas.openxmlformats.org/officeDocument/2006/relationships/hyperlink" Target="https://talan.bank.gov.ua/get-user-certificate/gA3W11iD87mc0WQIMJBi" TargetMode="External"/><Relationship Id="rId603" Type="http://schemas.openxmlformats.org/officeDocument/2006/relationships/hyperlink" Target="https://talan.bank.gov.ua/get-user-certificate/gA3W1CvMbH-k_EcKLYm0" TargetMode="External"/><Relationship Id="rId687" Type="http://schemas.openxmlformats.org/officeDocument/2006/relationships/hyperlink" Target="https://talan.bank.gov.ua/get-user-certificate/gA3W139Jt63IcG_PkIv_" TargetMode="External"/><Relationship Id="rId810" Type="http://schemas.openxmlformats.org/officeDocument/2006/relationships/hyperlink" Target="https://talan.bank.gov.ua/get-user-certificate/gA3W1PHh-vkcB9V3VxBK" TargetMode="External"/><Relationship Id="rId908" Type="http://schemas.openxmlformats.org/officeDocument/2006/relationships/hyperlink" Target="https://talan.bank.gov.ua/get-user-certificate/gA3W1w2bsPO3e8uvXLZ7" TargetMode="External"/><Relationship Id="rId242" Type="http://schemas.openxmlformats.org/officeDocument/2006/relationships/hyperlink" Target="https://talan.bank.gov.ua/get-user-certificate/gA3W1iLNn2OQnUscVerX" TargetMode="External"/><Relationship Id="rId894" Type="http://schemas.openxmlformats.org/officeDocument/2006/relationships/hyperlink" Target="https://talan.bank.gov.ua/get-user-certificate/gA3W1w_TE7LDLZT0wf1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2"/>
  <sheetViews>
    <sheetView tabSelected="1" topLeftCell="B1" workbookViewId="0">
      <selection activeCell="C4" sqref="C4"/>
    </sheetView>
  </sheetViews>
  <sheetFormatPr defaultRowHeight="14.4" x14ac:dyDescent="0.3"/>
  <cols>
    <col min="1" max="2" width="8.88671875" style="1"/>
    <col min="3" max="3" width="34.6640625" customWidth="1"/>
    <col min="4" max="4" width="22.44140625" customWidth="1"/>
  </cols>
  <sheetData>
    <row r="1" spans="1:4" s="2" customFormat="1" ht="28.8" x14ac:dyDescent="0.3">
      <c r="A1" s="2" t="s">
        <v>889</v>
      </c>
      <c r="B1" s="2" t="s">
        <v>889</v>
      </c>
      <c r="C1" s="2" t="s">
        <v>890</v>
      </c>
      <c r="D1" s="2" t="s">
        <v>0</v>
      </c>
    </row>
    <row r="2" spans="1:4" x14ac:dyDescent="0.3">
      <c r="A2" s="1">
        <v>1</v>
      </c>
      <c r="B2" s="3">
        <v>1</v>
      </c>
      <c r="C2" t="s">
        <v>1</v>
      </c>
      <c r="D2" t="str">
        <f>HYPERLINK("https://talan.bank.gov.ua/get-user-certificate/gA3W1vmHdvoPvrIyphrc","Завантажити сертифікат")</f>
        <v>Завантажити сертифікат</v>
      </c>
    </row>
    <row r="3" spans="1:4" x14ac:dyDescent="0.3">
      <c r="A3" s="1">
        <v>2</v>
      </c>
      <c r="B3" s="3">
        <v>2</v>
      </c>
      <c r="C3" t="s">
        <v>2</v>
      </c>
      <c r="D3" t="str">
        <f>HYPERLINK("https://talan.bank.gov.ua/get-user-certificate/gA3W1yORVdbx1y6GEuEY","Завантажити сертифікат")</f>
        <v>Завантажити сертифікат</v>
      </c>
    </row>
    <row r="4" spans="1:4" x14ac:dyDescent="0.3">
      <c r="A4" s="1">
        <v>3</v>
      </c>
      <c r="B4" s="3">
        <v>3</v>
      </c>
      <c r="C4" t="s">
        <v>3</v>
      </c>
      <c r="D4" t="str">
        <f>HYPERLINK("https://talan.bank.gov.ua/get-user-certificate/gA3W1n1u_liYfhzgLV7U","Завантажити сертифікат")</f>
        <v>Завантажити сертифікат</v>
      </c>
    </row>
    <row r="5" spans="1:4" x14ac:dyDescent="0.3">
      <c r="A5" s="1">
        <v>4</v>
      </c>
      <c r="B5" s="3">
        <v>4</v>
      </c>
      <c r="C5" t="s">
        <v>4</v>
      </c>
      <c r="D5" t="str">
        <f>HYPERLINK("https://talan.bank.gov.ua/get-user-certificate/gA3W1eulanf35s7HWLHc","Завантажити сертифікат")</f>
        <v>Завантажити сертифікат</v>
      </c>
    </row>
    <row r="6" spans="1:4" x14ac:dyDescent="0.3">
      <c r="A6" s="1">
        <v>5</v>
      </c>
      <c r="B6" s="3">
        <v>5</v>
      </c>
      <c r="C6" t="s">
        <v>5</v>
      </c>
      <c r="D6" t="str">
        <f>HYPERLINK("https://talan.bank.gov.ua/get-user-certificate/gA3W1juAR4V9yYZ0pbTm","Завантажити сертифікат")</f>
        <v>Завантажити сертифікат</v>
      </c>
    </row>
    <row r="7" spans="1:4" x14ac:dyDescent="0.3">
      <c r="A7" s="1">
        <v>6</v>
      </c>
      <c r="B7" s="3">
        <v>6</v>
      </c>
      <c r="C7" t="s">
        <v>6</v>
      </c>
      <c r="D7" t="str">
        <f>HYPERLINK("https://talan.bank.gov.ua/get-user-certificate/gA3W1w43pzdzsQIZNO8_","Завантажити сертифікат")</f>
        <v>Завантажити сертифікат</v>
      </c>
    </row>
    <row r="8" spans="1:4" x14ac:dyDescent="0.3">
      <c r="A8" s="1">
        <v>7</v>
      </c>
      <c r="B8" s="3">
        <v>7</v>
      </c>
      <c r="C8" t="s">
        <v>7</v>
      </c>
      <c r="D8" t="str">
        <f>HYPERLINK("https://talan.bank.gov.ua/get-user-certificate/gA3W1YaU2jqw6TFSIed7","Завантажити сертифікат")</f>
        <v>Завантажити сертифікат</v>
      </c>
    </row>
    <row r="9" spans="1:4" x14ac:dyDescent="0.3">
      <c r="A9" s="1">
        <v>8</v>
      </c>
      <c r="B9" s="3">
        <v>8</v>
      </c>
      <c r="C9" t="s">
        <v>8</v>
      </c>
      <c r="D9" t="str">
        <f>HYPERLINK("https://talan.bank.gov.ua/get-user-certificate/gA3W1cpJaepHx3XTmnVR","Завантажити сертифікат")</f>
        <v>Завантажити сертифікат</v>
      </c>
    </row>
    <row r="10" spans="1:4" x14ac:dyDescent="0.3">
      <c r="A10" s="1">
        <v>9</v>
      </c>
      <c r="B10" s="3">
        <v>9</v>
      </c>
      <c r="C10" t="s">
        <v>9</v>
      </c>
      <c r="D10" t="str">
        <f>HYPERLINK("https://talan.bank.gov.ua/get-user-certificate/gA3W1LKQ7ntpvM9yQDKi","Завантажити сертифікат")</f>
        <v>Завантажити сертифікат</v>
      </c>
    </row>
    <row r="11" spans="1:4" x14ac:dyDescent="0.3">
      <c r="A11" s="1">
        <v>10</v>
      </c>
      <c r="B11" s="3">
        <v>10</v>
      </c>
      <c r="C11" t="s">
        <v>10</v>
      </c>
      <c r="D11" t="str">
        <f>HYPERLINK("https://talan.bank.gov.ua/get-user-certificate/gA3W1-q0vYJwOO2ieEs7","Завантажити сертифікат")</f>
        <v>Завантажити сертифікат</v>
      </c>
    </row>
    <row r="12" spans="1:4" x14ac:dyDescent="0.3">
      <c r="A12" s="1">
        <v>11</v>
      </c>
      <c r="B12" s="3">
        <v>11</v>
      </c>
      <c r="C12" t="s">
        <v>11</v>
      </c>
      <c r="D12" t="str">
        <f>HYPERLINK("https://talan.bank.gov.ua/get-user-certificate/gA3W1O0oT2N9862bMrDo","Завантажити сертифікат")</f>
        <v>Завантажити сертифікат</v>
      </c>
    </row>
    <row r="13" spans="1:4" x14ac:dyDescent="0.3">
      <c r="A13" s="1">
        <v>12</v>
      </c>
      <c r="B13" s="3">
        <v>12</v>
      </c>
      <c r="C13" t="s">
        <v>12</v>
      </c>
      <c r="D13" t="str">
        <f>HYPERLINK("https://talan.bank.gov.ua/get-user-certificate/gA3W1JBorloA56y21acP","Завантажити сертифікат")</f>
        <v>Завантажити сертифікат</v>
      </c>
    </row>
    <row r="14" spans="1:4" x14ac:dyDescent="0.3">
      <c r="A14" s="1">
        <v>13</v>
      </c>
      <c r="B14" s="3">
        <v>13</v>
      </c>
      <c r="C14" t="s">
        <v>13</v>
      </c>
      <c r="D14" t="str">
        <f>HYPERLINK("https://talan.bank.gov.ua/get-user-certificate/gA3W1g9ltb_2Taxpm8iy","Завантажити сертифікат")</f>
        <v>Завантажити сертифікат</v>
      </c>
    </row>
    <row r="15" spans="1:4" x14ac:dyDescent="0.3">
      <c r="A15" s="1">
        <v>14</v>
      </c>
      <c r="B15" s="3">
        <v>14</v>
      </c>
      <c r="C15" t="s">
        <v>14</v>
      </c>
      <c r="D15" t="str">
        <f>HYPERLINK("https://talan.bank.gov.ua/get-user-certificate/gA3W1skvQaAkvulsB4Qz","Завантажити сертифікат")</f>
        <v>Завантажити сертифікат</v>
      </c>
    </row>
    <row r="16" spans="1:4" x14ac:dyDescent="0.3">
      <c r="A16" s="1">
        <v>15</v>
      </c>
      <c r="B16" s="3">
        <v>15</v>
      </c>
      <c r="C16" t="s">
        <v>15</v>
      </c>
      <c r="D16" t="str">
        <f>HYPERLINK("https://talan.bank.gov.ua/get-user-certificate/gA3W1njtk1OfPJezkLC9","Завантажити сертифікат")</f>
        <v>Завантажити сертифікат</v>
      </c>
    </row>
    <row r="17" spans="1:4" x14ac:dyDescent="0.3">
      <c r="A17" s="1">
        <v>16</v>
      </c>
      <c r="B17" s="3">
        <v>16</v>
      </c>
      <c r="C17" t="s">
        <v>16</v>
      </c>
      <c r="D17" t="str">
        <f>HYPERLINK("https://talan.bank.gov.ua/get-user-certificate/gA3W1riaHFHzIRc2POiK","Завантажити сертифікат")</f>
        <v>Завантажити сертифікат</v>
      </c>
    </row>
    <row r="18" spans="1:4" x14ac:dyDescent="0.3">
      <c r="A18" s="1">
        <v>17</v>
      </c>
      <c r="B18" s="3">
        <v>17</v>
      </c>
      <c r="C18" t="s">
        <v>17</v>
      </c>
      <c r="D18" t="str">
        <f>HYPERLINK("https://talan.bank.gov.ua/get-user-certificate/gA3W1lNGWGUuIqe9UDHk","Завантажити сертифікат")</f>
        <v>Завантажити сертифікат</v>
      </c>
    </row>
    <row r="19" spans="1:4" x14ac:dyDescent="0.3">
      <c r="A19" s="1">
        <v>18</v>
      </c>
      <c r="B19" s="3">
        <v>18</v>
      </c>
      <c r="C19" t="s">
        <v>18</v>
      </c>
      <c r="D19" t="str">
        <f>HYPERLINK("https://talan.bank.gov.ua/get-user-certificate/gA3W118AptJKU8REwGJo","Завантажити сертифікат")</f>
        <v>Завантажити сертифікат</v>
      </c>
    </row>
    <row r="20" spans="1:4" x14ac:dyDescent="0.3">
      <c r="A20" s="1">
        <v>19</v>
      </c>
      <c r="B20" s="3">
        <v>19</v>
      </c>
      <c r="C20" t="s">
        <v>19</v>
      </c>
      <c r="D20" t="str">
        <f>HYPERLINK("https://talan.bank.gov.ua/get-user-certificate/gA3W1pb0nkbBm8M_9Q40","Завантажити сертифікат")</f>
        <v>Завантажити сертифікат</v>
      </c>
    </row>
    <row r="21" spans="1:4" x14ac:dyDescent="0.3">
      <c r="A21" s="1">
        <v>20</v>
      </c>
      <c r="B21" s="3">
        <v>20</v>
      </c>
      <c r="C21" t="s">
        <v>20</v>
      </c>
      <c r="D21" t="str">
        <f>HYPERLINK("https://talan.bank.gov.ua/get-user-certificate/gA3W1za5uvbvrbefUhYG","Завантажити сертифікат")</f>
        <v>Завантажити сертифікат</v>
      </c>
    </row>
    <row r="22" spans="1:4" x14ac:dyDescent="0.3">
      <c r="A22" s="1">
        <v>21</v>
      </c>
      <c r="B22" s="3">
        <v>21</v>
      </c>
      <c r="C22" t="s">
        <v>21</v>
      </c>
      <c r="D22" t="str">
        <f>HYPERLINK("https://talan.bank.gov.ua/get-user-certificate/gA3W1N2s5oY0hwIER7hD","Завантажити сертифікат")</f>
        <v>Завантажити сертифікат</v>
      </c>
    </row>
    <row r="23" spans="1:4" x14ac:dyDescent="0.3">
      <c r="A23" s="1">
        <v>22</v>
      </c>
      <c r="B23" s="3">
        <v>22</v>
      </c>
      <c r="C23" t="s">
        <v>22</v>
      </c>
      <c r="D23" t="str">
        <f>HYPERLINK("https://talan.bank.gov.ua/get-user-certificate/gA3W1w36u95mMDxqMgn3","Завантажити сертифікат")</f>
        <v>Завантажити сертифікат</v>
      </c>
    </row>
    <row r="24" spans="1:4" x14ac:dyDescent="0.3">
      <c r="A24" s="1">
        <v>23</v>
      </c>
      <c r="B24" s="3">
        <v>23</v>
      </c>
      <c r="C24" t="s">
        <v>23</v>
      </c>
      <c r="D24" t="str">
        <f>HYPERLINK("https://talan.bank.gov.ua/get-user-certificate/gA3W1KVsNEyxnEnrRHSW","Завантажити сертифікат")</f>
        <v>Завантажити сертифікат</v>
      </c>
    </row>
    <row r="25" spans="1:4" x14ac:dyDescent="0.3">
      <c r="A25" s="1">
        <v>24</v>
      </c>
      <c r="B25" s="3">
        <v>24</v>
      </c>
      <c r="C25" t="s">
        <v>24</v>
      </c>
      <c r="D25" t="str">
        <f>HYPERLINK("https://talan.bank.gov.ua/get-user-certificate/gA3W1b3KaakombuEI_nI","Завантажити сертифікат")</f>
        <v>Завантажити сертифікат</v>
      </c>
    </row>
    <row r="26" spans="1:4" x14ac:dyDescent="0.3">
      <c r="A26" s="1">
        <v>25</v>
      </c>
      <c r="B26" s="3">
        <v>25</v>
      </c>
      <c r="C26" t="s">
        <v>25</v>
      </c>
      <c r="D26" t="str">
        <f>HYPERLINK("https://talan.bank.gov.ua/get-user-certificate/gA3W1q_m_ZLMF7G1GkSY","Завантажити сертифікат")</f>
        <v>Завантажити сертифікат</v>
      </c>
    </row>
    <row r="27" spans="1:4" x14ac:dyDescent="0.3">
      <c r="A27" s="1">
        <v>26</v>
      </c>
      <c r="B27" s="3">
        <v>26</v>
      </c>
      <c r="C27" t="s">
        <v>26</v>
      </c>
      <c r="D27" t="str">
        <f>HYPERLINK("https://talan.bank.gov.ua/get-user-certificate/gA3W1KJBw5WLfTWrCC3t","Завантажити сертифікат")</f>
        <v>Завантажити сертифікат</v>
      </c>
    </row>
    <row r="28" spans="1:4" x14ac:dyDescent="0.3">
      <c r="A28" s="1">
        <v>27</v>
      </c>
      <c r="B28" s="3">
        <v>27</v>
      </c>
      <c r="C28" t="s">
        <v>27</v>
      </c>
      <c r="D28" t="str">
        <f>HYPERLINK("https://talan.bank.gov.ua/get-user-certificate/gA3W1b4znxceLk3RWviB","Завантажити сертифікат")</f>
        <v>Завантажити сертифікат</v>
      </c>
    </row>
    <row r="29" spans="1:4" x14ac:dyDescent="0.3">
      <c r="A29" s="1">
        <v>28</v>
      </c>
      <c r="B29" s="3">
        <v>28</v>
      </c>
      <c r="C29" t="s">
        <v>28</v>
      </c>
      <c r="D29" t="str">
        <f>HYPERLINK("https://talan.bank.gov.ua/get-user-certificate/gA3W1_92vi8jDEsmW4vH","Завантажити сертифікат")</f>
        <v>Завантажити сертифікат</v>
      </c>
    </row>
    <row r="30" spans="1:4" x14ac:dyDescent="0.3">
      <c r="A30" s="1">
        <v>29</v>
      </c>
      <c r="B30" s="3">
        <v>29</v>
      </c>
      <c r="C30" t="s">
        <v>29</v>
      </c>
      <c r="D30" t="str">
        <f>HYPERLINK("https://talan.bank.gov.ua/get-user-certificate/gA3W1lo3Cped3GN_zqs8","Завантажити сертифікат")</f>
        <v>Завантажити сертифікат</v>
      </c>
    </row>
    <row r="31" spans="1:4" x14ac:dyDescent="0.3">
      <c r="A31" s="1">
        <v>30</v>
      </c>
      <c r="B31" s="3">
        <v>30</v>
      </c>
      <c r="C31" t="s">
        <v>30</v>
      </c>
      <c r="D31" t="str">
        <f>HYPERLINK("https://talan.bank.gov.ua/get-user-certificate/gA3W1I8t0oq9BBT7_biQ","Завантажити сертифікат")</f>
        <v>Завантажити сертифікат</v>
      </c>
    </row>
    <row r="32" spans="1:4" x14ac:dyDescent="0.3">
      <c r="A32" s="1">
        <v>31</v>
      </c>
      <c r="B32" s="3">
        <v>31</v>
      </c>
      <c r="C32" t="s">
        <v>31</v>
      </c>
      <c r="D32" t="str">
        <f>HYPERLINK("https://talan.bank.gov.ua/get-user-certificate/gA3W1HngNu0Ut3w9bGCV","Завантажити сертифікат")</f>
        <v>Завантажити сертифікат</v>
      </c>
    </row>
    <row r="33" spans="1:4" x14ac:dyDescent="0.3">
      <c r="A33" s="1">
        <v>32</v>
      </c>
      <c r="B33" s="3">
        <v>32</v>
      </c>
      <c r="C33" t="s">
        <v>32</v>
      </c>
      <c r="D33" t="str">
        <f>HYPERLINK("https://talan.bank.gov.ua/get-user-certificate/gA3W1rW33nKm1EWtlAaM","Завантажити сертифікат")</f>
        <v>Завантажити сертифікат</v>
      </c>
    </row>
    <row r="34" spans="1:4" x14ac:dyDescent="0.3">
      <c r="A34" s="1">
        <v>33</v>
      </c>
      <c r="B34" s="3">
        <v>33</v>
      </c>
      <c r="C34" t="s">
        <v>33</v>
      </c>
      <c r="D34" t="str">
        <f>HYPERLINK("https://talan.bank.gov.ua/get-user-certificate/gA3W1eWJWj6xZlpBPwVd","Завантажити сертифікат")</f>
        <v>Завантажити сертифікат</v>
      </c>
    </row>
    <row r="35" spans="1:4" x14ac:dyDescent="0.3">
      <c r="A35" s="1">
        <v>34</v>
      </c>
      <c r="B35" s="3">
        <v>34</v>
      </c>
      <c r="C35" t="s">
        <v>34</v>
      </c>
      <c r="D35" t="str">
        <f>HYPERLINK("https://talan.bank.gov.ua/get-user-certificate/gA3W1zkqiZRDgqtnc0CN","Завантажити сертифікат")</f>
        <v>Завантажити сертифікат</v>
      </c>
    </row>
    <row r="36" spans="1:4" x14ac:dyDescent="0.3">
      <c r="A36" s="1">
        <v>35</v>
      </c>
      <c r="B36" s="3">
        <v>35</v>
      </c>
      <c r="C36" t="s">
        <v>35</v>
      </c>
      <c r="D36" t="str">
        <f>HYPERLINK("https://talan.bank.gov.ua/get-user-certificate/gA3W1kNyAtfaoU9YaQAc","Завантажити сертифікат")</f>
        <v>Завантажити сертифікат</v>
      </c>
    </row>
    <row r="37" spans="1:4" x14ac:dyDescent="0.3">
      <c r="A37" s="1">
        <v>36</v>
      </c>
      <c r="B37" s="3">
        <v>36</v>
      </c>
      <c r="C37" t="s">
        <v>36</v>
      </c>
      <c r="D37" t="str">
        <f>HYPERLINK("https://talan.bank.gov.ua/get-user-certificate/gA3W1wAQnv1DRcF_18yQ","Завантажити сертифікат")</f>
        <v>Завантажити сертифікат</v>
      </c>
    </row>
    <row r="38" spans="1:4" x14ac:dyDescent="0.3">
      <c r="A38" s="1">
        <v>37</v>
      </c>
      <c r="B38" s="3">
        <v>37</v>
      </c>
      <c r="C38" t="s">
        <v>37</v>
      </c>
      <c r="D38" t="str">
        <f>HYPERLINK("https://talan.bank.gov.ua/get-user-certificate/gA3W1pwiKVEZAbND2va_","Завантажити сертифікат")</f>
        <v>Завантажити сертифікат</v>
      </c>
    </row>
    <row r="39" spans="1:4" x14ac:dyDescent="0.3">
      <c r="A39" s="1">
        <v>38</v>
      </c>
      <c r="B39" s="3">
        <v>38</v>
      </c>
      <c r="C39" t="s">
        <v>38</v>
      </c>
      <c r="D39" t="str">
        <f>HYPERLINK("https://talan.bank.gov.ua/get-user-certificate/gA3W15dg_-UajkwDY6yF","Завантажити сертифікат")</f>
        <v>Завантажити сертифікат</v>
      </c>
    </row>
    <row r="40" spans="1:4" x14ac:dyDescent="0.3">
      <c r="A40" s="1">
        <v>39</v>
      </c>
      <c r="B40" s="3">
        <v>39</v>
      </c>
      <c r="C40" t="s">
        <v>39</v>
      </c>
      <c r="D40" t="str">
        <f>HYPERLINK("https://talan.bank.gov.ua/get-user-certificate/gA3W1wX2i7fJC_oVrjC7","Завантажити сертифікат")</f>
        <v>Завантажити сертифікат</v>
      </c>
    </row>
    <row r="41" spans="1:4" x14ac:dyDescent="0.3">
      <c r="A41" s="1">
        <v>40</v>
      </c>
      <c r="B41" s="3">
        <v>40</v>
      </c>
      <c r="C41" t="s">
        <v>40</v>
      </c>
      <c r="D41" t="str">
        <f>HYPERLINK("https://talan.bank.gov.ua/get-user-certificate/gA3W1Lbuu_eq746OK7ev","Завантажити сертифікат")</f>
        <v>Завантажити сертифікат</v>
      </c>
    </row>
    <row r="42" spans="1:4" x14ac:dyDescent="0.3">
      <c r="A42" s="1">
        <v>41</v>
      </c>
      <c r="B42" s="3">
        <v>41</v>
      </c>
      <c r="C42" t="s">
        <v>41</v>
      </c>
      <c r="D42" t="str">
        <f>HYPERLINK("https://talan.bank.gov.ua/get-user-certificate/gA3W14loviWBYA4TBNVc","Завантажити сертифікат")</f>
        <v>Завантажити сертифікат</v>
      </c>
    </row>
    <row r="43" spans="1:4" x14ac:dyDescent="0.3">
      <c r="A43" s="1">
        <v>42</v>
      </c>
      <c r="B43" s="3">
        <v>42</v>
      </c>
      <c r="C43" t="s">
        <v>42</v>
      </c>
      <c r="D43" t="str">
        <f>HYPERLINK("https://talan.bank.gov.ua/get-user-certificate/gA3W1NH-B-wsKzsVIbf2","Завантажити сертифікат")</f>
        <v>Завантажити сертифікат</v>
      </c>
    </row>
    <row r="44" spans="1:4" x14ac:dyDescent="0.3">
      <c r="A44" s="1">
        <v>43</v>
      </c>
      <c r="B44" s="3">
        <v>43</v>
      </c>
      <c r="C44" t="s">
        <v>43</v>
      </c>
      <c r="D44" t="str">
        <f>HYPERLINK("https://talan.bank.gov.ua/get-user-certificate/gA3W1dOtZOX82tU_RsIy","Завантажити сертифікат")</f>
        <v>Завантажити сертифікат</v>
      </c>
    </row>
    <row r="45" spans="1:4" x14ac:dyDescent="0.3">
      <c r="A45" s="1">
        <v>44</v>
      </c>
      <c r="B45" s="3">
        <v>44</v>
      </c>
      <c r="C45" t="s">
        <v>44</v>
      </c>
      <c r="D45" t="str">
        <f>HYPERLINK("https://talan.bank.gov.ua/get-user-certificate/gA3W1S6zvpQVnd9lCVyP","Завантажити сертифікат")</f>
        <v>Завантажити сертифікат</v>
      </c>
    </row>
    <row r="46" spans="1:4" x14ac:dyDescent="0.3">
      <c r="A46" s="1">
        <v>45</v>
      </c>
      <c r="B46" s="3">
        <v>45</v>
      </c>
      <c r="C46" t="s">
        <v>45</v>
      </c>
      <c r="D46" t="str">
        <f>HYPERLINK("https://talan.bank.gov.ua/get-user-certificate/gA3W1_0EzIZVpSBPCoYB","Завантажити сертифікат")</f>
        <v>Завантажити сертифікат</v>
      </c>
    </row>
    <row r="47" spans="1:4" x14ac:dyDescent="0.3">
      <c r="A47" s="1">
        <v>46</v>
      </c>
      <c r="B47" s="3">
        <v>46</v>
      </c>
      <c r="C47" t="s">
        <v>46</v>
      </c>
      <c r="D47" t="str">
        <f>HYPERLINK("https://talan.bank.gov.ua/get-user-certificate/gA3W1saMSim3awmN7Xul","Завантажити сертифікат")</f>
        <v>Завантажити сертифікат</v>
      </c>
    </row>
    <row r="48" spans="1:4" x14ac:dyDescent="0.3">
      <c r="A48" s="1">
        <v>47</v>
      </c>
      <c r="B48" s="3">
        <v>47</v>
      </c>
      <c r="C48" t="s">
        <v>47</v>
      </c>
      <c r="D48" t="str">
        <f>HYPERLINK("https://talan.bank.gov.ua/get-user-certificate/gA3W1C8T7NApWcly6AON","Завантажити сертифікат")</f>
        <v>Завантажити сертифікат</v>
      </c>
    </row>
    <row r="49" spans="1:4" x14ac:dyDescent="0.3">
      <c r="A49" s="1">
        <v>48</v>
      </c>
      <c r="B49" s="3">
        <v>48</v>
      </c>
      <c r="C49" t="s">
        <v>48</v>
      </c>
      <c r="D49" t="str">
        <f>HYPERLINK("https://talan.bank.gov.ua/get-user-certificate/gA3W1bz-iuO0MHeXrblq","Завантажити сертифікат")</f>
        <v>Завантажити сертифікат</v>
      </c>
    </row>
    <row r="50" spans="1:4" x14ac:dyDescent="0.3">
      <c r="A50" s="1">
        <v>49</v>
      </c>
      <c r="B50" s="3">
        <v>49</v>
      </c>
      <c r="C50" t="s">
        <v>49</v>
      </c>
      <c r="D50" t="str">
        <f>HYPERLINK("https://talan.bank.gov.ua/get-user-certificate/gA3W1T68IE07UxcTME57","Завантажити сертифікат")</f>
        <v>Завантажити сертифікат</v>
      </c>
    </row>
    <row r="51" spans="1:4" x14ac:dyDescent="0.3">
      <c r="A51" s="1">
        <v>50</v>
      </c>
      <c r="B51" s="3">
        <v>50</v>
      </c>
      <c r="C51" t="s">
        <v>50</v>
      </c>
      <c r="D51" t="str">
        <f>HYPERLINK("https://talan.bank.gov.ua/get-user-certificate/gA3W1g1I-QkAIUZMHTsl","Завантажити сертифікат")</f>
        <v>Завантажити сертифікат</v>
      </c>
    </row>
    <row r="52" spans="1:4" x14ac:dyDescent="0.3">
      <c r="A52" s="1">
        <v>51</v>
      </c>
      <c r="B52" s="3">
        <v>51</v>
      </c>
      <c r="C52" t="s">
        <v>51</v>
      </c>
      <c r="D52" t="str">
        <f>HYPERLINK("https://talan.bank.gov.ua/get-user-certificate/gA3W1pW5mSmTk5P2HmW2","Завантажити сертифікат")</f>
        <v>Завантажити сертифікат</v>
      </c>
    </row>
    <row r="53" spans="1:4" x14ac:dyDescent="0.3">
      <c r="A53" s="1">
        <v>52</v>
      </c>
      <c r="B53" s="3">
        <v>52</v>
      </c>
      <c r="C53" t="s">
        <v>52</v>
      </c>
      <c r="D53" t="str">
        <f>HYPERLINK("https://talan.bank.gov.ua/get-user-certificate/gA3W11MKNO9Jnh-qd66A","Завантажити сертифікат")</f>
        <v>Завантажити сертифікат</v>
      </c>
    </row>
    <row r="54" spans="1:4" x14ac:dyDescent="0.3">
      <c r="A54" s="1">
        <v>53</v>
      </c>
      <c r="B54" s="3">
        <v>53</v>
      </c>
      <c r="C54" t="s">
        <v>53</v>
      </c>
      <c r="D54" t="str">
        <f>HYPERLINK("https://talan.bank.gov.ua/get-user-certificate/gA3W13-VSS9ofV874g44","Завантажити сертифікат")</f>
        <v>Завантажити сертифікат</v>
      </c>
    </row>
    <row r="55" spans="1:4" x14ac:dyDescent="0.3">
      <c r="A55" s="1">
        <v>54</v>
      </c>
      <c r="B55" s="3">
        <v>54</v>
      </c>
      <c r="C55" t="s">
        <v>54</v>
      </c>
      <c r="D55" t="str">
        <f>HYPERLINK("https://talan.bank.gov.ua/get-user-certificate/gA3W1_ONZj8kJqsB4pZR","Завантажити сертифікат")</f>
        <v>Завантажити сертифікат</v>
      </c>
    </row>
    <row r="56" spans="1:4" x14ac:dyDescent="0.3">
      <c r="A56" s="1">
        <v>55</v>
      </c>
      <c r="B56" s="3">
        <v>55</v>
      </c>
      <c r="C56" t="s">
        <v>55</v>
      </c>
      <c r="D56" t="str">
        <f>HYPERLINK("https://talan.bank.gov.ua/get-user-certificate/gA3W16kxYpTuWI5X0TbV","Завантажити сертифікат")</f>
        <v>Завантажити сертифікат</v>
      </c>
    </row>
    <row r="57" spans="1:4" x14ac:dyDescent="0.3">
      <c r="A57" s="1">
        <v>56</v>
      </c>
      <c r="B57" s="3">
        <v>56</v>
      </c>
      <c r="C57" t="s">
        <v>56</v>
      </c>
      <c r="D57" t="str">
        <f>HYPERLINK("https://talan.bank.gov.ua/get-user-certificate/gA3W1O5mxYGpmhP4yl9M","Завантажити сертифікат")</f>
        <v>Завантажити сертифікат</v>
      </c>
    </row>
    <row r="58" spans="1:4" x14ac:dyDescent="0.3">
      <c r="A58" s="1">
        <v>57</v>
      </c>
      <c r="B58" s="3">
        <v>57</v>
      </c>
      <c r="C58" t="s">
        <v>57</v>
      </c>
      <c r="D58" t="str">
        <f>HYPERLINK("https://talan.bank.gov.ua/get-user-certificate/gA3W1vaHiCWSILkma-tN","Завантажити сертифікат")</f>
        <v>Завантажити сертифікат</v>
      </c>
    </row>
    <row r="59" spans="1:4" x14ac:dyDescent="0.3">
      <c r="A59" s="1">
        <v>58</v>
      </c>
      <c r="B59" s="3">
        <v>58</v>
      </c>
      <c r="C59" t="s">
        <v>58</v>
      </c>
      <c r="D59" t="str">
        <f>HYPERLINK("https://talan.bank.gov.ua/get-user-certificate/gA3W1GAlB3hp5wlXtL7f","Завантажити сертифікат")</f>
        <v>Завантажити сертифікат</v>
      </c>
    </row>
    <row r="60" spans="1:4" x14ac:dyDescent="0.3">
      <c r="A60" s="1">
        <v>59</v>
      </c>
      <c r="B60" s="3">
        <v>59</v>
      </c>
      <c r="C60" t="s">
        <v>59</v>
      </c>
      <c r="D60" t="str">
        <f>HYPERLINK("https://talan.bank.gov.ua/get-user-certificate/gA3W1-u0yz9Wdo74sS-4","Завантажити сертифікат")</f>
        <v>Завантажити сертифікат</v>
      </c>
    </row>
    <row r="61" spans="1:4" x14ac:dyDescent="0.3">
      <c r="A61" s="1">
        <v>60</v>
      </c>
      <c r="B61" s="3">
        <v>60</v>
      </c>
      <c r="C61" t="s">
        <v>60</v>
      </c>
      <c r="D61" t="str">
        <f>HYPERLINK("https://talan.bank.gov.ua/get-user-certificate/gA3W19LRJQgYAjdcExDz","Завантажити сертифікат")</f>
        <v>Завантажити сертифікат</v>
      </c>
    </row>
    <row r="62" spans="1:4" x14ac:dyDescent="0.3">
      <c r="A62" s="1">
        <v>61</v>
      </c>
      <c r="B62" s="3">
        <v>61</v>
      </c>
      <c r="C62" t="s">
        <v>61</v>
      </c>
      <c r="D62" t="str">
        <f>HYPERLINK("https://talan.bank.gov.ua/get-user-certificate/gA3W1Oo7m7xqFDwIZzb2","Завантажити сертифікат")</f>
        <v>Завантажити сертифікат</v>
      </c>
    </row>
    <row r="63" spans="1:4" x14ac:dyDescent="0.3">
      <c r="A63" s="1">
        <v>62</v>
      </c>
      <c r="B63" s="3">
        <v>62</v>
      </c>
      <c r="C63" t="s">
        <v>62</v>
      </c>
      <c r="D63" t="str">
        <f>HYPERLINK("https://talan.bank.gov.ua/get-user-certificate/gA3W1zmY3pXAKtqmlDz7","Завантажити сертифікат")</f>
        <v>Завантажити сертифікат</v>
      </c>
    </row>
    <row r="64" spans="1:4" x14ac:dyDescent="0.3">
      <c r="A64" s="1">
        <v>63</v>
      </c>
      <c r="B64" s="3">
        <v>63</v>
      </c>
      <c r="C64" t="s">
        <v>63</v>
      </c>
      <c r="D64" t="str">
        <f>HYPERLINK("https://talan.bank.gov.ua/get-user-certificate/gA3W1p5gHYYsNRN-_0Ww","Завантажити сертифікат")</f>
        <v>Завантажити сертифікат</v>
      </c>
    </row>
    <row r="65" spans="1:4" x14ac:dyDescent="0.3">
      <c r="A65" s="1">
        <v>64</v>
      </c>
      <c r="B65" s="3">
        <v>64</v>
      </c>
      <c r="C65" t="s">
        <v>64</v>
      </c>
      <c r="D65" t="str">
        <f>HYPERLINK("https://talan.bank.gov.ua/get-user-certificate/gA3W1Z4sh6bYwrv7JphI","Завантажити сертифікат")</f>
        <v>Завантажити сертифікат</v>
      </c>
    </row>
    <row r="66" spans="1:4" x14ac:dyDescent="0.3">
      <c r="A66" s="1">
        <v>65</v>
      </c>
      <c r="B66" s="3">
        <v>65</v>
      </c>
      <c r="C66" t="s">
        <v>65</v>
      </c>
      <c r="D66" t="str">
        <f>HYPERLINK("https://talan.bank.gov.ua/get-user-certificate/gA3W1OgxclDiz5Pc9NXr","Завантажити сертифікат")</f>
        <v>Завантажити сертифікат</v>
      </c>
    </row>
    <row r="67" spans="1:4" x14ac:dyDescent="0.3">
      <c r="A67" s="1">
        <v>66</v>
      </c>
      <c r="B67" s="3">
        <v>66</v>
      </c>
      <c r="C67" t="s">
        <v>66</v>
      </c>
      <c r="D67" t="str">
        <f>HYPERLINK("https://talan.bank.gov.ua/get-user-certificate/gA3W1Xkkxn9L3CYmgmoi","Завантажити сертифікат")</f>
        <v>Завантажити сертифікат</v>
      </c>
    </row>
    <row r="68" spans="1:4" x14ac:dyDescent="0.3">
      <c r="A68" s="1">
        <v>67</v>
      </c>
      <c r="B68" s="3">
        <v>67</v>
      </c>
      <c r="C68" t="s">
        <v>67</v>
      </c>
      <c r="D68" t="str">
        <f>HYPERLINK("https://talan.bank.gov.ua/get-user-certificate/gA3W1c6iKZ2P3RAdbtdI","Завантажити сертифікат")</f>
        <v>Завантажити сертифікат</v>
      </c>
    </row>
    <row r="69" spans="1:4" x14ac:dyDescent="0.3">
      <c r="A69" s="1">
        <v>68</v>
      </c>
      <c r="B69" s="3">
        <v>68</v>
      </c>
      <c r="C69" t="s">
        <v>68</v>
      </c>
      <c r="D69" t="str">
        <f>HYPERLINK("https://talan.bank.gov.ua/get-user-certificate/gA3W1BJMRRlIq9WKEwXp","Завантажити сертифікат")</f>
        <v>Завантажити сертифікат</v>
      </c>
    </row>
    <row r="70" spans="1:4" x14ac:dyDescent="0.3">
      <c r="A70" s="1">
        <v>69</v>
      </c>
      <c r="B70" s="3">
        <v>69</v>
      </c>
      <c r="C70" t="s">
        <v>69</v>
      </c>
      <c r="D70" t="str">
        <f>HYPERLINK("https://talan.bank.gov.ua/get-user-certificate/gA3W1Gkb5-hOggAaXrDc","Завантажити сертифікат")</f>
        <v>Завантажити сертифікат</v>
      </c>
    </row>
    <row r="71" spans="1:4" x14ac:dyDescent="0.3">
      <c r="A71" s="1">
        <v>70</v>
      </c>
      <c r="B71" s="3">
        <v>70</v>
      </c>
      <c r="C71" t="s">
        <v>70</v>
      </c>
      <c r="D71" t="str">
        <f>HYPERLINK("https://talan.bank.gov.ua/get-user-certificate/gA3W17KnKpKXJ4AFJsn7","Завантажити сертифікат")</f>
        <v>Завантажити сертифікат</v>
      </c>
    </row>
    <row r="72" spans="1:4" x14ac:dyDescent="0.3">
      <c r="A72" s="1">
        <v>71</v>
      </c>
      <c r="B72" s="3">
        <v>71</v>
      </c>
      <c r="C72" t="s">
        <v>71</v>
      </c>
      <c r="D72" t="str">
        <f>HYPERLINK("https://talan.bank.gov.ua/get-user-certificate/gA3W1dg62t4O1SAIU1p-","Завантажити сертифікат")</f>
        <v>Завантажити сертифікат</v>
      </c>
    </row>
    <row r="73" spans="1:4" x14ac:dyDescent="0.3">
      <c r="A73" s="1">
        <v>72</v>
      </c>
      <c r="B73" s="3">
        <v>72</v>
      </c>
      <c r="C73" t="s">
        <v>72</v>
      </c>
      <c r="D73" t="str">
        <f>HYPERLINK("https://talan.bank.gov.ua/get-user-certificate/gA3W1upZfiQA4x8ZixwN","Завантажити сертифікат")</f>
        <v>Завантажити сертифікат</v>
      </c>
    </row>
    <row r="74" spans="1:4" x14ac:dyDescent="0.3">
      <c r="A74" s="1">
        <v>73</v>
      </c>
      <c r="B74" s="3">
        <v>73</v>
      </c>
      <c r="C74" t="s">
        <v>73</v>
      </c>
      <c r="D74" t="str">
        <f>HYPERLINK("https://talan.bank.gov.ua/get-user-certificate/gA3W1Iz0-qPmSZ7Yuf9T","Завантажити сертифікат")</f>
        <v>Завантажити сертифікат</v>
      </c>
    </row>
    <row r="75" spans="1:4" x14ac:dyDescent="0.3">
      <c r="A75" s="1">
        <v>74</v>
      </c>
      <c r="B75" s="3">
        <v>74</v>
      </c>
      <c r="C75" t="s">
        <v>74</v>
      </c>
      <c r="D75" t="str">
        <f>HYPERLINK("https://talan.bank.gov.ua/get-user-certificate/gA3W1mKDSEgFTdNcoHEr","Завантажити сертифікат")</f>
        <v>Завантажити сертифікат</v>
      </c>
    </row>
    <row r="76" spans="1:4" x14ac:dyDescent="0.3">
      <c r="A76" s="1">
        <v>75</v>
      </c>
      <c r="B76" s="3">
        <v>75</v>
      </c>
      <c r="C76" t="s">
        <v>75</v>
      </c>
      <c r="D76" t="str">
        <f>HYPERLINK("https://talan.bank.gov.ua/get-user-certificate/gA3W1GYrI8JdWT4cIHg-","Завантажити сертифікат")</f>
        <v>Завантажити сертифікат</v>
      </c>
    </row>
    <row r="77" spans="1:4" x14ac:dyDescent="0.3">
      <c r="A77" s="1">
        <v>76</v>
      </c>
      <c r="B77" s="3">
        <v>76</v>
      </c>
      <c r="C77" t="s">
        <v>76</v>
      </c>
      <c r="D77" t="str">
        <f>HYPERLINK("https://talan.bank.gov.ua/get-user-certificate/gA3W1p-oBfjihYJJfmFF","Завантажити сертифікат")</f>
        <v>Завантажити сертифікат</v>
      </c>
    </row>
    <row r="78" spans="1:4" x14ac:dyDescent="0.3">
      <c r="A78" s="1">
        <v>77</v>
      </c>
      <c r="B78" s="3">
        <v>77</v>
      </c>
      <c r="C78" t="s">
        <v>77</v>
      </c>
      <c r="D78" t="str">
        <f>HYPERLINK("https://talan.bank.gov.ua/get-user-certificate/gA3W1dLekuVXSSXE4sde","Завантажити сертифікат")</f>
        <v>Завантажити сертифікат</v>
      </c>
    </row>
    <row r="79" spans="1:4" x14ac:dyDescent="0.3">
      <c r="A79" s="1">
        <v>78</v>
      </c>
      <c r="B79" s="3">
        <v>78</v>
      </c>
      <c r="C79" t="s">
        <v>78</v>
      </c>
      <c r="D79" t="str">
        <f>HYPERLINK("https://talan.bank.gov.ua/get-user-certificate/gA3W1d6-4saa4PkLi3Zh","Завантажити сертифікат")</f>
        <v>Завантажити сертифікат</v>
      </c>
    </row>
    <row r="80" spans="1:4" x14ac:dyDescent="0.3">
      <c r="A80" s="1">
        <v>79</v>
      </c>
      <c r="B80" s="3">
        <v>79</v>
      </c>
      <c r="C80" t="s">
        <v>79</v>
      </c>
      <c r="D80" t="str">
        <f>HYPERLINK("https://talan.bank.gov.ua/get-user-certificate/gA3W1AS0KoVYz1cTXJGD","Завантажити сертифікат")</f>
        <v>Завантажити сертифікат</v>
      </c>
    </row>
    <row r="81" spans="1:4" x14ac:dyDescent="0.3">
      <c r="A81" s="1">
        <v>80</v>
      </c>
      <c r="B81" s="3">
        <v>80</v>
      </c>
      <c r="C81" t="s">
        <v>80</v>
      </c>
      <c r="D81" t="str">
        <f>HYPERLINK("https://talan.bank.gov.ua/get-user-certificate/gA3W14qHosCHFysoa857","Завантажити сертифікат")</f>
        <v>Завантажити сертифікат</v>
      </c>
    </row>
    <row r="82" spans="1:4" x14ac:dyDescent="0.3">
      <c r="A82" s="1">
        <v>81</v>
      </c>
      <c r="B82" s="3">
        <v>81</v>
      </c>
      <c r="C82" t="s">
        <v>81</v>
      </c>
      <c r="D82" t="str">
        <f>HYPERLINK("https://talan.bank.gov.ua/get-user-certificate/gA3W1tEoXNiM_D5WRBWy","Завантажити сертифікат")</f>
        <v>Завантажити сертифікат</v>
      </c>
    </row>
    <row r="83" spans="1:4" x14ac:dyDescent="0.3">
      <c r="A83" s="1">
        <v>82</v>
      </c>
      <c r="B83" s="3">
        <v>82</v>
      </c>
      <c r="C83" t="s">
        <v>82</v>
      </c>
      <c r="D83" t="str">
        <f>HYPERLINK("https://talan.bank.gov.ua/get-user-certificate/gA3W1QieiOpG3WmCzQ5B","Завантажити сертифікат")</f>
        <v>Завантажити сертифікат</v>
      </c>
    </row>
    <row r="84" spans="1:4" x14ac:dyDescent="0.3">
      <c r="A84" s="1">
        <v>83</v>
      </c>
      <c r="B84" s="3">
        <v>83</v>
      </c>
      <c r="C84" t="s">
        <v>83</v>
      </c>
      <c r="D84" t="str">
        <f>HYPERLINK("https://talan.bank.gov.ua/get-user-certificate/gA3W1SOuPkcchScWVsFJ","Завантажити сертифікат")</f>
        <v>Завантажити сертифікат</v>
      </c>
    </row>
    <row r="85" spans="1:4" x14ac:dyDescent="0.3">
      <c r="A85" s="1">
        <v>84</v>
      </c>
      <c r="B85" s="3">
        <v>84</v>
      </c>
      <c r="C85" t="s">
        <v>84</v>
      </c>
      <c r="D85" t="str">
        <f>HYPERLINK("https://talan.bank.gov.ua/get-user-certificate/gA3W1bCu4e_7fWHDeR_B","Завантажити сертифікат")</f>
        <v>Завантажити сертифікат</v>
      </c>
    </row>
    <row r="86" spans="1:4" x14ac:dyDescent="0.3">
      <c r="A86" s="1">
        <v>85</v>
      </c>
      <c r="B86" s="3">
        <v>85</v>
      </c>
      <c r="C86" t="s">
        <v>85</v>
      </c>
      <c r="D86" t="str">
        <f>HYPERLINK("https://talan.bank.gov.ua/get-user-certificate/gA3W1KNDRMt1CCnjWtgp","Завантажити сертифікат")</f>
        <v>Завантажити сертифікат</v>
      </c>
    </row>
    <row r="87" spans="1:4" x14ac:dyDescent="0.3">
      <c r="A87" s="1">
        <v>86</v>
      </c>
      <c r="B87" s="3">
        <v>86</v>
      </c>
      <c r="C87" t="s">
        <v>86</v>
      </c>
      <c r="D87" t="str">
        <f>HYPERLINK("https://talan.bank.gov.ua/get-user-certificate/gA3W1o77rDG_cV_Icw55","Завантажити сертифікат")</f>
        <v>Завантажити сертифікат</v>
      </c>
    </row>
    <row r="88" spans="1:4" x14ac:dyDescent="0.3">
      <c r="A88" s="1">
        <v>87</v>
      </c>
      <c r="B88" s="3">
        <v>87</v>
      </c>
      <c r="C88" t="s">
        <v>87</v>
      </c>
      <c r="D88" t="str">
        <f>HYPERLINK("https://talan.bank.gov.ua/get-user-certificate/gA3W1WQixklR6wKfIgdx","Завантажити сертифікат")</f>
        <v>Завантажити сертифікат</v>
      </c>
    </row>
    <row r="89" spans="1:4" x14ac:dyDescent="0.3">
      <c r="A89" s="1">
        <v>88</v>
      </c>
      <c r="B89" s="3">
        <v>88</v>
      </c>
      <c r="C89" t="s">
        <v>88</v>
      </c>
      <c r="D89" t="str">
        <f>HYPERLINK("https://talan.bank.gov.ua/get-user-certificate/gA3W1x1D1sArMqgCfqXa","Завантажити сертифікат")</f>
        <v>Завантажити сертифікат</v>
      </c>
    </row>
    <row r="90" spans="1:4" x14ac:dyDescent="0.3">
      <c r="A90" s="1">
        <v>89</v>
      </c>
      <c r="B90" s="3">
        <v>89</v>
      </c>
      <c r="C90" t="s">
        <v>89</v>
      </c>
      <c r="D90" t="str">
        <f>HYPERLINK("https://talan.bank.gov.ua/get-user-certificate/gA3W1bz0_r2qioQoSNja","Завантажити сертифікат")</f>
        <v>Завантажити сертифікат</v>
      </c>
    </row>
    <row r="91" spans="1:4" x14ac:dyDescent="0.3">
      <c r="A91" s="1">
        <v>90</v>
      </c>
      <c r="B91" s="3">
        <v>90</v>
      </c>
      <c r="C91" t="s">
        <v>90</v>
      </c>
      <c r="D91" t="str">
        <f>HYPERLINK("https://talan.bank.gov.ua/get-user-certificate/gA3W1AhQ7d7lDxtOieNI","Завантажити сертифікат")</f>
        <v>Завантажити сертифікат</v>
      </c>
    </row>
    <row r="92" spans="1:4" x14ac:dyDescent="0.3">
      <c r="A92" s="1">
        <v>91</v>
      </c>
      <c r="B92" s="3">
        <v>91</v>
      </c>
      <c r="C92" t="s">
        <v>91</v>
      </c>
      <c r="D92" t="str">
        <f>HYPERLINK("https://talan.bank.gov.ua/get-user-certificate/gA3W1GLuNfxTWnseuF9J","Завантажити сертифікат")</f>
        <v>Завантажити сертифікат</v>
      </c>
    </row>
    <row r="93" spans="1:4" x14ac:dyDescent="0.3">
      <c r="A93" s="1">
        <v>92</v>
      </c>
      <c r="B93" s="3">
        <v>92</v>
      </c>
      <c r="C93" t="s">
        <v>92</v>
      </c>
      <c r="D93" t="str">
        <f>HYPERLINK("https://talan.bank.gov.ua/get-user-certificate/gA3W1FNBf-o17kTbLx0d","Завантажити сертифікат")</f>
        <v>Завантажити сертифікат</v>
      </c>
    </row>
    <row r="94" spans="1:4" x14ac:dyDescent="0.3">
      <c r="A94" s="1">
        <v>93</v>
      </c>
      <c r="B94" s="3">
        <v>93</v>
      </c>
      <c r="C94" t="s">
        <v>93</v>
      </c>
      <c r="D94" t="str">
        <f>HYPERLINK("https://talan.bank.gov.ua/get-user-certificate/gA3W1LYDFvWbrY8WJYmL","Завантажити сертифікат")</f>
        <v>Завантажити сертифікат</v>
      </c>
    </row>
    <row r="95" spans="1:4" x14ac:dyDescent="0.3">
      <c r="A95" s="1">
        <v>94</v>
      </c>
      <c r="B95" s="3">
        <v>94</v>
      </c>
      <c r="C95" t="s">
        <v>94</v>
      </c>
      <c r="D95" t="str">
        <f>HYPERLINK("https://talan.bank.gov.ua/get-user-certificate/gA3W1cuvtG0nU1wVJS6W","Завантажити сертифікат")</f>
        <v>Завантажити сертифікат</v>
      </c>
    </row>
    <row r="96" spans="1:4" x14ac:dyDescent="0.3">
      <c r="A96" s="1">
        <v>95</v>
      </c>
      <c r="B96" s="3">
        <v>95</v>
      </c>
      <c r="C96" t="s">
        <v>95</v>
      </c>
      <c r="D96" t="str">
        <f>HYPERLINK("https://talan.bank.gov.ua/get-user-certificate/gA3W1EodNYZ-Csc4Dnlq","Завантажити сертифікат")</f>
        <v>Завантажити сертифікат</v>
      </c>
    </row>
    <row r="97" spans="1:4" x14ac:dyDescent="0.3">
      <c r="A97" s="1">
        <v>96</v>
      </c>
      <c r="B97" s="3">
        <v>96</v>
      </c>
      <c r="C97" t="s">
        <v>96</v>
      </c>
      <c r="D97" t="str">
        <f>HYPERLINK("https://talan.bank.gov.ua/get-user-certificate/gA3W1fX2zBiGPVdoBZVd","Завантажити сертифікат")</f>
        <v>Завантажити сертифікат</v>
      </c>
    </row>
    <row r="98" spans="1:4" x14ac:dyDescent="0.3">
      <c r="A98" s="1">
        <v>97</v>
      </c>
      <c r="B98" s="3">
        <v>97</v>
      </c>
      <c r="C98" t="s">
        <v>97</v>
      </c>
      <c r="D98" t="str">
        <f>HYPERLINK("https://talan.bank.gov.ua/get-user-certificate/gA3W14-aKXiELzUosm3j","Завантажити сертифікат")</f>
        <v>Завантажити сертифікат</v>
      </c>
    </row>
    <row r="99" spans="1:4" x14ac:dyDescent="0.3">
      <c r="A99" s="1">
        <v>98</v>
      </c>
      <c r="B99" s="3">
        <v>98</v>
      </c>
      <c r="C99" t="s">
        <v>98</v>
      </c>
      <c r="D99" t="str">
        <f>HYPERLINK("https://talan.bank.gov.ua/get-user-certificate/gA3W1efm05lPAv4mXmUI","Завантажити сертифікат")</f>
        <v>Завантажити сертифікат</v>
      </c>
    </row>
    <row r="100" spans="1:4" x14ac:dyDescent="0.3">
      <c r="A100" s="1">
        <v>99</v>
      </c>
      <c r="B100" s="3">
        <v>99</v>
      </c>
      <c r="C100" t="s">
        <v>99</v>
      </c>
      <c r="D100" t="str">
        <f>HYPERLINK("https://talan.bank.gov.ua/get-user-certificate/gA3W12_18YYETDSfIekp","Завантажити сертифікат")</f>
        <v>Завантажити сертифікат</v>
      </c>
    </row>
    <row r="101" spans="1:4" x14ac:dyDescent="0.3">
      <c r="A101" s="1">
        <v>100</v>
      </c>
      <c r="B101" s="3">
        <v>100</v>
      </c>
      <c r="C101" t="s">
        <v>100</v>
      </c>
      <c r="D101" t="str">
        <f>HYPERLINK("https://talan.bank.gov.ua/get-user-certificate/gA3W1bdVwmU3kmBHlM7z","Завантажити сертифікат")</f>
        <v>Завантажити сертифікат</v>
      </c>
    </row>
    <row r="102" spans="1:4" x14ac:dyDescent="0.3">
      <c r="A102" s="1">
        <v>101</v>
      </c>
      <c r="B102" s="3">
        <v>101</v>
      </c>
      <c r="C102" t="s">
        <v>101</v>
      </c>
      <c r="D102" t="str">
        <f>HYPERLINK("https://talan.bank.gov.ua/get-user-certificate/gA3W1nCxDsooyXKHwxuw","Завантажити сертифікат")</f>
        <v>Завантажити сертифікат</v>
      </c>
    </row>
    <row r="103" spans="1:4" x14ac:dyDescent="0.3">
      <c r="A103" s="1">
        <v>102</v>
      </c>
      <c r="B103" s="3">
        <v>102</v>
      </c>
      <c r="C103" t="s">
        <v>102</v>
      </c>
      <c r="D103" t="str">
        <f>HYPERLINK("https://talan.bank.gov.ua/get-user-certificate/gA3W1neExM5RO2oGuERB","Завантажити сертифікат")</f>
        <v>Завантажити сертифікат</v>
      </c>
    </row>
    <row r="104" spans="1:4" x14ac:dyDescent="0.3">
      <c r="A104" s="1">
        <v>103</v>
      </c>
      <c r="B104" s="3">
        <v>103</v>
      </c>
      <c r="C104" t="s">
        <v>103</v>
      </c>
      <c r="D104" t="str">
        <f>HYPERLINK("https://talan.bank.gov.ua/get-user-certificate/gA3W1rVmi22DGmHtjWu7","Завантажити сертифікат")</f>
        <v>Завантажити сертифікат</v>
      </c>
    </row>
    <row r="105" spans="1:4" x14ac:dyDescent="0.3">
      <c r="A105" s="1">
        <v>104</v>
      </c>
      <c r="B105" s="3">
        <v>104</v>
      </c>
      <c r="C105" t="s">
        <v>104</v>
      </c>
      <c r="D105" t="str">
        <f>HYPERLINK("https://talan.bank.gov.ua/get-user-certificate/gA3W13Ubh0SXq26m4C9L","Завантажити сертифікат")</f>
        <v>Завантажити сертифікат</v>
      </c>
    </row>
    <row r="106" spans="1:4" x14ac:dyDescent="0.3">
      <c r="A106" s="1">
        <v>105</v>
      </c>
      <c r="B106" s="3">
        <v>105</v>
      </c>
      <c r="C106" t="s">
        <v>105</v>
      </c>
      <c r="D106" t="str">
        <f>HYPERLINK("https://talan.bank.gov.ua/get-user-certificate/gA3W1nlgm88c-6n5SxnL","Завантажити сертифікат")</f>
        <v>Завантажити сертифікат</v>
      </c>
    </row>
    <row r="107" spans="1:4" x14ac:dyDescent="0.3">
      <c r="A107" s="1">
        <v>106</v>
      </c>
      <c r="B107" s="3">
        <v>106</v>
      </c>
      <c r="C107" t="s">
        <v>106</v>
      </c>
      <c r="D107" t="str">
        <f>HYPERLINK("https://talan.bank.gov.ua/get-user-certificate/gA3W1RcXrZCZXF1y9_0C","Завантажити сертифікат")</f>
        <v>Завантажити сертифікат</v>
      </c>
    </row>
    <row r="108" spans="1:4" x14ac:dyDescent="0.3">
      <c r="A108" s="1">
        <v>107</v>
      </c>
      <c r="B108" s="3">
        <v>107</v>
      </c>
      <c r="C108" t="s">
        <v>107</v>
      </c>
      <c r="D108" t="str">
        <f>HYPERLINK("https://talan.bank.gov.ua/get-user-certificate/gA3W1ViNx3kV2f695kuR","Завантажити сертифікат")</f>
        <v>Завантажити сертифікат</v>
      </c>
    </row>
    <row r="109" spans="1:4" x14ac:dyDescent="0.3">
      <c r="A109" s="1">
        <v>108</v>
      </c>
      <c r="B109" s="3">
        <v>108</v>
      </c>
      <c r="C109" t="s">
        <v>108</v>
      </c>
      <c r="D109" t="str">
        <f>HYPERLINK("https://talan.bank.gov.ua/get-user-certificate/gA3W14fcaTWM-B5qKUI3","Завантажити сертифікат")</f>
        <v>Завантажити сертифікат</v>
      </c>
    </row>
    <row r="110" spans="1:4" x14ac:dyDescent="0.3">
      <c r="A110" s="1">
        <v>109</v>
      </c>
      <c r="B110" s="3">
        <v>109</v>
      </c>
      <c r="C110" t="s">
        <v>109</v>
      </c>
      <c r="D110" t="str">
        <f>HYPERLINK("https://talan.bank.gov.ua/get-user-certificate/gA3W1TfWfhzB9dsSwx4n","Завантажити сертифікат")</f>
        <v>Завантажити сертифікат</v>
      </c>
    </row>
    <row r="111" spans="1:4" x14ac:dyDescent="0.3">
      <c r="A111" s="1">
        <v>110</v>
      </c>
      <c r="B111" s="3">
        <v>110</v>
      </c>
      <c r="C111" t="s">
        <v>110</v>
      </c>
      <c r="D111" t="str">
        <f>HYPERLINK("https://talan.bank.gov.ua/get-user-certificate/gA3W1263Zfj4vXcETh9j","Завантажити сертифікат")</f>
        <v>Завантажити сертифікат</v>
      </c>
    </row>
    <row r="112" spans="1:4" x14ac:dyDescent="0.3">
      <c r="A112" s="1">
        <v>111</v>
      </c>
      <c r="B112" s="3">
        <v>111</v>
      </c>
      <c r="C112" t="s">
        <v>111</v>
      </c>
      <c r="D112" t="str">
        <f>HYPERLINK("https://talan.bank.gov.ua/get-user-certificate/gA3W1FF6nVYTcZRghuy0","Завантажити сертифікат")</f>
        <v>Завантажити сертифікат</v>
      </c>
    </row>
    <row r="113" spans="1:4" x14ac:dyDescent="0.3">
      <c r="A113" s="1">
        <v>112</v>
      </c>
      <c r="B113" s="3">
        <v>112</v>
      </c>
      <c r="C113" t="s">
        <v>112</v>
      </c>
      <c r="D113" t="str">
        <f>HYPERLINK("https://talan.bank.gov.ua/get-user-certificate/gA3W1iB8eLruR0XKvv1X","Завантажити сертифікат")</f>
        <v>Завантажити сертифікат</v>
      </c>
    </row>
    <row r="114" spans="1:4" x14ac:dyDescent="0.3">
      <c r="A114" s="1">
        <v>113</v>
      </c>
      <c r="B114" s="3">
        <v>113</v>
      </c>
      <c r="C114" t="s">
        <v>113</v>
      </c>
      <c r="D114" t="str">
        <f>HYPERLINK("https://talan.bank.gov.ua/get-user-certificate/gA3W1meLNLJu0mV25LgR","Завантажити сертифікат")</f>
        <v>Завантажити сертифікат</v>
      </c>
    </row>
    <row r="115" spans="1:4" x14ac:dyDescent="0.3">
      <c r="A115" s="1">
        <v>114</v>
      </c>
      <c r="B115" s="3">
        <v>114</v>
      </c>
      <c r="C115" t="s">
        <v>114</v>
      </c>
      <c r="D115" t="str">
        <f>HYPERLINK("https://talan.bank.gov.ua/get-user-certificate/gA3W1MoQkSPcQDAku2EO","Завантажити сертифікат")</f>
        <v>Завантажити сертифікат</v>
      </c>
    </row>
    <row r="116" spans="1:4" x14ac:dyDescent="0.3">
      <c r="A116" s="1">
        <v>115</v>
      </c>
      <c r="B116" s="3">
        <v>115</v>
      </c>
      <c r="C116" t="s">
        <v>115</v>
      </c>
      <c r="D116" t="str">
        <f>HYPERLINK("https://talan.bank.gov.ua/get-user-certificate/gA3W1DhndptnXZ5_qgTT","Завантажити сертифікат")</f>
        <v>Завантажити сертифікат</v>
      </c>
    </row>
    <row r="117" spans="1:4" x14ac:dyDescent="0.3">
      <c r="A117" s="1">
        <v>116</v>
      </c>
      <c r="B117" s="3">
        <v>116</v>
      </c>
      <c r="C117" t="s">
        <v>116</v>
      </c>
      <c r="D117" t="str">
        <f>HYPERLINK("https://talan.bank.gov.ua/get-user-certificate/gA3W1bGaPVYgo9ix2uPD","Завантажити сертифікат")</f>
        <v>Завантажити сертифікат</v>
      </c>
    </row>
    <row r="118" spans="1:4" x14ac:dyDescent="0.3">
      <c r="A118" s="1">
        <v>117</v>
      </c>
      <c r="B118" s="3">
        <v>117</v>
      </c>
      <c r="C118" t="s">
        <v>117</v>
      </c>
      <c r="D118" t="str">
        <f>HYPERLINK("https://talan.bank.gov.ua/get-user-certificate/gA3W1Lo_pVCwP58ESeGH","Завантажити сертифікат")</f>
        <v>Завантажити сертифікат</v>
      </c>
    </row>
    <row r="119" spans="1:4" x14ac:dyDescent="0.3">
      <c r="A119" s="1">
        <v>118</v>
      </c>
      <c r="B119" s="3">
        <v>118</v>
      </c>
      <c r="C119" t="s">
        <v>118</v>
      </c>
      <c r="D119" t="str">
        <f>HYPERLINK("https://talan.bank.gov.ua/get-user-certificate/gA3W15xhQj7tAqQDtKVX","Завантажити сертифікат")</f>
        <v>Завантажити сертифікат</v>
      </c>
    </row>
    <row r="120" spans="1:4" x14ac:dyDescent="0.3">
      <c r="A120" s="1">
        <v>119</v>
      </c>
      <c r="B120" s="3">
        <v>119</v>
      </c>
      <c r="C120" t="s">
        <v>119</v>
      </c>
      <c r="D120" t="str">
        <f>HYPERLINK("https://talan.bank.gov.ua/get-user-certificate/gA3W1Iu3-3v-BMV3TVcp","Завантажити сертифікат")</f>
        <v>Завантажити сертифікат</v>
      </c>
    </row>
    <row r="121" spans="1:4" x14ac:dyDescent="0.3">
      <c r="A121" s="1">
        <v>120</v>
      </c>
      <c r="B121" s="3">
        <v>120</v>
      </c>
      <c r="C121" t="s">
        <v>120</v>
      </c>
      <c r="D121" t="str">
        <f>HYPERLINK("https://talan.bank.gov.ua/get-user-certificate/gA3W1c0yFkV8hmU58iVH","Завантажити сертифікат")</f>
        <v>Завантажити сертифікат</v>
      </c>
    </row>
    <row r="122" spans="1:4" x14ac:dyDescent="0.3">
      <c r="A122" s="1">
        <v>121</v>
      </c>
      <c r="B122" s="3">
        <v>121</v>
      </c>
      <c r="C122" t="s">
        <v>121</v>
      </c>
      <c r="D122" t="str">
        <f>HYPERLINK("https://talan.bank.gov.ua/get-user-certificate/gA3W1E9hi3q-pHBXxtAU","Завантажити сертифікат")</f>
        <v>Завантажити сертифікат</v>
      </c>
    </row>
    <row r="123" spans="1:4" x14ac:dyDescent="0.3">
      <c r="A123" s="1">
        <v>122</v>
      </c>
      <c r="B123" s="3">
        <v>122</v>
      </c>
      <c r="C123" t="s">
        <v>122</v>
      </c>
      <c r="D123" t="str">
        <f>HYPERLINK("https://talan.bank.gov.ua/get-user-certificate/gA3W1AR6V5ew8m7edSwy","Завантажити сертифікат")</f>
        <v>Завантажити сертифікат</v>
      </c>
    </row>
    <row r="124" spans="1:4" x14ac:dyDescent="0.3">
      <c r="A124" s="1">
        <v>123</v>
      </c>
      <c r="B124" s="3">
        <v>123</v>
      </c>
      <c r="C124" t="s">
        <v>123</v>
      </c>
      <c r="D124" t="str">
        <f>HYPERLINK("https://talan.bank.gov.ua/get-user-certificate/gA3W1Rc4xG-E1PJGl-0J","Завантажити сертифікат")</f>
        <v>Завантажити сертифікат</v>
      </c>
    </row>
    <row r="125" spans="1:4" x14ac:dyDescent="0.3">
      <c r="A125" s="1">
        <v>124</v>
      </c>
      <c r="B125" s="3">
        <v>124</v>
      </c>
      <c r="C125" t="s">
        <v>124</v>
      </c>
      <c r="D125" t="str">
        <f>HYPERLINK("https://talan.bank.gov.ua/get-user-certificate/gA3W1NITwyRJH-EOk9Il","Завантажити сертифікат")</f>
        <v>Завантажити сертифікат</v>
      </c>
    </row>
    <row r="126" spans="1:4" x14ac:dyDescent="0.3">
      <c r="A126" s="1">
        <v>125</v>
      </c>
      <c r="B126" s="3">
        <v>125</v>
      </c>
      <c r="C126" t="s">
        <v>125</v>
      </c>
      <c r="D126" t="str">
        <f>HYPERLINK("https://talan.bank.gov.ua/get-user-certificate/gA3W1dECaVVFmyACnYfF","Завантажити сертифікат")</f>
        <v>Завантажити сертифікат</v>
      </c>
    </row>
    <row r="127" spans="1:4" x14ac:dyDescent="0.3">
      <c r="A127" s="1">
        <v>126</v>
      </c>
      <c r="B127" s="3">
        <v>126</v>
      </c>
      <c r="C127" t="s">
        <v>126</v>
      </c>
      <c r="D127" t="str">
        <f>HYPERLINK("https://talan.bank.gov.ua/get-user-certificate/gA3W1QHvgWSMTHLz_EMJ","Завантажити сертифікат")</f>
        <v>Завантажити сертифікат</v>
      </c>
    </row>
    <row r="128" spans="1:4" x14ac:dyDescent="0.3">
      <c r="A128" s="1">
        <v>127</v>
      </c>
      <c r="B128" s="3">
        <v>127</v>
      </c>
      <c r="C128" t="s">
        <v>127</v>
      </c>
      <c r="D128" t="str">
        <f>HYPERLINK("https://talan.bank.gov.ua/get-user-certificate/gA3W1aSp7j2fUXT2Nuz0","Завантажити сертифікат")</f>
        <v>Завантажити сертифікат</v>
      </c>
    </row>
    <row r="129" spans="1:4" x14ac:dyDescent="0.3">
      <c r="A129" s="1">
        <v>128</v>
      </c>
      <c r="B129" s="3">
        <v>128</v>
      </c>
      <c r="C129" t="s">
        <v>128</v>
      </c>
      <c r="D129" t="str">
        <f>HYPERLINK("https://talan.bank.gov.ua/get-user-certificate/gA3W1Cy0h3O0u8OkMvI3","Завантажити сертифікат")</f>
        <v>Завантажити сертифікат</v>
      </c>
    </row>
    <row r="130" spans="1:4" x14ac:dyDescent="0.3">
      <c r="A130" s="1">
        <v>129</v>
      </c>
      <c r="B130" s="3">
        <v>129</v>
      </c>
      <c r="C130" t="s">
        <v>129</v>
      </c>
      <c r="D130" t="str">
        <f>HYPERLINK("https://talan.bank.gov.ua/get-user-certificate/gA3W17Or2QfOoglA3GhE","Завантажити сертифікат")</f>
        <v>Завантажити сертифікат</v>
      </c>
    </row>
    <row r="131" spans="1:4" x14ac:dyDescent="0.3">
      <c r="A131" s="1">
        <v>130</v>
      </c>
      <c r="B131" s="3">
        <v>130</v>
      </c>
      <c r="C131" t="s">
        <v>130</v>
      </c>
      <c r="D131" t="str">
        <f>HYPERLINK("https://talan.bank.gov.ua/get-user-certificate/gA3W1mzuQxzpk-XNnpv-","Завантажити сертифікат")</f>
        <v>Завантажити сертифікат</v>
      </c>
    </row>
    <row r="132" spans="1:4" x14ac:dyDescent="0.3">
      <c r="A132" s="1">
        <v>131</v>
      </c>
      <c r="B132" s="3">
        <v>131</v>
      </c>
      <c r="C132" t="s">
        <v>131</v>
      </c>
      <c r="D132" t="str">
        <f>HYPERLINK("https://talan.bank.gov.ua/get-user-certificate/gA3W17tBXbpVUvHIRsBf","Завантажити сертифікат")</f>
        <v>Завантажити сертифікат</v>
      </c>
    </row>
    <row r="133" spans="1:4" x14ac:dyDescent="0.3">
      <c r="A133" s="1">
        <v>132</v>
      </c>
      <c r="B133" s="3">
        <v>132</v>
      </c>
      <c r="C133" t="s">
        <v>132</v>
      </c>
      <c r="D133" t="str">
        <f>HYPERLINK("https://talan.bank.gov.ua/get-user-certificate/gA3W1zLVRxb0KNe0Zb6Y","Завантажити сертифікат")</f>
        <v>Завантажити сертифікат</v>
      </c>
    </row>
    <row r="134" spans="1:4" x14ac:dyDescent="0.3">
      <c r="A134" s="1">
        <v>133</v>
      </c>
      <c r="B134" s="3">
        <v>133</v>
      </c>
      <c r="C134" t="s">
        <v>133</v>
      </c>
      <c r="D134" t="str">
        <f>HYPERLINK("https://talan.bank.gov.ua/get-user-certificate/gA3W10UW3uNten4ny_V3","Завантажити сертифікат")</f>
        <v>Завантажити сертифікат</v>
      </c>
    </row>
    <row r="135" spans="1:4" x14ac:dyDescent="0.3">
      <c r="A135" s="1">
        <v>134</v>
      </c>
      <c r="B135" s="3">
        <v>134</v>
      </c>
      <c r="C135" t="s">
        <v>134</v>
      </c>
      <c r="D135" t="str">
        <f>HYPERLINK("https://talan.bank.gov.ua/get-user-certificate/gA3W1mQgyEuRy-yScD6K","Завантажити сертифікат")</f>
        <v>Завантажити сертифікат</v>
      </c>
    </row>
    <row r="136" spans="1:4" x14ac:dyDescent="0.3">
      <c r="A136" s="1">
        <v>135</v>
      </c>
      <c r="B136" s="3">
        <v>135</v>
      </c>
      <c r="C136" t="s">
        <v>135</v>
      </c>
      <c r="D136" t="str">
        <f>HYPERLINK("https://talan.bank.gov.ua/get-user-certificate/gA3W1-jw7JodwxLt-amg","Завантажити сертифікат")</f>
        <v>Завантажити сертифікат</v>
      </c>
    </row>
    <row r="137" spans="1:4" x14ac:dyDescent="0.3">
      <c r="A137" s="1">
        <v>136</v>
      </c>
      <c r="B137" s="3">
        <v>136</v>
      </c>
      <c r="C137" t="s">
        <v>136</v>
      </c>
      <c r="D137" t="str">
        <f>HYPERLINK("https://talan.bank.gov.ua/get-user-certificate/gA3W1KLVdnE2JQiCT3Nb","Завантажити сертифікат")</f>
        <v>Завантажити сертифікат</v>
      </c>
    </row>
    <row r="138" spans="1:4" x14ac:dyDescent="0.3">
      <c r="A138" s="1">
        <v>137</v>
      </c>
      <c r="B138" s="3">
        <v>137</v>
      </c>
      <c r="C138" t="s">
        <v>137</v>
      </c>
      <c r="D138" t="str">
        <f>HYPERLINK("https://talan.bank.gov.ua/get-user-certificate/gA3W1i3UgbQIvxFyiKgv","Завантажити сертифікат")</f>
        <v>Завантажити сертифікат</v>
      </c>
    </row>
    <row r="139" spans="1:4" x14ac:dyDescent="0.3">
      <c r="A139" s="1">
        <v>138</v>
      </c>
      <c r="B139" s="3">
        <v>138</v>
      </c>
      <c r="C139" t="s">
        <v>138</v>
      </c>
      <c r="D139" t="str">
        <f>HYPERLINK("https://talan.bank.gov.ua/get-user-certificate/gA3W1i6CdGAXE0AZ7-1c","Завантажити сертифікат")</f>
        <v>Завантажити сертифікат</v>
      </c>
    </row>
    <row r="140" spans="1:4" x14ac:dyDescent="0.3">
      <c r="A140" s="1">
        <v>139</v>
      </c>
      <c r="B140" s="3">
        <v>139</v>
      </c>
      <c r="C140" t="s">
        <v>139</v>
      </c>
      <c r="D140" t="str">
        <f>HYPERLINK("https://talan.bank.gov.ua/get-user-certificate/gA3W1kbOTwJ12v0BdnAa","Завантажити сертифікат")</f>
        <v>Завантажити сертифікат</v>
      </c>
    </row>
    <row r="141" spans="1:4" x14ac:dyDescent="0.3">
      <c r="A141" s="1">
        <v>140</v>
      </c>
      <c r="B141" s="3">
        <v>140</v>
      </c>
      <c r="C141" t="s">
        <v>140</v>
      </c>
      <c r="D141" t="str">
        <f>HYPERLINK("https://talan.bank.gov.ua/get-user-certificate/gA3W1a8SaL_6t0KY-ZAT","Завантажити сертифікат")</f>
        <v>Завантажити сертифікат</v>
      </c>
    </row>
    <row r="142" spans="1:4" x14ac:dyDescent="0.3">
      <c r="A142" s="1">
        <v>141</v>
      </c>
      <c r="B142" s="3">
        <v>141</v>
      </c>
      <c r="C142" t="s">
        <v>141</v>
      </c>
      <c r="D142" t="str">
        <f>HYPERLINK("https://talan.bank.gov.ua/get-user-certificate/gA3W1wnnX2x3nWZZ-hgM","Завантажити сертифікат")</f>
        <v>Завантажити сертифікат</v>
      </c>
    </row>
    <row r="143" spans="1:4" x14ac:dyDescent="0.3">
      <c r="A143" s="1">
        <v>142</v>
      </c>
      <c r="B143" s="3">
        <v>142</v>
      </c>
      <c r="C143" t="s">
        <v>142</v>
      </c>
      <c r="D143" t="str">
        <f>HYPERLINK("https://talan.bank.gov.ua/get-user-certificate/gA3W1VyQAzHn5-TdhpCG","Завантажити сертифікат")</f>
        <v>Завантажити сертифікат</v>
      </c>
    </row>
    <row r="144" spans="1:4" x14ac:dyDescent="0.3">
      <c r="A144" s="1">
        <v>143</v>
      </c>
      <c r="B144" s="3">
        <v>143</v>
      </c>
      <c r="C144" t="s">
        <v>143</v>
      </c>
      <c r="D144" t="str">
        <f>HYPERLINK("https://talan.bank.gov.ua/get-user-certificate/gA3W1p_aQCBNv_dZxLkR","Завантажити сертифікат")</f>
        <v>Завантажити сертифікат</v>
      </c>
    </row>
    <row r="145" spans="1:4" x14ac:dyDescent="0.3">
      <c r="A145" s="1">
        <v>144</v>
      </c>
      <c r="B145" s="3">
        <v>144</v>
      </c>
      <c r="C145" t="s">
        <v>144</v>
      </c>
      <c r="D145" t="str">
        <f>HYPERLINK("https://talan.bank.gov.ua/get-user-certificate/gA3W1cWyxxaWA_iAorUi","Завантажити сертифікат")</f>
        <v>Завантажити сертифікат</v>
      </c>
    </row>
    <row r="146" spans="1:4" x14ac:dyDescent="0.3">
      <c r="A146" s="1">
        <v>145</v>
      </c>
      <c r="B146" s="3">
        <v>145</v>
      </c>
      <c r="C146" t="s">
        <v>145</v>
      </c>
      <c r="D146" t="str">
        <f>HYPERLINK("https://talan.bank.gov.ua/get-user-certificate/gA3W1SNpgTr1QzfS9AdW","Завантажити сертифікат")</f>
        <v>Завантажити сертифікат</v>
      </c>
    </row>
    <row r="147" spans="1:4" x14ac:dyDescent="0.3">
      <c r="A147" s="1">
        <v>146</v>
      </c>
      <c r="B147" s="3">
        <v>146</v>
      </c>
      <c r="C147" t="s">
        <v>146</v>
      </c>
      <c r="D147" t="str">
        <f>HYPERLINK("https://talan.bank.gov.ua/get-user-certificate/gA3W1jsZf14gEpz_JZcr","Завантажити сертифікат")</f>
        <v>Завантажити сертифікат</v>
      </c>
    </row>
    <row r="148" spans="1:4" x14ac:dyDescent="0.3">
      <c r="A148" s="1">
        <v>147</v>
      </c>
      <c r="B148" s="3">
        <v>147</v>
      </c>
      <c r="C148" t="s">
        <v>147</v>
      </c>
      <c r="D148" t="str">
        <f>HYPERLINK("https://talan.bank.gov.ua/get-user-certificate/gA3W1EFiQPUxrHBHEO6Y","Завантажити сертифікат")</f>
        <v>Завантажити сертифікат</v>
      </c>
    </row>
    <row r="149" spans="1:4" x14ac:dyDescent="0.3">
      <c r="A149" s="1">
        <v>148</v>
      </c>
      <c r="B149" s="3">
        <v>148</v>
      </c>
      <c r="C149" t="s">
        <v>148</v>
      </c>
      <c r="D149" t="str">
        <f>HYPERLINK("https://talan.bank.gov.ua/get-user-certificate/gA3W1BMyZHcboavYVgkO","Завантажити сертифікат")</f>
        <v>Завантажити сертифікат</v>
      </c>
    </row>
    <row r="150" spans="1:4" x14ac:dyDescent="0.3">
      <c r="A150" s="1">
        <v>149</v>
      </c>
      <c r="B150" s="3">
        <v>149</v>
      </c>
      <c r="C150" t="s">
        <v>149</v>
      </c>
      <c r="D150" t="str">
        <f>HYPERLINK("https://talan.bank.gov.ua/get-user-certificate/gA3W1AjHq94ixZoZ2zL9","Завантажити сертифікат")</f>
        <v>Завантажити сертифікат</v>
      </c>
    </row>
    <row r="151" spans="1:4" x14ac:dyDescent="0.3">
      <c r="A151" s="1">
        <v>150</v>
      </c>
      <c r="B151" s="3">
        <v>150</v>
      </c>
      <c r="C151" t="s">
        <v>150</v>
      </c>
      <c r="D151" t="str">
        <f>HYPERLINK("https://talan.bank.gov.ua/get-user-certificate/gA3W1ovKXJmK4xPgKEiU","Завантажити сертифікат")</f>
        <v>Завантажити сертифікат</v>
      </c>
    </row>
    <row r="152" spans="1:4" x14ac:dyDescent="0.3">
      <c r="A152" s="1">
        <v>151</v>
      </c>
      <c r="B152" s="3">
        <v>151</v>
      </c>
      <c r="C152" t="s">
        <v>151</v>
      </c>
      <c r="D152" t="str">
        <f>HYPERLINK("https://talan.bank.gov.ua/get-user-certificate/gA3W1Uxd8Bf_YUIDnXmV","Завантажити сертифікат")</f>
        <v>Завантажити сертифікат</v>
      </c>
    </row>
    <row r="153" spans="1:4" x14ac:dyDescent="0.3">
      <c r="A153" s="1">
        <v>152</v>
      </c>
      <c r="B153" s="3">
        <v>152</v>
      </c>
      <c r="C153" t="s">
        <v>152</v>
      </c>
      <c r="D153" t="str">
        <f>HYPERLINK("https://talan.bank.gov.ua/get-user-certificate/gA3W1vvX25rtYchMVRg5","Завантажити сертифікат")</f>
        <v>Завантажити сертифікат</v>
      </c>
    </row>
    <row r="154" spans="1:4" x14ac:dyDescent="0.3">
      <c r="A154" s="1">
        <v>153</v>
      </c>
      <c r="B154" s="3">
        <v>153</v>
      </c>
      <c r="C154" t="s">
        <v>153</v>
      </c>
      <c r="D154" t="str">
        <f>HYPERLINK("https://talan.bank.gov.ua/get-user-certificate/gA3W1Bq-jEJZ77cpACzq","Завантажити сертифікат")</f>
        <v>Завантажити сертифікат</v>
      </c>
    </row>
    <row r="155" spans="1:4" x14ac:dyDescent="0.3">
      <c r="A155" s="1">
        <v>154</v>
      </c>
      <c r="B155" s="3">
        <v>154</v>
      </c>
      <c r="C155" t="s">
        <v>154</v>
      </c>
      <c r="D155" t="str">
        <f>HYPERLINK("https://talan.bank.gov.ua/get-user-certificate/gA3W1bgUw7QwSLYZTPOn","Завантажити сертифікат")</f>
        <v>Завантажити сертифікат</v>
      </c>
    </row>
    <row r="156" spans="1:4" x14ac:dyDescent="0.3">
      <c r="A156" s="1">
        <v>155</v>
      </c>
      <c r="B156" s="3">
        <v>155</v>
      </c>
      <c r="C156" t="s">
        <v>155</v>
      </c>
      <c r="D156" t="str">
        <f>HYPERLINK("https://talan.bank.gov.ua/get-user-certificate/gA3W1WLn8ISVP2M6y7X-","Завантажити сертифікат")</f>
        <v>Завантажити сертифікат</v>
      </c>
    </row>
    <row r="157" spans="1:4" x14ac:dyDescent="0.3">
      <c r="A157" s="1">
        <v>156</v>
      </c>
      <c r="B157" s="3">
        <v>156</v>
      </c>
      <c r="C157" t="s">
        <v>156</v>
      </c>
      <c r="D157" t="str">
        <f>HYPERLINK("https://talan.bank.gov.ua/get-user-certificate/gA3W1bH2AcQiaXpXh_ug","Завантажити сертифікат")</f>
        <v>Завантажити сертифікат</v>
      </c>
    </row>
    <row r="158" spans="1:4" x14ac:dyDescent="0.3">
      <c r="A158" s="1">
        <v>157</v>
      </c>
      <c r="B158" s="3">
        <v>157</v>
      </c>
      <c r="C158" t="s">
        <v>157</v>
      </c>
      <c r="D158" t="str">
        <f>HYPERLINK("https://talan.bank.gov.ua/get-user-certificate/gA3W1g5Z_IOowYLiV8qr","Завантажити сертифікат")</f>
        <v>Завантажити сертифікат</v>
      </c>
    </row>
    <row r="159" spans="1:4" x14ac:dyDescent="0.3">
      <c r="A159" s="1">
        <v>158</v>
      </c>
      <c r="B159" s="3">
        <v>158</v>
      </c>
      <c r="C159" t="s">
        <v>158</v>
      </c>
      <c r="D159" t="str">
        <f>HYPERLINK("https://talan.bank.gov.ua/get-user-certificate/gA3W1V6cNd-saj3HQyWV","Завантажити сертифікат")</f>
        <v>Завантажити сертифікат</v>
      </c>
    </row>
    <row r="160" spans="1:4" x14ac:dyDescent="0.3">
      <c r="A160" s="1">
        <v>159</v>
      </c>
      <c r="B160" s="3">
        <v>159</v>
      </c>
      <c r="C160" t="s">
        <v>159</v>
      </c>
      <c r="D160" t="str">
        <f>HYPERLINK("https://talan.bank.gov.ua/get-user-certificate/gA3W1ZIqky7o2IQdXJPm","Завантажити сертифікат")</f>
        <v>Завантажити сертифікат</v>
      </c>
    </row>
    <row r="161" spans="1:4" x14ac:dyDescent="0.3">
      <c r="A161" s="1">
        <v>160</v>
      </c>
      <c r="B161" s="3">
        <v>160</v>
      </c>
      <c r="C161" t="s">
        <v>160</v>
      </c>
      <c r="D161" t="str">
        <f>HYPERLINK("https://talan.bank.gov.ua/get-user-certificate/gA3W1qbys3eqKKfpuEqT","Завантажити сертифікат")</f>
        <v>Завантажити сертифікат</v>
      </c>
    </row>
    <row r="162" spans="1:4" x14ac:dyDescent="0.3">
      <c r="A162" s="1">
        <v>161</v>
      </c>
      <c r="B162" s="3">
        <v>161</v>
      </c>
      <c r="C162" t="s">
        <v>161</v>
      </c>
      <c r="D162" t="str">
        <f>HYPERLINK("https://talan.bank.gov.ua/get-user-certificate/gA3W1X8mXoCY1Ugx30A4","Завантажити сертифікат")</f>
        <v>Завантажити сертифікат</v>
      </c>
    </row>
    <row r="163" spans="1:4" x14ac:dyDescent="0.3">
      <c r="A163" s="1">
        <v>162</v>
      </c>
      <c r="B163" s="3">
        <v>162</v>
      </c>
      <c r="C163" t="s">
        <v>162</v>
      </c>
      <c r="D163" t="str">
        <f>HYPERLINK("https://talan.bank.gov.ua/get-user-certificate/gA3W1h7MiayA5-C9oDlC","Завантажити сертифікат")</f>
        <v>Завантажити сертифікат</v>
      </c>
    </row>
    <row r="164" spans="1:4" x14ac:dyDescent="0.3">
      <c r="A164" s="1">
        <v>163</v>
      </c>
      <c r="B164" s="3">
        <v>163</v>
      </c>
      <c r="C164" t="s">
        <v>163</v>
      </c>
      <c r="D164" t="str">
        <f>HYPERLINK("https://talan.bank.gov.ua/get-user-certificate/gA3W18VTPl5EYcF6LqKu","Завантажити сертифікат")</f>
        <v>Завантажити сертифікат</v>
      </c>
    </row>
    <row r="165" spans="1:4" x14ac:dyDescent="0.3">
      <c r="A165" s="1">
        <v>164</v>
      </c>
      <c r="B165" s="3">
        <v>164</v>
      </c>
      <c r="C165" t="s">
        <v>164</v>
      </c>
      <c r="D165" t="str">
        <f>HYPERLINK("https://talan.bank.gov.ua/get-user-certificate/gA3W1TzwqUWW8EnI0tz5","Завантажити сертифікат")</f>
        <v>Завантажити сертифікат</v>
      </c>
    </row>
    <row r="166" spans="1:4" x14ac:dyDescent="0.3">
      <c r="A166" s="1">
        <v>165</v>
      </c>
      <c r="B166" s="3">
        <v>165</v>
      </c>
      <c r="C166" t="s">
        <v>165</v>
      </c>
      <c r="D166" t="str">
        <f>HYPERLINK("https://talan.bank.gov.ua/get-user-certificate/gA3W1RYLPli1nw5EuZLc","Завантажити сертифікат")</f>
        <v>Завантажити сертифікат</v>
      </c>
    </row>
    <row r="167" spans="1:4" x14ac:dyDescent="0.3">
      <c r="A167" s="1">
        <v>166</v>
      </c>
      <c r="B167" s="3">
        <v>166</v>
      </c>
      <c r="C167" t="s">
        <v>166</v>
      </c>
      <c r="D167" t="str">
        <f>HYPERLINK("https://talan.bank.gov.ua/get-user-certificate/gA3W1PonqvnZmrOhqSlT","Завантажити сертифікат")</f>
        <v>Завантажити сертифікат</v>
      </c>
    </row>
    <row r="168" spans="1:4" x14ac:dyDescent="0.3">
      <c r="A168" s="1">
        <v>167</v>
      </c>
      <c r="B168" s="3">
        <v>167</v>
      </c>
      <c r="C168" t="s">
        <v>167</v>
      </c>
      <c r="D168" t="str">
        <f>HYPERLINK("https://talan.bank.gov.ua/get-user-certificate/gA3W1AyHuLP1hCVtw9EI","Завантажити сертифікат")</f>
        <v>Завантажити сертифікат</v>
      </c>
    </row>
    <row r="169" spans="1:4" x14ac:dyDescent="0.3">
      <c r="A169" s="1">
        <v>168</v>
      </c>
      <c r="B169" s="3">
        <v>168</v>
      </c>
      <c r="C169" t="s">
        <v>168</v>
      </c>
      <c r="D169" t="str">
        <f>HYPERLINK("https://talan.bank.gov.ua/get-user-certificate/gA3W1Dx1srRMIHaxX_lC","Завантажити сертифікат")</f>
        <v>Завантажити сертифікат</v>
      </c>
    </row>
    <row r="170" spans="1:4" x14ac:dyDescent="0.3">
      <c r="A170" s="1">
        <v>169</v>
      </c>
      <c r="B170" s="3">
        <v>169</v>
      </c>
      <c r="C170" t="s">
        <v>169</v>
      </c>
      <c r="D170" t="str">
        <f>HYPERLINK("https://talan.bank.gov.ua/get-user-certificate/gA3W1m5UqJzPEW0gn17x","Завантажити сертифікат")</f>
        <v>Завантажити сертифікат</v>
      </c>
    </row>
    <row r="171" spans="1:4" x14ac:dyDescent="0.3">
      <c r="A171" s="1">
        <v>170</v>
      </c>
      <c r="B171" s="3">
        <v>170</v>
      </c>
      <c r="C171" t="s">
        <v>170</v>
      </c>
      <c r="D171" t="str">
        <f>HYPERLINK("https://talan.bank.gov.ua/get-user-certificate/gA3W1jkyoiiO0la1gLWg","Завантажити сертифікат")</f>
        <v>Завантажити сертифікат</v>
      </c>
    </row>
    <row r="172" spans="1:4" x14ac:dyDescent="0.3">
      <c r="A172" s="1">
        <v>171</v>
      </c>
      <c r="B172" s="3">
        <v>171</v>
      </c>
      <c r="C172" t="s">
        <v>171</v>
      </c>
      <c r="D172" t="str">
        <f>HYPERLINK("https://talan.bank.gov.ua/get-user-certificate/gA3W15doHVLT_l0vCHXt","Завантажити сертифікат")</f>
        <v>Завантажити сертифікат</v>
      </c>
    </row>
    <row r="173" spans="1:4" x14ac:dyDescent="0.3">
      <c r="A173" s="1">
        <v>172</v>
      </c>
      <c r="B173" s="3">
        <v>172</v>
      </c>
      <c r="C173" t="s">
        <v>172</v>
      </c>
      <c r="D173" t="str">
        <f>HYPERLINK("https://talan.bank.gov.ua/get-user-certificate/gA3W1SG4IbBMA-aAacRB","Завантажити сертифікат")</f>
        <v>Завантажити сертифікат</v>
      </c>
    </row>
    <row r="174" spans="1:4" x14ac:dyDescent="0.3">
      <c r="A174" s="1">
        <v>173</v>
      </c>
      <c r="B174" s="3">
        <v>173</v>
      </c>
      <c r="C174" t="s">
        <v>173</v>
      </c>
      <c r="D174" t="str">
        <f>HYPERLINK("https://talan.bank.gov.ua/get-user-certificate/gA3W19OdsGSB7x87gjXr","Завантажити сертифікат")</f>
        <v>Завантажити сертифікат</v>
      </c>
    </row>
    <row r="175" spans="1:4" x14ac:dyDescent="0.3">
      <c r="A175" s="1">
        <v>174</v>
      </c>
      <c r="B175" s="3">
        <v>174</v>
      </c>
      <c r="C175" t="s">
        <v>174</v>
      </c>
      <c r="D175" t="str">
        <f>HYPERLINK("https://talan.bank.gov.ua/get-user-certificate/gA3W1R--2JegEjnWNe1U","Завантажити сертифікат")</f>
        <v>Завантажити сертифікат</v>
      </c>
    </row>
    <row r="176" spans="1:4" x14ac:dyDescent="0.3">
      <c r="A176" s="1">
        <v>175</v>
      </c>
      <c r="B176" s="3">
        <v>175</v>
      </c>
      <c r="C176" t="s">
        <v>175</v>
      </c>
      <c r="D176" t="str">
        <f>HYPERLINK("https://talan.bank.gov.ua/get-user-certificate/gA3W1vUV27pBIpnDBL3T","Завантажити сертифікат")</f>
        <v>Завантажити сертифікат</v>
      </c>
    </row>
    <row r="177" spans="1:4" x14ac:dyDescent="0.3">
      <c r="A177" s="1">
        <v>176</v>
      </c>
      <c r="B177" s="3">
        <v>176</v>
      </c>
      <c r="C177" t="s">
        <v>176</v>
      </c>
      <c r="D177" t="str">
        <f>HYPERLINK("https://talan.bank.gov.ua/get-user-certificate/gA3W12CXUhusEe65sKOB","Завантажити сертифікат")</f>
        <v>Завантажити сертифікат</v>
      </c>
    </row>
    <row r="178" spans="1:4" x14ac:dyDescent="0.3">
      <c r="A178" s="1">
        <v>177</v>
      </c>
      <c r="B178" s="3">
        <v>177</v>
      </c>
      <c r="C178" t="s">
        <v>177</v>
      </c>
      <c r="D178" t="str">
        <f>HYPERLINK("https://talan.bank.gov.ua/get-user-certificate/gA3W16yFg6k2h6YNfOfb","Завантажити сертифікат")</f>
        <v>Завантажити сертифікат</v>
      </c>
    </row>
    <row r="179" spans="1:4" x14ac:dyDescent="0.3">
      <c r="A179" s="1">
        <v>178</v>
      </c>
      <c r="B179" s="3">
        <v>178</v>
      </c>
      <c r="C179" t="s">
        <v>178</v>
      </c>
      <c r="D179" t="str">
        <f>HYPERLINK("https://talan.bank.gov.ua/get-user-certificate/gA3W1amTz90aBfdbU4cr","Завантажити сертифікат")</f>
        <v>Завантажити сертифікат</v>
      </c>
    </row>
    <row r="180" spans="1:4" x14ac:dyDescent="0.3">
      <c r="A180" s="1">
        <v>179</v>
      </c>
      <c r="B180" s="3">
        <v>179</v>
      </c>
      <c r="C180" t="s">
        <v>179</v>
      </c>
      <c r="D180" t="str">
        <f>HYPERLINK("https://talan.bank.gov.ua/get-user-certificate/gA3W1d7K7sLixtUjXq5z","Завантажити сертифікат")</f>
        <v>Завантажити сертифікат</v>
      </c>
    </row>
    <row r="181" spans="1:4" x14ac:dyDescent="0.3">
      <c r="A181" s="1">
        <v>180</v>
      </c>
      <c r="B181" s="3">
        <v>180</v>
      </c>
      <c r="C181" t="s">
        <v>180</v>
      </c>
      <c r="D181" t="str">
        <f>HYPERLINK("https://talan.bank.gov.ua/get-user-certificate/gA3W197xobNednFRI8CE","Завантажити сертифікат")</f>
        <v>Завантажити сертифікат</v>
      </c>
    </row>
    <row r="182" spans="1:4" x14ac:dyDescent="0.3">
      <c r="A182" s="1">
        <v>181</v>
      </c>
      <c r="B182" s="3">
        <v>181</v>
      </c>
      <c r="C182" t="s">
        <v>181</v>
      </c>
      <c r="D182" t="str">
        <f>HYPERLINK("https://talan.bank.gov.ua/get-user-certificate/gA3W1miIW6Fs5i8PVkaN","Завантажити сертифікат")</f>
        <v>Завантажити сертифікат</v>
      </c>
    </row>
    <row r="183" spans="1:4" x14ac:dyDescent="0.3">
      <c r="A183" s="1">
        <v>182</v>
      </c>
      <c r="B183" s="3">
        <v>182</v>
      </c>
      <c r="C183" t="s">
        <v>182</v>
      </c>
      <c r="D183" t="str">
        <f>HYPERLINK("https://talan.bank.gov.ua/get-user-certificate/gA3W1E7bPHgW28-g48lG","Завантажити сертифікат")</f>
        <v>Завантажити сертифікат</v>
      </c>
    </row>
    <row r="184" spans="1:4" x14ac:dyDescent="0.3">
      <c r="A184" s="1">
        <v>183</v>
      </c>
      <c r="B184" s="3">
        <v>183</v>
      </c>
      <c r="C184" t="s">
        <v>183</v>
      </c>
      <c r="D184" t="str">
        <f>HYPERLINK("https://talan.bank.gov.ua/get-user-certificate/gA3W1PevN_0MxbHoCtE1","Завантажити сертифікат")</f>
        <v>Завантажити сертифікат</v>
      </c>
    </row>
    <row r="185" spans="1:4" x14ac:dyDescent="0.3">
      <c r="A185" s="1">
        <v>184</v>
      </c>
      <c r="B185" s="3">
        <v>184</v>
      </c>
      <c r="C185" t="s">
        <v>184</v>
      </c>
      <c r="D185" t="str">
        <f>HYPERLINK("https://talan.bank.gov.ua/get-user-certificate/gA3W1_ibDPIJvB7VAQnP","Завантажити сертифікат")</f>
        <v>Завантажити сертифікат</v>
      </c>
    </row>
    <row r="186" spans="1:4" x14ac:dyDescent="0.3">
      <c r="A186" s="1">
        <v>185</v>
      </c>
      <c r="B186" s="3">
        <v>185</v>
      </c>
      <c r="C186" t="s">
        <v>185</v>
      </c>
      <c r="D186" t="str">
        <f>HYPERLINK("https://talan.bank.gov.ua/get-user-certificate/gA3W1Hc0Is8nX2z2EI_J","Завантажити сертифікат")</f>
        <v>Завантажити сертифікат</v>
      </c>
    </row>
    <row r="187" spans="1:4" x14ac:dyDescent="0.3">
      <c r="A187" s="1">
        <v>186</v>
      </c>
      <c r="B187" s="3">
        <v>186</v>
      </c>
      <c r="C187" t="s">
        <v>186</v>
      </c>
      <c r="D187" t="str">
        <f>HYPERLINK("https://talan.bank.gov.ua/get-user-certificate/gA3W1WbAg_jD9AE2-cCO","Завантажити сертифікат")</f>
        <v>Завантажити сертифікат</v>
      </c>
    </row>
    <row r="188" spans="1:4" x14ac:dyDescent="0.3">
      <c r="A188" s="1">
        <v>187</v>
      </c>
      <c r="B188" s="3">
        <v>187</v>
      </c>
      <c r="C188" t="s">
        <v>187</v>
      </c>
      <c r="D188" t="str">
        <f>HYPERLINK("https://talan.bank.gov.ua/get-user-certificate/gA3W15PKtAJDYP3rzUcV","Завантажити сертифікат")</f>
        <v>Завантажити сертифікат</v>
      </c>
    </row>
    <row r="189" spans="1:4" x14ac:dyDescent="0.3">
      <c r="A189" s="1">
        <v>188</v>
      </c>
      <c r="B189" s="3">
        <v>188</v>
      </c>
      <c r="C189" t="s">
        <v>188</v>
      </c>
      <c r="D189" t="str">
        <f>HYPERLINK("https://talan.bank.gov.ua/get-user-certificate/gA3W1y-I1YDFfewFOees","Завантажити сертифікат")</f>
        <v>Завантажити сертифікат</v>
      </c>
    </row>
    <row r="190" spans="1:4" x14ac:dyDescent="0.3">
      <c r="A190" s="1">
        <v>189</v>
      </c>
      <c r="B190" s="3">
        <v>189</v>
      </c>
      <c r="C190" t="s">
        <v>189</v>
      </c>
      <c r="D190" t="str">
        <f>HYPERLINK("https://talan.bank.gov.ua/get-user-certificate/gA3W1h-9mKxRvuMwuKGW","Завантажити сертифікат")</f>
        <v>Завантажити сертифікат</v>
      </c>
    </row>
    <row r="191" spans="1:4" x14ac:dyDescent="0.3">
      <c r="A191" s="1">
        <v>190</v>
      </c>
      <c r="B191" s="3">
        <v>190</v>
      </c>
      <c r="C191" t="s">
        <v>190</v>
      </c>
      <c r="D191" t="str">
        <f>HYPERLINK("https://talan.bank.gov.ua/get-user-certificate/gA3W1OY7tD76ub4fkgIr","Завантажити сертифікат")</f>
        <v>Завантажити сертифікат</v>
      </c>
    </row>
    <row r="192" spans="1:4" x14ac:dyDescent="0.3">
      <c r="A192" s="1">
        <v>191</v>
      </c>
      <c r="B192" s="3">
        <v>191</v>
      </c>
      <c r="C192" t="s">
        <v>191</v>
      </c>
      <c r="D192" t="str">
        <f>HYPERLINK("https://talan.bank.gov.ua/get-user-certificate/gA3W1xZkG5OCE8oxXyIa","Завантажити сертифікат")</f>
        <v>Завантажити сертифікат</v>
      </c>
    </row>
    <row r="193" spans="1:4" x14ac:dyDescent="0.3">
      <c r="A193" s="1">
        <v>192</v>
      </c>
      <c r="B193" s="3">
        <v>192</v>
      </c>
      <c r="C193" t="s">
        <v>192</v>
      </c>
      <c r="D193" t="str">
        <f>HYPERLINK("https://talan.bank.gov.ua/get-user-certificate/gA3W1YiXP3scDY-jQtuS","Завантажити сертифікат")</f>
        <v>Завантажити сертифікат</v>
      </c>
    </row>
    <row r="194" spans="1:4" x14ac:dyDescent="0.3">
      <c r="A194" s="1">
        <v>193</v>
      </c>
      <c r="B194" s="3">
        <v>193</v>
      </c>
      <c r="C194" t="s">
        <v>193</v>
      </c>
      <c r="D194" t="str">
        <f>HYPERLINK("https://talan.bank.gov.ua/get-user-certificate/gA3W1ro7Eu-LNnxdZYgO","Завантажити сертифікат")</f>
        <v>Завантажити сертифікат</v>
      </c>
    </row>
    <row r="195" spans="1:4" x14ac:dyDescent="0.3">
      <c r="A195" s="1">
        <v>194</v>
      </c>
      <c r="B195" s="3">
        <v>194</v>
      </c>
      <c r="C195" t="s">
        <v>194</v>
      </c>
      <c r="D195" t="str">
        <f>HYPERLINK("https://talan.bank.gov.ua/get-user-certificate/gA3W1yme9ckfEIjPyu-w","Завантажити сертифікат")</f>
        <v>Завантажити сертифікат</v>
      </c>
    </row>
    <row r="196" spans="1:4" x14ac:dyDescent="0.3">
      <c r="A196" s="1">
        <v>195</v>
      </c>
      <c r="B196" s="3">
        <v>195</v>
      </c>
      <c r="C196" t="s">
        <v>195</v>
      </c>
      <c r="D196" t="str">
        <f>HYPERLINK("https://talan.bank.gov.ua/get-user-certificate/gA3W1F4XNPnloAmePPkq","Завантажити сертифікат")</f>
        <v>Завантажити сертифікат</v>
      </c>
    </row>
    <row r="197" spans="1:4" x14ac:dyDescent="0.3">
      <c r="A197" s="1">
        <v>196</v>
      </c>
      <c r="B197" s="3">
        <v>196</v>
      </c>
      <c r="C197" t="s">
        <v>196</v>
      </c>
      <c r="D197" t="str">
        <f>HYPERLINK("https://talan.bank.gov.ua/get-user-certificate/gA3W14fcUshOPUBfh7EU","Завантажити сертифікат")</f>
        <v>Завантажити сертифікат</v>
      </c>
    </row>
    <row r="198" spans="1:4" x14ac:dyDescent="0.3">
      <c r="A198" s="1">
        <v>197</v>
      </c>
      <c r="B198" s="3">
        <v>197</v>
      </c>
      <c r="C198" t="s">
        <v>197</v>
      </c>
      <c r="D198" t="str">
        <f>HYPERLINK("https://talan.bank.gov.ua/get-user-certificate/gA3W13uZuTGoPhLvFPpf","Завантажити сертифікат")</f>
        <v>Завантажити сертифікат</v>
      </c>
    </row>
    <row r="199" spans="1:4" x14ac:dyDescent="0.3">
      <c r="A199" s="1">
        <v>198</v>
      </c>
      <c r="B199" s="3">
        <v>198</v>
      </c>
      <c r="C199" t="s">
        <v>198</v>
      </c>
      <c r="D199" t="str">
        <f>HYPERLINK("https://talan.bank.gov.ua/get-user-certificate/gA3W1WH-xTV1qmn7boSc","Завантажити сертифікат")</f>
        <v>Завантажити сертифікат</v>
      </c>
    </row>
    <row r="200" spans="1:4" x14ac:dyDescent="0.3">
      <c r="A200" s="1">
        <v>199</v>
      </c>
      <c r="B200" s="3">
        <v>199</v>
      </c>
      <c r="C200" t="s">
        <v>199</v>
      </c>
      <c r="D200" t="str">
        <f>HYPERLINK("https://talan.bank.gov.ua/get-user-certificate/gA3W1YY1vd-YYMs2DlUs","Завантажити сертифікат")</f>
        <v>Завантажити сертифікат</v>
      </c>
    </row>
    <row r="201" spans="1:4" x14ac:dyDescent="0.3">
      <c r="A201" s="1">
        <v>200</v>
      </c>
      <c r="B201" s="3">
        <v>200</v>
      </c>
      <c r="C201" t="s">
        <v>200</v>
      </c>
      <c r="D201" t="str">
        <f>HYPERLINK("https://talan.bank.gov.ua/get-user-certificate/gA3W1fEiPlIlxFiWhoea","Завантажити сертифікат")</f>
        <v>Завантажити сертифікат</v>
      </c>
    </row>
    <row r="202" spans="1:4" x14ac:dyDescent="0.3">
      <c r="A202" s="1">
        <v>201</v>
      </c>
      <c r="B202" s="3">
        <v>201</v>
      </c>
      <c r="C202" t="s">
        <v>201</v>
      </c>
      <c r="D202" t="str">
        <f>HYPERLINK("https://talan.bank.gov.ua/get-user-certificate/gA3W1rBB1vXXYvlPPCQ1","Завантажити сертифікат")</f>
        <v>Завантажити сертифікат</v>
      </c>
    </row>
    <row r="203" spans="1:4" x14ac:dyDescent="0.3">
      <c r="A203" s="1">
        <v>202</v>
      </c>
      <c r="B203" s="3">
        <v>202</v>
      </c>
      <c r="C203" t="s">
        <v>202</v>
      </c>
      <c r="D203" t="str">
        <f>HYPERLINK("https://talan.bank.gov.ua/get-user-certificate/gA3W1VvCWqbNGP-z2MTL","Завантажити сертифікат")</f>
        <v>Завантажити сертифікат</v>
      </c>
    </row>
    <row r="204" spans="1:4" x14ac:dyDescent="0.3">
      <c r="A204" s="1">
        <v>203</v>
      </c>
      <c r="B204" s="3">
        <v>203</v>
      </c>
      <c r="C204" t="s">
        <v>203</v>
      </c>
      <c r="D204" t="str">
        <f>HYPERLINK("https://talan.bank.gov.ua/get-user-certificate/gA3W1xMsR-O_uDMYsmch","Завантажити сертифікат")</f>
        <v>Завантажити сертифікат</v>
      </c>
    </row>
    <row r="205" spans="1:4" x14ac:dyDescent="0.3">
      <c r="A205" s="1">
        <v>204</v>
      </c>
      <c r="B205" s="3">
        <v>204</v>
      </c>
      <c r="C205" t="s">
        <v>204</v>
      </c>
      <c r="D205" t="str">
        <f>HYPERLINK("https://talan.bank.gov.ua/get-user-certificate/gA3W1uhF9y4e8uW39xvN","Завантажити сертифікат")</f>
        <v>Завантажити сертифікат</v>
      </c>
    </row>
    <row r="206" spans="1:4" x14ac:dyDescent="0.3">
      <c r="A206" s="1">
        <v>205</v>
      </c>
      <c r="B206" s="3">
        <v>205</v>
      </c>
      <c r="C206" t="s">
        <v>205</v>
      </c>
      <c r="D206" t="str">
        <f>HYPERLINK("https://talan.bank.gov.ua/get-user-certificate/gA3W1YNkLTM6m1gXmeCk","Завантажити сертифікат")</f>
        <v>Завантажити сертифікат</v>
      </c>
    </row>
    <row r="207" spans="1:4" x14ac:dyDescent="0.3">
      <c r="A207" s="1">
        <v>206</v>
      </c>
      <c r="B207" s="3">
        <v>206</v>
      </c>
      <c r="C207" t="s">
        <v>206</v>
      </c>
      <c r="D207" t="str">
        <f>HYPERLINK("https://talan.bank.gov.ua/get-user-certificate/gA3W1Q8hj0YCGtDBdlge","Завантажити сертифікат")</f>
        <v>Завантажити сертифікат</v>
      </c>
    </row>
    <row r="208" spans="1:4" x14ac:dyDescent="0.3">
      <c r="A208" s="1">
        <v>207</v>
      </c>
      <c r="B208" s="3">
        <v>207</v>
      </c>
      <c r="C208" t="s">
        <v>207</v>
      </c>
      <c r="D208" t="str">
        <f>HYPERLINK("https://talan.bank.gov.ua/get-user-certificate/gA3W1E7DgiM8YHLtt-41","Завантажити сертифікат")</f>
        <v>Завантажити сертифікат</v>
      </c>
    </row>
    <row r="209" spans="1:4" x14ac:dyDescent="0.3">
      <c r="A209" s="1">
        <v>208</v>
      </c>
      <c r="B209" s="3">
        <v>208</v>
      </c>
      <c r="C209" t="s">
        <v>208</v>
      </c>
      <c r="D209" t="str">
        <f>HYPERLINK("https://talan.bank.gov.ua/get-user-certificate/gA3W1SjTI8ySOmSUDajJ","Завантажити сертифікат")</f>
        <v>Завантажити сертифікат</v>
      </c>
    </row>
    <row r="210" spans="1:4" x14ac:dyDescent="0.3">
      <c r="A210" s="1">
        <v>209</v>
      </c>
      <c r="B210" s="3">
        <v>209</v>
      </c>
      <c r="C210" t="s">
        <v>209</v>
      </c>
      <c r="D210" t="str">
        <f>HYPERLINK("https://talan.bank.gov.ua/get-user-certificate/gA3W1D37cP68NGbrq3Eq","Завантажити сертифікат")</f>
        <v>Завантажити сертифікат</v>
      </c>
    </row>
    <row r="211" spans="1:4" x14ac:dyDescent="0.3">
      <c r="A211" s="1">
        <v>210</v>
      </c>
      <c r="B211" s="3">
        <v>210</v>
      </c>
      <c r="C211" t="s">
        <v>210</v>
      </c>
      <c r="D211" t="str">
        <f>HYPERLINK("https://talan.bank.gov.ua/get-user-certificate/gA3W1pkcZKGBtyPTYdIB","Завантажити сертифікат")</f>
        <v>Завантажити сертифікат</v>
      </c>
    </row>
    <row r="212" spans="1:4" x14ac:dyDescent="0.3">
      <c r="A212" s="1">
        <v>211</v>
      </c>
      <c r="B212" s="3">
        <v>211</v>
      </c>
      <c r="C212" t="s">
        <v>211</v>
      </c>
      <c r="D212" t="str">
        <f>HYPERLINK("https://talan.bank.gov.ua/get-user-certificate/gA3W1st_o2ij1AC8bGb-","Завантажити сертифікат")</f>
        <v>Завантажити сертифікат</v>
      </c>
    </row>
    <row r="213" spans="1:4" x14ac:dyDescent="0.3">
      <c r="A213" s="1">
        <v>212</v>
      </c>
      <c r="B213" s="3">
        <v>212</v>
      </c>
      <c r="C213" t="s">
        <v>212</v>
      </c>
      <c r="D213" t="str">
        <f>HYPERLINK("https://talan.bank.gov.ua/get-user-certificate/gA3W1PBydxrT_CTKqfPE","Завантажити сертифікат")</f>
        <v>Завантажити сертифікат</v>
      </c>
    </row>
    <row r="214" spans="1:4" x14ac:dyDescent="0.3">
      <c r="A214" s="1">
        <v>213</v>
      </c>
      <c r="B214" s="3">
        <v>213</v>
      </c>
      <c r="C214" t="s">
        <v>213</v>
      </c>
      <c r="D214" t="str">
        <f>HYPERLINK("https://talan.bank.gov.ua/get-user-certificate/gA3W1xMVLYW75muMnGS2","Завантажити сертифікат")</f>
        <v>Завантажити сертифікат</v>
      </c>
    </row>
    <row r="215" spans="1:4" x14ac:dyDescent="0.3">
      <c r="A215" s="1">
        <v>214</v>
      </c>
      <c r="B215" s="3">
        <v>214</v>
      </c>
      <c r="C215" t="s">
        <v>214</v>
      </c>
      <c r="D215" t="str">
        <f>HYPERLINK("https://talan.bank.gov.ua/get-user-certificate/gA3W1OE4cHQrCQGFMXS-","Завантажити сертифікат")</f>
        <v>Завантажити сертифікат</v>
      </c>
    </row>
    <row r="216" spans="1:4" x14ac:dyDescent="0.3">
      <c r="A216" s="1">
        <v>215</v>
      </c>
      <c r="B216" s="3">
        <v>215</v>
      </c>
      <c r="C216" t="s">
        <v>215</v>
      </c>
      <c r="D216" t="str">
        <f>HYPERLINK("https://talan.bank.gov.ua/get-user-certificate/gA3W1VJ9NNgdXEOU21NA","Завантажити сертифікат")</f>
        <v>Завантажити сертифікат</v>
      </c>
    </row>
    <row r="217" spans="1:4" x14ac:dyDescent="0.3">
      <c r="A217" s="1">
        <v>216</v>
      </c>
      <c r="B217" s="3">
        <v>216</v>
      </c>
      <c r="C217" t="s">
        <v>216</v>
      </c>
      <c r="D217" t="str">
        <f>HYPERLINK("https://talan.bank.gov.ua/get-user-certificate/gA3W18aXvwWUmIQE5qtf","Завантажити сертифікат")</f>
        <v>Завантажити сертифікат</v>
      </c>
    </row>
    <row r="218" spans="1:4" x14ac:dyDescent="0.3">
      <c r="A218" s="1">
        <v>217</v>
      </c>
      <c r="B218" s="3">
        <v>217</v>
      </c>
      <c r="C218" t="s">
        <v>217</v>
      </c>
      <c r="D218" t="str">
        <f>HYPERLINK("https://talan.bank.gov.ua/get-user-certificate/gA3W1yHCo_y5SuEy_dJJ","Завантажити сертифікат")</f>
        <v>Завантажити сертифікат</v>
      </c>
    </row>
    <row r="219" spans="1:4" x14ac:dyDescent="0.3">
      <c r="A219" s="1">
        <v>218</v>
      </c>
      <c r="B219" s="3">
        <v>218</v>
      </c>
      <c r="C219" t="s">
        <v>218</v>
      </c>
      <c r="D219" t="str">
        <f>HYPERLINK("https://talan.bank.gov.ua/get-user-certificate/gA3W16CXwxQWMU2OyH8Z","Завантажити сертифікат")</f>
        <v>Завантажити сертифікат</v>
      </c>
    </row>
    <row r="220" spans="1:4" x14ac:dyDescent="0.3">
      <c r="A220" s="1">
        <v>219</v>
      </c>
      <c r="B220" s="3">
        <v>219</v>
      </c>
      <c r="C220" t="s">
        <v>219</v>
      </c>
      <c r="D220" t="str">
        <f>HYPERLINK("https://talan.bank.gov.ua/get-user-certificate/gA3W11XoWIAiwsCuJMDp","Завантажити сертифікат")</f>
        <v>Завантажити сертифікат</v>
      </c>
    </row>
    <row r="221" spans="1:4" x14ac:dyDescent="0.3">
      <c r="A221" s="1">
        <v>220</v>
      </c>
      <c r="B221" s="3">
        <v>220</v>
      </c>
      <c r="C221" t="s">
        <v>220</v>
      </c>
      <c r="D221" t="str">
        <f>HYPERLINK("https://talan.bank.gov.ua/get-user-certificate/gA3W1sU5voLyQELenxtR","Завантажити сертифікат")</f>
        <v>Завантажити сертифікат</v>
      </c>
    </row>
    <row r="222" spans="1:4" x14ac:dyDescent="0.3">
      <c r="A222" s="1">
        <v>221</v>
      </c>
      <c r="B222" s="3">
        <v>221</v>
      </c>
      <c r="C222" t="s">
        <v>221</v>
      </c>
      <c r="D222" t="str">
        <f>HYPERLINK("https://talan.bank.gov.ua/get-user-certificate/gA3W1RhLNbjQr8Us0lfL","Завантажити сертифікат")</f>
        <v>Завантажити сертифікат</v>
      </c>
    </row>
    <row r="223" spans="1:4" x14ac:dyDescent="0.3">
      <c r="A223" s="1">
        <v>222</v>
      </c>
      <c r="B223" s="3">
        <v>222</v>
      </c>
      <c r="C223" t="s">
        <v>222</v>
      </c>
      <c r="D223" t="str">
        <f>HYPERLINK("https://talan.bank.gov.ua/get-user-certificate/gA3W1IBVhkLBxGoBUBgF","Завантажити сертифікат")</f>
        <v>Завантажити сертифікат</v>
      </c>
    </row>
    <row r="224" spans="1:4" x14ac:dyDescent="0.3">
      <c r="A224" s="1">
        <v>223</v>
      </c>
      <c r="B224" s="3">
        <v>223</v>
      </c>
      <c r="C224" t="s">
        <v>223</v>
      </c>
      <c r="D224" t="str">
        <f>HYPERLINK("https://talan.bank.gov.ua/get-user-certificate/gA3W19pOoBy-yTkDGrwF","Завантажити сертифікат")</f>
        <v>Завантажити сертифікат</v>
      </c>
    </row>
    <row r="225" spans="1:4" x14ac:dyDescent="0.3">
      <c r="A225" s="1">
        <v>224</v>
      </c>
      <c r="B225" s="3">
        <v>224</v>
      </c>
      <c r="C225" t="s">
        <v>224</v>
      </c>
      <c r="D225" t="str">
        <f>HYPERLINK("https://talan.bank.gov.ua/get-user-certificate/gA3W1vPHaaAUa8XdPPCN","Завантажити сертифікат")</f>
        <v>Завантажити сертифікат</v>
      </c>
    </row>
    <row r="226" spans="1:4" x14ac:dyDescent="0.3">
      <c r="A226" s="1">
        <v>225</v>
      </c>
      <c r="B226" s="3">
        <v>225</v>
      </c>
      <c r="C226" t="s">
        <v>225</v>
      </c>
      <c r="D226" t="str">
        <f>HYPERLINK("https://talan.bank.gov.ua/get-user-certificate/gA3W1P_zPeOoEbm0ZgCG","Завантажити сертифікат")</f>
        <v>Завантажити сертифікат</v>
      </c>
    </row>
    <row r="227" spans="1:4" x14ac:dyDescent="0.3">
      <c r="A227" s="1">
        <v>226</v>
      </c>
      <c r="B227" s="3">
        <v>226</v>
      </c>
      <c r="C227" t="s">
        <v>226</v>
      </c>
      <c r="D227" t="str">
        <f>HYPERLINK("https://talan.bank.gov.ua/get-user-certificate/gA3W1TlTGrjEUUlAhptv","Завантажити сертифікат")</f>
        <v>Завантажити сертифікат</v>
      </c>
    </row>
    <row r="228" spans="1:4" x14ac:dyDescent="0.3">
      <c r="A228" s="1">
        <v>227</v>
      </c>
      <c r="B228" s="3">
        <v>227</v>
      </c>
      <c r="C228" t="s">
        <v>227</v>
      </c>
      <c r="D228" t="str">
        <f>HYPERLINK("https://talan.bank.gov.ua/get-user-certificate/gA3W11dhNpQaMk0S9jf1","Завантажити сертифікат")</f>
        <v>Завантажити сертифікат</v>
      </c>
    </row>
    <row r="229" spans="1:4" x14ac:dyDescent="0.3">
      <c r="A229" s="1">
        <v>228</v>
      </c>
      <c r="B229" s="3">
        <v>228</v>
      </c>
      <c r="C229" t="s">
        <v>228</v>
      </c>
      <c r="D229" t="str">
        <f>HYPERLINK("https://talan.bank.gov.ua/get-user-certificate/gA3W1JupBGD9ZiWIisWo","Завантажити сертифікат")</f>
        <v>Завантажити сертифікат</v>
      </c>
    </row>
    <row r="230" spans="1:4" x14ac:dyDescent="0.3">
      <c r="A230" s="1">
        <v>229</v>
      </c>
      <c r="B230" s="3">
        <v>229</v>
      </c>
      <c r="C230" t="s">
        <v>229</v>
      </c>
      <c r="D230" t="str">
        <f>HYPERLINK("https://talan.bank.gov.ua/get-user-certificate/gA3W1i2l7M0GZgeUsI02","Завантажити сертифікат")</f>
        <v>Завантажити сертифікат</v>
      </c>
    </row>
    <row r="231" spans="1:4" x14ac:dyDescent="0.3">
      <c r="A231" s="1">
        <v>230</v>
      </c>
      <c r="B231" s="3">
        <v>230</v>
      </c>
      <c r="C231" t="s">
        <v>230</v>
      </c>
      <c r="D231" t="str">
        <f>HYPERLINK("https://talan.bank.gov.ua/get-user-certificate/gA3W1AG2zYsHERzv7npu","Завантажити сертифікат")</f>
        <v>Завантажити сертифікат</v>
      </c>
    </row>
    <row r="232" spans="1:4" x14ac:dyDescent="0.3">
      <c r="A232" s="1">
        <v>231</v>
      </c>
      <c r="B232" s="3">
        <v>231</v>
      </c>
      <c r="C232" t="s">
        <v>231</v>
      </c>
      <c r="D232" t="str">
        <f>HYPERLINK("https://talan.bank.gov.ua/get-user-certificate/gA3W1EOGRDkRRgIYdrle","Завантажити сертифікат")</f>
        <v>Завантажити сертифікат</v>
      </c>
    </row>
    <row r="233" spans="1:4" x14ac:dyDescent="0.3">
      <c r="A233" s="1">
        <v>232</v>
      </c>
      <c r="B233" s="3">
        <v>232</v>
      </c>
      <c r="C233" t="s">
        <v>232</v>
      </c>
      <c r="D233" t="str">
        <f>HYPERLINK("https://talan.bank.gov.ua/get-user-certificate/gA3W1vp3fTj52UC35pGz","Завантажити сертифікат")</f>
        <v>Завантажити сертифікат</v>
      </c>
    </row>
    <row r="234" spans="1:4" x14ac:dyDescent="0.3">
      <c r="A234" s="1">
        <v>233</v>
      </c>
      <c r="B234" s="3">
        <v>233</v>
      </c>
      <c r="C234" t="s">
        <v>233</v>
      </c>
      <c r="D234" t="str">
        <f>HYPERLINK("https://talan.bank.gov.ua/get-user-certificate/gA3W1dlhu3qkk4e014IK","Завантажити сертифікат")</f>
        <v>Завантажити сертифікат</v>
      </c>
    </row>
    <row r="235" spans="1:4" x14ac:dyDescent="0.3">
      <c r="A235" s="1">
        <v>234</v>
      </c>
      <c r="B235" s="3">
        <v>234</v>
      </c>
      <c r="C235" t="s">
        <v>234</v>
      </c>
      <c r="D235" t="str">
        <f>HYPERLINK("https://talan.bank.gov.ua/get-user-certificate/gA3W1gXOSOu404zkExMu","Завантажити сертифікат")</f>
        <v>Завантажити сертифікат</v>
      </c>
    </row>
    <row r="236" spans="1:4" x14ac:dyDescent="0.3">
      <c r="A236" s="1">
        <v>235</v>
      </c>
      <c r="B236" s="3">
        <v>235</v>
      </c>
      <c r="C236" t="s">
        <v>235</v>
      </c>
      <c r="D236" t="str">
        <f>HYPERLINK("https://talan.bank.gov.ua/get-user-certificate/gA3W158Q9M7eImf9qhQ6","Завантажити сертифікат")</f>
        <v>Завантажити сертифікат</v>
      </c>
    </row>
    <row r="237" spans="1:4" x14ac:dyDescent="0.3">
      <c r="A237" s="1">
        <v>236</v>
      </c>
      <c r="B237" s="3">
        <v>236</v>
      </c>
      <c r="C237" t="s">
        <v>236</v>
      </c>
      <c r="D237" t="str">
        <f>HYPERLINK("https://talan.bank.gov.ua/get-user-certificate/gA3W1TnfE_8yMTOnFsWG","Завантажити сертифікат")</f>
        <v>Завантажити сертифікат</v>
      </c>
    </row>
    <row r="238" spans="1:4" x14ac:dyDescent="0.3">
      <c r="A238" s="1">
        <v>237</v>
      </c>
      <c r="B238" s="3">
        <v>237</v>
      </c>
      <c r="C238" t="s">
        <v>237</v>
      </c>
      <c r="D238" t="str">
        <f>HYPERLINK("https://talan.bank.gov.ua/get-user-certificate/gA3W1y54xpa1JW_UstYZ","Завантажити сертифікат")</f>
        <v>Завантажити сертифікат</v>
      </c>
    </row>
    <row r="239" spans="1:4" x14ac:dyDescent="0.3">
      <c r="A239" s="1">
        <v>238</v>
      </c>
      <c r="B239" s="3">
        <v>238</v>
      </c>
      <c r="C239" t="s">
        <v>238</v>
      </c>
      <c r="D239" t="str">
        <f>HYPERLINK("https://talan.bank.gov.ua/get-user-certificate/gA3W1eaQetIuJRZ0K0-a","Завантажити сертифікат")</f>
        <v>Завантажити сертифікат</v>
      </c>
    </row>
    <row r="240" spans="1:4" x14ac:dyDescent="0.3">
      <c r="A240" s="1">
        <v>239</v>
      </c>
      <c r="B240" s="3">
        <v>239</v>
      </c>
      <c r="C240" t="s">
        <v>239</v>
      </c>
      <c r="D240" t="str">
        <f>HYPERLINK("https://talan.bank.gov.ua/get-user-certificate/gA3W1WKJP1RhFhVi_rQG","Завантажити сертифікат")</f>
        <v>Завантажити сертифікат</v>
      </c>
    </row>
    <row r="241" spans="1:4" x14ac:dyDescent="0.3">
      <c r="A241" s="1">
        <v>240</v>
      </c>
      <c r="B241" s="3">
        <v>240</v>
      </c>
      <c r="C241" t="s">
        <v>240</v>
      </c>
      <c r="D241" t="str">
        <f>HYPERLINK("https://talan.bank.gov.ua/get-user-certificate/gA3W1MXmV6EaCobfn_dj","Завантажити сертифікат")</f>
        <v>Завантажити сертифікат</v>
      </c>
    </row>
    <row r="242" spans="1:4" x14ac:dyDescent="0.3">
      <c r="A242" s="1">
        <v>241</v>
      </c>
      <c r="B242" s="3">
        <v>241</v>
      </c>
      <c r="C242" t="s">
        <v>241</v>
      </c>
      <c r="D242" t="str">
        <f>HYPERLINK("https://talan.bank.gov.ua/get-user-certificate/gA3W1vhj9-ELE1IB7sma","Завантажити сертифікат")</f>
        <v>Завантажити сертифікат</v>
      </c>
    </row>
    <row r="243" spans="1:4" x14ac:dyDescent="0.3">
      <c r="A243" s="1">
        <v>242</v>
      </c>
      <c r="B243" s="3">
        <v>242</v>
      </c>
      <c r="C243" t="s">
        <v>242</v>
      </c>
      <c r="D243" t="str">
        <f>HYPERLINK("https://talan.bank.gov.ua/get-user-certificate/gA3W1iLNn2OQnUscVerX","Завантажити сертифікат")</f>
        <v>Завантажити сертифікат</v>
      </c>
    </row>
    <row r="244" spans="1:4" x14ac:dyDescent="0.3">
      <c r="A244" s="1">
        <v>243</v>
      </c>
      <c r="B244" s="3">
        <v>243</v>
      </c>
      <c r="C244" t="s">
        <v>243</v>
      </c>
      <c r="D244" t="str">
        <f>HYPERLINK("https://talan.bank.gov.ua/get-user-certificate/gA3W172Rw6wL-ra7Tk1g","Завантажити сертифікат")</f>
        <v>Завантажити сертифікат</v>
      </c>
    </row>
    <row r="245" spans="1:4" x14ac:dyDescent="0.3">
      <c r="A245" s="1">
        <v>244</v>
      </c>
      <c r="B245" s="3">
        <v>244</v>
      </c>
      <c r="C245" t="s">
        <v>244</v>
      </c>
      <c r="D245" t="str">
        <f>HYPERLINK("https://talan.bank.gov.ua/get-user-certificate/gA3W1kD1Z_7xG0GU73-8","Завантажити сертифікат")</f>
        <v>Завантажити сертифікат</v>
      </c>
    </row>
    <row r="246" spans="1:4" x14ac:dyDescent="0.3">
      <c r="A246" s="1">
        <v>245</v>
      </c>
      <c r="B246" s="3">
        <v>245</v>
      </c>
      <c r="C246" t="s">
        <v>245</v>
      </c>
      <c r="D246" t="str">
        <f>HYPERLINK("https://talan.bank.gov.ua/get-user-certificate/gA3W10_O9J11pqshCwes","Завантажити сертифікат")</f>
        <v>Завантажити сертифікат</v>
      </c>
    </row>
    <row r="247" spans="1:4" x14ac:dyDescent="0.3">
      <c r="A247" s="1">
        <v>246</v>
      </c>
      <c r="B247" s="3">
        <v>246</v>
      </c>
      <c r="C247" t="s">
        <v>246</v>
      </c>
      <c r="D247" t="str">
        <f>HYPERLINK("https://talan.bank.gov.ua/get-user-certificate/gA3W17O0908zstvetnAT","Завантажити сертифікат")</f>
        <v>Завантажити сертифікат</v>
      </c>
    </row>
    <row r="248" spans="1:4" x14ac:dyDescent="0.3">
      <c r="A248" s="1">
        <v>247</v>
      </c>
      <c r="B248" s="3">
        <v>247</v>
      </c>
      <c r="C248" t="s">
        <v>247</v>
      </c>
      <c r="D248" t="str">
        <f>HYPERLINK("https://talan.bank.gov.ua/get-user-certificate/gA3W1_AYOP8PMtQ8JNLM","Завантажити сертифікат")</f>
        <v>Завантажити сертифікат</v>
      </c>
    </row>
    <row r="249" spans="1:4" x14ac:dyDescent="0.3">
      <c r="A249" s="1">
        <v>248</v>
      </c>
      <c r="B249" s="3">
        <v>248</v>
      </c>
      <c r="C249" t="s">
        <v>248</v>
      </c>
      <c r="D249" t="str">
        <f>HYPERLINK("https://talan.bank.gov.ua/get-user-certificate/gA3W1cIU8pqFKIgZ-Fca","Завантажити сертифікат")</f>
        <v>Завантажити сертифікат</v>
      </c>
    </row>
    <row r="250" spans="1:4" x14ac:dyDescent="0.3">
      <c r="A250" s="1">
        <v>249</v>
      </c>
      <c r="B250" s="3">
        <v>249</v>
      </c>
      <c r="C250" t="s">
        <v>249</v>
      </c>
      <c r="D250" t="str">
        <f>HYPERLINK("https://talan.bank.gov.ua/get-user-certificate/gA3W1Z4OQ3GnhW6Rst3-","Завантажити сертифікат")</f>
        <v>Завантажити сертифікат</v>
      </c>
    </row>
    <row r="251" spans="1:4" x14ac:dyDescent="0.3">
      <c r="A251" s="1">
        <v>250</v>
      </c>
      <c r="B251" s="3">
        <v>250</v>
      </c>
      <c r="C251" t="s">
        <v>250</v>
      </c>
      <c r="D251" t="str">
        <f>HYPERLINK("https://talan.bank.gov.ua/get-user-certificate/gA3W1vG_ko7O-yozYb9-","Завантажити сертифікат")</f>
        <v>Завантажити сертифікат</v>
      </c>
    </row>
    <row r="252" spans="1:4" x14ac:dyDescent="0.3">
      <c r="A252" s="1">
        <v>251</v>
      </c>
      <c r="B252" s="3">
        <v>251</v>
      </c>
      <c r="C252" t="s">
        <v>251</v>
      </c>
      <c r="D252" t="str">
        <f>HYPERLINK("https://talan.bank.gov.ua/get-user-certificate/gA3W1AS3YowuiOaUGxj_","Завантажити сертифікат")</f>
        <v>Завантажити сертифікат</v>
      </c>
    </row>
    <row r="253" spans="1:4" x14ac:dyDescent="0.3">
      <c r="A253" s="1">
        <v>252</v>
      </c>
      <c r="B253" s="3">
        <v>252</v>
      </c>
      <c r="C253" t="s">
        <v>252</v>
      </c>
      <c r="D253" t="str">
        <f>HYPERLINK("https://talan.bank.gov.ua/get-user-certificate/gA3W1X8rFLfP5Ke-fDES","Завантажити сертифікат")</f>
        <v>Завантажити сертифікат</v>
      </c>
    </row>
    <row r="254" spans="1:4" x14ac:dyDescent="0.3">
      <c r="A254" s="1">
        <v>253</v>
      </c>
      <c r="B254" s="3">
        <v>253</v>
      </c>
      <c r="C254" t="s">
        <v>253</v>
      </c>
      <c r="D254" t="str">
        <f>HYPERLINK("https://talan.bank.gov.ua/get-user-certificate/gA3W1ByT-qfAOwC7PYxL","Завантажити сертифікат")</f>
        <v>Завантажити сертифікат</v>
      </c>
    </row>
    <row r="255" spans="1:4" x14ac:dyDescent="0.3">
      <c r="A255" s="1">
        <v>254</v>
      </c>
      <c r="B255" s="3">
        <v>254</v>
      </c>
      <c r="C255" t="s">
        <v>254</v>
      </c>
      <c r="D255" t="str">
        <f>HYPERLINK("https://talan.bank.gov.ua/get-user-certificate/gA3W1VLD-SOubaJN9x56","Завантажити сертифікат")</f>
        <v>Завантажити сертифікат</v>
      </c>
    </row>
    <row r="256" spans="1:4" x14ac:dyDescent="0.3">
      <c r="A256" s="1">
        <v>255</v>
      </c>
      <c r="B256" s="3">
        <v>255</v>
      </c>
      <c r="C256" t="s">
        <v>255</v>
      </c>
      <c r="D256" t="str">
        <f>HYPERLINK("https://talan.bank.gov.ua/get-user-certificate/gA3W1C4nw1nYW28dxw_i","Завантажити сертифікат")</f>
        <v>Завантажити сертифікат</v>
      </c>
    </row>
    <row r="257" spans="1:4" x14ac:dyDescent="0.3">
      <c r="A257" s="1">
        <v>256</v>
      </c>
      <c r="B257" s="3">
        <v>256</v>
      </c>
      <c r="C257" t="s">
        <v>256</v>
      </c>
      <c r="D257" t="str">
        <f>HYPERLINK("https://talan.bank.gov.ua/get-user-certificate/gA3W1wFij6ZySte7u01f","Завантажити сертифікат")</f>
        <v>Завантажити сертифікат</v>
      </c>
    </row>
    <row r="258" spans="1:4" x14ac:dyDescent="0.3">
      <c r="A258" s="1">
        <v>257</v>
      </c>
      <c r="B258" s="3">
        <v>257</v>
      </c>
      <c r="C258" t="s">
        <v>257</v>
      </c>
      <c r="D258" t="str">
        <f>HYPERLINK("https://talan.bank.gov.ua/get-user-certificate/gA3W1GL_kk3gT3l_bjPf","Завантажити сертифікат")</f>
        <v>Завантажити сертифікат</v>
      </c>
    </row>
    <row r="259" spans="1:4" x14ac:dyDescent="0.3">
      <c r="A259" s="1">
        <v>258</v>
      </c>
      <c r="B259" s="3">
        <v>258</v>
      </c>
      <c r="C259" t="s">
        <v>258</v>
      </c>
      <c r="D259" t="str">
        <f>HYPERLINK("https://talan.bank.gov.ua/get-user-certificate/gA3W1XKOSxYLAiX3Xqj2","Завантажити сертифікат")</f>
        <v>Завантажити сертифікат</v>
      </c>
    </row>
    <row r="260" spans="1:4" x14ac:dyDescent="0.3">
      <c r="A260" s="1">
        <v>259</v>
      </c>
      <c r="B260" s="3">
        <v>259</v>
      </c>
      <c r="C260" t="s">
        <v>259</v>
      </c>
      <c r="D260" t="str">
        <f>HYPERLINK("https://talan.bank.gov.ua/get-user-certificate/gA3W1RBNxid0sGXk7a9V","Завантажити сертифікат")</f>
        <v>Завантажити сертифікат</v>
      </c>
    </row>
    <row r="261" spans="1:4" x14ac:dyDescent="0.3">
      <c r="A261" s="1">
        <v>260</v>
      </c>
      <c r="B261" s="3">
        <v>260</v>
      </c>
      <c r="C261" t="s">
        <v>260</v>
      </c>
      <c r="D261" t="str">
        <f>HYPERLINK("https://talan.bank.gov.ua/get-user-certificate/gA3W1L5mFHdtSNZfdcW7","Завантажити сертифікат")</f>
        <v>Завантажити сертифікат</v>
      </c>
    </row>
    <row r="262" spans="1:4" x14ac:dyDescent="0.3">
      <c r="A262" s="1">
        <v>261</v>
      </c>
      <c r="B262" s="3">
        <v>261</v>
      </c>
      <c r="C262" t="s">
        <v>261</v>
      </c>
      <c r="D262" t="str">
        <f>HYPERLINK("https://talan.bank.gov.ua/get-user-certificate/gA3W1dBI4ofFGmKD2uuB","Завантажити сертифікат")</f>
        <v>Завантажити сертифікат</v>
      </c>
    </row>
    <row r="263" spans="1:4" x14ac:dyDescent="0.3">
      <c r="A263" s="1">
        <v>262</v>
      </c>
      <c r="B263" s="3">
        <v>262</v>
      </c>
      <c r="C263" t="s">
        <v>262</v>
      </c>
      <c r="D263" t="str">
        <f>HYPERLINK("https://talan.bank.gov.ua/get-user-certificate/gA3W1-7Cd2xUedAWSphj","Завантажити сертифікат")</f>
        <v>Завантажити сертифікат</v>
      </c>
    </row>
    <row r="264" spans="1:4" x14ac:dyDescent="0.3">
      <c r="A264" s="1">
        <v>263</v>
      </c>
      <c r="B264" s="3">
        <v>263</v>
      </c>
      <c r="C264" t="s">
        <v>263</v>
      </c>
      <c r="D264" t="str">
        <f>HYPERLINK("https://talan.bank.gov.ua/get-user-certificate/gA3W1FHfdTozAwmjffX1","Завантажити сертифікат")</f>
        <v>Завантажити сертифікат</v>
      </c>
    </row>
    <row r="265" spans="1:4" x14ac:dyDescent="0.3">
      <c r="A265" s="1">
        <v>264</v>
      </c>
      <c r="B265" s="3">
        <v>264</v>
      </c>
      <c r="C265" t="s">
        <v>264</v>
      </c>
      <c r="D265" t="str">
        <f>HYPERLINK("https://talan.bank.gov.ua/get-user-certificate/gA3W1ak8wkpFDFoCXwuO","Завантажити сертифікат")</f>
        <v>Завантажити сертифікат</v>
      </c>
    </row>
    <row r="266" spans="1:4" x14ac:dyDescent="0.3">
      <c r="A266" s="1">
        <v>265</v>
      </c>
      <c r="B266" s="3">
        <v>265</v>
      </c>
      <c r="C266" t="s">
        <v>265</v>
      </c>
      <c r="D266" t="str">
        <f>HYPERLINK("https://talan.bank.gov.ua/get-user-certificate/gA3W1dRISEDhwm-m71VX","Завантажити сертифікат")</f>
        <v>Завантажити сертифікат</v>
      </c>
    </row>
    <row r="267" spans="1:4" x14ac:dyDescent="0.3">
      <c r="A267" s="1">
        <v>266</v>
      </c>
      <c r="B267" s="3">
        <v>266</v>
      </c>
      <c r="C267" t="s">
        <v>266</v>
      </c>
      <c r="D267" t="str">
        <f>HYPERLINK("https://talan.bank.gov.ua/get-user-certificate/gA3W1fTvkupZHp90pkDZ","Завантажити сертифікат")</f>
        <v>Завантажити сертифікат</v>
      </c>
    </row>
    <row r="268" spans="1:4" x14ac:dyDescent="0.3">
      <c r="A268" s="1">
        <v>267</v>
      </c>
      <c r="B268" s="3">
        <v>267</v>
      </c>
      <c r="C268" t="s">
        <v>267</v>
      </c>
      <c r="D268" t="str">
        <f>HYPERLINK("https://talan.bank.gov.ua/get-user-certificate/gA3W1JldWewgqVkbi8Ag","Завантажити сертифікат")</f>
        <v>Завантажити сертифікат</v>
      </c>
    </row>
    <row r="269" spans="1:4" x14ac:dyDescent="0.3">
      <c r="A269" s="1">
        <v>268</v>
      </c>
      <c r="B269" s="3">
        <v>268</v>
      </c>
      <c r="C269" t="s">
        <v>268</v>
      </c>
      <c r="D269" t="str">
        <f>HYPERLINK("https://talan.bank.gov.ua/get-user-certificate/gA3W1mP2_roE-C185NIy","Завантажити сертифікат")</f>
        <v>Завантажити сертифікат</v>
      </c>
    </row>
    <row r="270" spans="1:4" x14ac:dyDescent="0.3">
      <c r="A270" s="1">
        <v>269</v>
      </c>
      <c r="B270" s="3">
        <v>269</v>
      </c>
      <c r="C270" t="s">
        <v>269</v>
      </c>
      <c r="D270" t="str">
        <f>HYPERLINK("https://talan.bank.gov.ua/get-user-certificate/gA3W1bBiqt1ApKzuPHHH","Завантажити сертифікат")</f>
        <v>Завантажити сертифікат</v>
      </c>
    </row>
    <row r="271" spans="1:4" x14ac:dyDescent="0.3">
      <c r="A271" s="1">
        <v>270</v>
      </c>
      <c r="B271" s="3">
        <v>270</v>
      </c>
      <c r="C271" t="s">
        <v>270</v>
      </c>
      <c r="D271" t="str">
        <f>HYPERLINK("https://talan.bank.gov.ua/get-user-certificate/gA3W1wc2IKJgglLLWR-R","Завантажити сертифікат")</f>
        <v>Завантажити сертифікат</v>
      </c>
    </row>
    <row r="272" spans="1:4" x14ac:dyDescent="0.3">
      <c r="A272" s="1">
        <v>271</v>
      </c>
      <c r="B272" s="3">
        <v>271</v>
      </c>
      <c r="C272" t="s">
        <v>271</v>
      </c>
      <c r="D272" t="str">
        <f>HYPERLINK("https://talan.bank.gov.ua/get-user-certificate/gA3W1O0V62SOpMObB3HU","Завантажити сертифікат")</f>
        <v>Завантажити сертифікат</v>
      </c>
    </row>
    <row r="273" spans="1:4" x14ac:dyDescent="0.3">
      <c r="A273" s="1">
        <v>272</v>
      </c>
      <c r="B273" s="3">
        <v>272</v>
      </c>
      <c r="C273" t="s">
        <v>272</v>
      </c>
      <c r="D273" t="str">
        <f>HYPERLINK("https://talan.bank.gov.ua/get-user-certificate/gA3W1GE8015wGCRTODNr","Завантажити сертифікат")</f>
        <v>Завантажити сертифікат</v>
      </c>
    </row>
    <row r="274" spans="1:4" x14ac:dyDescent="0.3">
      <c r="A274" s="1">
        <v>273</v>
      </c>
      <c r="B274" s="3">
        <v>273</v>
      </c>
      <c r="C274" t="s">
        <v>273</v>
      </c>
      <c r="D274" t="str">
        <f>HYPERLINK("https://talan.bank.gov.ua/get-user-certificate/gA3W1z06AMwFvVfsMGWg","Завантажити сертифікат")</f>
        <v>Завантажити сертифікат</v>
      </c>
    </row>
    <row r="275" spans="1:4" x14ac:dyDescent="0.3">
      <c r="A275" s="1">
        <v>274</v>
      </c>
      <c r="B275" s="3">
        <v>274</v>
      </c>
      <c r="C275" t="s">
        <v>274</v>
      </c>
      <c r="D275" t="str">
        <f>HYPERLINK("https://talan.bank.gov.ua/get-user-certificate/gA3W1tKn7q217TaQXCHJ","Завантажити сертифікат")</f>
        <v>Завантажити сертифікат</v>
      </c>
    </row>
    <row r="276" spans="1:4" x14ac:dyDescent="0.3">
      <c r="A276" s="1">
        <v>275</v>
      </c>
      <c r="B276" s="3">
        <v>275</v>
      </c>
      <c r="C276" t="s">
        <v>275</v>
      </c>
      <c r="D276" t="str">
        <f>HYPERLINK("https://talan.bank.gov.ua/get-user-certificate/gA3W1QWrdl3a3MCeMMMU","Завантажити сертифікат")</f>
        <v>Завантажити сертифікат</v>
      </c>
    </row>
    <row r="277" spans="1:4" x14ac:dyDescent="0.3">
      <c r="A277" s="1">
        <v>276</v>
      </c>
      <c r="B277" s="3">
        <v>276</v>
      </c>
      <c r="C277" t="s">
        <v>276</v>
      </c>
      <c r="D277" t="str">
        <f>HYPERLINK("https://talan.bank.gov.ua/get-user-certificate/gA3W1XoBcJfy-Nh8Anhi","Завантажити сертифікат")</f>
        <v>Завантажити сертифікат</v>
      </c>
    </row>
    <row r="278" spans="1:4" x14ac:dyDescent="0.3">
      <c r="A278" s="1">
        <v>277</v>
      </c>
      <c r="B278" s="3">
        <v>277</v>
      </c>
      <c r="C278" t="s">
        <v>277</v>
      </c>
      <c r="D278" t="str">
        <f>HYPERLINK("https://talan.bank.gov.ua/get-user-certificate/gA3W1vNLydH5T83zOFmV","Завантажити сертифікат")</f>
        <v>Завантажити сертифікат</v>
      </c>
    </row>
    <row r="279" spans="1:4" x14ac:dyDescent="0.3">
      <c r="A279" s="1">
        <v>278</v>
      </c>
      <c r="B279" s="3">
        <v>278</v>
      </c>
      <c r="C279" t="s">
        <v>278</v>
      </c>
      <c r="D279" t="str">
        <f>HYPERLINK("https://talan.bank.gov.ua/get-user-certificate/gA3W1XkW0vsDKGyt9yUc","Завантажити сертифікат")</f>
        <v>Завантажити сертифікат</v>
      </c>
    </row>
    <row r="280" spans="1:4" x14ac:dyDescent="0.3">
      <c r="A280" s="1">
        <v>279</v>
      </c>
      <c r="B280" s="3">
        <v>279</v>
      </c>
      <c r="C280" t="s">
        <v>279</v>
      </c>
      <c r="D280" t="str">
        <f>HYPERLINK("https://talan.bank.gov.ua/get-user-certificate/gA3W1c_123emV45GgQVx","Завантажити сертифікат")</f>
        <v>Завантажити сертифікат</v>
      </c>
    </row>
    <row r="281" spans="1:4" x14ac:dyDescent="0.3">
      <c r="A281" s="1">
        <v>280</v>
      </c>
      <c r="B281" s="3">
        <v>280</v>
      </c>
      <c r="C281" t="s">
        <v>280</v>
      </c>
      <c r="D281" t="str">
        <f>HYPERLINK("https://talan.bank.gov.ua/get-user-certificate/gA3W1nEe9TxFbwgVhdm5","Завантажити сертифікат")</f>
        <v>Завантажити сертифікат</v>
      </c>
    </row>
    <row r="282" spans="1:4" x14ac:dyDescent="0.3">
      <c r="A282" s="1">
        <v>281</v>
      </c>
      <c r="B282" s="3">
        <v>281</v>
      </c>
      <c r="C282" t="s">
        <v>281</v>
      </c>
      <c r="D282" t="str">
        <f>HYPERLINK("https://talan.bank.gov.ua/get-user-certificate/gA3W1xy9_ZdLTD4L8g1I","Завантажити сертифікат")</f>
        <v>Завантажити сертифікат</v>
      </c>
    </row>
    <row r="283" spans="1:4" x14ac:dyDescent="0.3">
      <c r="A283" s="1">
        <v>282</v>
      </c>
      <c r="B283" s="3">
        <v>282</v>
      </c>
      <c r="C283" t="s">
        <v>282</v>
      </c>
      <c r="D283" t="str">
        <f>HYPERLINK("https://talan.bank.gov.ua/get-user-certificate/gA3W1nKCNLL5j6Qi3Dwu","Завантажити сертифікат")</f>
        <v>Завантажити сертифікат</v>
      </c>
    </row>
    <row r="284" spans="1:4" x14ac:dyDescent="0.3">
      <c r="A284" s="1">
        <v>283</v>
      </c>
      <c r="B284" s="3">
        <v>283</v>
      </c>
      <c r="C284" t="s">
        <v>283</v>
      </c>
      <c r="D284" t="str">
        <f>HYPERLINK("https://talan.bank.gov.ua/get-user-certificate/gA3W1tE22QHj2X_nO8jM","Завантажити сертифікат")</f>
        <v>Завантажити сертифікат</v>
      </c>
    </row>
    <row r="285" spans="1:4" x14ac:dyDescent="0.3">
      <c r="A285" s="1">
        <v>284</v>
      </c>
      <c r="B285" s="3">
        <v>284</v>
      </c>
      <c r="C285" t="s">
        <v>284</v>
      </c>
      <c r="D285" t="str">
        <f>HYPERLINK("https://talan.bank.gov.ua/get-user-certificate/gA3W1WNTiiQlYwEFtlYx","Завантажити сертифікат")</f>
        <v>Завантажити сертифікат</v>
      </c>
    </row>
    <row r="286" spans="1:4" x14ac:dyDescent="0.3">
      <c r="A286" s="1">
        <v>285</v>
      </c>
      <c r="B286" s="3">
        <v>285</v>
      </c>
      <c r="C286" t="s">
        <v>285</v>
      </c>
      <c r="D286" t="str">
        <f>HYPERLINK("https://talan.bank.gov.ua/get-user-certificate/gA3W1SM8L8nRESRZkmJR","Завантажити сертифікат")</f>
        <v>Завантажити сертифікат</v>
      </c>
    </row>
    <row r="287" spans="1:4" x14ac:dyDescent="0.3">
      <c r="A287" s="1">
        <v>286</v>
      </c>
      <c r="B287" s="3">
        <v>286</v>
      </c>
      <c r="C287" t="s">
        <v>286</v>
      </c>
      <c r="D287" t="str">
        <f>HYPERLINK("https://talan.bank.gov.ua/get-user-certificate/gA3W1l9AeKNN1ZUW57W8","Завантажити сертифікат")</f>
        <v>Завантажити сертифікат</v>
      </c>
    </row>
    <row r="288" spans="1:4" x14ac:dyDescent="0.3">
      <c r="A288" s="1">
        <v>287</v>
      </c>
      <c r="B288" s="3">
        <v>287</v>
      </c>
      <c r="C288" t="s">
        <v>287</v>
      </c>
      <c r="D288" t="str">
        <f>HYPERLINK("https://talan.bank.gov.ua/get-user-certificate/gA3W1YiuVfx0vNWYG9LJ","Завантажити сертифікат")</f>
        <v>Завантажити сертифікат</v>
      </c>
    </row>
    <row r="289" spans="1:4" x14ac:dyDescent="0.3">
      <c r="A289" s="1">
        <v>288</v>
      </c>
      <c r="B289" s="3">
        <v>288</v>
      </c>
      <c r="C289" t="s">
        <v>288</v>
      </c>
      <c r="D289" t="str">
        <f>HYPERLINK("https://talan.bank.gov.ua/get-user-certificate/gA3W17yOXuAVzZpvkxwK","Завантажити сертифікат")</f>
        <v>Завантажити сертифікат</v>
      </c>
    </row>
    <row r="290" spans="1:4" x14ac:dyDescent="0.3">
      <c r="A290" s="1">
        <v>289</v>
      </c>
      <c r="B290" s="3">
        <v>289</v>
      </c>
      <c r="C290" t="s">
        <v>289</v>
      </c>
      <c r="D290" t="str">
        <f>HYPERLINK("https://talan.bank.gov.ua/get-user-certificate/gA3W1OyngezTj2FRBfMZ","Завантажити сертифікат")</f>
        <v>Завантажити сертифікат</v>
      </c>
    </row>
    <row r="291" spans="1:4" x14ac:dyDescent="0.3">
      <c r="A291" s="1">
        <v>290</v>
      </c>
      <c r="B291" s="3">
        <v>290</v>
      </c>
      <c r="C291" t="s">
        <v>290</v>
      </c>
      <c r="D291" t="str">
        <f>HYPERLINK("https://talan.bank.gov.ua/get-user-certificate/gA3W1n6l4k7TETNxzXrd","Завантажити сертифікат")</f>
        <v>Завантажити сертифікат</v>
      </c>
    </row>
    <row r="292" spans="1:4" x14ac:dyDescent="0.3">
      <c r="A292" s="1">
        <v>291</v>
      </c>
      <c r="B292" s="3">
        <v>291</v>
      </c>
      <c r="C292" t="s">
        <v>291</v>
      </c>
      <c r="D292" t="str">
        <f>HYPERLINK("https://talan.bank.gov.ua/get-user-certificate/gA3W1BXpTKeINxNA6YTa","Завантажити сертифікат")</f>
        <v>Завантажити сертифікат</v>
      </c>
    </row>
    <row r="293" spans="1:4" x14ac:dyDescent="0.3">
      <c r="A293" s="1">
        <v>292</v>
      </c>
      <c r="B293" s="3">
        <v>292</v>
      </c>
      <c r="C293" t="s">
        <v>292</v>
      </c>
      <c r="D293" t="str">
        <f>HYPERLINK("https://talan.bank.gov.ua/get-user-certificate/gA3W12OFKKm91PNcHCCg","Завантажити сертифікат")</f>
        <v>Завантажити сертифікат</v>
      </c>
    </row>
    <row r="294" spans="1:4" x14ac:dyDescent="0.3">
      <c r="A294" s="1">
        <v>293</v>
      </c>
      <c r="B294" s="3">
        <v>293</v>
      </c>
      <c r="C294" t="s">
        <v>293</v>
      </c>
      <c r="D294" t="str">
        <f>HYPERLINK("https://talan.bank.gov.ua/get-user-certificate/gA3W1ysuFHuSTnlitMI_","Завантажити сертифікат")</f>
        <v>Завантажити сертифікат</v>
      </c>
    </row>
    <row r="295" spans="1:4" x14ac:dyDescent="0.3">
      <c r="A295" s="1">
        <v>294</v>
      </c>
      <c r="B295" s="3">
        <v>294</v>
      </c>
      <c r="C295" t="s">
        <v>294</v>
      </c>
      <c r="D295" t="str">
        <f>HYPERLINK("https://talan.bank.gov.ua/get-user-certificate/gA3W1Di_hL9Pd47NgSEa","Завантажити сертифікат")</f>
        <v>Завантажити сертифікат</v>
      </c>
    </row>
    <row r="296" spans="1:4" x14ac:dyDescent="0.3">
      <c r="A296" s="1">
        <v>295</v>
      </c>
      <c r="B296" s="3">
        <v>295</v>
      </c>
      <c r="C296" t="s">
        <v>295</v>
      </c>
      <c r="D296" t="str">
        <f>HYPERLINK("https://talan.bank.gov.ua/get-user-certificate/gA3W121avoOWrIucDcHw","Завантажити сертифікат")</f>
        <v>Завантажити сертифікат</v>
      </c>
    </row>
    <row r="297" spans="1:4" x14ac:dyDescent="0.3">
      <c r="A297" s="1">
        <v>296</v>
      </c>
      <c r="B297" s="3">
        <v>296</v>
      </c>
      <c r="C297" t="s">
        <v>296</v>
      </c>
      <c r="D297" t="str">
        <f>HYPERLINK("https://talan.bank.gov.ua/get-user-certificate/gA3W1p2IxfEU3VWTH0m5","Завантажити сертифікат")</f>
        <v>Завантажити сертифікат</v>
      </c>
    </row>
    <row r="298" spans="1:4" x14ac:dyDescent="0.3">
      <c r="A298" s="1">
        <v>297</v>
      </c>
      <c r="B298" s="3">
        <v>297</v>
      </c>
      <c r="C298" t="s">
        <v>297</v>
      </c>
      <c r="D298" t="str">
        <f>HYPERLINK("https://talan.bank.gov.ua/get-user-certificate/gA3W1DN2r252m_WIEN1f","Завантажити сертифікат")</f>
        <v>Завантажити сертифікат</v>
      </c>
    </row>
    <row r="299" spans="1:4" x14ac:dyDescent="0.3">
      <c r="A299" s="1">
        <v>298</v>
      </c>
      <c r="B299" s="3">
        <v>298</v>
      </c>
      <c r="C299" t="s">
        <v>298</v>
      </c>
      <c r="D299" t="str">
        <f>HYPERLINK("https://talan.bank.gov.ua/get-user-certificate/gA3W1qoz8jKkD0Y9i6IL","Завантажити сертифікат")</f>
        <v>Завантажити сертифікат</v>
      </c>
    </row>
    <row r="300" spans="1:4" x14ac:dyDescent="0.3">
      <c r="A300" s="1">
        <v>299</v>
      </c>
      <c r="B300" s="3">
        <v>299</v>
      </c>
      <c r="C300" t="s">
        <v>299</v>
      </c>
      <c r="D300" t="str">
        <f>HYPERLINK("https://talan.bank.gov.ua/get-user-certificate/gA3W1tLtyIH9xa8mdOPA","Завантажити сертифікат")</f>
        <v>Завантажити сертифікат</v>
      </c>
    </row>
    <row r="301" spans="1:4" x14ac:dyDescent="0.3">
      <c r="A301" s="1">
        <v>300</v>
      </c>
      <c r="B301" s="3">
        <v>300</v>
      </c>
      <c r="C301" t="s">
        <v>300</v>
      </c>
      <c r="D301" t="str">
        <f>HYPERLINK("https://talan.bank.gov.ua/get-user-certificate/gA3W1MCqWhkd5v6Vx_rv","Завантажити сертифікат")</f>
        <v>Завантажити сертифікат</v>
      </c>
    </row>
    <row r="302" spans="1:4" x14ac:dyDescent="0.3">
      <c r="A302" s="1">
        <v>301</v>
      </c>
      <c r="B302" s="3">
        <v>301</v>
      </c>
      <c r="C302" t="s">
        <v>301</v>
      </c>
      <c r="D302" t="str">
        <f>HYPERLINK("https://talan.bank.gov.ua/get-user-certificate/gA3W1NUUj4b01ca1YnV2","Завантажити сертифікат")</f>
        <v>Завантажити сертифікат</v>
      </c>
    </row>
    <row r="303" spans="1:4" x14ac:dyDescent="0.3">
      <c r="A303" s="1">
        <v>302</v>
      </c>
      <c r="B303" s="3">
        <v>302</v>
      </c>
      <c r="C303" t="s">
        <v>302</v>
      </c>
      <c r="D303" t="str">
        <f>HYPERLINK("https://talan.bank.gov.ua/get-user-certificate/gA3W1b7JnogMDy2ekHfK","Завантажити сертифікат")</f>
        <v>Завантажити сертифікат</v>
      </c>
    </row>
    <row r="304" spans="1:4" x14ac:dyDescent="0.3">
      <c r="A304" s="1">
        <v>303</v>
      </c>
      <c r="B304" s="3">
        <v>303</v>
      </c>
      <c r="C304" t="s">
        <v>303</v>
      </c>
      <c r="D304" t="str">
        <f>HYPERLINK("https://talan.bank.gov.ua/get-user-certificate/gA3W1W4JOv5F8vNbIBYj","Завантажити сертифікат")</f>
        <v>Завантажити сертифікат</v>
      </c>
    </row>
    <row r="305" spans="1:4" x14ac:dyDescent="0.3">
      <c r="A305" s="1">
        <v>304</v>
      </c>
      <c r="B305" s="3">
        <v>304</v>
      </c>
      <c r="C305" t="s">
        <v>304</v>
      </c>
      <c r="D305" t="str">
        <f>HYPERLINK("https://talan.bank.gov.ua/get-user-certificate/gA3W1KN6G39rK6EpOkuH","Завантажити сертифікат")</f>
        <v>Завантажити сертифікат</v>
      </c>
    </row>
    <row r="306" spans="1:4" x14ac:dyDescent="0.3">
      <c r="A306" s="1">
        <v>305</v>
      </c>
      <c r="B306" s="3">
        <v>305</v>
      </c>
      <c r="C306" t="s">
        <v>305</v>
      </c>
      <c r="D306" t="str">
        <f>HYPERLINK("https://talan.bank.gov.ua/get-user-certificate/gA3W1TbYIWRzNFNJVC2Y","Завантажити сертифікат")</f>
        <v>Завантажити сертифікат</v>
      </c>
    </row>
    <row r="307" spans="1:4" x14ac:dyDescent="0.3">
      <c r="A307" s="1">
        <v>306</v>
      </c>
      <c r="B307" s="3">
        <v>306</v>
      </c>
      <c r="C307" t="s">
        <v>306</v>
      </c>
      <c r="D307" t="str">
        <f>HYPERLINK("https://talan.bank.gov.ua/get-user-certificate/gA3W1nW41XQNmr8fYoqb","Завантажити сертифікат")</f>
        <v>Завантажити сертифікат</v>
      </c>
    </row>
    <row r="308" spans="1:4" x14ac:dyDescent="0.3">
      <c r="A308" s="1">
        <v>307</v>
      </c>
      <c r="B308" s="3">
        <v>307</v>
      </c>
      <c r="C308" t="s">
        <v>307</v>
      </c>
      <c r="D308" t="str">
        <f>HYPERLINK("https://talan.bank.gov.ua/get-user-certificate/gA3W1ZJRaRi7x99mUYGW","Завантажити сертифікат")</f>
        <v>Завантажити сертифікат</v>
      </c>
    </row>
    <row r="309" spans="1:4" x14ac:dyDescent="0.3">
      <c r="A309" s="1">
        <v>308</v>
      </c>
      <c r="B309" s="3">
        <v>308</v>
      </c>
      <c r="C309" t="s">
        <v>308</v>
      </c>
      <c r="D309" t="str">
        <f>HYPERLINK("https://talan.bank.gov.ua/get-user-certificate/gA3W1hQiActjZLo5KswH","Завантажити сертифікат")</f>
        <v>Завантажити сертифікат</v>
      </c>
    </row>
    <row r="310" spans="1:4" x14ac:dyDescent="0.3">
      <c r="A310" s="1">
        <v>309</v>
      </c>
      <c r="B310" s="3">
        <v>309</v>
      </c>
      <c r="C310" t="s">
        <v>309</v>
      </c>
      <c r="D310" t="str">
        <f>HYPERLINK("https://talan.bank.gov.ua/get-user-certificate/gA3W1wrhSpBxFnPG5tgN","Завантажити сертифікат")</f>
        <v>Завантажити сертифікат</v>
      </c>
    </row>
    <row r="311" spans="1:4" x14ac:dyDescent="0.3">
      <c r="A311" s="1">
        <v>310</v>
      </c>
      <c r="B311" s="3">
        <v>310</v>
      </c>
      <c r="C311" t="s">
        <v>310</v>
      </c>
      <c r="D311" t="str">
        <f>HYPERLINK("https://talan.bank.gov.ua/get-user-certificate/gA3W1b6Ad9eFAGnKpvhi","Завантажити сертифікат")</f>
        <v>Завантажити сертифікат</v>
      </c>
    </row>
    <row r="312" spans="1:4" x14ac:dyDescent="0.3">
      <c r="A312" s="1">
        <v>311</v>
      </c>
      <c r="B312" s="3">
        <v>311</v>
      </c>
      <c r="C312" t="s">
        <v>311</v>
      </c>
      <c r="D312" t="str">
        <f>HYPERLINK("https://talan.bank.gov.ua/get-user-certificate/gA3W178GnWBGF81fYHnc","Завантажити сертифікат")</f>
        <v>Завантажити сертифікат</v>
      </c>
    </row>
    <row r="313" spans="1:4" x14ac:dyDescent="0.3">
      <c r="A313" s="1">
        <v>312</v>
      </c>
      <c r="B313" s="3">
        <v>312</v>
      </c>
      <c r="C313" t="s">
        <v>312</v>
      </c>
      <c r="D313" t="str">
        <f>HYPERLINK("https://talan.bank.gov.ua/get-user-certificate/gA3W1yaLwrQbeyQSOlmg","Завантажити сертифікат")</f>
        <v>Завантажити сертифікат</v>
      </c>
    </row>
    <row r="314" spans="1:4" x14ac:dyDescent="0.3">
      <c r="A314" s="1">
        <v>313</v>
      </c>
      <c r="B314" s="3">
        <v>313</v>
      </c>
      <c r="C314" t="s">
        <v>313</v>
      </c>
      <c r="D314" t="str">
        <f>HYPERLINK("https://talan.bank.gov.ua/get-user-certificate/gA3W1xlTRCAB8Gq-2hS4","Завантажити сертифікат")</f>
        <v>Завантажити сертифікат</v>
      </c>
    </row>
    <row r="315" spans="1:4" x14ac:dyDescent="0.3">
      <c r="A315" s="1">
        <v>314</v>
      </c>
      <c r="B315" s="3">
        <v>314</v>
      </c>
      <c r="C315" t="s">
        <v>314</v>
      </c>
      <c r="D315" t="str">
        <f>HYPERLINK("https://talan.bank.gov.ua/get-user-certificate/gA3W1tmEZdnZcdyp4fxk","Завантажити сертифікат")</f>
        <v>Завантажити сертифікат</v>
      </c>
    </row>
    <row r="316" spans="1:4" x14ac:dyDescent="0.3">
      <c r="A316" s="1">
        <v>315</v>
      </c>
      <c r="B316" s="3">
        <v>315</v>
      </c>
      <c r="C316" t="s">
        <v>315</v>
      </c>
      <c r="D316" t="str">
        <f>HYPERLINK("https://talan.bank.gov.ua/get-user-certificate/gA3W1I0ukeIsv060Dx7s","Завантажити сертифікат")</f>
        <v>Завантажити сертифікат</v>
      </c>
    </row>
    <row r="317" spans="1:4" x14ac:dyDescent="0.3">
      <c r="A317" s="1">
        <v>316</v>
      </c>
      <c r="B317" s="3">
        <v>316</v>
      </c>
      <c r="C317" t="s">
        <v>316</v>
      </c>
      <c r="D317" t="str">
        <f>HYPERLINK("https://talan.bank.gov.ua/get-user-certificate/gA3W16LQeqRgIUhNhfGT","Завантажити сертифікат")</f>
        <v>Завантажити сертифікат</v>
      </c>
    </row>
    <row r="318" spans="1:4" x14ac:dyDescent="0.3">
      <c r="A318" s="1">
        <v>317</v>
      </c>
      <c r="B318" s="3">
        <v>317</v>
      </c>
      <c r="C318" t="s">
        <v>317</v>
      </c>
      <c r="D318" t="str">
        <f>HYPERLINK("https://talan.bank.gov.ua/get-user-certificate/gA3W1A2Sd9qHhc8OLqLc","Завантажити сертифікат")</f>
        <v>Завантажити сертифікат</v>
      </c>
    </row>
    <row r="319" spans="1:4" x14ac:dyDescent="0.3">
      <c r="A319" s="1">
        <v>318</v>
      </c>
      <c r="B319" s="3">
        <v>318</v>
      </c>
      <c r="C319" t="s">
        <v>318</v>
      </c>
      <c r="D319" t="str">
        <f>HYPERLINK("https://talan.bank.gov.ua/get-user-certificate/gA3W182gQ9_hvhTRKxAS","Завантажити сертифікат")</f>
        <v>Завантажити сертифікат</v>
      </c>
    </row>
    <row r="320" spans="1:4" x14ac:dyDescent="0.3">
      <c r="A320" s="1">
        <v>319</v>
      </c>
      <c r="B320" s="3">
        <v>319</v>
      </c>
      <c r="C320" t="s">
        <v>319</v>
      </c>
      <c r="D320" t="str">
        <f>HYPERLINK("https://talan.bank.gov.ua/get-user-certificate/gA3W1YVyqqPeYh6YsFoh","Завантажити сертифікат")</f>
        <v>Завантажити сертифікат</v>
      </c>
    </row>
    <row r="321" spans="1:4" x14ac:dyDescent="0.3">
      <c r="A321" s="1">
        <v>320</v>
      </c>
      <c r="B321" s="3">
        <v>320</v>
      </c>
      <c r="C321" t="s">
        <v>320</v>
      </c>
      <c r="D321" t="str">
        <f>HYPERLINK("https://talan.bank.gov.ua/get-user-certificate/gA3W1kqKfl6IOK91ovDa","Завантажити сертифікат")</f>
        <v>Завантажити сертифікат</v>
      </c>
    </row>
    <row r="322" spans="1:4" x14ac:dyDescent="0.3">
      <c r="A322" s="1">
        <v>321</v>
      </c>
      <c r="B322" s="3">
        <v>321</v>
      </c>
      <c r="C322" t="s">
        <v>321</v>
      </c>
      <c r="D322" t="str">
        <f>HYPERLINK("https://talan.bank.gov.ua/get-user-certificate/gA3W1GjPjFQsQfZOnLBW","Завантажити сертифікат")</f>
        <v>Завантажити сертифікат</v>
      </c>
    </row>
    <row r="323" spans="1:4" x14ac:dyDescent="0.3">
      <c r="A323" s="1">
        <v>322</v>
      </c>
      <c r="B323" s="3">
        <v>322</v>
      </c>
      <c r="C323" t="s">
        <v>322</v>
      </c>
      <c r="D323" t="str">
        <f>HYPERLINK("https://talan.bank.gov.ua/get-user-certificate/gA3W1Wj0_YCdJpsz1lQo","Завантажити сертифікат")</f>
        <v>Завантажити сертифікат</v>
      </c>
    </row>
    <row r="324" spans="1:4" x14ac:dyDescent="0.3">
      <c r="A324" s="1">
        <v>323</v>
      </c>
      <c r="B324" s="3">
        <v>323</v>
      </c>
      <c r="C324" t="s">
        <v>323</v>
      </c>
      <c r="D324" t="str">
        <f>HYPERLINK("https://talan.bank.gov.ua/get-user-certificate/gA3W1MW7g5La_1299XIn","Завантажити сертифікат")</f>
        <v>Завантажити сертифікат</v>
      </c>
    </row>
    <row r="325" spans="1:4" x14ac:dyDescent="0.3">
      <c r="A325" s="1">
        <v>324</v>
      </c>
      <c r="B325" s="3">
        <v>324</v>
      </c>
      <c r="C325" t="s">
        <v>324</v>
      </c>
      <c r="D325" t="str">
        <f>HYPERLINK("https://talan.bank.gov.ua/get-user-certificate/gA3W1d3e0Nad7NUQonMj","Завантажити сертифікат")</f>
        <v>Завантажити сертифікат</v>
      </c>
    </row>
    <row r="326" spans="1:4" x14ac:dyDescent="0.3">
      <c r="A326" s="1">
        <v>325</v>
      </c>
      <c r="B326" s="3">
        <v>325</v>
      </c>
      <c r="C326" t="s">
        <v>325</v>
      </c>
      <c r="D326" t="str">
        <f>HYPERLINK("https://talan.bank.gov.ua/get-user-certificate/gA3W184a21GEJLQI0uT3","Завантажити сертифікат")</f>
        <v>Завантажити сертифікат</v>
      </c>
    </row>
    <row r="327" spans="1:4" x14ac:dyDescent="0.3">
      <c r="A327" s="1">
        <v>326</v>
      </c>
      <c r="B327" s="3">
        <v>326</v>
      </c>
      <c r="C327" t="s">
        <v>326</v>
      </c>
      <c r="D327" t="str">
        <f>HYPERLINK("https://talan.bank.gov.ua/get-user-certificate/gA3W18ps9c6fgQ3NrRPk","Завантажити сертифікат")</f>
        <v>Завантажити сертифікат</v>
      </c>
    </row>
    <row r="328" spans="1:4" x14ac:dyDescent="0.3">
      <c r="A328" s="1">
        <v>327</v>
      </c>
      <c r="B328" s="3">
        <v>327</v>
      </c>
      <c r="C328" t="s">
        <v>327</v>
      </c>
      <c r="D328" t="str">
        <f>HYPERLINK("https://talan.bank.gov.ua/get-user-certificate/gA3W1MC8LcJFpbIXyBon","Завантажити сертифікат")</f>
        <v>Завантажити сертифікат</v>
      </c>
    </row>
    <row r="329" spans="1:4" x14ac:dyDescent="0.3">
      <c r="A329" s="1">
        <v>328</v>
      </c>
      <c r="B329" s="3">
        <v>328</v>
      </c>
      <c r="C329" t="s">
        <v>328</v>
      </c>
      <c r="D329" t="str">
        <f>HYPERLINK("https://talan.bank.gov.ua/get-user-certificate/gA3W16L5O18cpDUodjdn","Завантажити сертифікат")</f>
        <v>Завантажити сертифікат</v>
      </c>
    </row>
    <row r="330" spans="1:4" x14ac:dyDescent="0.3">
      <c r="A330" s="1">
        <v>329</v>
      </c>
      <c r="B330" s="3">
        <v>329</v>
      </c>
      <c r="C330" t="s">
        <v>329</v>
      </c>
      <c r="D330" t="str">
        <f>HYPERLINK("https://talan.bank.gov.ua/get-user-certificate/gA3W1ddMhwXyljgo7a0f","Завантажити сертифікат")</f>
        <v>Завантажити сертифікат</v>
      </c>
    </row>
    <row r="331" spans="1:4" x14ac:dyDescent="0.3">
      <c r="A331" s="1">
        <v>330</v>
      </c>
      <c r="B331" s="3">
        <v>330</v>
      </c>
      <c r="C331" t="s">
        <v>330</v>
      </c>
      <c r="D331" t="str">
        <f>HYPERLINK("https://talan.bank.gov.ua/get-user-certificate/gA3W1zy_99kRTXjVtWeC","Завантажити сертифікат")</f>
        <v>Завантажити сертифікат</v>
      </c>
    </row>
    <row r="332" spans="1:4" x14ac:dyDescent="0.3">
      <c r="A332" s="1">
        <v>331</v>
      </c>
      <c r="B332" s="3">
        <v>331</v>
      </c>
      <c r="C332" t="s">
        <v>331</v>
      </c>
      <c r="D332" t="str">
        <f>HYPERLINK("https://talan.bank.gov.ua/get-user-certificate/gA3W1IlKuLcezGZzlAVl","Завантажити сертифікат")</f>
        <v>Завантажити сертифікат</v>
      </c>
    </row>
    <row r="333" spans="1:4" x14ac:dyDescent="0.3">
      <c r="A333" s="1">
        <v>332</v>
      </c>
      <c r="B333" s="3">
        <v>332</v>
      </c>
      <c r="C333" t="s">
        <v>332</v>
      </c>
      <c r="D333" t="str">
        <f>HYPERLINK("https://talan.bank.gov.ua/get-user-certificate/gA3W1MDa4kEwL9wipwWp","Завантажити сертифікат")</f>
        <v>Завантажити сертифікат</v>
      </c>
    </row>
    <row r="334" spans="1:4" x14ac:dyDescent="0.3">
      <c r="A334" s="1">
        <v>333</v>
      </c>
      <c r="B334" s="3">
        <v>333</v>
      </c>
      <c r="C334" t="s">
        <v>333</v>
      </c>
      <c r="D334" t="str">
        <f>HYPERLINK("https://talan.bank.gov.ua/get-user-certificate/gA3W1AAkxiELOrrx1ng0","Завантажити сертифікат")</f>
        <v>Завантажити сертифікат</v>
      </c>
    </row>
    <row r="335" spans="1:4" x14ac:dyDescent="0.3">
      <c r="A335" s="1">
        <v>334</v>
      </c>
      <c r="B335" s="3">
        <v>334</v>
      </c>
      <c r="C335" t="s">
        <v>334</v>
      </c>
      <c r="D335" t="str">
        <f>HYPERLINK("https://talan.bank.gov.ua/get-user-certificate/gA3W1S7SeB6rZ5J3msgn","Завантажити сертифікат")</f>
        <v>Завантажити сертифікат</v>
      </c>
    </row>
    <row r="336" spans="1:4" x14ac:dyDescent="0.3">
      <c r="A336" s="1">
        <v>335</v>
      </c>
      <c r="B336" s="3">
        <v>335</v>
      </c>
      <c r="C336" t="s">
        <v>335</v>
      </c>
      <c r="D336" t="str">
        <f>HYPERLINK("https://talan.bank.gov.ua/get-user-certificate/gA3W1d1YtVmU0cU5i8h1","Завантажити сертифікат")</f>
        <v>Завантажити сертифікат</v>
      </c>
    </row>
    <row r="337" spans="1:4" x14ac:dyDescent="0.3">
      <c r="A337" s="1">
        <v>336</v>
      </c>
      <c r="B337" s="3">
        <v>336</v>
      </c>
      <c r="C337" t="s">
        <v>336</v>
      </c>
      <c r="D337" t="str">
        <f>HYPERLINK("https://talan.bank.gov.ua/get-user-certificate/gA3W1XqbFt4JUD7a4Ix7","Завантажити сертифікат")</f>
        <v>Завантажити сертифікат</v>
      </c>
    </row>
    <row r="338" spans="1:4" x14ac:dyDescent="0.3">
      <c r="A338" s="1">
        <v>337</v>
      </c>
      <c r="B338" s="3">
        <v>337</v>
      </c>
      <c r="C338" t="s">
        <v>337</v>
      </c>
      <c r="D338" t="str">
        <f>HYPERLINK("https://talan.bank.gov.ua/get-user-certificate/gA3W142BcLFzl4mOMrm_","Завантажити сертифікат")</f>
        <v>Завантажити сертифікат</v>
      </c>
    </row>
    <row r="339" spans="1:4" x14ac:dyDescent="0.3">
      <c r="A339" s="1">
        <v>338</v>
      </c>
      <c r="B339" s="3">
        <v>338</v>
      </c>
      <c r="C339" t="s">
        <v>338</v>
      </c>
      <c r="D339" t="str">
        <f>HYPERLINK("https://talan.bank.gov.ua/get-user-certificate/gA3W1z8gcU48lBwEYrVR","Завантажити сертифікат")</f>
        <v>Завантажити сертифікат</v>
      </c>
    </row>
    <row r="340" spans="1:4" x14ac:dyDescent="0.3">
      <c r="A340" s="1">
        <v>339</v>
      </c>
      <c r="B340" s="3">
        <v>339</v>
      </c>
      <c r="C340" t="s">
        <v>339</v>
      </c>
      <c r="D340" t="str">
        <f>HYPERLINK("https://talan.bank.gov.ua/get-user-certificate/gA3W1L53vnmqWGIhS44q","Завантажити сертифікат")</f>
        <v>Завантажити сертифікат</v>
      </c>
    </row>
    <row r="341" spans="1:4" x14ac:dyDescent="0.3">
      <c r="A341" s="1">
        <v>340</v>
      </c>
      <c r="B341" s="3">
        <v>340</v>
      </c>
      <c r="C341" t="s">
        <v>340</v>
      </c>
      <c r="D341" t="str">
        <f>HYPERLINK("https://talan.bank.gov.ua/get-user-certificate/gA3W1blMAt-ffdJzLXR7","Завантажити сертифікат")</f>
        <v>Завантажити сертифікат</v>
      </c>
    </row>
    <row r="342" spans="1:4" x14ac:dyDescent="0.3">
      <c r="A342" s="1">
        <v>341</v>
      </c>
      <c r="B342" s="3">
        <v>341</v>
      </c>
      <c r="C342" t="s">
        <v>341</v>
      </c>
      <c r="D342" t="str">
        <f>HYPERLINK("https://talan.bank.gov.ua/get-user-certificate/gA3W1JCKG0UBRYs8li7_","Завантажити сертифікат")</f>
        <v>Завантажити сертифікат</v>
      </c>
    </row>
    <row r="343" spans="1:4" x14ac:dyDescent="0.3">
      <c r="A343" s="1">
        <v>342</v>
      </c>
      <c r="B343" s="3">
        <v>342</v>
      </c>
      <c r="C343" t="s">
        <v>342</v>
      </c>
      <c r="D343" t="str">
        <f>HYPERLINK("https://talan.bank.gov.ua/get-user-certificate/gA3W1m3ZpWeqtRAW0eV3","Завантажити сертифікат")</f>
        <v>Завантажити сертифікат</v>
      </c>
    </row>
    <row r="344" spans="1:4" x14ac:dyDescent="0.3">
      <c r="A344" s="1">
        <v>343</v>
      </c>
      <c r="B344" s="3">
        <v>343</v>
      </c>
      <c r="C344" t="s">
        <v>343</v>
      </c>
      <c r="D344" t="str">
        <f>HYPERLINK("https://talan.bank.gov.ua/get-user-certificate/gA3W1wVuGbNWpVrn-_nF","Завантажити сертифікат")</f>
        <v>Завантажити сертифікат</v>
      </c>
    </row>
    <row r="345" spans="1:4" x14ac:dyDescent="0.3">
      <c r="A345" s="1">
        <v>344</v>
      </c>
      <c r="B345" s="3">
        <v>344</v>
      </c>
      <c r="C345" t="s">
        <v>344</v>
      </c>
      <c r="D345" t="str">
        <f>HYPERLINK("https://talan.bank.gov.ua/get-user-certificate/gA3W196xd2sH-8t4_yMZ","Завантажити сертифікат")</f>
        <v>Завантажити сертифікат</v>
      </c>
    </row>
    <row r="346" spans="1:4" x14ac:dyDescent="0.3">
      <c r="A346" s="1">
        <v>345</v>
      </c>
      <c r="B346" s="3">
        <v>345</v>
      </c>
      <c r="C346" t="s">
        <v>345</v>
      </c>
      <c r="D346" t="str">
        <f>HYPERLINK("https://talan.bank.gov.ua/get-user-certificate/gA3W10-W5L_AXuA2SLaI","Завантажити сертифікат")</f>
        <v>Завантажити сертифікат</v>
      </c>
    </row>
    <row r="347" spans="1:4" x14ac:dyDescent="0.3">
      <c r="A347" s="1">
        <v>346</v>
      </c>
      <c r="B347" s="3">
        <v>346</v>
      </c>
      <c r="C347" t="s">
        <v>346</v>
      </c>
      <c r="D347" t="str">
        <f>HYPERLINK("https://talan.bank.gov.ua/get-user-certificate/gA3W1OWyTkXT_Kik_59q","Завантажити сертифікат")</f>
        <v>Завантажити сертифікат</v>
      </c>
    </row>
    <row r="348" spans="1:4" x14ac:dyDescent="0.3">
      <c r="A348" s="1">
        <v>347</v>
      </c>
      <c r="B348" s="3">
        <v>347</v>
      </c>
      <c r="C348" t="s">
        <v>347</v>
      </c>
      <c r="D348" t="str">
        <f>HYPERLINK("https://talan.bank.gov.ua/get-user-certificate/gA3W1QT8OJWV_dhP1Oem","Завантажити сертифікат")</f>
        <v>Завантажити сертифікат</v>
      </c>
    </row>
    <row r="349" spans="1:4" x14ac:dyDescent="0.3">
      <c r="A349" s="1">
        <v>348</v>
      </c>
      <c r="B349" s="3">
        <v>348</v>
      </c>
      <c r="C349" t="s">
        <v>348</v>
      </c>
      <c r="D349" t="str">
        <f>HYPERLINK("https://talan.bank.gov.ua/get-user-certificate/gA3W1-aHY6m2C_pPByvb","Завантажити сертифікат")</f>
        <v>Завантажити сертифікат</v>
      </c>
    </row>
    <row r="350" spans="1:4" x14ac:dyDescent="0.3">
      <c r="A350" s="1">
        <v>349</v>
      </c>
      <c r="B350" s="3">
        <v>349</v>
      </c>
      <c r="C350" t="s">
        <v>349</v>
      </c>
      <c r="D350" t="str">
        <f>HYPERLINK("https://talan.bank.gov.ua/get-user-certificate/gA3W1vQw9eD2IvnEdzex","Завантажити сертифікат")</f>
        <v>Завантажити сертифікат</v>
      </c>
    </row>
    <row r="351" spans="1:4" x14ac:dyDescent="0.3">
      <c r="A351" s="1">
        <v>350</v>
      </c>
      <c r="B351" s="3">
        <v>350</v>
      </c>
      <c r="C351" t="s">
        <v>350</v>
      </c>
      <c r="D351" t="str">
        <f>HYPERLINK("https://talan.bank.gov.ua/get-user-certificate/gA3W1qL9JNqbE5mgPzxM","Завантажити сертифікат")</f>
        <v>Завантажити сертифікат</v>
      </c>
    </row>
    <row r="352" spans="1:4" x14ac:dyDescent="0.3">
      <c r="A352" s="1">
        <v>351</v>
      </c>
      <c r="B352" s="3">
        <v>351</v>
      </c>
      <c r="C352" t="s">
        <v>351</v>
      </c>
      <c r="D352" t="str">
        <f>HYPERLINK("https://talan.bank.gov.ua/get-user-certificate/gA3W1ipj_N9UXtGsubA4","Завантажити сертифікат")</f>
        <v>Завантажити сертифікат</v>
      </c>
    </row>
    <row r="353" spans="1:4" x14ac:dyDescent="0.3">
      <c r="A353" s="1">
        <v>352</v>
      </c>
      <c r="B353" s="3">
        <v>352</v>
      </c>
      <c r="C353" t="s">
        <v>352</v>
      </c>
      <c r="D353" t="str">
        <f>HYPERLINK("https://talan.bank.gov.ua/get-user-certificate/gA3W1ouVOigFHQSdslwi","Завантажити сертифікат")</f>
        <v>Завантажити сертифікат</v>
      </c>
    </row>
    <row r="354" spans="1:4" x14ac:dyDescent="0.3">
      <c r="A354" s="1">
        <v>353</v>
      </c>
      <c r="B354" s="3">
        <v>353</v>
      </c>
      <c r="C354" t="s">
        <v>353</v>
      </c>
      <c r="D354" t="str">
        <f>HYPERLINK("https://talan.bank.gov.ua/get-user-certificate/gA3W1dRZi86Fl0b5j_8c","Завантажити сертифікат")</f>
        <v>Завантажити сертифікат</v>
      </c>
    </row>
    <row r="355" spans="1:4" x14ac:dyDescent="0.3">
      <c r="A355" s="1">
        <v>354</v>
      </c>
      <c r="B355" s="3">
        <v>354</v>
      </c>
      <c r="C355" t="s">
        <v>354</v>
      </c>
      <c r="D355" t="str">
        <f>HYPERLINK("https://talan.bank.gov.ua/get-user-certificate/gA3W1AIe3KnmMXdDOLaI","Завантажити сертифікат")</f>
        <v>Завантажити сертифікат</v>
      </c>
    </row>
    <row r="356" spans="1:4" x14ac:dyDescent="0.3">
      <c r="A356" s="1">
        <v>355</v>
      </c>
      <c r="B356" s="3">
        <v>355</v>
      </c>
      <c r="C356" t="s">
        <v>355</v>
      </c>
      <c r="D356" t="str">
        <f>HYPERLINK("https://talan.bank.gov.ua/get-user-certificate/gA3W1ta5gmGThv3neP83","Завантажити сертифікат")</f>
        <v>Завантажити сертифікат</v>
      </c>
    </row>
    <row r="357" spans="1:4" x14ac:dyDescent="0.3">
      <c r="A357" s="1">
        <v>356</v>
      </c>
      <c r="B357" s="3">
        <v>356</v>
      </c>
      <c r="C357" t="s">
        <v>356</v>
      </c>
      <c r="D357" t="str">
        <f>HYPERLINK("https://talan.bank.gov.ua/get-user-certificate/gA3W1ieyftCFeItQDBFl","Завантажити сертифікат")</f>
        <v>Завантажити сертифікат</v>
      </c>
    </row>
    <row r="358" spans="1:4" x14ac:dyDescent="0.3">
      <c r="A358" s="1">
        <v>357</v>
      </c>
      <c r="B358" s="3">
        <v>357</v>
      </c>
      <c r="C358" t="s">
        <v>357</v>
      </c>
      <c r="D358" t="str">
        <f>HYPERLINK("https://talan.bank.gov.ua/get-user-certificate/gA3W1Qh082L09T2qiqLC","Завантажити сертифікат")</f>
        <v>Завантажити сертифікат</v>
      </c>
    </row>
    <row r="359" spans="1:4" x14ac:dyDescent="0.3">
      <c r="A359" s="1">
        <v>358</v>
      </c>
      <c r="B359" s="3">
        <v>358</v>
      </c>
      <c r="C359" t="s">
        <v>358</v>
      </c>
      <c r="D359" t="str">
        <f>HYPERLINK("https://talan.bank.gov.ua/get-user-certificate/gA3W1OQIWLFXpEvNAuy5","Завантажити сертифікат")</f>
        <v>Завантажити сертифікат</v>
      </c>
    </row>
    <row r="360" spans="1:4" x14ac:dyDescent="0.3">
      <c r="A360" s="1">
        <v>359</v>
      </c>
      <c r="B360" s="3">
        <v>359</v>
      </c>
      <c r="C360" t="s">
        <v>359</v>
      </c>
      <c r="D360" t="str">
        <f>HYPERLINK("https://talan.bank.gov.ua/get-user-certificate/gA3W1pVwRrwyhqx-NMfy","Завантажити сертифікат")</f>
        <v>Завантажити сертифікат</v>
      </c>
    </row>
    <row r="361" spans="1:4" x14ac:dyDescent="0.3">
      <c r="A361" s="1">
        <v>360</v>
      </c>
      <c r="B361" s="3">
        <v>360</v>
      </c>
      <c r="C361" t="s">
        <v>360</v>
      </c>
      <c r="D361" t="str">
        <f>HYPERLINK("https://talan.bank.gov.ua/get-user-certificate/gA3W1rLlG8EI7yspdkWh","Завантажити сертифікат")</f>
        <v>Завантажити сертифікат</v>
      </c>
    </row>
    <row r="362" spans="1:4" x14ac:dyDescent="0.3">
      <c r="A362" s="1">
        <v>361</v>
      </c>
      <c r="B362" s="3">
        <v>361</v>
      </c>
      <c r="C362" t="s">
        <v>361</v>
      </c>
      <c r="D362" t="str">
        <f>HYPERLINK("https://talan.bank.gov.ua/get-user-certificate/gA3W1Ia9BIblyVAN7azN","Завантажити сертифікат")</f>
        <v>Завантажити сертифікат</v>
      </c>
    </row>
    <row r="363" spans="1:4" x14ac:dyDescent="0.3">
      <c r="A363" s="1">
        <v>362</v>
      </c>
      <c r="B363" s="3">
        <v>362</v>
      </c>
      <c r="C363" t="s">
        <v>362</v>
      </c>
      <c r="D363" t="str">
        <f>HYPERLINK("https://talan.bank.gov.ua/get-user-certificate/gA3W1uXp3_6a2UmqLCbF","Завантажити сертифікат")</f>
        <v>Завантажити сертифікат</v>
      </c>
    </row>
    <row r="364" spans="1:4" x14ac:dyDescent="0.3">
      <c r="A364" s="1">
        <v>363</v>
      </c>
      <c r="B364" s="3">
        <v>363</v>
      </c>
      <c r="C364" t="s">
        <v>363</v>
      </c>
      <c r="D364" t="str">
        <f>HYPERLINK("https://talan.bank.gov.ua/get-user-certificate/gA3W1jzWgGXy5XtI3PMv","Завантажити сертифікат")</f>
        <v>Завантажити сертифікат</v>
      </c>
    </row>
    <row r="365" spans="1:4" x14ac:dyDescent="0.3">
      <c r="A365" s="1">
        <v>364</v>
      </c>
      <c r="B365" s="3">
        <v>364</v>
      </c>
      <c r="C365" t="s">
        <v>364</v>
      </c>
      <c r="D365" t="str">
        <f>HYPERLINK("https://talan.bank.gov.ua/get-user-certificate/gA3W1ZWyAOYmrwkVDeE7","Завантажити сертифікат")</f>
        <v>Завантажити сертифікат</v>
      </c>
    </row>
    <row r="366" spans="1:4" x14ac:dyDescent="0.3">
      <c r="A366" s="1">
        <v>365</v>
      </c>
      <c r="B366" s="3">
        <v>365</v>
      </c>
      <c r="C366" t="s">
        <v>365</v>
      </c>
      <c r="D366" t="str">
        <f>HYPERLINK("https://talan.bank.gov.ua/get-user-certificate/gA3W1nEpo1DbeaeEZKtm","Завантажити сертифікат")</f>
        <v>Завантажити сертифікат</v>
      </c>
    </row>
    <row r="367" spans="1:4" x14ac:dyDescent="0.3">
      <c r="A367" s="1">
        <v>366</v>
      </c>
      <c r="B367" s="3">
        <v>366</v>
      </c>
      <c r="C367" t="s">
        <v>366</v>
      </c>
      <c r="D367" t="str">
        <f>HYPERLINK("https://talan.bank.gov.ua/get-user-certificate/gA3W1cCnqz3lc3465cbv","Завантажити сертифікат")</f>
        <v>Завантажити сертифікат</v>
      </c>
    </row>
    <row r="368" spans="1:4" x14ac:dyDescent="0.3">
      <c r="A368" s="1">
        <v>367</v>
      </c>
      <c r="B368" s="3">
        <v>367</v>
      </c>
      <c r="C368" t="s">
        <v>367</v>
      </c>
      <c r="D368" t="str">
        <f>HYPERLINK("https://talan.bank.gov.ua/get-user-certificate/gA3W11kT8Rthw7MVr5Yu","Завантажити сертифікат")</f>
        <v>Завантажити сертифікат</v>
      </c>
    </row>
    <row r="369" spans="1:4" x14ac:dyDescent="0.3">
      <c r="A369" s="1">
        <v>368</v>
      </c>
      <c r="B369" s="3">
        <v>368</v>
      </c>
      <c r="C369" t="s">
        <v>368</v>
      </c>
      <c r="D369" t="str">
        <f>HYPERLINK("https://talan.bank.gov.ua/get-user-certificate/gA3W1oP4s8Nc4TMH7Rov","Завантажити сертифікат")</f>
        <v>Завантажити сертифікат</v>
      </c>
    </row>
    <row r="370" spans="1:4" x14ac:dyDescent="0.3">
      <c r="A370" s="1">
        <v>369</v>
      </c>
      <c r="B370" s="3">
        <v>369</v>
      </c>
      <c r="C370" t="s">
        <v>369</v>
      </c>
      <c r="D370" t="str">
        <f>HYPERLINK("https://talan.bank.gov.ua/get-user-certificate/gA3W1uZm5Zl8azWdkV39","Завантажити сертифікат")</f>
        <v>Завантажити сертифікат</v>
      </c>
    </row>
    <row r="371" spans="1:4" x14ac:dyDescent="0.3">
      <c r="A371" s="1">
        <v>370</v>
      </c>
      <c r="B371" s="3">
        <v>370</v>
      </c>
      <c r="C371" t="s">
        <v>370</v>
      </c>
      <c r="D371" t="str">
        <f>HYPERLINK("https://talan.bank.gov.ua/get-user-certificate/gA3W1zgMxuXlq6UgcK5S","Завантажити сертифікат")</f>
        <v>Завантажити сертифікат</v>
      </c>
    </row>
    <row r="372" spans="1:4" x14ac:dyDescent="0.3">
      <c r="A372" s="1">
        <v>371</v>
      </c>
      <c r="B372" s="3">
        <v>371</v>
      </c>
      <c r="C372" t="s">
        <v>371</v>
      </c>
      <c r="D372" t="str">
        <f>HYPERLINK("https://talan.bank.gov.ua/get-user-certificate/gA3W1IEeYKxmkD8tIXL8","Завантажити сертифікат")</f>
        <v>Завантажити сертифікат</v>
      </c>
    </row>
    <row r="373" spans="1:4" x14ac:dyDescent="0.3">
      <c r="A373" s="1">
        <v>372</v>
      </c>
      <c r="B373" s="3">
        <v>372</v>
      </c>
      <c r="C373" t="s">
        <v>372</v>
      </c>
      <c r="D373" t="str">
        <f>HYPERLINK("https://talan.bank.gov.ua/get-user-certificate/gA3W1xXs0K9v-TXTZ8Xl","Завантажити сертифікат")</f>
        <v>Завантажити сертифікат</v>
      </c>
    </row>
    <row r="374" spans="1:4" x14ac:dyDescent="0.3">
      <c r="A374" s="1">
        <v>373</v>
      </c>
      <c r="B374" s="3">
        <v>373</v>
      </c>
      <c r="C374" t="s">
        <v>373</v>
      </c>
      <c r="D374" t="str">
        <f>HYPERLINK("https://talan.bank.gov.ua/get-user-certificate/gA3W1Tz32HV9-yrGMwu0","Завантажити сертифікат")</f>
        <v>Завантажити сертифікат</v>
      </c>
    </row>
    <row r="375" spans="1:4" x14ac:dyDescent="0.3">
      <c r="A375" s="1">
        <v>374</v>
      </c>
      <c r="B375" s="3">
        <v>374</v>
      </c>
      <c r="C375" t="s">
        <v>374</v>
      </c>
      <c r="D375" t="str">
        <f>HYPERLINK("https://talan.bank.gov.ua/get-user-certificate/gA3W18gZhA52hyqd8EJs","Завантажити сертифікат")</f>
        <v>Завантажити сертифікат</v>
      </c>
    </row>
    <row r="376" spans="1:4" x14ac:dyDescent="0.3">
      <c r="A376" s="1">
        <v>375</v>
      </c>
      <c r="B376" s="3">
        <v>375</v>
      </c>
      <c r="C376" t="s">
        <v>375</v>
      </c>
      <c r="D376" t="str">
        <f>HYPERLINK("https://talan.bank.gov.ua/get-user-certificate/gA3W1z8H-pwPhnQYG9Vo","Завантажити сертифікат")</f>
        <v>Завантажити сертифікат</v>
      </c>
    </row>
    <row r="377" spans="1:4" x14ac:dyDescent="0.3">
      <c r="A377" s="1">
        <v>376</v>
      </c>
      <c r="B377" s="3">
        <v>376</v>
      </c>
      <c r="C377" t="s">
        <v>376</v>
      </c>
      <c r="D377" t="str">
        <f>HYPERLINK("https://talan.bank.gov.ua/get-user-certificate/gA3W1ChcmR-AyTXHN17v","Завантажити сертифікат")</f>
        <v>Завантажити сертифікат</v>
      </c>
    </row>
    <row r="378" spans="1:4" x14ac:dyDescent="0.3">
      <c r="A378" s="1">
        <v>377</v>
      </c>
      <c r="B378" s="3">
        <v>377</v>
      </c>
      <c r="C378" t="s">
        <v>377</v>
      </c>
      <c r="D378" t="str">
        <f>HYPERLINK("https://talan.bank.gov.ua/get-user-certificate/gA3W1fOGJ9WcklmZNeTD","Завантажити сертифікат")</f>
        <v>Завантажити сертифікат</v>
      </c>
    </row>
    <row r="379" spans="1:4" x14ac:dyDescent="0.3">
      <c r="A379" s="1">
        <v>378</v>
      </c>
      <c r="B379" s="3">
        <v>378</v>
      </c>
      <c r="C379" t="s">
        <v>378</v>
      </c>
      <c r="D379" t="str">
        <f>HYPERLINK("https://talan.bank.gov.ua/get-user-certificate/gA3W1ICOW7Fmu1nli1cD","Завантажити сертифікат")</f>
        <v>Завантажити сертифікат</v>
      </c>
    </row>
    <row r="380" spans="1:4" x14ac:dyDescent="0.3">
      <c r="A380" s="1">
        <v>379</v>
      </c>
      <c r="B380" s="3">
        <v>379</v>
      </c>
      <c r="C380" t="s">
        <v>379</v>
      </c>
      <c r="D380" t="str">
        <f>HYPERLINK("https://talan.bank.gov.ua/get-user-certificate/gA3W1GKW6lG1jhZVX-Sp","Завантажити сертифікат")</f>
        <v>Завантажити сертифікат</v>
      </c>
    </row>
    <row r="381" spans="1:4" x14ac:dyDescent="0.3">
      <c r="A381" s="1">
        <v>380</v>
      </c>
      <c r="B381" s="3">
        <v>380</v>
      </c>
      <c r="C381" t="s">
        <v>380</v>
      </c>
      <c r="D381" t="str">
        <f>HYPERLINK("https://talan.bank.gov.ua/get-user-certificate/gA3W1gUnyVdm0dG6weX9","Завантажити сертифікат")</f>
        <v>Завантажити сертифікат</v>
      </c>
    </row>
    <row r="382" spans="1:4" x14ac:dyDescent="0.3">
      <c r="A382" s="1">
        <v>381</v>
      </c>
      <c r="B382" s="3">
        <v>381</v>
      </c>
      <c r="C382" t="s">
        <v>381</v>
      </c>
      <c r="D382" t="str">
        <f>HYPERLINK("https://talan.bank.gov.ua/get-user-certificate/gA3W1TbAVRF5s4jvmHjN","Завантажити сертифікат")</f>
        <v>Завантажити сертифікат</v>
      </c>
    </row>
    <row r="383" spans="1:4" x14ac:dyDescent="0.3">
      <c r="A383" s="1">
        <v>382</v>
      </c>
      <c r="B383" s="3">
        <v>382</v>
      </c>
      <c r="C383" t="s">
        <v>382</v>
      </c>
      <c r="D383" t="str">
        <f>HYPERLINK("https://talan.bank.gov.ua/get-user-certificate/gA3W11iD87mc0WQIMJBi","Завантажити сертифікат")</f>
        <v>Завантажити сертифікат</v>
      </c>
    </row>
    <row r="384" spans="1:4" x14ac:dyDescent="0.3">
      <c r="A384" s="1">
        <v>383</v>
      </c>
      <c r="B384" s="3">
        <v>383</v>
      </c>
      <c r="C384" t="s">
        <v>383</v>
      </c>
      <c r="D384" t="str">
        <f>HYPERLINK("https://talan.bank.gov.ua/get-user-certificate/gA3W1MuHKe7FalCwyXTO","Завантажити сертифікат")</f>
        <v>Завантажити сертифікат</v>
      </c>
    </row>
    <row r="385" spans="1:4" x14ac:dyDescent="0.3">
      <c r="A385" s="1">
        <v>384</v>
      </c>
      <c r="B385" s="3">
        <v>384</v>
      </c>
      <c r="C385" t="s">
        <v>384</v>
      </c>
      <c r="D385" t="str">
        <f>HYPERLINK("https://talan.bank.gov.ua/get-user-certificate/gA3W1tb6bBOAgEkjW_a4","Завантажити сертифікат")</f>
        <v>Завантажити сертифікат</v>
      </c>
    </row>
    <row r="386" spans="1:4" x14ac:dyDescent="0.3">
      <c r="A386" s="1">
        <v>385</v>
      </c>
      <c r="B386" s="3">
        <v>385</v>
      </c>
      <c r="C386" t="s">
        <v>385</v>
      </c>
      <c r="D386" t="str">
        <f>HYPERLINK("https://talan.bank.gov.ua/get-user-certificate/gA3W1PZSD0Z6A3xaisKs","Завантажити сертифікат")</f>
        <v>Завантажити сертифікат</v>
      </c>
    </row>
    <row r="387" spans="1:4" x14ac:dyDescent="0.3">
      <c r="A387" s="1">
        <v>386</v>
      </c>
      <c r="B387" s="3">
        <v>386</v>
      </c>
      <c r="C387" t="s">
        <v>386</v>
      </c>
      <c r="D387" t="str">
        <f>HYPERLINK("https://talan.bank.gov.ua/get-user-certificate/gA3W1TEFa-Ft7uyNbgKp","Завантажити сертифікат")</f>
        <v>Завантажити сертифікат</v>
      </c>
    </row>
    <row r="388" spans="1:4" x14ac:dyDescent="0.3">
      <c r="A388" s="1">
        <v>387</v>
      </c>
      <c r="B388" s="3">
        <v>387</v>
      </c>
      <c r="C388" t="s">
        <v>387</v>
      </c>
      <c r="D388" t="str">
        <f>HYPERLINK("https://talan.bank.gov.ua/get-user-certificate/gA3W1xIGjXTvDOOMC_AB","Завантажити сертифікат")</f>
        <v>Завантажити сертифікат</v>
      </c>
    </row>
    <row r="389" spans="1:4" x14ac:dyDescent="0.3">
      <c r="A389" s="1">
        <v>388</v>
      </c>
      <c r="B389" s="3">
        <v>388</v>
      </c>
      <c r="C389" t="s">
        <v>388</v>
      </c>
      <c r="D389" t="str">
        <f>HYPERLINK("https://talan.bank.gov.ua/get-user-certificate/gA3W1CEygcgBucdz9dLg","Завантажити сертифікат")</f>
        <v>Завантажити сертифікат</v>
      </c>
    </row>
    <row r="390" spans="1:4" x14ac:dyDescent="0.3">
      <c r="A390" s="1">
        <v>389</v>
      </c>
      <c r="B390" s="3">
        <v>389</v>
      </c>
      <c r="C390" t="s">
        <v>389</v>
      </c>
      <c r="D390" t="str">
        <f>HYPERLINK("https://talan.bank.gov.ua/get-user-certificate/gA3W1Uydv06Jd4Ltd98H","Завантажити сертифікат")</f>
        <v>Завантажити сертифікат</v>
      </c>
    </row>
    <row r="391" spans="1:4" x14ac:dyDescent="0.3">
      <c r="A391" s="1">
        <v>390</v>
      </c>
      <c r="B391" s="3">
        <v>390</v>
      </c>
      <c r="C391" t="s">
        <v>390</v>
      </c>
      <c r="D391" t="str">
        <f>HYPERLINK("https://talan.bank.gov.ua/get-user-certificate/gA3W19BAFw903WVYFisN","Завантажити сертифікат")</f>
        <v>Завантажити сертифікат</v>
      </c>
    </row>
    <row r="392" spans="1:4" x14ac:dyDescent="0.3">
      <c r="A392" s="1">
        <v>391</v>
      </c>
      <c r="B392" s="3">
        <v>391</v>
      </c>
      <c r="C392" t="s">
        <v>391</v>
      </c>
      <c r="D392" t="str">
        <f>HYPERLINK("https://talan.bank.gov.ua/get-user-certificate/gA3W12qGGyoNfP_vXK-O","Завантажити сертифікат")</f>
        <v>Завантажити сертифікат</v>
      </c>
    </row>
    <row r="393" spans="1:4" x14ac:dyDescent="0.3">
      <c r="A393" s="1">
        <v>392</v>
      </c>
      <c r="B393" s="3">
        <v>392</v>
      </c>
      <c r="C393" t="s">
        <v>392</v>
      </c>
      <c r="D393" t="str">
        <f>HYPERLINK("https://talan.bank.gov.ua/get-user-certificate/gA3W1_LEjr00ToJeQLQf","Завантажити сертифікат")</f>
        <v>Завантажити сертифікат</v>
      </c>
    </row>
    <row r="394" spans="1:4" x14ac:dyDescent="0.3">
      <c r="A394" s="1">
        <v>393</v>
      </c>
      <c r="B394" s="3">
        <v>393</v>
      </c>
      <c r="C394" t="s">
        <v>393</v>
      </c>
      <c r="D394" t="str">
        <f>HYPERLINK("https://talan.bank.gov.ua/get-user-certificate/gA3W1hBFyCXPRtmF71HS","Завантажити сертифікат")</f>
        <v>Завантажити сертифікат</v>
      </c>
    </row>
    <row r="395" spans="1:4" x14ac:dyDescent="0.3">
      <c r="A395" s="1">
        <v>394</v>
      </c>
      <c r="B395" s="3">
        <v>394</v>
      </c>
      <c r="C395" t="s">
        <v>394</v>
      </c>
      <c r="D395" t="str">
        <f>HYPERLINK("https://talan.bank.gov.ua/get-user-certificate/gA3W11wUQp1YLZ_Y12g8","Завантажити сертифікат")</f>
        <v>Завантажити сертифікат</v>
      </c>
    </row>
    <row r="396" spans="1:4" x14ac:dyDescent="0.3">
      <c r="A396" s="1">
        <v>395</v>
      </c>
      <c r="B396" s="3">
        <v>395</v>
      </c>
      <c r="C396" t="s">
        <v>395</v>
      </c>
      <c r="D396" t="str">
        <f>HYPERLINK("https://talan.bank.gov.ua/get-user-certificate/gA3W148RNut-F4PRW1-s","Завантажити сертифікат")</f>
        <v>Завантажити сертифікат</v>
      </c>
    </row>
    <row r="397" spans="1:4" x14ac:dyDescent="0.3">
      <c r="A397" s="1">
        <v>396</v>
      </c>
      <c r="B397" s="3">
        <v>396</v>
      </c>
      <c r="C397" t="s">
        <v>396</v>
      </c>
      <c r="D397" t="str">
        <f>HYPERLINK("https://talan.bank.gov.ua/get-user-certificate/gA3W1x3B4nxsJNd7gl3-","Завантажити сертифікат")</f>
        <v>Завантажити сертифікат</v>
      </c>
    </row>
    <row r="398" spans="1:4" x14ac:dyDescent="0.3">
      <c r="A398" s="1">
        <v>397</v>
      </c>
      <c r="B398" s="3">
        <v>397</v>
      </c>
      <c r="C398" t="s">
        <v>397</v>
      </c>
      <c r="D398" t="str">
        <f>HYPERLINK("https://talan.bank.gov.ua/get-user-certificate/gA3W1UHx84LYmyZNwxFh","Завантажити сертифікат")</f>
        <v>Завантажити сертифікат</v>
      </c>
    </row>
    <row r="399" spans="1:4" x14ac:dyDescent="0.3">
      <c r="A399" s="1">
        <v>398</v>
      </c>
      <c r="B399" s="3">
        <v>398</v>
      </c>
      <c r="C399" t="s">
        <v>398</v>
      </c>
      <c r="D399" t="str">
        <f>HYPERLINK("https://talan.bank.gov.ua/get-user-certificate/gA3W1rhTETJC9xJOsGQJ","Завантажити сертифікат")</f>
        <v>Завантажити сертифікат</v>
      </c>
    </row>
    <row r="400" spans="1:4" x14ac:dyDescent="0.3">
      <c r="A400" s="1">
        <v>399</v>
      </c>
      <c r="B400" s="3">
        <v>399</v>
      </c>
      <c r="C400" t="s">
        <v>399</v>
      </c>
      <c r="D400" t="str">
        <f>HYPERLINK("https://talan.bank.gov.ua/get-user-certificate/gA3W1KFUrP2Yy0T01s13","Завантажити сертифікат")</f>
        <v>Завантажити сертифікат</v>
      </c>
    </row>
    <row r="401" spans="1:4" x14ac:dyDescent="0.3">
      <c r="A401" s="1">
        <v>400</v>
      </c>
      <c r="B401" s="3">
        <v>400</v>
      </c>
      <c r="C401" t="s">
        <v>400</v>
      </c>
      <c r="D401" t="str">
        <f>HYPERLINK("https://talan.bank.gov.ua/get-user-certificate/gA3W1obg6MjOlQqG_CKc","Завантажити сертифікат")</f>
        <v>Завантажити сертифікат</v>
      </c>
    </row>
    <row r="402" spans="1:4" x14ac:dyDescent="0.3">
      <c r="A402" s="1">
        <v>401</v>
      </c>
      <c r="B402" s="3">
        <v>401</v>
      </c>
      <c r="C402" t="s">
        <v>401</v>
      </c>
      <c r="D402" t="str">
        <f>HYPERLINK("https://talan.bank.gov.ua/get-user-certificate/gA3W1vtJRQtBQ7SvWj8n","Завантажити сертифікат")</f>
        <v>Завантажити сертифікат</v>
      </c>
    </row>
    <row r="403" spans="1:4" x14ac:dyDescent="0.3">
      <c r="A403" s="1">
        <v>402</v>
      </c>
      <c r="B403" s="3">
        <v>402</v>
      </c>
      <c r="C403" t="s">
        <v>402</v>
      </c>
      <c r="D403" t="str">
        <f>HYPERLINK("https://talan.bank.gov.ua/get-user-certificate/gA3W1xRYu_oFr4nKXA_D","Завантажити сертифікат")</f>
        <v>Завантажити сертифікат</v>
      </c>
    </row>
    <row r="404" spans="1:4" x14ac:dyDescent="0.3">
      <c r="A404" s="1">
        <v>403</v>
      </c>
      <c r="B404" s="3">
        <v>403</v>
      </c>
      <c r="C404" t="s">
        <v>403</v>
      </c>
      <c r="D404" t="str">
        <f>HYPERLINK("https://talan.bank.gov.ua/get-user-certificate/gA3W10SsoVeTUcs-pbVk","Завантажити сертифікат")</f>
        <v>Завантажити сертифікат</v>
      </c>
    </row>
    <row r="405" spans="1:4" x14ac:dyDescent="0.3">
      <c r="A405" s="1">
        <v>404</v>
      </c>
      <c r="B405" s="3">
        <v>404</v>
      </c>
      <c r="C405" t="s">
        <v>404</v>
      </c>
      <c r="D405" t="str">
        <f>HYPERLINK("https://talan.bank.gov.ua/get-user-certificate/gA3W13R2TS9mnQfl30w_","Завантажити сертифікат")</f>
        <v>Завантажити сертифікат</v>
      </c>
    </row>
    <row r="406" spans="1:4" x14ac:dyDescent="0.3">
      <c r="A406" s="1">
        <v>405</v>
      </c>
      <c r="B406" s="3">
        <v>405</v>
      </c>
      <c r="C406" t="s">
        <v>405</v>
      </c>
      <c r="D406" t="str">
        <f>HYPERLINK("https://talan.bank.gov.ua/get-user-certificate/gA3W1OQONRLiZaqcDuSP","Завантажити сертифікат")</f>
        <v>Завантажити сертифікат</v>
      </c>
    </row>
    <row r="407" spans="1:4" x14ac:dyDescent="0.3">
      <c r="A407" s="1">
        <v>406</v>
      </c>
      <c r="B407" s="3">
        <v>406</v>
      </c>
      <c r="C407" t="s">
        <v>406</v>
      </c>
      <c r="D407" t="str">
        <f>HYPERLINK("https://talan.bank.gov.ua/get-user-certificate/gA3W1_ixy6b0h6fb9kLP","Завантажити сертифікат")</f>
        <v>Завантажити сертифікат</v>
      </c>
    </row>
    <row r="408" spans="1:4" x14ac:dyDescent="0.3">
      <c r="A408" s="1">
        <v>407</v>
      </c>
      <c r="B408" s="3">
        <v>407</v>
      </c>
      <c r="C408" t="s">
        <v>407</v>
      </c>
      <c r="D408" t="str">
        <f>HYPERLINK("https://talan.bank.gov.ua/get-user-certificate/gA3W1z8_eqlP-bRKwh1P","Завантажити сертифікат")</f>
        <v>Завантажити сертифікат</v>
      </c>
    </row>
    <row r="409" spans="1:4" x14ac:dyDescent="0.3">
      <c r="A409" s="1">
        <v>408</v>
      </c>
      <c r="B409" s="3">
        <v>408</v>
      </c>
      <c r="C409" t="s">
        <v>408</v>
      </c>
      <c r="D409" t="str">
        <f>HYPERLINK("https://talan.bank.gov.ua/get-user-certificate/gA3W123ALX9TSmAOFH-d","Завантажити сертифікат")</f>
        <v>Завантажити сертифікат</v>
      </c>
    </row>
    <row r="410" spans="1:4" x14ac:dyDescent="0.3">
      <c r="A410" s="1">
        <v>409</v>
      </c>
      <c r="B410" s="3">
        <v>409</v>
      </c>
      <c r="C410" t="s">
        <v>409</v>
      </c>
      <c r="D410" t="str">
        <f>HYPERLINK("https://talan.bank.gov.ua/get-user-certificate/gA3W1fodgWFxY_UxTgkO","Завантажити сертифікат")</f>
        <v>Завантажити сертифікат</v>
      </c>
    </row>
    <row r="411" spans="1:4" x14ac:dyDescent="0.3">
      <c r="A411" s="1">
        <v>410</v>
      </c>
      <c r="B411" s="3">
        <v>410</v>
      </c>
      <c r="C411" t="s">
        <v>410</v>
      </c>
      <c r="D411" t="str">
        <f>HYPERLINK("https://talan.bank.gov.ua/get-user-certificate/gA3W1fC4OOdkiaUDwrVm","Завантажити сертифікат")</f>
        <v>Завантажити сертифікат</v>
      </c>
    </row>
    <row r="412" spans="1:4" x14ac:dyDescent="0.3">
      <c r="A412" s="1">
        <v>411</v>
      </c>
      <c r="B412" s="3">
        <v>411</v>
      </c>
      <c r="C412" t="s">
        <v>411</v>
      </c>
      <c r="D412" t="str">
        <f>HYPERLINK("https://talan.bank.gov.ua/get-user-certificate/gA3W17cm76YKwyTuVrd6","Завантажити сертифікат")</f>
        <v>Завантажити сертифікат</v>
      </c>
    </row>
    <row r="413" spans="1:4" x14ac:dyDescent="0.3">
      <c r="A413" s="1">
        <v>412</v>
      </c>
      <c r="B413" s="3">
        <v>412</v>
      </c>
      <c r="C413" t="s">
        <v>412</v>
      </c>
      <c r="D413" t="str">
        <f>HYPERLINK("https://talan.bank.gov.ua/get-user-certificate/gA3W19RqH2Im6xIxVY7b","Завантажити сертифікат")</f>
        <v>Завантажити сертифікат</v>
      </c>
    </row>
    <row r="414" spans="1:4" x14ac:dyDescent="0.3">
      <c r="A414" s="1">
        <v>413</v>
      </c>
      <c r="B414" s="3">
        <v>413</v>
      </c>
      <c r="C414" t="s">
        <v>413</v>
      </c>
      <c r="D414" t="str">
        <f>HYPERLINK("https://talan.bank.gov.ua/get-user-certificate/gA3W1dxejdtrTQhLxigW","Завантажити сертифікат")</f>
        <v>Завантажити сертифікат</v>
      </c>
    </row>
    <row r="415" spans="1:4" x14ac:dyDescent="0.3">
      <c r="A415" s="1">
        <v>414</v>
      </c>
      <c r="B415" s="3">
        <v>414</v>
      </c>
      <c r="C415" t="s">
        <v>414</v>
      </c>
      <c r="D415" t="str">
        <f>HYPERLINK("https://talan.bank.gov.ua/get-user-certificate/gA3W1Bo1elPy9-E7dodk","Завантажити сертифікат")</f>
        <v>Завантажити сертифікат</v>
      </c>
    </row>
    <row r="416" spans="1:4" x14ac:dyDescent="0.3">
      <c r="A416" s="1">
        <v>415</v>
      </c>
      <c r="B416" s="3">
        <v>415</v>
      </c>
      <c r="C416" t="s">
        <v>415</v>
      </c>
      <c r="D416" t="str">
        <f>HYPERLINK("https://talan.bank.gov.ua/get-user-certificate/gA3W1lpU-qMdBIPBp7fK","Завантажити сертифікат")</f>
        <v>Завантажити сертифікат</v>
      </c>
    </row>
    <row r="417" spans="1:4" x14ac:dyDescent="0.3">
      <c r="A417" s="1">
        <v>416</v>
      </c>
      <c r="B417" s="3">
        <v>416</v>
      </c>
      <c r="C417" t="s">
        <v>416</v>
      </c>
      <c r="D417" t="str">
        <f>HYPERLINK("https://talan.bank.gov.ua/get-user-certificate/gA3W1psAoEy4kKQK6kt7","Завантажити сертифікат")</f>
        <v>Завантажити сертифікат</v>
      </c>
    </row>
    <row r="418" spans="1:4" x14ac:dyDescent="0.3">
      <c r="A418" s="1">
        <v>417</v>
      </c>
      <c r="B418" s="3">
        <v>417</v>
      </c>
      <c r="C418" t="s">
        <v>417</v>
      </c>
      <c r="D418" t="str">
        <f>HYPERLINK("https://talan.bank.gov.ua/get-user-certificate/gA3W1rq3VgNhBJZqY0QB","Завантажити сертифікат")</f>
        <v>Завантажити сертифікат</v>
      </c>
    </row>
    <row r="419" spans="1:4" x14ac:dyDescent="0.3">
      <c r="A419" s="1">
        <v>418</v>
      </c>
      <c r="B419" s="3">
        <v>418</v>
      </c>
      <c r="C419" t="s">
        <v>418</v>
      </c>
      <c r="D419" t="str">
        <f>HYPERLINK("https://talan.bank.gov.ua/get-user-certificate/gA3W13TcH1G4nJNaEYJf","Завантажити сертифікат")</f>
        <v>Завантажити сертифікат</v>
      </c>
    </row>
    <row r="420" spans="1:4" x14ac:dyDescent="0.3">
      <c r="A420" s="1">
        <v>419</v>
      </c>
      <c r="B420" s="3">
        <v>419</v>
      </c>
      <c r="C420" t="s">
        <v>419</v>
      </c>
      <c r="D420" t="str">
        <f>HYPERLINK("https://talan.bank.gov.ua/get-user-certificate/gA3W1qlyWTT3Zfb9Qy8q","Завантажити сертифікат")</f>
        <v>Завантажити сертифікат</v>
      </c>
    </row>
    <row r="421" spans="1:4" x14ac:dyDescent="0.3">
      <c r="A421" s="1">
        <v>420</v>
      </c>
      <c r="B421" s="3">
        <v>420</v>
      </c>
      <c r="C421" t="s">
        <v>420</v>
      </c>
      <c r="D421" t="str">
        <f>HYPERLINK("https://talan.bank.gov.ua/get-user-certificate/gA3W19sthD5VKsq1CmdE","Завантажити сертифікат")</f>
        <v>Завантажити сертифікат</v>
      </c>
    </row>
    <row r="422" spans="1:4" x14ac:dyDescent="0.3">
      <c r="A422" s="1">
        <v>421</v>
      </c>
      <c r="B422" s="3">
        <v>421</v>
      </c>
      <c r="C422" t="s">
        <v>421</v>
      </c>
      <c r="D422" t="str">
        <f>HYPERLINK("https://talan.bank.gov.ua/get-user-certificate/gA3W1kzrN23Tq5c47I2e","Завантажити сертифікат")</f>
        <v>Завантажити сертифікат</v>
      </c>
    </row>
    <row r="423" spans="1:4" x14ac:dyDescent="0.3">
      <c r="A423" s="1">
        <v>422</v>
      </c>
      <c r="B423" s="3">
        <v>422</v>
      </c>
      <c r="C423" t="s">
        <v>422</v>
      </c>
      <c r="D423" t="str">
        <f>HYPERLINK("https://talan.bank.gov.ua/get-user-certificate/gA3W1t7qKbZYiJMWulS9","Завантажити сертифікат")</f>
        <v>Завантажити сертифікат</v>
      </c>
    </row>
    <row r="424" spans="1:4" x14ac:dyDescent="0.3">
      <c r="A424" s="1">
        <v>423</v>
      </c>
      <c r="B424" s="3">
        <v>423</v>
      </c>
      <c r="C424" t="s">
        <v>423</v>
      </c>
      <c r="D424" t="str">
        <f>HYPERLINK("https://talan.bank.gov.ua/get-user-certificate/gA3W1SRdLVt8yqSzOxmf","Завантажити сертифікат")</f>
        <v>Завантажити сертифікат</v>
      </c>
    </row>
    <row r="425" spans="1:4" x14ac:dyDescent="0.3">
      <c r="A425" s="1">
        <v>424</v>
      </c>
      <c r="B425" s="3">
        <v>424</v>
      </c>
      <c r="C425" t="s">
        <v>424</v>
      </c>
      <c r="D425" t="str">
        <f>HYPERLINK("https://talan.bank.gov.ua/get-user-certificate/gA3W1__XjzjOmdD9rMl1","Завантажити сертифікат")</f>
        <v>Завантажити сертифікат</v>
      </c>
    </row>
    <row r="426" spans="1:4" x14ac:dyDescent="0.3">
      <c r="A426" s="1">
        <v>425</v>
      </c>
      <c r="B426" s="3">
        <v>425</v>
      </c>
      <c r="C426" t="s">
        <v>425</v>
      </c>
      <c r="D426" t="str">
        <f>HYPERLINK("https://talan.bank.gov.ua/get-user-certificate/gA3W1moK9pyRVhXGPkdZ","Завантажити сертифікат")</f>
        <v>Завантажити сертифікат</v>
      </c>
    </row>
    <row r="427" spans="1:4" x14ac:dyDescent="0.3">
      <c r="A427" s="1">
        <v>426</v>
      </c>
      <c r="B427" s="3">
        <v>426</v>
      </c>
      <c r="C427" t="s">
        <v>426</v>
      </c>
      <c r="D427" t="str">
        <f>HYPERLINK("https://talan.bank.gov.ua/get-user-certificate/gA3W1IDM157MumiB90Zi","Завантажити сертифікат")</f>
        <v>Завантажити сертифікат</v>
      </c>
    </row>
    <row r="428" spans="1:4" x14ac:dyDescent="0.3">
      <c r="A428" s="1">
        <v>427</v>
      </c>
      <c r="B428" s="3">
        <v>427</v>
      </c>
      <c r="C428" t="s">
        <v>427</v>
      </c>
      <c r="D428" t="str">
        <f>HYPERLINK("https://talan.bank.gov.ua/get-user-certificate/gA3W12fkD7rRTwWrg9vR","Завантажити сертифікат")</f>
        <v>Завантажити сертифікат</v>
      </c>
    </row>
    <row r="429" spans="1:4" x14ac:dyDescent="0.3">
      <c r="A429" s="1">
        <v>428</v>
      </c>
      <c r="B429" s="3">
        <v>428</v>
      </c>
      <c r="C429" t="s">
        <v>428</v>
      </c>
      <c r="D429" t="str">
        <f>HYPERLINK("https://talan.bank.gov.ua/get-user-certificate/gA3W1bjFRUzkQazpMGDt","Завантажити сертифікат")</f>
        <v>Завантажити сертифікат</v>
      </c>
    </row>
    <row r="430" spans="1:4" x14ac:dyDescent="0.3">
      <c r="A430" s="1">
        <v>429</v>
      </c>
      <c r="B430" s="3">
        <v>429</v>
      </c>
      <c r="C430" t="s">
        <v>429</v>
      </c>
      <c r="D430" t="str">
        <f>HYPERLINK("https://talan.bank.gov.ua/get-user-certificate/gA3W1iE5SA7Le4MsqYSU","Завантажити сертифікат")</f>
        <v>Завантажити сертифікат</v>
      </c>
    </row>
    <row r="431" spans="1:4" x14ac:dyDescent="0.3">
      <c r="A431" s="1">
        <v>430</v>
      </c>
      <c r="B431" s="3">
        <v>430</v>
      </c>
      <c r="C431" t="s">
        <v>430</v>
      </c>
      <c r="D431" t="str">
        <f>HYPERLINK("https://talan.bank.gov.ua/get-user-certificate/gA3W1_jAAOeu5JskLH1k","Завантажити сертифікат")</f>
        <v>Завантажити сертифікат</v>
      </c>
    </row>
    <row r="432" spans="1:4" x14ac:dyDescent="0.3">
      <c r="A432" s="1">
        <v>431</v>
      </c>
      <c r="B432" s="3">
        <v>431</v>
      </c>
      <c r="C432" t="s">
        <v>431</v>
      </c>
      <c r="D432" t="str">
        <f>HYPERLINK("https://talan.bank.gov.ua/get-user-certificate/gA3W14ca-KPRLbvBjc-w","Завантажити сертифікат")</f>
        <v>Завантажити сертифікат</v>
      </c>
    </row>
    <row r="433" spans="1:4" x14ac:dyDescent="0.3">
      <c r="A433" s="1">
        <v>432</v>
      </c>
      <c r="B433" s="3">
        <v>432</v>
      </c>
      <c r="C433" t="s">
        <v>432</v>
      </c>
      <c r="D433" t="str">
        <f>HYPERLINK("https://talan.bank.gov.ua/get-user-certificate/gA3W1GHxzaufFOyEQdLY","Завантажити сертифікат")</f>
        <v>Завантажити сертифікат</v>
      </c>
    </row>
    <row r="434" spans="1:4" x14ac:dyDescent="0.3">
      <c r="A434" s="1">
        <v>433</v>
      </c>
      <c r="B434" s="3">
        <v>433</v>
      </c>
      <c r="C434" t="s">
        <v>433</v>
      </c>
      <c r="D434" t="str">
        <f>HYPERLINK("https://talan.bank.gov.ua/get-user-certificate/gA3W1Bviu0NR12F349k3","Завантажити сертифікат")</f>
        <v>Завантажити сертифікат</v>
      </c>
    </row>
    <row r="435" spans="1:4" x14ac:dyDescent="0.3">
      <c r="A435" s="1">
        <v>434</v>
      </c>
      <c r="B435" s="3">
        <v>434</v>
      </c>
      <c r="C435" t="s">
        <v>434</v>
      </c>
      <c r="D435" t="str">
        <f>HYPERLINK("https://talan.bank.gov.ua/get-user-certificate/gA3W1FIRwe5wk9jKzU9g","Завантажити сертифікат")</f>
        <v>Завантажити сертифікат</v>
      </c>
    </row>
    <row r="436" spans="1:4" x14ac:dyDescent="0.3">
      <c r="A436" s="1">
        <v>435</v>
      </c>
      <c r="B436" s="3">
        <v>435</v>
      </c>
      <c r="C436" t="s">
        <v>435</v>
      </c>
      <c r="D436" t="str">
        <f>HYPERLINK("https://talan.bank.gov.ua/get-user-certificate/gA3W1aOmQS8hZcwA6bJT","Завантажити сертифікат")</f>
        <v>Завантажити сертифікат</v>
      </c>
    </row>
    <row r="437" spans="1:4" x14ac:dyDescent="0.3">
      <c r="A437" s="1">
        <v>436</v>
      </c>
      <c r="B437" s="3">
        <v>436</v>
      </c>
      <c r="C437" t="s">
        <v>436</v>
      </c>
      <c r="D437" t="str">
        <f>HYPERLINK("https://talan.bank.gov.ua/get-user-certificate/gA3W1gkIR_uxU_EYlqsU","Завантажити сертифікат")</f>
        <v>Завантажити сертифікат</v>
      </c>
    </row>
    <row r="438" spans="1:4" x14ac:dyDescent="0.3">
      <c r="A438" s="1">
        <v>437</v>
      </c>
      <c r="B438" s="3">
        <v>437</v>
      </c>
      <c r="C438" t="s">
        <v>437</v>
      </c>
      <c r="D438" t="str">
        <f>HYPERLINK("https://talan.bank.gov.ua/get-user-certificate/gA3W1eEfVoX3o1hljrw7","Завантажити сертифікат")</f>
        <v>Завантажити сертифікат</v>
      </c>
    </row>
    <row r="439" spans="1:4" x14ac:dyDescent="0.3">
      <c r="A439" s="1">
        <v>438</v>
      </c>
      <c r="B439" s="3">
        <v>438</v>
      </c>
      <c r="C439" t="s">
        <v>438</v>
      </c>
      <c r="D439" t="str">
        <f>HYPERLINK("https://talan.bank.gov.ua/get-user-certificate/gA3W1Il1jiCOBSbSCyH3","Завантажити сертифікат")</f>
        <v>Завантажити сертифікат</v>
      </c>
    </row>
    <row r="440" spans="1:4" x14ac:dyDescent="0.3">
      <c r="A440" s="1">
        <v>439</v>
      </c>
      <c r="B440" s="3">
        <v>439</v>
      </c>
      <c r="C440" t="s">
        <v>439</v>
      </c>
      <c r="D440" t="str">
        <f>HYPERLINK("https://talan.bank.gov.ua/get-user-certificate/gA3W1UTPWOmkhnISSlMG","Завантажити сертифікат")</f>
        <v>Завантажити сертифікат</v>
      </c>
    </row>
    <row r="441" spans="1:4" x14ac:dyDescent="0.3">
      <c r="A441" s="1">
        <v>440</v>
      </c>
      <c r="B441" s="3">
        <v>440</v>
      </c>
      <c r="C441" t="s">
        <v>440</v>
      </c>
      <c r="D441" t="str">
        <f>HYPERLINK("https://talan.bank.gov.ua/get-user-certificate/gA3W1xygfIbuey30Rz0z","Завантажити сертифікат")</f>
        <v>Завантажити сертифікат</v>
      </c>
    </row>
    <row r="442" spans="1:4" x14ac:dyDescent="0.3">
      <c r="A442" s="1">
        <v>441</v>
      </c>
      <c r="B442" s="3">
        <v>441</v>
      </c>
      <c r="C442" t="s">
        <v>441</v>
      </c>
      <c r="D442" t="str">
        <f>HYPERLINK("https://talan.bank.gov.ua/get-user-certificate/gA3W1jTUPYHR9eST87dF","Завантажити сертифікат")</f>
        <v>Завантажити сертифікат</v>
      </c>
    </row>
    <row r="443" spans="1:4" x14ac:dyDescent="0.3">
      <c r="A443" s="1">
        <v>442</v>
      </c>
      <c r="B443" s="3">
        <v>442</v>
      </c>
      <c r="C443" t="s">
        <v>442</v>
      </c>
      <c r="D443" t="str">
        <f>HYPERLINK("https://talan.bank.gov.ua/get-user-certificate/gA3W1tly0Z5A-aGnC-mg","Завантажити сертифікат")</f>
        <v>Завантажити сертифікат</v>
      </c>
    </row>
    <row r="444" spans="1:4" x14ac:dyDescent="0.3">
      <c r="A444" s="1">
        <v>443</v>
      </c>
      <c r="B444" s="3">
        <v>443</v>
      </c>
      <c r="C444" t="s">
        <v>443</v>
      </c>
      <c r="D444" t="str">
        <f>HYPERLINK("https://talan.bank.gov.ua/get-user-certificate/gA3W1fqmI_CHTgD0bq_M","Завантажити сертифікат")</f>
        <v>Завантажити сертифікат</v>
      </c>
    </row>
    <row r="445" spans="1:4" x14ac:dyDescent="0.3">
      <c r="A445" s="1">
        <v>444</v>
      </c>
      <c r="B445" s="3">
        <v>444</v>
      </c>
      <c r="C445" t="s">
        <v>444</v>
      </c>
      <c r="D445" t="str">
        <f>HYPERLINK("https://talan.bank.gov.ua/get-user-certificate/gA3W1v2A1v8AFVyeku_c","Завантажити сертифікат")</f>
        <v>Завантажити сертифікат</v>
      </c>
    </row>
    <row r="446" spans="1:4" x14ac:dyDescent="0.3">
      <c r="A446" s="1">
        <v>445</v>
      </c>
      <c r="B446" s="3">
        <v>445</v>
      </c>
      <c r="C446" t="s">
        <v>445</v>
      </c>
      <c r="D446" t="str">
        <f>HYPERLINK("https://talan.bank.gov.ua/get-user-certificate/gA3W1QcCY3XeJCcV3dFW","Завантажити сертифікат")</f>
        <v>Завантажити сертифікат</v>
      </c>
    </row>
    <row r="447" spans="1:4" x14ac:dyDescent="0.3">
      <c r="A447" s="1">
        <v>446</v>
      </c>
      <c r="B447" s="3">
        <v>446</v>
      </c>
      <c r="C447" t="s">
        <v>446</v>
      </c>
      <c r="D447" t="str">
        <f>HYPERLINK("https://talan.bank.gov.ua/get-user-certificate/gA3W1TbhUA87pkhyjYT0","Завантажити сертифікат")</f>
        <v>Завантажити сертифікат</v>
      </c>
    </row>
    <row r="448" spans="1:4" x14ac:dyDescent="0.3">
      <c r="A448" s="1">
        <v>447</v>
      </c>
      <c r="B448" s="3">
        <v>447</v>
      </c>
      <c r="C448" t="s">
        <v>447</v>
      </c>
      <c r="D448" t="str">
        <f>HYPERLINK("https://talan.bank.gov.ua/get-user-certificate/gA3W1eoJZ-VG6vGlez3i","Завантажити сертифікат")</f>
        <v>Завантажити сертифікат</v>
      </c>
    </row>
    <row r="449" spans="1:4" x14ac:dyDescent="0.3">
      <c r="A449" s="1">
        <v>448</v>
      </c>
      <c r="B449" s="3">
        <v>448</v>
      </c>
      <c r="C449" t="s">
        <v>448</v>
      </c>
      <c r="D449" t="str">
        <f>HYPERLINK("https://talan.bank.gov.ua/get-user-certificate/gA3W1G48QK183MOLYE6b","Завантажити сертифікат")</f>
        <v>Завантажити сертифікат</v>
      </c>
    </row>
    <row r="450" spans="1:4" x14ac:dyDescent="0.3">
      <c r="A450" s="1">
        <v>449</v>
      </c>
      <c r="B450" s="3">
        <v>449</v>
      </c>
      <c r="C450" t="s">
        <v>449</v>
      </c>
      <c r="D450" t="str">
        <f>HYPERLINK("https://talan.bank.gov.ua/get-user-certificate/gA3W1HcX76BS5TkoBiET","Завантажити сертифікат")</f>
        <v>Завантажити сертифікат</v>
      </c>
    </row>
    <row r="451" spans="1:4" x14ac:dyDescent="0.3">
      <c r="A451" s="1">
        <v>450</v>
      </c>
      <c r="B451" s="3">
        <v>450</v>
      </c>
      <c r="C451" t="s">
        <v>450</v>
      </c>
      <c r="D451" t="str">
        <f>HYPERLINK("https://talan.bank.gov.ua/get-user-certificate/gA3W1SVPf1dnYHeSnc8u","Завантажити сертифікат")</f>
        <v>Завантажити сертифікат</v>
      </c>
    </row>
    <row r="452" spans="1:4" x14ac:dyDescent="0.3">
      <c r="A452" s="1">
        <v>451</v>
      </c>
      <c r="B452" s="3">
        <v>451</v>
      </c>
      <c r="C452" t="s">
        <v>451</v>
      </c>
      <c r="D452" t="str">
        <f>HYPERLINK("https://talan.bank.gov.ua/get-user-certificate/gA3W1cMVQJylz_zEOGjB","Завантажити сертифікат")</f>
        <v>Завантажити сертифікат</v>
      </c>
    </row>
    <row r="453" spans="1:4" x14ac:dyDescent="0.3">
      <c r="A453" s="1">
        <v>452</v>
      </c>
      <c r="B453" s="3">
        <v>452</v>
      </c>
      <c r="C453" t="s">
        <v>452</v>
      </c>
      <c r="D453" t="str">
        <f>HYPERLINK("https://talan.bank.gov.ua/get-user-certificate/gA3W1LfbfMW5cT8YF3cY","Завантажити сертифікат")</f>
        <v>Завантажити сертифікат</v>
      </c>
    </row>
    <row r="454" spans="1:4" x14ac:dyDescent="0.3">
      <c r="A454" s="1">
        <v>453</v>
      </c>
      <c r="B454" s="3">
        <v>453</v>
      </c>
      <c r="C454" t="s">
        <v>453</v>
      </c>
      <c r="D454" t="str">
        <f>HYPERLINK("https://talan.bank.gov.ua/get-user-certificate/gA3W1A3wP6JEoy1d-ga3","Завантажити сертифікат")</f>
        <v>Завантажити сертифікат</v>
      </c>
    </row>
    <row r="455" spans="1:4" x14ac:dyDescent="0.3">
      <c r="A455" s="1">
        <v>454</v>
      </c>
      <c r="B455" s="3">
        <v>454</v>
      </c>
      <c r="C455" t="s">
        <v>454</v>
      </c>
      <c r="D455" t="str">
        <f>HYPERLINK("https://talan.bank.gov.ua/get-user-certificate/gA3W1VH36f0cuwDAAdd_","Завантажити сертифікат")</f>
        <v>Завантажити сертифікат</v>
      </c>
    </row>
    <row r="456" spans="1:4" x14ac:dyDescent="0.3">
      <c r="A456" s="1">
        <v>455</v>
      </c>
      <c r="B456" s="3">
        <v>455</v>
      </c>
      <c r="C456" t="s">
        <v>455</v>
      </c>
      <c r="D456" t="str">
        <f>HYPERLINK("https://talan.bank.gov.ua/get-user-certificate/gA3W1OZLrACnzFy9IVyV","Завантажити сертифікат")</f>
        <v>Завантажити сертифікат</v>
      </c>
    </row>
    <row r="457" spans="1:4" x14ac:dyDescent="0.3">
      <c r="A457" s="1">
        <v>456</v>
      </c>
      <c r="B457" s="3">
        <v>456</v>
      </c>
      <c r="C457" t="s">
        <v>456</v>
      </c>
      <c r="D457" t="str">
        <f>HYPERLINK("https://talan.bank.gov.ua/get-user-certificate/gA3W1TktLpA4qwqn-9Qp","Завантажити сертифікат")</f>
        <v>Завантажити сертифікат</v>
      </c>
    </row>
    <row r="458" spans="1:4" x14ac:dyDescent="0.3">
      <c r="A458" s="1">
        <v>457</v>
      </c>
      <c r="B458" s="3">
        <v>457</v>
      </c>
      <c r="C458" t="s">
        <v>457</v>
      </c>
      <c r="D458" t="str">
        <f>HYPERLINK("https://talan.bank.gov.ua/get-user-certificate/gA3W1QHmIBrBQcKEXf2Z","Завантажити сертифікат")</f>
        <v>Завантажити сертифікат</v>
      </c>
    </row>
    <row r="459" spans="1:4" x14ac:dyDescent="0.3">
      <c r="A459" s="1">
        <v>458</v>
      </c>
      <c r="B459" s="3">
        <v>458</v>
      </c>
      <c r="C459" t="s">
        <v>458</v>
      </c>
      <c r="D459" t="str">
        <f>HYPERLINK("https://talan.bank.gov.ua/get-user-certificate/gA3W1i-5iIzmT6tyL6Kq","Завантажити сертифікат")</f>
        <v>Завантажити сертифікат</v>
      </c>
    </row>
    <row r="460" spans="1:4" x14ac:dyDescent="0.3">
      <c r="A460" s="1">
        <v>459</v>
      </c>
      <c r="B460" s="3">
        <v>459</v>
      </c>
      <c r="C460" t="s">
        <v>459</v>
      </c>
      <c r="D460" t="str">
        <f>HYPERLINK("https://talan.bank.gov.ua/get-user-certificate/gA3W1XExLzrVfmVU50GT","Завантажити сертифікат")</f>
        <v>Завантажити сертифікат</v>
      </c>
    </row>
    <row r="461" spans="1:4" x14ac:dyDescent="0.3">
      <c r="A461" s="1">
        <v>460</v>
      </c>
      <c r="B461" s="3">
        <v>460</v>
      </c>
      <c r="C461" t="s">
        <v>460</v>
      </c>
      <c r="D461" t="str">
        <f>HYPERLINK("https://talan.bank.gov.ua/get-user-certificate/gA3W1wEv9CLiPiLS4Mfw","Завантажити сертифікат")</f>
        <v>Завантажити сертифікат</v>
      </c>
    </row>
    <row r="462" spans="1:4" x14ac:dyDescent="0.3">
      <c r="A462" s="1">
        <v>461</v>
      </c>
      <c r="B462" s="3">
        <v>461</v>
      </c>
      <c r="C462" t="s">
        <v>461</v>
      </c>
      <c r="D462" t="str">
        <f>HYPERLINK("https://talan.bank.gov.ua/get-user-certificate/gA3W10l-U6GS9poQ2nQI","Завантажити сертифікат")</f>
        <v>Завантажити сертифікат</v>
      </c>
    </row>
    <row r="463" spans="1:4" x14ac:dyDescent="0.3">
      <c r="A463" s="1">
        <v>462</v>
      </c>
      <c r="B463" s="3">
        <v>462</v>
      </c>
      <c r="C463" t="s">
        <v>462</v>
      </c>
      <c r="D463" t="str">
        <f>HYPERLINK("https://talan.bank.gov.ua/get-user-certificate/gA3W1iAlmh8LGDPZ90nK","Завантажити сертифікат")</f>
        <v>Завантажити сертифікат</v>
      </c>
    </row>
    <row r="464" spans="1:4" x14ac:dyDescent="0.3">
      <c r="A464" s="1">
        <v>463</v>
      </c>
      <c r="B464" s="3">
        <v>463</v>
      </c>
      <c r="C464" t="s">
        <v>463</v>
      </c>
      <c r="D464" t="str">
        <f>HYPERLINK("https://talan.bank.gov.ua/get-user-certificate/gA3W1izbpWm8CRaAqB09","Завантажити сертифікат")</f>
        <v>Завантажити сертифікат</v>
      </c>
    </row>
    <row r="465" spans="1:4" x14ac:dyDescent="0.3">
      <c r="A465" s="1">
        <v>464</v>
      </c>
      <c r="B465" s="3">
        <v>464</v>
      </c>
      <c r="C465" t="s">
        <v>464</v>
      </c>
      <c r="D465" t="str">
        <f>HYPERLINK("https://talan.bank.gov.ua/get-user-certificate/gA3W1AM3um3iveb8_9ov","Завантажити сертифікат")</f>
        <v>Завантажити сертифікат</v>
      </c>
    </row>
    <row r="466" spans="1:4" x14ac:dyDescent="0.3">
      <c r="A466" s="1">
        <v>465</v>
      </c>
      <c r="B466" s="3">
        <v>465</v>
      </c>
      <c r="C466" t="s">
        <v>465</v>
      </c>
      <c r="D466" t="str">
        <f>HYPERLINK("https://talan.bank.gov.ua/get-user-certificate/gA3W17vf8pZTg5cypFpt","Завантажити сертифікат")</f>
        <v>Завантажити сертифікат</v>
      </c>
    </row>
    <row r="467" spans="1:4" x14ac:dyDescent="0.3">
      <c r="A467" s="1">
        <v>466</v>
      </c>
      <c r="B467" s="3">
        <v>466</v>
      </c>
      <c r="C467" t="s">
        <v>466</v>
      </c>
      <c r="D467" t="str">
        <f>HYPERLINK("https://talan.bank.gov.ua/get-user-certificate/gA3W1OYrLcGNOQoG77Mh","Завантажити сертифікат")</f>
        <v>Завантажити сертифікат</v>
      </c>
    </row>
    <row r="468" spans="1:4" x14ac:dyDescent="0.3">
      <c r="A468" s="1">
        <v>467</v>
      </c>
      <c r="B468" s="3">
        <v>467</v>
      </c>
      <c r="C468" t="s">
        <v>467</v>
      </c>
      <c r="D468" t="str">
        <f>HYPERLINK("https://talan.bank.gov.ua/get-user-certificate/gA3W1qxFUAAjtez62Bht","Завантажити сертифікат")</f>
        <v>Завантажити сертифікат</v>
      </c>
    </row>
    <row r="469" spans="1:4" x14ac:dyDescent="0.3">
      <c r="A469" s="1">
        <v>468</v>
      </c>
      <c r="B469" s="3">
        <v>468</v>
      </c>
      <c r="C469" t="s">
        <v>468</v>
      </c>
      <c r="D469" t="str">
        <f>HYPERLINK("https://talan.bank.gov.ua/get-user-certificate/gA3W12WOUkwQ3g0nIL0F","Завантажити сертифікат")</f>
        <v>Завантажити сертифікат</v>
      </c>
    </row>
    <row r="470" spans="1:4" x14ac:dyDescent="0.3">
      <c r="A470" s="1">
        <v>469</v>
      </c>
      <c r="B470" s="3">
        <v>469</v>
      </c>
      <c r="C470" t="s">
        <v>469</v>
      </c>
      <c r="D470" t="str">
        <f>HYPERLINK("https://talan.bank.gov.ua/get-user-certificate/gA3W14r5i_nY5Goxu77e","Завантажити сертифікат")</f>
        <v>Завантажити сертифікат</v>
      </c>
    </row>
    <row r="471" spans="1:4" x14ac:dyDescent="0.3">
      <c r="A471" s="1">
        <v>470</v>
      </c>
      <c r="B471" s="3">
        <v>470</v>
      </c>
      <c r="C471" t="s">
        <v>470</v>
      </c>
      <c r="D471" t="str">
        <f>HYPERLINK("https://talan.bank.gov.ua/get-user-certificate/gA3W1R5Hl1CFY9pSUfBc","Завантажити сертифікат")</f>
        <v>Завантажити сертифікат</v>
      </c>
    </row>
    <row r="472" spans="1:4" x14ac:dyDescent="0.3">
      <c r="A472" s="1">
        <v>471</v>
      </c>
      <c r="B472" s="3">
        <v>471</v>
      </c>
      <c r="C472" t="s">
        <v>471</v>
      </c>
      <c r="D472" t="str">
        <f>HYPERLINK("https://talan.bank.gov.ua/get-user-certificate/gA3W1f1fYegVSkKWgQ21","Завантажити сертифікат")</f>
        <v>Завантажити сертифікат</v>
      </c>
    </row>
    <row r="473" spans="1:4" x14ac:dyDescent="0.3">
      <c r="A473" s="1">
        <v>472</v>
      </c>
      <c r="B473" s="3">
        <v>472</v>
      </c>
      <c r="C473" t="s">
        <v>472</v>
      </c>
      <c r="D473" t="str">
        <f>HYPERLINK("https://talan.bank.gov.ua/get-user-certificate/gA3W1uNZBiPSVP6hOvrh","Завантажити сертифікат")</f>
        <v>Завантажити сертифікат</v>
      </c>
    </row>
    <row r="474" spans="1:4" x14ac:dyDescent="0.3">
      <c r="A474" s="1">
        <v>473</v>
      </c>
      <c r="B474" s="3">
        <v>473</v>
      </c>
      <c r="C474" t="s">
        <v>473</v>
      </c>
      <c r="D474" t="str">
        <f>HYPERLINK("https://talan.bank.gov.ua/get-user-certificate/gA3W1OUYSWBU-KUUpA9l","Завантажити сертифікат")</f>
        <v>Завантажити сертифікат</v>
      </c>
    </row>
    <row r="475" spans="1:4" x14ac:dyDescent="0.3">
      <c r="A475" s="1">
        <v>474</v>
      </c>
      <c r="B475" s="3">
        <v>474</v>
      </c>
      <c r="C475" t="s">
        <v>474</v>
      </c>
      <c r="D475" t="str">
        <f>HYPERLINK("https://talan.bank.gov.ua/get-user-certificate/gA3W1wTJ3wJ2IuQDX_ab","Завантажити сертифікат")</f>
        <v>Завантажити сертифікат</v>
      </c>
    </row>
    <row r="476" spans="1:4" x14ac:dyDescent="0.3">
      <c r="A476" s="1">
        <v>475</v>
      </c>
      <c r="B476" s="3">
        <v>475</v>
      </c>
      <c r="C476" t="s">
        <v>475</v>
      </c>
      <c r="D476" t="str">
        <f>HYPERLINK("https://talan.bank.gov.ua/get-user-certificate/gA3W17eQnM9MafOjbQfx","Завантажити сертифікат")</f>
        <v>Завантажити сертифікат</v>
      </c>
    </row>
    <row r="477" spans="1:4" x14ac:dyDescent="0.3">
      <c r="A477" s="1">
        <v>476</v>
      </c>
      <c r="B477" s="3">
        <v>476</v>
      </c>
      <c r="C477" t="s">
        <v>476</v>
      </c>
      <c r="D477" t="str">
        <f>HYPERLINK("https://talan.bank.gov.ua/get-user-certificate/gA3W1E6oUBdzHk8RYzvm","Завантажити сертифікат")</f>
        <v>Завантажити сертифікат</v>
      </c>
    </row>
    <row r="478" spans="1:4" x14ac:dyDescent="0.3">
      <c r="A478" s="1">
        <v>477</v>
      </c>
      <c r="B478" s="3">
        <v>477</v>
      </c>
      <c r="C478" t="s">
        <v>477</v>
      </c>
      <c r="D478" t="str">
        <f>HYPERLINK("https://talan.bank.gov.ua/get-user-certificate/gA3W1Ipc1nykFdOlmBL9","Завантажити сертифікат")</f>
        <v>Завантажити сертифікат</v>
      </c>
    </row>
    <row r="479" spans="1:4" x14ac:dyDescent="0.3">
      <c r="A479" s="1">
        <v>478</v>
      </c>
      <c r="B479" s="3">
        <v>478</v>
      </c>
      <c r="C479" t="s">
        <v>478</v>
      </c>
      <c r="D479" t="str">
        <f>HYPERLINK("https://talan.bank.gov.ua/get-user-certificate/gA3W1tljcPo3fUWhClxD","Завантажити сертифікат")</f>
        <v>Завантажити сертифікат</v>
      </c>
    </row>
    <row r="480" spans="1:4" x14ac:dyDescent="0.3">
      <c r="A480" s="1">
        <v>479</v>
      </c>
      <c r="B480" s="3">
        <v>479</v>
      </c>
      <c r="C480" t="s">
        <v>479</v>
      </c>
      <c r="D480" t="str">
        <f>HYPERLINK("https://talan.bank.gov.ua/get-user-certificate/gA3W1n3eDKsx1_bZuTEt","Завантажити сертифікат")</f>
        <v>Завантажити сертифікат</v>
      </c>
    </row>
    <row r="481" spans="1:4" x14ac:dyDescent="0.3">
      <c r="A481" s="1">
        <v>480</v>
      </c>
      <c r="B481" s="3">
        <v>480</v>
      </c>
      <c r="C481" t="s">
        <v>480</v>
      </c>
      <c r="D481" t="str">
        <f>HYPERLINK("https://talan.bank.gov.ua/get-user-certificate/gA3W1JiaI5uA6SOtJAv-","Завантажити сертифікат")</f>
        <v>Завантажити сертифікат</v>
      </c>
    </row>
    <row r="482" spans="1:4" x14ac:dyDescent="0.3">
      <c r="A482" s="1">
        <v>481</v>
      </c>
      <c r="B482" s="3">
        <v>481</v>
      </c>
      <c r="C482" t="s">
        <v>481</v>
      </c>
      <c r="D482" t="str">
        <f>HYPERLINK("https://talan.bank.gov.ua/get-user-certificate/gA3W1iSa2C07WBgh32V0","Завантажити сертифікат")</f>
        <v>Завантажити сертифікат</v>
      </c>
    </row>
    <row r="483" spans="1:4" x14ac:dyDescent="0.3">
      <c r="A483" s="1">
        <v>482</v>
      </c>
      <c r="B483" s="3">
        <v>482</v>
      </c>
      <c r="C483" t="s">
        <v>482</v>
      </c>
      <c r="D483" t="str">
        <f>HYPERLINK("https://talan.bank.gov.ua/get-user-certificate/gA3W1SQYjPgSaboRFiNK","Завантажити сертифікат")</f>
        <v>Завантажити сертифікат</v>
      </c>
    </row>
    <row r="484" spans="1:4" x14ac:dyDescent="0.3">
      <c r="A484" s="1">
        <v>483</v>
      </c>
      <c r="B484" s="3">
        <v>483</v>
      </c>
      <c r="C484" t="s">
        <v>483</v>
      </c>
      <c r="D484" t="str">
        <f>HYPERLINK("https://talan.bank.gov.ua/get-user-certificate/gA3W1mcX2PKDJV4Hke37","Завантажити сертифікат")</f>
        <v>Завантажити сертифікат</v>
      </c>
    </row>
    <row r="485" spans="1:4" x14ac:dyDescent="0.3">
      <c r="A485" s="1">
        <v>484</v>
      </c>
      <c r="B485" s="3">
        <v>484</v>
      </c>
      <c r="C485" t="s">
        <v>484</v>
      </c>
      <c r="D485" t="str">
        <f>HYPERLINK("https://talan.bank.gov.ua/get-user-certificate/gA3W1dq-kEzJALDPDBQu","Завантажити сертифікат")</f>
        <v>Завантажити сертифікат</v>
      </c>
    </row>
    <row r="486" spans="1:4" x14ac:dyDescent="0.3">
      <c r="A486" s="1">
        <v>485</v>
      </c>
      <c r="B486" s="3">
        <v>485</v>
      </c>
      <c r="C486" t="s">
        <v>485</v>
      </c>
      <c r="D486" t="str">
        <f>HYPERLINK("https://talan.bank.gov.ua/get-user-certificate/gA3W1cfKdKPemu792bhm","Завантажити сертифікат")</f>
        <v>Завантажити сертифікат</v>
      </c>
    </row>
    <row r="487" spans="1:4" x14ac:dyDescent="0.3">
      <c r="A487" s="1">
        <v>486</v>
      </c>
      <c r="B487" s="3">
        <v>486</v>
      </c>
      <c r="C487" t="s">
        <v>486</v>
      </c>
      <c r="D487" t="str">
        <f>HYPERLINK("https://talan.bank.gov.ua/get-user-certificate/gA3W1m1190u3FjUhcC1Z","Завантажити сертифікат")</f>
        <v>Завантажити сертифікат</v>
      </c>
    </row>
    <row r="488" spans="1:4" x14ac:dyDescent="0.3">
      <c r="A488" s="1">
        <v>487</v>
      </c>
      <c r="B488" s="3">
        <v>487</v>
      </c>
      <c r="C488" t="s">
        <v>487</v>
      </c>
      <c r="D488" t="str">
        <f>HYPERLINK("https://talan.bank.gov.ua/get-user-certificate/gA3W15-v0h-FxB17qc0m","Завантажити сертифікат")</f>
        <v>Завантажити сертифікат</v>
      </c>
    </row>
    <row r="489" spans="1:4" x14ac:dyDescent="0.3">
      <c r="A489" s="1">
        <v>488</v>
      </c>
      <c r="B489" s="3">
        <v>488</v>
      </c>
      <c r="C489" t="s">
        <v>488</v>
      </c>
      <c r="D489" t="str">
        <f>HYPERLINK("https://talan.bank.gov.ua/get-user-certificate/gA3W1pTjjFXFSqNjVE3n","Завантажити сертифікат")</f>
        <v>Завантажити сертифікат</v>
      </c>
    </row>
    <row r="490" spans="1:4" x14ac:dyDescent="0.3">
      <c r="A490" s="1">
        <v>489</v>
      </c>
      <c r="B490" s="3">
        <v>489</v>
      </c>
      <c r="C490" t="s">
        <v>489</v>
      </c>
      <c r="D490" t="str">
        <f>HYPERLINK("https://talan.bank.gov.ua/get-user-certificate/gA3W1y2hzf5hwK8yDzu-","Завантажити сертифікат")</f>
        <v>Завантажити сертифікат</v>
      </c>
    </row>
    <row r="491" spans="1:4" x14ac:dyDescent="0.3">
      <c r="A491" s="1">
        <v>490</v>
      </c>
      <c r="B491" s="3">
        <v>490</v>
      </c>
      <c r="C491" t="s">
        <v>490</v>
      </c>
      <c r="D491" t="str">
        <f>HYPERLINK("https://talan.bank.gov.ua/get-user-certificate/gA3W1sFPVziyN5HXP18x","Завантажити сертифікат")</f>
        <v>Завантажити сертифікат</v>
      </c>
    </row>
    <row r="492" spans="1:4" x14ac:dyDescent="0.3">
      <c r="A492" s="1">
        <v>491</v>
      </c>
      <c r="B492" s="3">
        <v>491</v>
      </c>
      <c r="C492" t="s">
        <v>491</v>
      </c>
      <c r="D492" t="str">
        <f>HYPERLINK("https://talan.bank.gov.ua/get-user-certificate/gA3W1ZIWyeqUcIfGLcVl","Завантажити сертифікат")</f>
        <v>Завантажити сертифікат</v>
      </c>
    </row>
    <row r="493" spans="1:4" x14ac:dyDescent="0.3">
      <c r="A493" s="1">
        <v>492</v>
      </c>
      <c r="B493" s="3">
        <v>492</v>
      </c>
      <c r="C493" t="s">
        <v>492</v>
      </c>
      <c r="D493" t="str">
        <f>HYPERLINK("https://talan.bank.gov.ua/get-user-certificate/gA3W1YdHDJZvCkjyyzcP","Завантажити сертифікат")</f>
        <v>Завантажити сертифікат</v>
      </c>
    </row>
    <row r="494" spans="1:4" x14ac:dyDescent="0.3">
      <c r="A494" s="1">
        <v>493</v>
      </c>
      <c r="B494" s="3">
        <v>493</v>
      </c>
      <c r="C494" t="s">
        <v>493</v>
      </c>
      <c r="D494" t="str">
        <f>HYPERLINK("https://talan.bank.gov.ua/get-user-certificate/gA3W1vi3iejLqTwuifcR","Завантажити сертифікат")</f>
        <v>Завантажити сертифікат</v>
      </c>
    </row>
    <row r="495" spans="1:4" x14ac:dyDescent="0.3">
      <c r="A495" s="1">
        <v>494</v>
      </c>
      <c r="B495" s="3">
        <v>494</v>
      </c>
      <c r="C495" t="s">
        <v>494</v>
      </c>
      <c r="D495" t="str">
        <f>HYPERLINK("https://talan.bank.gov.ua/get-user-certificate/gA3W1UnYiB9EUlSC965v","Завантажити сертифікат")</f>
        <v>Завантажити сертифікат</v>
      </c>
    </row>
    <row r="496" spans="1:4" x14ac:dyDescent="0.3">
      <c r="A496" s="1">
        <v>495</v>
      </c>
      <c r="B496" s="3">
        <v>495</v>
      </c>
      <c r="C496" t="s">
        <v>495</v>
      </c>
      <c r="D496" t="str">
        <f>HYPERLINK("https://talan.bank.gov.ua/get-user-certificate/gA3W1PYvQAYMYGeHZkIe","Завантажити сертифікат")</f>
        <v>Завантажити сертифікат</v>
      </c>
    </row>
    <row r="497" spans="1:4" x14ac:dyDescent="0.3">
      <c r="A497" s="1">
        <v>496</v>
      </c>
      <c r="B497" s="3">
        <v>496</v>
      </c>
      <c r="C497" t="s">
        <v>496</v>
      </c>
      <c r="D497" t="str">
        <f>HYPERLINK("https://talan.bank.gov.ua/get-user-certificate/gA3W1bLp9rW3lGqN5D71","Завантажити сертифікат")</f>
        <v>Завантажити сертифікат</v>
      </c>
    </row>
    <row r="498" spans="1:4" x14ac:dyDescent="0.3">
      <c r="A498" s="1">
        <v>497</v>
      </c>
      <c r="B498" s="3">
        <v>497</v>
      </c>
      <c r="C498" t="s">
        <v>497</v>
      </c>
      <c r="D498" t="str">
        <f>HYPERLINK("https://talan.bank.gov.ua/get-user-certificate/gA3W1A8If6q0Y77ZbbVn","Завантажити сертифікат")</f>
        <v>Завантажити сертифікат</v>
      </c>
    </row>
    <row r="499" spans="1:4" x14ac:dyDescent="0.3">
      <c r="A499" s="1">
        <v>498</v>
      </c>
      <c r="B499" s="3">
        <v>498</v>
      </c>
      <c r="C499" t="s">
        <v>498</v>
      </c>
      <c r="D499" t="str">
        <f>HYPERLINK("https://talan.bank.gov.ua/get-user-certificate/gA3W1sOWE5a8TjpFfaq_","Завантажити сертифікат")</f>
        <v>Завантажити сертифікат</v>
      </c>
    </row>
    <row r="500" spans="1:4" x14ac:dyDescent="0.3">
      <c r="A500" s="1">
        <v>499</v>
      </c>
      <c r="B500" s="3">
        <v>499</v>
      </c>
      <c r="C500" t="s">
        <v>499</v>
      </c>
      <c r="D500" t="str">
        <f>HYPERLINK("https://talan.bank.gov.ua/get-user-certificate/gA3W1YGKo8qRtgvWpCat","Завантажити сертифікат")</f>
        <v>Завантажити сертифікат</v>
      </c>
    </row>
    <row r="501" spans="1:4" x14ac:dyDescent="0.3">
      <c r="A501" s="1">
        <v>500</v>
      </c>
      <c r="B501" s="3">
        <v>500</v>
      </c>
      <c r="C501" t="s">
        <v>500</v>
      </c>
      <c r="D501" t="str">
        <f>HYPERLINK("https://talan.bank.gov.ua/get-user-certificate/gA3W12jo8WtI_Bbhgs4A","Завантажити сертифікат")</f>
        <v>Завантажити сертифікат</v>
      </c>
    </row>
    <row r="502" spans="1:4" x14ac:dyDescent="0.3">
      <c r="A502" s="1">
        <v>501</v>
      </c>
      <c r="B502" s="3">
        <v>501</v>
      </c>
      <c r="C502" t="s">
        <v>501</v>
      </c>
      <c r="D502" t="str">
        <f>HYPERLINK("https://talan.bank.gov.ua/get-user-certificate/gA3W1ifhMUZ9bnsHAbMf","Завантажити сертифікат")</f>
        <v>Завантажити сертифікат</v>
      </c>
    </row>
    <row r="503" spans="1:4" x14ac:dyDescent="0.3">
      <c r="A503" s="1">
        <v>502</v>
      </c>
      <c r="B503" s="3">
        <v>502</v>
      </c>
      <c r="C503" t="s">
        <v>502</v>
      </c>
      <c r="D503" t="str">
        <f>HYPERLINK("https://talan.bank.gov.ua/get-user-certificate/gA3W15siKI54qS-BN4wM","Завантажити сертифікат")</f>
        <v>Завантажити сертифікат</v>
      </c>
    </row>
    <row r="504" spans="1:4" x14ac:dyDescent="0.3">
      <c r="A504" s="1">
        <v>503</v>
      </c>
      <c r="B504" s="3">
        <v>503</v>
      </c>
      <c r="C504" t="s">
        <v>503</v>
      </c>
      <c r="D504" t="str">
        <f>HYPERLINK("https://talan.bank.gov.ua/get-user-certificate/gA3W1AOqtuiawmKV4DiU","Завантажити сертифікат")</f>
        <v>Завантажити сертифікат</v>
      </c>
    </row>
    <row r="505" spans="1:4" x14ac:dyDescent="0.3">
      <c r="A505" s="1">
        <v>504</v>
      </c>
      <c r="B505" s="3">
        <v>504</v>
      </c>
      <c r="C505" t="s">
        <v>504</v>
      </c>
      <c r="D505" t="str">
        <f>HYPERLINK("https://talan.bank.gov.ua/get-user-certificate/gA3W1LlQBBQR1Lt3XMh_","Завантажити сертифікат")</f>
        <v>Завантажити сертифікат</v>
      </c>
    </row>
    <row r="506" spans="1:4" x14ac:dyDescent="0.3">
      <c r="A506" s="1">
        <v>505</v>
      </c>
      <c r="B506" s="3">
        <v>505</v>
      </c>
      <c r="C506" t="s">
        <v>505</v>
      </c>
      <c r="D506" t="str">
        <f>HYPERLINK("https://talan.bank.gov.ua/get-user-certificate/gA3W1Yyt-ojqVIvygfDT","Завантажити сертифікат")</f>
        <v>Завантажити сертифікат</v>
      </c>
    </row>
    <row r="507" spans="1:4" x14ac:dyDescent="0.3">
      <c r="A507" s="1">
        <v>506</v>
      </c>
      <c r="B507" s="3">
        <v>506</v>
      </c>
      <c r="C507" t="s">
        <v>506</v>
      </c>
      <c r="D507" t="str">
        <f>HYPERLINK("https://talan.bank.gov.ua/get-user-certificate/gA3W1BJv0wGkrIvw4ovA","Завантажити сертифікат")</f>
        <v>Завантажити сертифікат</v>
      </c>
    </row>
    <row r="508" spans="1:4" x14ac:dyDescent="0.3">
      <c r="A508" s="1">
        <v>507</v>
      </c>
      <c r="B508" s="3">
        <v>507</v>
      </c>
      <c r="C508" t="s">
        <v>507</v>
      </c>
      <c r="D508" t="str">
        <f>HYPERLINK("https://talan.bank.gov.ua/get-user-certificate/gA3W1sJdAOhjZWyrDWpC","Завантажити сертифікат")</f>
        <v>Завантажити сертифікат</v>
      </c>
    </row>
    <row r="509" spans="1:4" x14ac:dyDescent="0.3">
      <c r="A509" s="1">
        <v>508</v>
      </c>
      <c r="B509" s="3">
        <v>508</v>
      </c>
      <c r="C509" t="s">
        <v>508</v>
      </c>
      <c r="D509" t="str">
        <f>HYPERLINK("https://talan.bank.gov.ua/get-user-certificate/gA3W1f4wf7t03YUMsqDo","Завантажити сертифікат")</f>
        <v>Завантажити сертифікат</v>
      </c>
    </row>
    <row r="510" spans="1:4" x14ac:dyDescent="0.3">
      <c r="A510" s="1">
        <v>509</v>
      </c>
      <c r="B510" s="3">
        <v>509</v>
      </c>
      <c r="C510" t="s">
        <v>509</v>
      </c>
      <c r="D510" t="str">
        <f>HYPERLINK("https://talan.bank.gov.ua/get-user-certificate/gA3W1nXtbqArUjHDfJcH","Завантажити сертифікат")</f>
        <v>Завантажити сертифікат</v>
      </c>
    </row>
    <row r="511" spans="1:4" x14ac:dyDescent="0.3">
      <c r="A511" s="1">
        <v>510</v>
      </c>
      <c r="B511" s="3">
        <v>510</v>
      </c>
      <c r="C511" t="s">
        <v>510</v>
      </c>
      <c r="D511" t="str">
        <f>HYPERLINK("https://talan.bank.gov.ua/get-user-certificate/gA3W1W2IPzUYHgcV4iWM","Завантажити сертифікат")</f>
        <v>Завантажити сертифікат</v>
      </c>
    </row>
    <row r="512" spans="1:4" x14ac:dyDescent="0.3">
      <c r="A512" s="1">
        <v>511</v>
      </c>
      <c r="B512" s="3">
        <v>511</v>
      </c>
      <c r="C512" t="s">
        <v>511</v>
      </c>
      <c r="D512" t="str">
        <f>HYPERLINK("https://talan.bank.gov.ua/get-user-certificate/gA3W1w5Jrhb8YoCgvWml","Завантажити сертифікат")</f>
        <v>Завантажити сертифікат</v>
      </c>
    </row>
    <row r="513" spans="1:4" x14ac:dyDescent="0.3">
      <c r="A513" s="1">
        <v>512</v>
      </c>
      <c r="B513" s="3">
        <v>512</v>
      </c>
      <c r="C513" t="s">
        <v>512</v>
      </c>
      <c r="D513" t="str">
        <f>HYPERLINK("https://talan.bank.gov.ua/get-user-certificate/gA3W1rUXwHQKxznZx74V","Завантажити сертифікат")</f>
        <v>Завантажити сертифікат</v>
      </c>
    </row>
    <row r="514" spans="1:4" x14ac:dyDescent="0.3">
      <c r="A514" s="1">
        <v>513</v>
      </c>
      <c r="B514" s="3">
        <v>513</v>
      </c>
      <c r="C514" t="s">
        <v>513</v>
      </c>
      <c r="D514" t="str">
        <f>HYPERLINK("https://talan.bank.gov.ua/get-user-certificate/gA3W121Eu0JRIrNLPUTY","Завантажити сертифікат")</f>
        <v>Завантажити сертифікат</v>
      </c>
    </row>
    <row r="515" spans="1:4" x14ac:dyDescent="0.3">
      <c r="A515" s="1">
        <v>514</v>
      </c>
      <c r="B515" s="3">
        <v>514</v>
      </c>
      <c r="C515" t="s">
        <v>514</v>
      </c>
      <c r="D515" t="str">
        <f>HYPERLINK("https://talan.bank.gov.ua/get-user-certificate/gA3W1zaxyMftrsCse_g6","Завантажити сертифікат")</f>
        <v>Завантажити сертифікат</v>
      </c>
    </row>
    <row r="516" spans="1:4" x14ac:dyDescent="0.3">
      <c r="A516" s="1">
        <v>515</v>
      </c>
      <c r="B516" s="3">
        <v>515</v>
      </c>
      <c r="C516" t="s">
        <v>515</v>
      </c>
      <c r="D516" t="str">
        <f>HYPERLINK("https://talan.bank.gov.ua/get-user-certificate/gA3W1EpoRKHSTPwN1GVh","Завантажити сертифікат")</f>
        <v>Завантажити сертифікат</v>
      </c>
    </row>
    <row r="517" spans="1:4" x14ac:dyDescent="0.3">
      <c r="A517" s="1">
        <v>516</v>
      </c>
      <c r="B517" s="3">
        <v>516</v>
      </c>
      <c r="C517" t="s">
        <v>516</v>
      </c>
      <c r="D517" t="str">
        <f>HYPERLINK("https://talan.bank.gov.ua/get-user-certificate/gA3W1wI1cfFsXSRp4mmv","Завантажити сертифікат")</f>
        <v>Завантажити сертифікат</v>
      </c>
    </row>
    <row r="518" spans="1:4" x14ac:dyDescent="0.3">
      <c r="A518" s="1">
        <v>517</v>
      </c>
      <c r="B518" s="3">
        <v>517</v>
      </c>
      <c r="C518" t="s">
        <v>517</v>
      </c>
      <c r="D518" t="str">
        <f>HYPERLINK("https://talan.bank.gov.ua/get-user-certificate/gA3W1fHtrddOYpZ1PN5V","Завантажити сертифікат")</f>
        <v>Завантажити сертифікат</v>
      </c>
    </row>
    <row r="519" spans="1:4" x14ac:dyDescent="0.3">
      <c r="A519" s="1">
        <v>518</v>
      </c>
      <c r="B519" s="3">
        <v>518</v>
      </c>
      <c r="C519" t="s">
        <v>518</v>
      </c>
      <c r="D519" t="str">
        <f>HYPERLINK("https://talan.bank.gov.ua/get-user-certificate/gA3W1y3O2sdDoT_RIa1S","Завантажити сертифікат")</f>
        <v>Завантажити сертифікат</v>
      </c>
    </row>
    <row r="520" spans="1:4" x14ac:dyDescent="0.3">
      <c r="A520" s="1">
        <v>519</v>
      </c>
      <c r="B520" s="3">
        <v>519</v>
      </c>
      <c r="C520" t="s">
        <v>519</v>
      </c>
      <c r="D520" t="str">
        <f>HYPERLINK("https://talan.bank.gov.ua/get-user-certificate/gA3W1Hi6sXnOQ4Qv9RGG","Завантажити сертифікат")</f>
        <v>Завантажити сертифікат</v>
      </c>
    </row>
    <row r="521" spans="1:4" x14ac:dyDescent="0.3">
      <c r="A521" s="1">
        <v>520</v>
      </c>
      <c r="B521" s="3">
        <v>520</v>
      </c>
      <c r="C521" t="s">
        <v>520</v>
      </c>
      <c r="D521" t="str">
        <f>HYPERLINK("https://talan.bank.gov.ua/get-user-certificate/gA3W1GlhSeQ1L0_sCtAW","Завантажити сертифікат")</f>
        <v>Завантажити сертифікат</v>
      </c>
    </row>
    <row r="522" spans="1:4" x14ac:dyDescent="0.3">
      <c r="A522" s="1">
        <v>521</v>
      </c>
      <c r="B522" s="3">
        <v>521</v>
      </c>
      <c r="C522" t="s">
        <v>521</v>
      </c>
      <c r="D522" t="str">
        <f>HYPERLINK("https://talan.bank.gov.ua/get-user-certificate/gA3W1rGlR23KOz-0f8U3","Завантажити сертифікат")</f>
        <v>Завантажити сертифікат</v>
      </c>
    </row>
    <row r="523" spans="1:4" x14ac:dyDescent="0.3">
      <c r="A523" s="1">
        <v>522</v>
      </c>
      <c r="B523" s="3">
        <v>522</v>
      </c>
      <c r="C523" t="s">
        <v>522</v>
      </c>
      <c r="D523" t="str">
        <f>HYPERLINK("https://talan.bank.gov.ua/get-user-certificate/gA3W1s1YBbmEbiU8NeRe","Завантажити сертифікат")</f>
        <v>Завантажити сертифікат</v>
      </c>
    </row>
    <row r="524" spans="1:4" x14ac:dyDescent="0.3">
      <c r="A524" s="1">
        <v>523</v>
      </c>
      <c r="B524" s="3">
        <v>523</v>
      </c>
      <c r="C524" t="s">
        <v>523</v>
      </c>
      <c r="D524" t="str">
        <f>HYPERLINK("https://talan.bank.gov.ua/get-user-certificate/gA3W1662IJ-tWiq3F143","Завантажити сертифікат")</f>
        <v>Завантажити сертифікат</v>
      </c>
    </row>
    <row r="525" spans="1:4" x14ac:dyDescent="0.3">
      <c r="A525" s="1">
        <v>524</v>
      </c>
      <c r="B525" s="3">
        <v>524</v>
      </c>
      <c r="C525" t="s">
        <v>524</v>
      </c>
      <c r="D525" t="str">
        <f>HYPERLINK("https://talan.bank.gov.ua/get-user-certificate/gA3W17nseTdR3VDl0Bm9","Завантажити сертифікат")</f>
        <v>Завантажити сертифікат</v>
      </c>
    </row>
    <row r="526" spans="1:4" x14ac:dyDescent="0.3">
      <c r="A526" s="1">
        <v>525</v>
      </c>
      <c r="B526" s="3">
        <v>525</v>
      </c>
      <c r="C526" t="s">
        <v>525</v>
      </c>
      <c r="D526" t="str">
        <f>HYPERLINK("https://talan.bank.gov.ua/get-user-certificate/gA3W1KYzc6U-fLmABHU1","Завантажити сертифікат")</f>
        <v>Завантажити сертифікат</v>
      </c>
    </row>
    <row r="527" spans="1:4" x14ac:dyDescent="0.3">
      <c r="A527" s="1">
        <v>526</v>
      </c>
      <c r="B527" s="3">
        <v>526</v>
      </c>
      <c r="C527" t="s">
        <v>526</v>
      </c>
      <c r="D527" t="str">
        <f>HYPERLINK("https://talan.bank.gov.ua/get-user-certificate/gA3W13ACaUWOpyvo-tD3","Завантажити сертифікат")</f>
        <v>Завантажити сертифікат</v>
      </c>
    </row>
    <row r="528" spans="1:4" x14ac:dyDescent="0.3">
      <c r="A528" s="1">
        <v>527</v>
      </c>
      <c r="B528" s="3">
        <v>527</v>
      </c>
      <c r="C528" t="s">
        <v>527</v>
      </c>
      <c r="D528" t="str">
        <f>HYPERLINK("https://talan.bank.gov.ua/get-user-certificate/gA3W1CKVvE0HvLi9j4wO","Завантажити сертифікат")</f>
        <v>Завантажити сертифікат</v>
      </c>
    </row>
    <row r="529" spans="1:4" x14ac:dyDescent="0.3">
      <c r="A529" s="1">
        <v>528</v>
      </c>
      <c r="B529" s="3">
        <v>528</v>
      </c>
      <c r="C529" t="s">
        <v>528</v>
      </c>
      <c r="D529" t="str">
        <f>HYPERLINK("https://talan.bank.gov.ua/get-user-certificate/gA3W1bPUSYr_eLHIN9Hc","Завантажити сертифікат")</f>
        <v>Завантажити сертифікат</v>
      </c>
    </row>
    <row r="530" spans="1:4" x14ac:dyDescent="0.3">
      <c r="A530" s="1">
        <v>529</v>
      </c>
      <c r="B530" s="3">
        <v>529</v>
      </c>
      <c r="C530" t="s">
        <v>529</v>
      </c>
      <c r="D530" t="str">
        <f>HYPERLINK("https://talan.bank.gov.ua/get-user-certificate/gA3W1iIK_3jt79GA7Dfg","Завантажити сертифікат")</f>
        <v>Завантажити сертифікат</v>
      </c>
    </row>
    <row r="531" spans="1:4" x14ac:dyDescent="0.3">
      <c r="A531" s="1">
        <v>530</v>
      </c>
      <c r="B531" s="3">
        <v>530</v>
      </c>
      <c r="C531" t="s">
        <v>530</v>
      </c>
      <c r="D531" t="str">
        <f>HYPERLINK("https://talan.bank.gov.ua/get-user-certificate/gA3W15di5ievi9d8qSwh","Завантажити сертифікат")</f>
        <v>Завантажити сертифікат</v>
      </c>
    </row>
    <row r="532" spans="1:4" x14ac:dyDescent="0.3">
      <c r="A532" s="1">
        <v>531</v>
      </c>
      <c r="B532" s="3">
        <v>531</v>
      </c>
      <c r="C532" t="s">
        <v>531</v>
      </c>
      <c r="D532" t="str">
        <f>HYPERLINK("https://talan.bank.gov.ua/get-user-certificate/gA3W15sTCj_AXVyf0TpX","Завантажити сертифікат")</f>
        <v>Завантажити сертифікат</v>
      </c>
    </row>
    <row r="533" spans="1:4" x14ac:dyDescent="0.3">
      <c r="A533" s="1">
        <v>532</v>
      </c>
      <c r="B533" s="3">
        <v>532</v>
      </c>
      <c r="C533" t="s">
        <v>532</v>
      </c>
      <c r="D533" t="str">
        <f>HYPERLINK("https://talan.bank.gov.ua/get-user-certificate/gA3W1ZMke-56O5dhshXk","Завантажити сертифікат")</f>
        <v>Завантажити сертифікат</v>
      </c>
    </row>
    <row r="534" spans="1:4" x14ac:dyDescent="0.3">
      <c r="A534" s="1">
        <v>533</v>
      </c>
      <c r="B534" s="3">
        <v>533</v>
      </c>
      <c r="C534" t="s">
        <v>533</v>
      </c>
      <c r="D534" t="str">
        <f>HYPERLINK("https://talan.bank.gov.ua/get-user-certificate/gA3W1AGbMDUbR85tJlJW","Завантажити сертифікат")</f>
        <v>Завантажити сертифікат</v>
      </c>
    </row>
    <row r="535" spans="1:4" x14ac:dyDescent="0.3">
      <c r="A535" s="1">
        <v>534</v>
      </c>
      <c r="B535" s="3">
        <v>534</v>
      </c>
      <c r="C535" t="s">
        <v>534</v>
      </c>
      <c r="D535" t="str">
        <f>HYPERLINK("https://talan.bank.gov.ua/get-user-certificate/gA3W167RSRQGVZnzhnl2","Завантажити сертифікат")</f>
        <v>Завантажити сертифікат</v>
      </c>
    </row>
    <row r="536" spans="1:4" x14ac:dyDescent="0.3">
      <c r="A536" s="1">
        <v>535</v>
      </c>
      <c r="B536" s="3">
        <v>535</v>
      </c>
      <c r="C536" t="s">
        <v>535</v>
      </c>
      <c r="D536" t="str">
        <f>HYPERLINK("https://talan.bank.gov.ua/get-user-certificate/gA3W1sJooyW5u9s-0ybR","Завантажити сертифікат")</f>
        <v>Завантажити сертифікат</v>
      </c>
    </row>
    <row r="537" spans="1:4" x14ac:dyDescent="0.3">
      <c r="A537" s="1">
        <v>536</v>
      </c>
      <c r="B537" s="3">
        <v>536</v>
      </c>
      <c r="C537" t="s">
        <v>536</v>
      </c>
      <c r="D537" t="str">
        <f>HYPERLINK("https://talan.bank.gov.ua/get-user-certificate/gA3W1u3ceN5MxOQn_2vA","Завантажити сертифікат")</f>
        <v>Завантажити сертифікат</v>
      </c>
    </row>
    <row r="538" spans="1:4" x14ac:dyDescent="0.3">
      <c r="A538" s="1">
        <v>537</v>
      </c>
      <c r="B538" s="3">
        <v>537</v>
      </c>
      <c r="C538" t="s">
        <v>537</v>
      </c>
      <c r="D538" t="str">
        <f>HYPERLINK("https://talan.bank.gov.ua/get-user-certificate/gA3W10yqLgz5hyinc1vs","Завантажити сертифікат")</f>
        <v>Завантажити сертифікат</v>
      </c>
    </row>
    <row r="539" spans="1:4" x14ac:dyDescent="0.3">
      <c r="A539" s="1">
        <v>538</v>
      </c>
      <c r="B539" s="3">
        <v>538</v>
      </c>
      <c r="C539" t="s">
        <v>538</v>
      </c>
      <c r="D539" t="str">
        <f>HYPERLINK("https://talan.bank.gov.ua/get-user-certificate/gA3W1StMeOQbRH2LUitg","Завантажити сертифікат")</f>
        <v>Завантажити сертифікат</v>
      </c>
    </row>
    <row r="540" spans="1:4" x14ac:dyDescent="0.3">
      <c r="A540" s="1">
        <v>539</v>
      </c>
      <c r="B540" s="3">
        <v>539</v>
      </c>
      <c r="C540" t="s">
        <v>539</v>
      </c>
      <c r="D540" t="str">
        <f>HYPERLINK("https://talan.bank.gov.ua/get-user-certificate/gA3W1R0htjXwcDGie_Hr","Завантажити сертифікат")</f>
        <v>Завантажити сертифікат</v>
      </c>
    </row>
    <row r="541" spans="1:4" x14ac:dyDescent="0.3">
      <c r="A541" s="1">
        <v>540</v>
      </c>
      <c r="B541" s="3">
        <v>540</v>
      </c>
      <c r="C541" t="s">
        <v>540</v>
      </c>
      <c r="D541" t="str">
        <f>HYPERLINK("https://talan.bank.gov.ua/get-user-certificate/gA3W19l4eQk1fo9aUX-d","Завантажити сертифікат")</f>
        <v>Завантажити сертифікат</v>
      </c>
    </row>
    <row r="542" spans="1:4" x14ac:dyDescent="0.3">
      <c r="A542" s="1">
        <v>541</v>
      </c>
      <c r="B542" s="3">
        <v>541</v>
      </c>
      <c r="C542" t="s">
        <v>541</v>
      </c>
      <c r="D542" t="str">
        <f>HYPERLINK("https://talan.bank.gov.ua/get-user-certificate/gA3W1DZ-D7Rm7E8LgbEX","Завантажити сертифікат")</f>
        <v>Завантажити сертифікат</v>
      </c>
    </row>
    <row r="543" spans="1:4" x14ac:dyDescent="0.3">
      <c r="A543" s="1">
        <v>542</v>
      </c>
      <c r="B543" s="3">
        <v>542</v>
      </c>
      <c r="C543" t="s">
        <v>542</v>
      </c>
      <c r="D543" t="str">
        <f>HYPERLINK("https://talan.bank.gov.ua/get-user-certificate/gA3W1FvWUU7Y_npunTyp","Завантажити сертифікат")</f>
        <v>Завантажити сертифікат</v>
      </c>
    </row>
    <row r="544" spans="1:4" x14ac:dyDescent="0.3">
      <c r="A544" s="1">
        <v>543</v>
      </c>
      <c r="B544" s="3">
        <v>543</v>
      </c>
      <c r="C544" t="s">
        <v>543</v>
      </c>
      <c r="D544" t="str">
        <f>HYPERLINK("https://talan.bank.gov.ua/get-user-certificate/gA3W1gNs6ydqQGnQ2vG-","Завантажити сертифікат")</f>
        <v>Завантажити сертифікат</v>
      </c>
    </row>
    <row r="545" spans="1:4" x14ac:dyDescent="0.3">
      <c r="A545" s="1">
        <v>544</v>
      </c>
      <c r="B545" s="3">
        <v>544</v>
      </c>
      <c r="C545" t="s">
        <v>544</v>
      </c>
      <c r="D545" t="str">
        <f>HYPERLINK("https://talan.bank.gov.ua/get-user-certificate/gA3W13bKSK1Efz5Yb5fv","Завантажити сертифікат")</f>
        <v>Завантажити сертифікат</v>
      </c>
    </row>
    <row r="546" spans="1:4" x14ac:dyDescent="0.3">
      <c r="A546" s="1">
        <v>545</v>
      </c>
      <c r="B546" s="3">
        <v>545</v>
      </c>
      <c r="C546" t="s">
        <v>545</v>
      </c>
      <c r="D546" t="str">
        <f>HYPERLINK("https://talan.bank.gov.ua/get-user-certificate/gA3W1wzJCMyULRWJe6C-","Завантажити сертифікат")</f>
        <v>Завантажити сертифікат</v>
      </c>
    </row>
    <row r="547" spans="1:4" x14ac:dyDescent="0.3">
      <c r="A547" s="1">
        <v>546</v>
      </c>
      <c r="B547" s="3">
        <v>546</v>
      </c>
      <c r="C547" t="s">
        <v>546</v>
      </c>
      <c r="D547" t="str">
        <f>HYPERLINK("https://talan.bank.gov.ua/get-user-certificate/gA3W1pfkgVJi-mTWxFS1","Завантажити сертифікат")</f>
        <v>Завантажити сертифікат</v>
      </c>
    </row>
    <row r="548" spans="1:4" x14ac:dyDescent="0.3">
      <c r="A548" s="1">
        <v>547</v>
      </c>
      <c r="B548" s="3">
        <v>547</v>
      </c>
      <c r="C548" t="s">
        <v>547</v>
      </c>
      <c r="D548" t="str">
        <f>HYPERLINK("https://talan.bank.gov.ua/get-user-certificate/gA3W13buL630BO3Fii1u","Завантажити сертифікат")</f>
        <v>Завантажити сертифікат</v>
      </c>
    </row>
    <row r="549" spans="1:4" x14ac:dyDescent="0.3">
      <c r="A549" s="1">
        <v>548</v>
      </c>
      <c r="B549" s="3">
        <v>548</v>
      </c>
      <c r="C549" t="s">
        <v>548</v>
      </c>
      <c r="D549" t="str">
        <f>HYPERLINK("https://talan.bank.gov.ua/get-user-certificate/gA3W1bg21b2yCTffRU8L","Завантажити сертифікат")</f>
        <v>Завантажити сертифікат</v>
      </c>
    </row>
    <row r="550" spans="1:4" x14ac:dyDescent="0.3">
      <c r="A550" s="1">
        <v>549</v>
      </c>
      <c r="B550" s="3">
        <v>549</v>
      </c>
      <c r="C550" t="s">
        <v>549</v>
      </c>
      <c r="D550" t="str">
        <f>HYPERLINK("https://talan.bank.gov.ua/get-user-certificate/gA3W1sokvT4Bw8mw5Nbk","Завантажити сертифікат")</f>
        <v>Завантажити сертифікат</v>
      </c>
    </row>
    <row r="551" spans="1:4" x14ac:dyDescent="0.3">
      <c r="A551" s="1">
        <v>550</v>
      </c>
      <c r="B551" s="3">
        <v>550</v>
      </c>
      <c r="C551" t="s">
        <v>550</v>
      </c>
      <c r="D551" t="str">
        <f>HYPERLINK("https://talan.bank.gov.ua/get-user-certificate/gA3W1CIpYk4q8isUnwDF","Завантажити сертифікат")</f>
        <v>Завантажити сертифікат</v>
      </c>
    </row>
    <row r="552" spans="1:4" x14ac:dyDescent="0.3">
      <c r="A552" s="1">
        <v>551</v>
      </c>
      <c r="B552" s="3">
        <v>551</v>
      </c>
      <c r="C552" t="s">
        <v>551</v>
      </c>
      <c r="D552" t="str">
        <f>HYPERLINK("https://talan.bank.gov.ua/get-user-certificate/gA3W1vcxs1sR-Be3k4RN","Завантажити сертифікат")</f>
        <v>Завантажити сертифікат</v>
      </c>
    </row>
    <row r="553" spans="1:4" x14ac:dyDescent="0.3">
      <c r="A553" s="1">
        <v>552</v>
      </c>
      <c r="B553" s="3">
        <v>552</v>
      </c>
      <c r="C553" t="s">
        <v>552</v>
      </c>
      <c r="D553" t="str">
        <f>HYPERLINK("https://talan.bank.gov.ua/get-user-certificate/gA3W1A2n8aqBk5Q2uerF","Завантажити сертифікат")</f>
        <v>Завантажити сертифікат</v>
      </c>
    </row>
    <row r="554" spans="1:4" x14ac:dyDescent="0.3">
      <c r="A554" s="1">
        <v>553</v>
      </c>
      <c r="B554" s="3">
        <v>553</v>
      </c>
      <c r="C554" t="s">
        <v>553</v>
      </c>
      <c r="D554" t="str">
        <f>HYPERLINK("https://talan.bank.gov.ua/get-user-certificate/gA3W1yJug894lT0ySF0l","Завантажити сертифікат")</f>
        <v>Завантажити сертифікат</v>
      </c>
    </row>
    <row r="555" spans="1:4" x14ac:dyDescent="0.3">
      <c r="A555" s="1">
        <v>554</v>
      </c>
      <c r="B555" s="3">
        <v>554</v>
      </c>
      <c r="C555" t="s">
        <v>554</v>
      </c>
      <c r="D555" t="str">
        <f>HYPERLINK("https://talan.bank.gov.ua/get-user-certificate/gA3W1GHUDP4Gf5u8M1QX","Завантажити сертифікат")</f>
        <v>Завантажити сертифікат</v>
      </c>
    </row>
    <row r="556" spans="1:4" x14ac:dyDescent="0.3">
      <c r="A556" s="1">
        <v>555</v>
      </c>
      <c r="B556" s="3">
        <v>555</v>
      </c>
      <c r="C556" t="s">
        <v>555</v>
      </c>
      <c r="D556" t="str">
        <f>HYPERLINK("https://talan.bank.gov.ua/get-user-certificate/gA3W1fwKag04v2slDhAr","Завантажити сертифікат")</f>
        <v>Завантажити сертифікат</v>
      </c>
    </row>
    <row r="557" spans="1:4" x14ac:dyDescent="0.3">
      <c r="A557" s="1">
        <v>556</v>
      </c>
      <c r="B557" s="3">
        <v>556</v>
      </c>
      <c r="C557" t="s">
        <v>556</v>
      </c>
      <c r="D557" t="str">
        <f>HYPERLINK("https://talan.bank.gov.ua/get-user-certificate/gA3W1eCso_psffBi_BGK","Завантажити сертифікат")</f>
        <v>Завантажити сертифікат</v>
      </c>
    </row>
    <row r="558" spans="1:4" x14ac:dyDescent="0.3">
      <c r="A558" s="1">
        <v>557</v>
      </c>
      <c r="B558" s="3">
        <v>557</v>
      </c>
      <c r="C558" t="s">
        <v>557</v>
      </c>
      <c r="D558" t="str">
        <f>HYPERLINK("https://talan.bank.gov.ua/get-user-certificate/gA3W1ZB4qMAHAyx3D5g-","Завантажити сертифікат")</f>
        <v>Завантажити сертифікат</v>
      </c>
    </row>
    <row r="559" spans="1:4" x14ac:dyDescent="0.3">
      <c r="A559" s="1">
        <v>558</v>
      </c>
      <c r="B559" s="3">
        <v>558</v>
      </c>
      <c r="C559" t="s">
        <v>558</v>
      </c>
      <c r="D559" t="str">
        <f>HYPERLINK("https://talan.bank.gov.ua/get-user-certificate/gA3W1scVthmqeikXRUnu","Завантажити сертифікат")</f>
        <v>Завантажити сертифікат</v>
      </c>
    </row>
    <row r="560" spans="1:4" x14ac:dyDescent="0.3">
      <c r="A560" s="1">
        <v>559</v>
      </c>
      <c r="B560" s="3">
        <v>559</v>
      </c>
      <c r="C560" t="s">
        <v>559</v>
      </c>
      <c r="D560" t="str">
        <f>HYPERLINK("https://talan.bank.gov.ua/get-user-certificate/gA3W1vWaAphNQdL_F87k","Завантажити сертифікат")</f>
        <v>Завантажити сертифікат</v>
      </c>
    </row>
    <row r="561" spans="1:4" x14ac:dyDescent="0.3">
      <c r="A561" s="1">
        <v>560</v>
      </c>
      <c r="B561" s="3">
        <v>560</v>
      </c>
      <c r="C561" t="s">
        <v>560</v>
      </c>
      <c r="D561" t="str">
        <f>HYPERLINK("https://talan.bank.gov.ua/get-user-certificate/gA3W1niuxbp_bNs6TOvA","Завантажити сертифікат")</f>
        <v>Завантажити сертифікат</v>
      </c>
    </row>
    <row r="562" spans="1:4" x14ac:dyDescent="0.3">
      <c r="A562" s="1">
        <v>561</v>
      </c>
      <c r="B562" s="3">
        <v>561</v>
      </c>
      <c r="C562" t="s">
        <v>561</v>
      </c>
      <c r="D562" t="str">
        <f>HYPERLINK("https://talan.bank.gov.ua/get-user-certificate/gA3W1QaCj9lT9I6NNaZz","Завантажити сертифікат")</f>
        <v>Завантажити сертифікат</v>
      </c>
    </row>
    <row r="563" spans="1:4" x14ac:dyDescent="0.3">
      <c r="A563" s="1">
        <v>562</v>
      </c>
      <c r="B563" s="3">
        <v>562</v>
      </c>
      <c r="C563" t="s">
        <v>562</v>
      </c>
      <c r="D563" t="str">
        <f>HYPERLINK("https://talan.bank.gov.ua/get-user-certificate/gA3W1BRxLO5JCkkKQDDt","Завантажити сертифікат")</f>
        <v>Завантажити сертифікат</v>
      </c>
    </row>
    <row r="564" spans="1:4" x14ac:dyDescent="0.3">
      <c r="A564" s="1">
        <v>563</v>
      </c>
      <c r="B564" s="3">
        <v>563</v>
      </c>
      <c r="C564" t="s">
        <v>563</v>
      </c>
      <c r="D564" t="str">
        <f>HYPERLINK("https://talan.bank.gov.ua/get-user-certificate/gA3W1C8tL9HQDW1aAV9S","Завантажити сертифікат")</f>
        <v>Завантажити сертифікат</v>
      </c>
    </row>
    <row r="565" spans="1:4" x14ac:dyDescent="0.3">
      <c r="A565" s="1">
        <v>564</v>
      </c>
      <c r="B565" s="3">
        <v>564</v>
      </c>
      <c r="C565" t="s">
        <v>564</v>
      </c>
      <c r="D565" t="str">
        <f>HYPERLINK("https://talan.bank.gov.ua/get-user-certificate/gA3W1a80rk0OvH0DRV7b","Завантажити сертифікат")</f>
        <v>Завантажити сертифікат</v>
      </c>
    </row>
    <row r="566" spans="1:4" x14ac:dyDescent="0.3">
      <c r="A566" s="1">
        <v>565</v>
      </c>
      <c r="B566" s="3">
        <v>565</v>
      </c>
      <c r="C566" t="s">
        <v>565</v>
      </c>
      <c r="D566" t="str">
        <f>HYPERLINK("https://talan.bank.gov.ua/get-user-certificate/gA3W1-jtM6uCQHI1ERlZ","Завантажити сертифікат")</f>
        <v>Завантажити сертифікат</v>
      </c>
    </row>
    <row r="567" spans="1:4" x14ac:dyDescent="0.3">
      <c r="A567" s="1">
        <v>566</v>
      </c>
      <c r="B567" s="3">
        <v>566</v>
      </c>
      <c r="C567" t="s">
        <v>566</v>
      </c>
      <c r="D567" t="str">
        <f>HYPERLINK("https://talan.bank.gov.ua/get-user-certificate/gA3W1KSXA1KmBwuB-QGx","Завантажити сертифікат")</f>
        <v>Завантажити сертифікат</v>
      </c>
    </row>
    <row r="568" spans="1:4" x14ac:dyDescent="0.3">
      <c r="A568" s="1">
        <v>567</v>
      </c>
      <c r="B568" s="3">
        <v>567</v>
      </c>
      <c r="C568" t="s">
        <v>567</v>
      </c>
      <c r="D568" t="str">
        <f>HYPERLINK("https://talan.bank.gov.ua/get-user-certificate/gA3W1VNqAb83xei9KC8g","Завантажити сертифікат")</f>
        <v>Завантажити сертифікат</v>
      </c>
    </row>
    <row r="569" spans="1:4" x14ac:dyDescent="0.3">
      <c r="A569" s="1">
        <v>568</v>
      </c>
      <c r="B569" s="3">
        <v>568</v>
      </c>
      <c r="C569" t="s">
        <v>568</v>
      </c>
      <c r="D569" t="str">
        <f>HYPERLINK("https://talan.bank.gov.ua/get-user-certificate/gA3W18vnK2TwPD9va6ea","Завантажити сертифікат")</f>
        <v>Завантажити сертифікат</v>
      </c>
    </row>
    <row r="570" spans="1:4" x14ac:dyDescent="0.3">
      <c r="A570" s="1">
        <v>569</v>
      </c>
      <c r="B570" s="3">
        <v>569</v>
      </c>
      <c r="C570" t="s">
        <v>569</v>
      </c>
      <c r="D570" t="str">
        <f>HYPERLINK("https://talan.bank.gov.ua/get-user-certificate/gA3W1WKbVUccQa-F3lrR","Завантажити сертифікат")</f>
        <v>Завантажити сертифікат</v>
      </c>
    </row>
    <row r="571" spans="1:4" x14ac:dyDescent="0.3">
      <c r="A571" s="1">
        <v>570</v>
      </c>
      <c r="B571" s="3">
        <v>570</v>
      </c>
      <c r="C571" t="s">
        <v>570</v>
      </c>
      <c r="D571" t="str">
        <f>HYPERLINK("https://talan.bank.gov.ua/get-user-certificate/gA3W1f3tudclpPa8H-_q","Завантажити сертифікат")</f>
        <v>Завантажити сертифікат</v>
      </c>
    </row>
    <row r="572" spans="1:4" x14ac:dyDescent="0.3">
      <c r="A572" s="1">
        <v>571</v>
      </c>
      <c r="B572" s="3">
        <v>571</v>
      </c>
      <c r="C572" t="s">
        <v>571</v>
      </c>
      <c r="D572" t="str">
        <f>HYPERLINK("https://talan.bank.gov.ua/get-user-certificate/gA3W1eGOrjFzhPtQ06K9","Завантажити сертифікат")</f>
        <v>Завантажити сертифікат</v>
      </c>
    </row>
    <row r="573" spans="1:4" x14ac:dyDescent="0.3">
      <c r="A573" s="1">
        <v>572</v>
      </c>
      <c r="B573" s="3">
        <v>572</v>
      </c>
      <c r="C573" t="s">
        <v>474</v>
      </c>
      <c r="D573" t="str">
        <f>HYPERLINK("https://talan.bank.gov.ua/get-user-certificate/gA3W18jNgsxZMP30Ievx","Завантажити сертифікат")</f>
        <v>Завантажити сертифікат</v>
      </c>
    </row>
    <row r="574" spans="1:4" x14ac:dyDescent="0.3">
      <c r="A574" s="1">
        <v>573</v>
      </c>
      <c r="B574" s="3">
        <v>573</v>
      </c>
      <c r="C574" t="s">
        <v>572</v>
      </c>
      <c r="D574" t="str">
        <f>HYPERLINK("https://talan.bank.gov.ua/get-user-certificate/gA3W1t3pNuJfSssP6vck","Завантажити сертифікат")</f>
        <v>Завантажити сертифікат</v>
      </c>
    </row>
    <row r="575" spans="1:4" x14ac:dyDescent="0.3">
      <c r="A575" s="1">
        <v>574</v>
      </c>
      <c r="B575" s="3">
        <v>574</v>
      </c>
      <c r="C575" t="s">
        <v>573</v>
      </c>
      <c r="D575" t="str">
        <f>HYPERLINK("https://talan.bank.gov.ua/get-user-certificate/gA3W19_Em9iwCL_gQekQ","Завантажити сертифікат")</f>
        <v>Завантажити сертифікат</v>
      </c>
    </row>
    <row r="576" spans="1:4" x14ac:dyDescent="0.3">
      <c r="A576" s="1">
        <v>575</v>
      </c>
      <c r="B576" s="3">
        <v>575</v>
      </c>
      <c r="C576" t="s">
        <v>574</v>
      </c>
      <c r="D576" t="str">
        <f>HYPERLINK("https://talan.bank.gov.ua/get-user-certificate/gA3W1XMKkT800L-HF605","Завантажити сертифікат")</f>
        <v>Завантажити сертифікат</v>
      </c>
    </row>
    <row r="577" spans="1:4" x14ac:dyDescent="0.3">
      <c r="A577" s="1">
        <v>576</v>
      </c>
      <c r="B577" s="3">
        <v>576</v>
      </c>
      <c r="C577" t="s">
        <v>575</v>
      </c>
      <c r="D577" t="str">
        <f>HYPERLINK("https://talan.bank.gov.ua/get-user-certificate/gA3W1fasI15h8coEl86h","Завантажити сертифікат")</f>
        <v>Завантажити сертифікат</v>
      </c>
    </row>
    <row r="578" spans="1:4" x14ac:dyDescent="0.3">
      <c r="A578" s="1">
        <v>577</v>
      </c>
      <c r="B578" s="3">
        <v>577</v>
      </c>
      <c r="C578" t="s">
        <v>576</v>
      </c>
      <c r="D578" t="str">
        <f>HYPERLINK("https://talan.bank.gov.ua/get-user-certificate/gA3W1a_S14nocX0JMcxq","Завантажити сертифікат")</f>
        <v>Завантажити сертифікат</v>
      </c>
    </row>
    <row r="579" spans="1:4" x14ac:dyDescent="0.3">
      <c r="A579" s="1">
        <v>578</v>
      </c>
      <c r="B579" s="3">
        <v>578</v>
      </c>
      <c r="C579" t="s">
        <v>577</v>
      </c>
      <c r="D579" t="str">
        <f>HYPERLINK("https://talan.bank.gov.ua/get-user-certificate/gA3W1ca2k_UM0J835hgr","Завантажити сертифікат")</f>
        <v>Завантажити сертифікат</v>
      </c>
    </row>
    <row r="580" spans="1:4" x14ac:dyDescent="0.3">
      <c r="A580" s="1">
        <v>579</v>
      </c>
      <c r="B580" s="3">
        <v>579</v>
      </c>
      <c r="C580" t="s">
        <v>578</v>
      </c>
      <c r="D580" t="str">
        <f>HYPERLINK("https://talan.bank.gov.ua/get-user-certificate/gA3W13f8-G-uHbAvl7Kj","Завантажити сертифікат")</f>
        <v>Завантажити сертифікат</v>
      </c>
    </row>
    <row r="581" spans="1:4" x14ac:dyDescent="0.3">
      <c r="A581" s="1">
        <v>580</v>
      </c>
      <c r="B581" s="3">
        <v>580</v>
      </c>
      <c r="C581" t="s">
        <v>579</v>
      </c>
      <c r="D581" t="str">
        <f>HYPERLINK("https://talan.bank.gov.ua/get-user-certificate/gA3W1_n3zGB6dLWkikQT","Завантажити сертифікат")</f>
        <v>Завантажити сертифікат</v>
      </c>
    </row>
    <row r="582" spans="1:4" x14ac:dyDescent="0.3">
      <c r="A582" s="1">
        <v>581</v>
      </c>
      <c r="B582" s="3">
        <v>581</v>
      </c>
      <c r="C582" t="s">
        <v>580</v>
      </c>
      <c r="D582" t="str">
        <f>HYPERLINK("https://talan.bank.gov.ua/get-user-certificate/gA3W1j_id1YJWuqUVeVC","Завантажити сертифікат")</f>
        <v>Завантажити сертифікат</v>
      </c>
    </row>
    <row r="583" spans="1:4" x14ac:dyDescent="0.3">
      <c r="A583" s="1">
        <v>582</v>
      </c>
      <c r="B583" s="3">
        <v>582</v>
      </c>
      <c r="C583" t="s">
        <v>581</v>
      </c>
      <c r="D583" t="str">
        <f>HYPERLINK("https://talan.bank.gov.ua/get-user-certificate/gA3W1c4VXpD9Nf0OosyU","Завантажити сертифікат")</f>
        <v>Завантажити сертифікат</v>
      </c>
    </row>
    <row r="584" spans="1:4" x14ac:dyDescent="0.3">
      <c r="A584" s="1">
        <v>583</v>
      </c>
      <c r="B584" s="3">
        <v>583</v>
      </c>
      <c r="C584" t="s">
        <v>582</v>
      </c>
      <c r="D584" t="str">
        <f>HYPERLINK("https://talan.bank.gov.ua/get-user-certificate/gA3W1sjs3p8rhNcvIb0z","Завантажити сертифікат")</f>
        <v>Завантажити сертифікат</v>
      </c>
    </row>
    <row r="585" spans="1:4" x14ac:dyDescent="0.3">
      <c r="A585" s="1">
        <v>584</v>
      </c>
      <c r="B585" s="3">
        <v>584</v>
      </c>
      <c r="C585" t="s">
        <v>583</v>
      </c>
      <c r="D585" t="str">
        <f>HYPERLINK("https://talan.bank.gov.ua/get-user-certificate/gA3W19vw-CJjMnDeqqvD","Завантажити сертифікат")</f>
        <v>Завантажити сертифікат</v>
      </c>
    </row>
    <row r="586" spans="1:4" x14ac:dyDescent="0.3">
      <c r="A586" s="1">
        <v>585</v>
      </c>
      <c r="B586" s="3">
        <v>585</v>
      </c>
      <c r="C586" t="s">
        <v>584</v>
      </c>
      <c r="D586" t="str">
        <f>HYPERLINK("https://talan.bank.gov.ua/get-user-certificate/gA3W1_VeK27Pwlx8y4T2","Завантажити сертифікат")</f>
        <v>Завантажити сертифікат</v>
      </c>
    </row>
    <row r="587" spans="1:4" x14ac:dyDescent="0.3">
      <c r="A587" s="1">
        <v>586</v>
      </c>
      <c r="B587" s="3">
        <v>586</v>
      </c>
      <c r="C587" t="s">
        <v>585</v>
      </c>
      <c r="D587" t="str">
        <f>HYPERLINK("https://talan.bank.gov.ua/get-user-certificate/gA3W1EslsApsX0vKf6Vz","Завантажити сертифікат")</f>
        <v>Завантажити сертифікат</v>
      </c>
    </row>
    <row r="588" spans="1:4" x14ac:dyDescent="0.3">
      <c r="A588" s="1">
        <v>587</v>
      </c>
      <c r="B588" s="3">
        <v>587</v>
      </c>
      <c r="C588" t="s">
        <v>586</v>
      </c>
      <c r="D588" t="str">
        <f>HYPERLINK("https://talan.bank.gov.ua/get-user-certificate/gA3W14o7upMf3EGTKfTk","Завантажити сертифікат")</f>
        <v>Завантажити сертифікат</v>
      </c>
    </row>
    <row r="589" spans="1:4" x14ac:dyDescent="0.3">
      <c r="A589" s="1">
        <v>588</v>
      </c>
      <c r="B589" s="3">
        <v>588</v>
      </c>
      <c r="C589" t="s">
        <v>587</v>
      </c>
      <c r="D589" t="str">
        <f>HYPERLINK("https://talan.bank.gov.ua/get-user-certificate/gA3W1347yNukHNE9zfrf","Завантажити сертифікат")</f>
        <v>Завантажити сертифікат</v>
      </c>
    </row>
    <row r="590" spans="1:4" x14ac:dyDescent="0.3">
      <c r="A590" s="1">
        <v>589</v>
      </c>
      <c r="B590" s="3">
        <v>589</v>
      </c>
      <c r="C590" t="s">
        <v>588</v>
      </c>
      <c r="D590" t="str">
        <f>HYPERLINK("https://talan.bank.gov.ua/get-user-certificate/gA3W1Vxl_Ax9K5N0W6nW","Завантажити сертифікат")</f>
        <v>Завантажити сертифікат</v>
      </c>
    </row>
    <row r="591" spans="1:4" x14ac:dyDescent="0.3">
      <c r="A591" s="1">
        <v>590</v>
      </c>
      <c r="B591" s="3">
        <v>590</v>
      </c>
      <c r="C591" t="s">
        <v>589</v>
      </c>
      <c r="D591" t="str">
        <f>HYPERLINK("https://talan.bank.gov.ua/get-user-certificate/gA3W15FI63MyA0ZceKlp","Завантажити сертифікат")</f>
        <v>Завантажити сертифікат</v>
      </c>
    </row>
    <row r="592" spans="1:4" x14ac:dyDescent="0.3">
      <c r="A592" s="1">
        <v>591</v>
      </c>
      <c r="B592" s="3">
        <v>591</v>
      </c>
      <c r="C592" t="s">
        <v>590</v>
      </c>
      <c r="D592" t="str">
        <f>HYPERLINK("https://talan.bank.gov.ua/get-user-certificate/gA3W1u60PzhJUD8JK8BG","Завантажити сертифікат")</f>
        <v>Завантажити сертифікат</v>
      </c>
    </row>
    <row r="593" spans="1:4" x14ac:dyDescent="0.3">
      <c r="A593" s="1">
        <v>592</v>
      </c>
      <c r="B593" s="3">
        <v>592</v>
      </c>
      <c r="C593" t="s">
        <v>591</v>
      </c>
      <c r="D593" t="str">
        <f>HYPERLINK("https://talan.bank.gov.ua/get-user-certificate/gA3W1ewquKktq5-nxffV","Завантажити сертифікат")</f>
        <v>Завантажити сертифікат</v>
      </c>
    </row>
    <row r="594" spans="1:4" x14ac:dyDescent="0.3">
      <c r="A594" s="1">
        <v>593</v>
      </c>
      <c r="B594" s="3">
        <v>593</v>
      </c>
      <c r="C594" t="s">
        <v>592</v>
      </c>
      <c r="D594" t="str">
        <f>HYPERLINK("https://talan.bank.gov.ua/get-user-certificate/gA3W1mQIlt9vFTk9s76L","Завантажити сертифікат")</f>
        <v>Завантажити сертифікат</v>
      </c>
    </row>
    <row r="595" spans="1:4" x14ac:dyDescent="0.3">
      <c r="A595" s="1">
        <v>594</v>
      </c>
      <c r="B595" s="3">
        <v>594</v>
      </c>
      <c r="C595" t="s">
        <v>593</v>
      </c>
      <c r="D595" t="str">
        <f>HYPERLINK("https://talan.bank.gov.ua/get-user-certificate/gA3W1n8JsyNUGo-J8nc1","Завантажити сертифікат")</f>
        <v>Завантажити сертифікат</v>
      </c>
    </row>
    <row r="596" spans="1:4" x14ac:dyDescent="0.3">
      <c r="A596" s="1">
        <v>595</v>
      </c>
      <c r="B596" s="3">
        <v>595</v>
      </c>
      <c r="C596" t="s">
        <v>594</v>
      </c>
      <c r="D596" t="str">
        <f>HYPERLINK("https://talan.bank.gov.ua/get-user-certificate/gA3W1JexVne4yr_dVVYi","Завантажити сертифікат")</f>
        <v>Завантажити сертифікат</v>
      </c>
    </row>
    <row r="597" spans="1:4" x14ac:dyDescent="0.3">
      <c r="A597" s="1">
        <v>596</v>
      </c>
      <c r="B597" s="3">
        <v>596</v>
      </c>
      <c r="C597" t="s">
        <v>595</v>
      </c>
      <c r="D597" t="str">
        <f>HYPERLINK("https://talan.bank.gov.ua/get-user-certificate/gA3W1HpGb0kmu1vEMbBe","Завантажити сертифікат")</f>
        <v>Завантажити сертифікат</v>
      </c>
    </row>
    <row r="598" spans="1:4" x14ac:dyDescent="0.3">
      <c r="A598" s="1">
        <v>597</v>
      </c>
      <c r="B598" s="3">
        <v>597</v>
      </c>
      <c r="C598" t="s">
        <v>596</v>
      </c>
      <c r="D598" t="str">
        <f>HYPERLINK("https://talan.bank.gov.ua/get-user-certificate/gA3W1yNSNwLAnzntl6za","Завантажити сертифікат")</f>
        <v>Завантажити сертифікат</v>
      </c>
    </row>
    <row r="599" spans="1:4" x14ac:dyDescent="0.3">
      <c r="A599" s="1">
        <v>598</v>
      </c>
      <c r="B599" s="3">
        <v>598</v>
      </c>
      <c r="C599" t="s">
        <v>597</v>
      </c>
      <c r="D599" t="str">
        <f>HYPERLINK("https://talan.bank.gov.ua/get-user-certificate/gA3W1kA0DBazZpT-VHZl","Завантажити сертифікат")</f>
        <v>Завантажити сертифікат</v>
      </c>
    </row>
    <row r="600" spans="1:4" x14ac:dyDescent="0.3">
      <c r="A600" s="1">
        <v>599</v>
      </c>
      <c r="B600" s="3">
        <v>599</v>
      </c>
      <c r="C600" t="s">
        <v>598</v>
      </c>
      <c r="D600" t="str">
        <f>HYPERLINK("https://talan.bank.gov.ua/get-user-certificate/gA3W1J_CxN2Jb9nRLWUk","Завантажити сертифікат")</f>
        <v>Завантажити сертифікат</v>
      </c>
    </row>
    <row r="601" spans="1:4" x14ac:dyDescent="0.3">
      <c r="A601" s="1">
        <v>600</v>
      </c>
      <c r="B601" s="3">
        <v>600</v>
      </c>
      <c r="C601" t="s">
        <v>599</v>
      </c>
      <c r="D601" t="str">
        <f>HYPERLINK("https://talan.bank.gov.ua/get-user-certificate/gA3W1ODRbgYnYxGPLUKx","Завантажити сертифікат")</f>
        <v>Завантажити сертифікат</v>
      </c>
    </row>
    <row r="602" spans="1:4" x14ac:dyDescent="0.3">
      <c r="A602" s="1">
        <v>601</v>
      </c>
      <c r="B602" s="3">
        <v>601</v>
      </c>
      <c r="C602" t="s">
        <v>600</v>
      </c>
      <c r="D602" t="str">
        <f>HYPERLINK("https://talan.bank.gov.ua/get-user-certificate/gA3W1s13CPJrqkzTqE6G","Завантажити сертифікат")</f>
        <v>Завантажити сертифікат</v>
      </c>
    </row>
    <row r="603" spans="1:4" x14ac:dyDescent="0.3">
      <c r="A603" s="1">
        <v>602</v>
      </c>
      <c r="B603" s="3">
        <v>602</v>
      </c>
      <c r="C603" t="s">
        <v>601</v>
      </c>
      <c r="D603" t="str">
        <f>HYPERLINK("https://talan.bank.gov.ua/get-user-certificate/gA3W1VwvTVoowqFxoVHN","Завантажити сертифікат")</f>
        <v>Завантажити сертифікат</v>
      </c>
    </row>
    <row r="604" spans="1:4" x14ac:dyDescent="0.3">
      <c r="A604" s="1">
        <v>603</v>
      </c>
      <c r="B604" s="3">
        <v>603</v>
      </c>
      <c r="C604" t="s">
        <v>602</v>
      </c>
      <c r="D604" t="str">
        <f>HYPERLINK("https://talan.bank.gov.ua/get-user-certificate/gA3W1CvMbH-k_EcKLYm0","Завантажити сертифікат")</f>
        <v>Завантажити сертифікат</v>
      </c>
    </row>
    <row r="605" spans="1:4" x14ac:dyDescent="0.3">
      <c r="A605" s="1">
        <v>604</v>
      </c>
      <c r="B605" s="3">
        <v>604</v>
      </c>
      <c r="C605" t="s">
        <v>603</v>
      </c>
      <c r="D605" t="str">
        <f>HYPERLINK("https://talan.bank.gov.ua/get-user-certificate/gA3W1HUx7qGxKqQckLcX","Завантажити сертифікат")</f>
        <v>Завантажити сертифікат</v>
      </c>
    </row>
    <row r="606" spans="1:4" x14ac:dyDescent="0.3">
      <c r="A606" s="1">
        <v>605</v>
      </c>
      <c r="B606" s="3">
        <v>605</v>
      </c>
      <c r="C606" t="s">
        <v>604</v>
      </c>
      <c r="D606" t="str">
        <f>HYPERLINK("https://talan.bank.gov.ua/get-user-certificate/gA3W1hDum81DFso_K0T3","Завантажити сертифікат")</f>
        <v>Завантажити сертифікат</v>
      </c>
    </row>
    <row r="607" spans="1:4" x14ac:dyDescent="0.3">
      <c r="A607" s="1">
        <v>606</v>
      </c>
      <c r="B607" s="3">
        <v>606</v>
      </c>
      <c r="C607" t="s">
        <v>605</v>
      </c>
      <c r="D607" t="str">
        <f>HYPERLINK("https://talan.bank.gov.ua/get-user-certificate/gA3W1MFI6ZlIVxH7OJUT","Завантажити сертифікат")</f>
        <v>Завантажити сертифікат</v>
      </c>
    </row>
    <row r="608" spans="1:4" x14ac:dyDescent="0.3">
      <c r="A608" s="1">
        <v>607</v>
      </c>
      <c r="B608" s="3">
        <v>607</v>
      </c>
      <c r="C608" t="s">
        <v>606</v>
      </c>
      <c r="D608" t="str">
        <f>HYPERLINK("https://talan.bank.gov.ua/get-user-certificate/gA3W1XDKWDV6snmopLoH","Завантажити сертифікат")</f>
        <v>Завантажити сертифікат</v>
      </c>
    </row>
    <row r="609" spans="1:4" x14ac:dyDescent="0.3">
      <c r="A609" s="1">
        <v>608</v>
      </c>
      <c r="B609" s="3">
        <v>608</v>
      </c>
      <c r="C609" t="s">
        <v>607</v>
      </c>
      <c r="D609" t="str">
        <f>HYPERLINK("https://talan.bank.gov.ua/get-user-certificate/gA3W13j4PNYo_FrdsRuQ","Завантажити сертифікат")</f>
        <v>Завантажити сертифікат</v>
      </c>
    </row>
    <row r="610" spans="1:4" x14ac:dyDescent="0.3">
      <c r="A610" s="1">
        <v>609</v>
      </c>
      <c r="B610" s="3">
        <v>609</v>
      </c>
      <c r="C610" t="s">
        <v>608</v>
      </c>
      <c r="D610" t="str">
        <f>HYPERLINK("https://talan.bank.gov.ua/get-user-certificate/gA3W1x6bOlEJCQ_kgLHi","Завантажити сертифікат")</f>
        <v>Завантажити сертифікат</v>
      </c>
    </row>
    <row r="611" spans="1:4" x14ac:dyDescent="0.3">
      <c r="A611" s="1">
        <v>610</v>
      </c>
      <c r="B611" s="3">
        <v>610</v>
      </c>
      <c r="C611" t="s">
        <v>609</v>
      </c>
      <c r="D611" t="str">
        <f>HYPERLINK("https://talan.bank.gov.ua/get-user-certificate/gA3W1q-NuMfqHipLys-I","Завантажити сертифікат")</f>
        <v>Завантажити сертифікат</v>
      </c>
    </row>
    <row r="612" spans="1:4" x14ac:dyDescent="0.3">
      <c r="A612" s="1">
        <v>611</v>
      </c>
      <c r="B612" s="3">
        <v>611</v>
      </c>
      <c r="C612" t="s">
        <v>610</v>
      </c>
      <c r="D612" t="str">
        <f>HYPERLINK("https://talan.bank.gov.ua/get-user-certificate/gA3W15F2r-3P0uZOyzKK","Завантажити сертифікат")</f>
        <v>Завантажити сертифікат</v>
      </c>
    </row>
    <row r="613" spans="1:4" x14ac:dyDescent="0.3">
      <c r="A613" s="1">
        <v>612</v>
      </c>
      <c r="B613" s="3">
        <v>612</v>
      </c>
      <c r="C613" t="s">
        <v>611</v>
      </c>
      <c r="D613" t="str">
        <f>HYPERLINK("https://talan.bank.gov.ua/get-user-certificate/gA3W1HK0KaXLi4mYWhQf","Завантажити сертифікат")</f>
        <v>Завантажити сертифікат</v>
      </c>
    </row>
    <row r="614" spans="1:4" x14ac:dyDescent="0.3">
      <c r="A614" s="1">
        <v>613</v>
      </c>
      <c r="B614" s="3">
        <v>613</v>
      </c>
      <c r="C614" t="s">
        <v>612</v>
      </c>
      <c r="D614" t="str">
        <f>HYPERLINK("https://talan.bank.gov.ua/get-user-certificate/gA3W14pS_aifme0SH5xc","Завантажити сертифікат")</f>
        <v>Завантажити сертифікат</v>
      </c>
    </row>
    <row r="615" spans="1:4" x14ac:dyDescent="0.3">
      <c r="A615" s="1">
        <v>614</v>
      </c>
      <c r="B615" s="3">
        <v>614</v>
      </c>
      <c r="C615" t="s">
        <v>613</v>
      </c>
      <c r="D615" t="str">
        <f>HYPERLINK("https://talan.bank.gov.ua/get-user-certificate/gA3W1hm-GrF_08gvzb0G","Завантажити сертифікат")</f>
        <v>Завантажити сертифікат</v>
      </c>
    </row>
    <row r="616" spans="1:4" x14ac:dyDescent="0.3">
      <c r="A616" s="1">
        <v>615</v>
      </c>
      <c r="B616" s="3">
        <v>615</v>
      </c>
      <c r="C616" t="s">
        <v>614</v>
      </c>
      <c r="D616" t="str">
        <f>HYPERLINK("https://talan.bank.gov.ua/get-user-certificate/gA3W1rL8DmRShPNqwWEB","Завантажити сертифікат")</f>
        <v>Завантажити сертифікат</v>
      </c>
    </row>
    <row r="617" spans="1:4" x14ac:dyDescent="0.3">
      <c r="A617" s="1">
        <v>616</v>
      </c>
      <c r="B617" s="3">
        <v>616</v>
      </c>
      <c r="C617" t="s">
        <v>615</v>
      </c>
      <c r="D617" t="str">
        <f>HYPERLINK("https://talan.bank.gov.ua/get-user-certificate/gA3W1BuN2AjKctfAYCqG","Завантажити сертифікат")</f>
        <v>Завантажити сертифікат</v>
      </c>
    </row>
    <row r="618" spans="1:4" x14ac:dyDescent="0.3">
      <c r="A618" s="1">
        <v>617</v>
      </c>
      <c r="B618" s="3">
        <v>617</v>
      </c>
      <c r="C618" t="s">
        <v>616</v>
      </c>
      <c r="D618" t="str">
        <f>HYPERLINK("https://talan.bank.gov.ua/get-user-certificate/gA3W1PmG_tn89P5uzL1y","Завантажити сертифікат")</f>
        <v>Завантажити сертифікат</v>
      </c>
    </row>
    <row r="619" spans="1:4" x14ac:dyDescent="0.3">
      <c r="A619" s="1">
        <v>618</v>
      </c>
      <c r="B619" s="3">
        <v>618</v>
      </c>
      <c r="C619" t="s">
        <v>617</v>
      </c>
      <c r="D619" t="str">
        <f>HYPERLINK("https://talan.bank.gov.ua/get-user-certificate/gA3W1zcEq0aR9HWEeO4_","Завантажити сертифікат")</f>
        <v>Завантажити сертифікат</v>
      </c>
    </row>
    <row r="620" spans="1:4" x14ac:dyDescent="0.3">
      <c r="A620" s="1">
        <v>619</v>
      </c>
      <c r="B620" s="3">
        <v>619</v>
      </c>
      <c r="C620" t="s">
        <v>618</v>
      </c>
      <c r="D620" t="str">
        <f>HYPERLINK("https://talan.bank.gov.ua/get-user-certificate/gA3W1I-RLYJanzhaVqIq","Завантажити сертифікат")</f>
        <v>Завантажити сертифікат</v>
      </c>
    </row>
    <row r="621" spans="1:4" x14ac:dyDescent="0.3">
      <c r="A621" s="1">
        <v>620</v>
      </c>
      <c r="B621" s="3">
        <v>620</v>
      </c>
      <c r="C621" t="s">
        <v>619</v>
      </c>
      <c r="D621" t="str">
        <f>HYPERLINK("https://talan.bank.gov.ua/get-user-certificate/gA3W1g34c1SP_XDi_NUV","Завантажити сертифікат")</f>
        <v>Завантажити сертифікат</v>
      </c>
    </row>
    <row r="622" spans="1:4" x14ac:dyDescent="0.3">
      <c r="A622" s="1">
        <v>621</v>
      </c>
      <c r="B622" s="3">
        <v>621</v>
      </c>
      <c r="C622" t="s">
        <v>620</v>
      </c>
      <c r="D622" t="str">
        <f>HYPERLINK("https://talan.bank.gov.ua/get-user-certificate/gA3W17nuKC5zUYMJ6PR7","Завантажити сертифікат")</f>
        <v>Завантажити сертифікат</v>
      </c>
    </row>
    <row r="623" spans="1:4" x14ac:dyDescent="0.3">
      <c r="A623" s="1">
        <v>622</v>
      </c>
      <c r="B623" s="3">
        <v>622</v>
      </c>
      <c r="C623" t="s">
        <v>621</v>
      </c>
      <c r="D623" t="str">
        <f>HYPERLINK("https://talan.bank.gov.ua/get-user-certificate/gA3W1P2tGk8JcH7CSlj9","Завантажити сертифікат")</f>
        <v>Завантажити сертифікат</v>
      </c>
    </row>
    <row r="624" spans="1:4" x14ac:dyDescent="0.3">
      <c r="A624" s="1">
        <v>623</v>
      </c>
      <c r="B624" s="3">
        <v>623</v>
      </c>
      <c r="C624" t="s">
        <v>622</v>
      </c>
      <c r="D624" t="str">
        <f>HYPERLINK("https://talan.bank.gov.ua/get-user-certificate/gA3W19feszKABIH0A9KM","Завантажити сертифікат")</f>
        <v>Завантажити сертифікат</v>
      </c>
    </row>
    <row r="625" spans="1:4" x14ac:dyDescent="0.3">
      <c r="A625" s="1">
        <v>624</v>
      </c>
      <c r="B625" s="3">
        <v>624</v>
      </c>
      <c r="C625" t="s">
        <v>623</v>
      </c>
      <c r="D625" t="str">
        <f>HYPERLINK("https://talan.bank.gov.ua/get-user-certificate/gA3W1lxjOYMoiRJYpYq9","Завантажити сертифікат")</f>
        <v>Завантажити сертифікат</v>
      </c>
    </row>
    <row r="626" spans="1:4" x14ac:dyDescent="0.3">
      <c r="A626" s="1">
        <v>625</v>
      </c>
      <c r="B626" s="3">
        <v>625</v>
      </c>
      <c r="C626" t="s">
        <v>624</v>
      </c>
      <c r="D626" t="str">
        <f>HYPERLINK("https://talan.bank.gov.ua/get-user-certificate/gA3W1lFlq00DmCnwri5k","Завантажити сертифікат")</f>
        <v>Завантажити сертифікат</v>
      </c>
    </row>
    <row r="627" spans="1:4" x14ac:dyDescent="0.3">
      <c r="A627" s="1">
        <v>626</v>
      </c>
      <c r="B627" s="3">
        <v>626</v>
      </c>
      <c r="C627" t="s">
        <v>625</v>
      </c>
      <c r="D627" t="str">
        <f>HYPERLINK("https://talan.bank.gov.ua/get-user-certificate/gA3W123JhnTF545TQvJM","Завантажити сертифікат")</f>
        <v>Завантажити сертифікат</v>
      </c>
    </row>
    <row r="628" spans="1:4" x14ac:dyDescent="0.3">
      <c r="A628" s="1">
        <v>627</v>
      </c>
      <c r="B628" s="3">
        <v>627</v>
      </c>
      <c r="C628" t="s">
        <v>626</v>
      </c>
      <c r="D628" t="str">
        <f>HYPERLINK("https://talan.bank.gov.ua/get-user-certificate/gA3W1izqNR17k9jDSpUB","Завантажити сертифікат")</f>
        <v>Завантажити сертифікат</v>
      </c>
    </row>
    <row r="629" spans="1:4" x14ac:dyDescent="0.3">
      <c r="A629" s="1">
        <v>628</v>
      </c>
      <c r="B629" s="3">
        <v>628</v>
      </c>
      <c r="C629" t="s">
        <v>627</v>
      </c>
      <c r="D629" t="str">
        <f>HYPERLINK("https://talan.bank.gov.ua/get-user-certificate/gA3W1a1kMsyOjnELtXIs","Завантажити сертифікат")</f>
        <v>Завантажити сертифікат</v>
      </c>
    </row>
    <row r="630" spans="1:4" x14ac:dyDescent="0.3">
      <c r="A630" s="1">
        <v>629</v>
      </c>
      <c r="B630" s="3">
        <v>629</v>
      </c>
      <c r="C630" t="s">
        <v>628</v>
      </c>
      <c r="D630" t="str">
        <f>HYPERLINK("https://talan.bank.gov.ua/get-user-certificate/gA3W1YwjRyvocB3cX2Kn","Завантажити сертифікат")</f>
        <v>Завантажити сертифікат</v>
      </c>
    </row>
    <row r="631" spans="1:4" x14ac:dyDescent="0.3">
      <c r="A631" s="1">
        <v>630</v>
      </c>
      <c r="B631" s="3">
        <v>630</v>
      </c>
      <c r="C631" t="s">
        <v>629</v>
      </c>
      <c r="D631" t="str">
        <f>HYPERLINK("https://talan.bank.gov.ua/get-user-certificate/gA3W1xv0O1wodaIXUPN_","Завантажити сертифікат")</f>
        <v>Завантажити сертифікат</v>
      </c>
    </row>
    <row r="632" spans="1:4" x14ac:dyDescent="0.3">
      <c r="A632" s="1">
        <v>631</v>
      </c>
      <c r="B632" s="3">
        <v>631</v>
      </c>
      <c r="C632" t="s">
        <v>630</v>
      </c>
      <c r="D632" t="str">
        <f>HYPERLINK("https://talan.bank.gov.ua/get-user-certificate/gA3W1tT3VHX1bc9ROmQt","Завантажити сертифікат")</f>
        <v>Завантажити сертифікат</v>
      </c>
    </row>
    <row r="633" spans="1:4" x14ac:dyDescent="0.3">
      <c r="A633" s="1">
        <v>632</v>
      </c>
      <c r="B633" s="3">
        <v>632</v>
      </c>
      <c r="C633" t="s">
        <v>631</v>
      </c>
      <c r="D633" t="str">
        <f>HYPERLINK("https://talan.bank.gov.ua/get-user-certificate/gA3W10bIySF6E1u_3XJK","Завантажити сертифікат")</f>
        <v>Завантажити сертифікат</v>
      </c>
    </row>
    <row r="634" spans="1:4" x14ac:dyDescent="0.3">
      <c r="A634" s="1">
        <v>633</v>
      </c>
      <c r="B634" s="3">
        <v>633</v>
      </c>
      <c r="C634" t="s">
        <v>632</v>
      </c>
      <c r="D634" t="str">
        <f>HYPERLINK("https://talan.bank.gov.ua/get-user-certificate/gA3W1pAfnipiyPDUOOql","Завантажити сертифікат")</f>
        <v>Завантажити сертифікат</v>
      </c>
    </row>
    <row r="635" spans="1:4" x14ac:dyDescent="0.3">
      <c r="A635" s="1">
        <v>634</v>
      </c>
      <c r="B635" s="3">
        <v>634</v>
      </c>
      <c r="C635" t="s">
        <v>633</v>
      </c>
      <c r="D635" t="str">
        <f>HYPERLINK("https://talan.bank.gov.ua/get-user-certificate/gA3W1sH_-81oJc7kT0ZV","Завантажити сертифікат")</f>
        <v>Завантажити сертифікат</v>
      </c>
    </row>
    <row r="636" spans="1:4" x14ac:dyDescent="0.3">
      <c r="A636" s="1">
        <v>635</v>
      </c>
      <c r="B636" s="3">
        <v>635</v>
      </c>
      <c r="C636" t="s">
        <v>634</v>
      </c>
      <c r="D636" t="str">
        <f>HYPERLINK("https://talan.bank.gov.ua/get-user-certificate/gA3W1QBgczs7dvJ7ZlVN","Завантажити сертифікат")</f>
        <v>Завантажити сертифікат</v>
      </c>
    </row>
    <row r="637" spans="1:4" x14ac:dyDescent="0.3">
      <c r="A637" s="1">
        <v>636</v>
      </c>
      <c r="B637" s="3">
        <v>636</v>
      </c>
      <c r="C637" t="s">
        <v>635</v>
      </c>
      <c r="D637" t="str">
        <f>HYPERLINK("https://talan.bank.gov.ua/get-user-certificate/gA3W1fDMhJQvq8CZldJN","Завантажити сертифікат")</f>
        <v>Завантажити сертифікат</v>
      </c>
    </row>
    <row r="638" spans="1:4" x14ac:dyDescent="0.3">
      <c r="A638" s="1">
        <v>637</v>
      </c>
      <c r="B638" s="3">
        <v>637</v>
      </c>
      <c r="C638" t="s">
        <v>636</v>
      </c>
      <c r="D638" t="str">
        <f>HYPERLINK("https://talan.bank.gov.ua/get-user-certificate/gA3W1AfTUZnHEvZweepA","Завантажити сертифікат")</f>
        <v>Завантажити сертифікат</v>
      </c>
    </row>
    <row r="639" spans="1:4" x14ac:dyDescent="0.3">
      <c r="A639" s="1">
        <v>638</v>
      </c>
      <c r="B639" s="3">
        <v>638</v>
      </c>
      <c r="C639" t="s">
        <v>637</v>
      </c>
      <c r="D639" t="str">
        <f>HYPERLINK("https://talan.bank.gov.ua/get-user-certificate/gA3W1Yy6yLBxuLCEmmQ9","Завантажити сертифікат")</f>
        <v>Завантажити сертифікат</v>
      </c>
    </row>
    <row r="640" spans="1:4" x14ac:dyDescent="0.3">
      <c r="A640" s="1">
        <v>639</v>
      </c>
      <c r="B640" s="3">
        <v>639</v>
      </c>
      <c r="C640" t="s">
        <v>638</v>
      </c>
      <c r="D640" t="str">
        <f>HYPERLINK("https://talan.bank.gov.ua/get-user-certificate/gA3W1nYf4nMBmvD5R06k","Завантажити сертифікат")</f>
        <v>Завантажити сертифікат</v>
      </c>
    </row>
    <row r="641" spans="1:4" x14ac:dyDescent="0.3">
      <c r="A641" s="1">
        <v>640</v>
      </c>
      <c r="B641" s="3">
        <v>640</v>
      </c>
      <c r="C641" t="s">
        <v>639</v>
      </c>
      <c r="D641" t="str">
        <f>HYPERLINK("https://talan.bank.gov.ua/get-user-certificate/gA3W12alqmUOVrbEzk4I","Завантажити сертифікат")</f>
        <v>Завантажити сертифікат</v>
      </c>
    </row>
    <row r="642" spans="1:4" x14ac:dyDescent="0.3">
      <c r="A642" s="1">
        <v>641</v>
      </c>
      <c r="B642" s="3">
        <v>641</v>
      </c>
      <c r="C642" t="s">
        <v>640</v>
      </c>
      <c r="D642" t="str">
        <f>HYPERLINK("https://talan.bank.gov.ua/get-user-certificate/gA3W1BEvaS-U_Snp7Fll","Завантажити сертифікат")</f>
        <v>Завантажити сертифікат</v>
      </c>
    </row>
    <row r="643" spans="1:4" x14ac:dyDescent="0.3">
      <c r="A643" s="1">
        <v>642</v>
      </c>
      <c r="B643" s="3">
        <v>642</v>
      </c>
      <c r="C643" t="s">
        <v>641</v>
      </c>
      <c r="D643" t="str">
        <f>HYPERLINK("https://talan.bank.gov.ua/get-user-certificate/gA3W182_BCUnLsonMT_p","Завантажити сертифікат")</f>
        <v>Завантажити сертифікат</v>
      </c>
    </row>
    <row r="644" spans="1:4" x14ac:dyDescent="0.3">
      <c r="A644" s="1">
        <v>643</v>
      </c>
      <c r="B644" s="3">
        <v>643</v>
      </c>
      <c r="C644" t="s">
        <v>642</v>
      </c>
      <c r="D644" t="str">
        <f>HYPERLINK("https://talan.bank.gov.ua/get-user-certificate/gA3W1PJwTypdfIJTpqJm","Завантажити сертифікат")</f>
        <v>Завантажити сертифікат</v>
      </c>
    </row>
    <row r="645" spans="1:4" x14ac:dyDescent="0.3">
      <c r="A645" s="1">
        <v>644</v>
      </c>
      <c r="B645" s="3">
        <v>644</v>
      </c>
      <c r="C645" t="s">
        <v>643</v>
      </c>
      <c r="D645" t="str">
        <f>HYPERLINK("https://talan.bank.gov.ua/get-user-certificate/gA3W15nUAQMLs1TOI5H4","Завантажити сертифікат")</f>
        <v>Завантажити сертифікат</v>
      </c>
    </row>
    <row r="646" spans="1:4" x14ac:dyDescent="0.3">
      <c r="A646" s="1">
        <v>645</v>
      </c>
      <c r="B646" s="3">
        <v>645</v>
      </c>
      <c r="C646" t="s">
        <v>644</v>
      </c>
      <c r="D646" t="str">
        <f>HYPERLINK("https://talan.bank.gov.ua/get-user-certificate/gA3W1G4Ah5UJTBJ5EdZX","Завантажити сертифікат")</f>
        <v>Завантажити сертифікат</v>
      </c>
    </row>
    <row r="647" spans="1:4" x14ac:dyDescent="0.3">
      <c r="A647" s="1">
        <v>646</v>
      </c>
      <c r="B647" s="3">
        <v>646</v>
      </c>
      <c r="C647" t="s">
        <v>645</v>
      </c>
      <c r="D647" t="str">
        <f>HYPERLINK("https://talan.bank.gov.ua/get-user-certificate/gA3W17l0bHdN_DHVu1mF","Завантажити сертифікат")</f>
        <v>Завантажити сертифікат</v>
      </c>
    </row>
    <row r="648" spans="1:4" x14ac:dyDescent="0.3">
      <c r="A648" s="1">
        <v>647</v>
      </c>
      <c r="B648" s="3">
        <v>647</v>
      </c>
      <c r="C648" t="s">
        <v>646</v>
      </c>
      <c r="D648" t="str">
        <f>HYPERLINK("https://talan.bank.gov.ua/get-user-certificate/gA3W1OzDhgodqIa6RKZb","Завантажити сертифікат")</f>
        <v>Завантажити сертифікат</v>
      </c>
    </row>
    <row r="649" spans="1:4" x14ac:dyDescent="0.3">
      <c r="A649" s="1">
        <v>648</v>
      </c>
      <c r="B649" s="3">
        <v>648</v>
      </c>
      <c r="C649" t="s">
        <v>647</v>
      </c>
      <c r="D649" t="str">
        <f>HYPERLINK("https://talan.bank.gov.ua/get-user-certificate/gA3W1PzyFuTqdjnDtJAa","Завантажити сертифікат")</f>
        <v>Завантажити сертифікат</v>
      </c>
    </row>
    <row r="650" spans="1:4" x14ac:dyDescent="0.3">
      <c r="A650" s="1">
        <v>649</v>
      </c>
      <c r="B650" s="3">
        <v>649</v>
      </c>
      <c r="C650" t="s">
        <v>648</v>
      </c>
      <c r="D650" t="str">
        <f>HYPERLINK("https://talan.bank.gov.ua/get-user-certificate/gA3W1-n2rJl4nq7nGyDE","Завантажити сертифікат")</f>
        <v>Завантажити сертифікат</v>
      </c>
    </row>
    <row r="651" spans="1:4" x14ac:dyDescent="0.3">
      <c r="A651" s="1">
        <v>650</v>
      </c>
      <c r="B651" s="3">
        <v>650</v>
      </c>
      <c r="C651" t="s">
        <v>649</v>
      </c>
      <c r="D651" t="str">
        <f>HYPERLINK("https://talan.bank.gov.ua/get-user-certificate/gA3W1oPJnKaUx0T5-E6l","Завантажити сертифікат")</f>
        <v>Завантажити сертифікат</v>
      </c>
    </row>
    <row r="652" spans="1:4" x14ac:dyDescent="0.3">
      <c r="A652" s="1">
        <v>651</v>
      </c>
      <c r="B652" s="3">
        <v>651</v>
      </c>
      <c r="C652" t="s">
        <v>650</v>
      </c>
      <c r="D652" t="str">
        <f>HYPERLINK("https://talan.bank.gov.ua/get-user-certificate/gA3W1enQ1UMB41zSSIPE","Завантажити сертифікат")</f>
        <v>Завантажити сертифікат</v>
      </c>
    </row>
    <row r="653" spans="1:4" x14ac:dyDescent="0.3">
      <c r="A653" s="1">
        <v>652</v>
      </c>
      <c r="B653" s="3">
        <v>652</v>
      </c>
      <c r="C653" t="s">
        <v>651</v>
      </c>
      <c r="D653" t="str">
        <f>HYPERLINK("https://talan.bank.gov.ua/get-user-certificate/gA3W1Or0XPoESmZ321n2","Завантажити сертифікат")</f>
        <v>Завантажити сертифікат</v>
      </c>
    </row>
    <row r="654" spans="1:4" x14ac:dyDescent="0.3">
      <c r="A654" s="1">
        <v>653</v>
      </c>
      <c r="B654" s="3">
        <v>653</v>
      </c>
      <c r="C654" t="s">
        <v>652</v>
      </c>
      <c r="D654" t="str">
        <f>HYPERLINK("https://talan.bank.gov.ua/get-user-certificate/gA3W1Yv-LazdVZZhiJFB","Завантажити сертифікат")</f>
        <v>Завантажити сертифікат</v>
      </c>
    </row>
    <row r="655" spans="1:4" x14ac:dyDescent="0.3">
      <c r="A655" s="1">
        <v>654</v>
      </c>
      <c r="B655" s="3">
        <v>654</v>
      </c>
      <c r="C655" t="s">
        <v>653</v>
      </c>
      <c r="D655" t="str">
        <f>HYPERLINK("https://talan.bank.gov.ua/get-user-certificate/gA3W1g7igBoGp8eir_Si","Завантажити сертифікат")</f>
        <v>Завантажити сертифікат</v>
      </c>
    </row>
    <row r="656" spans="1:4" x14ac:dyDescent="0.3">
      <c r="A656" s="1">
        <v>655</v>
      </c>
      <c r="B656" s="3">
        <v>655</v>
      </c>
      <c r="C656" t="s">
        <v>654</v>
      </c>
      <c r="D656" t="str">
        <f>HYPERLINK("https://talan.bank.gov.ua/get-user-certificate/gA3W1H4sbMXRGFIEwW-m","Завантажити сертифікат")</f>
        <v>Завантажити сертифікат</v>
      </c>
    </row>
    <row r="657" spans="1:4" x14ac:dyDescent="0.3">
      <c r="A657" s="1">
        <v>656</v>
      </c>
      <c r="B657" s="3">
        <v>656</v>
      </c>
      <c r="C657" t="s">
        <v>655</v>
      </c>
      <c r="D657" t="str">
        <f>HYPERLINK("https://talan.bank.gov.ua/get-user-certificate/gA3W1eXQjqirK5qHxWnp","Завантажити сертифікат")</f>
        <v>Завантажити сертифікат</v>
      </c>
    </row>
    <row r="658" spans="1:4" x14ac:dyDescent="0.3">
      <c r="A658" s="1">
        <v>657</v>
      </c>
      <c r="B658" s="3">
        <v>657</v>
      </c>
      <c r="C658" t="s">
        <v>656</v>
      </c>
      <c r="D658" t="str">
        <f>HYPERLINK("https://talan.bank.gov.ua/get-user-certificate/gA3W1M7OhiTMmg3ngNH0","Завантажити сертифікат")</f>
        <v>Завантажити сертифікат</v>
      </c>
    </row>
    <row r="659" spans="1:4" x14ac:dyDescent="0.3">
      <c r="A659" s="1">
        <v>658</v>
      </c>
      <c r="B659" s="3">
        <v>658</v>
      </c>
      <c r="C659" t="s">
        <v>657</v>
      </c>
      <c r="D659" t="str">
        <f>HYPERLINK("https://talan.bank.gov.ua/get-user-certificate/gA3W1pdPhr3T_jFGrKEG","Завантажити сертифікат")</f>
        <v>Завантажити сертифікат</v>
      </c>
    </row>
    <row r="660" spans="1:4" x14ac:dyDescent="0.3">
      <c r="A660" s="1">
        <v>659</v>
      </c>
      <c r="B660" s="3">
        <v>659</v>
      </c>
      <c r="C660" t="s">
        <v>658</v>
      </c>
      <c r="D660" t="str">
        <f>HYPERLINK("https://talan.bank.gov.ua/get-user-certificate/gA3W1uKDzNFQEWmnDRs1","Завантажити сертифікат")</f>
        <v>Завантажити сертифікат</v>
      </c>
    </row>
    <row r="661" spans="1:4" x14ac:dyDescent="0.3">
      <c r="A661" s="1">
        <v>660</v>
      </c>
      <c r="B661" s="3">
        <v>660</v>
      </c>
      <c r="C661" t="s">
        <v>657</v>
      </c>
      <c r="D661" t="str">
        <f>HYPERLINK("https://talan.bank.gov.ua/get-user-certificate/gA3W1lou9deNU8P8h3aD","Завантажити сертифікат")</f>
        <v>Завантажити сертифікат</v>
      </c>
    </row>
    <row r="662" spans="1:4" x14ac:dyDescent="0.3">
      <c r="A662" s="1">
        <v>661</v>
      </c>
      <c r="B662" s="3">
        <v>661</v>
      </c>
      <c r="C662" t="s">
        <v>659</v>
      </c>
      <c r="D662" t="str">
        <f>HYPERLINK("https://talan.bank.gov.ua/get-user-certificate/gA3W1-8ZUmWhZ3irwzKF","Завантажити сертифікат")</f>
        <v>Завантажити сертифікат</v>
      </c>
    </row>
    <row r="663" spans="1:4" x14ac:dyDescent="0.3">
      <c r="A663" s="1">
        <v>662</v>
      </c>
      <c r="B663" s="3">
        <v>662</v>
      </c>
      <c r="C663" t="s">
        <v>660</v>
      </c>
      <c r="D663" t="str">
        <f>HYPERLINK("https://talan.bank.gov.ua/get-user-certificate/gA3W15CBnpf7lJjWG95p","Завантажити сертифікат")</f>
        <v>Завантажити сертифікат</v>
      </c>
    </row>
    <row r="664" spans="1:4" x14ac:dyDescent="0.3">
      <c r="A664" s="1">
        <v>663</v>
      </c>
      <c r="B664" s="3">
        <v>663</v>
      </c>
      <c r="C664" t="s">
        <v>661</v>
      </c>
      <c r="D664" t="str">
        <f>HYPERLINK("https://talan.bank.gov.ua/get-user-certificate/gA3W1gmDwG9u9kH4ZySS","Завантажити сертифікат")</f>
        <v>Завантажити сертифікат</v>
      </c>
    </row>
    <row r="665" spans="1:4" x14ac:dyDescent="0.3">
      <c r="A665" s="1">
        <v>664</v>
      </c>
      <c r="B665" s="3">
        <v>664</v>
      </c>
      <c r="C665" t="s">
        <v>662</v>
      </c>
      <c r="D665" t="str">
        <f>HYPERLINK("https://talan.bank.gov.ua/get-user-certificate/gA3W1WxYQZLmnVN5jKwb","Завантажити сертифікат")</f>
        <v>Завантажити сертифікат</v>
      </c>
    </row>
    <row r="666" spans="1:4" x14ac:dyDescent="0.3">
      <c r="A666" s="1">
        <v>665</v>
      </c>
      <c r="B666" s="3">
        <v>665</v>
      </c>
      <c r="C666" t="s">
        <v>663</v>
      </c>
      <c r="D666" t="str">
        <f>HYPERLINK("https://talan.bank.gov.ua/get-user-certificate/gA3W170bqf_HkNWGMr4m","Завантажити сертифікат")</f>
        <v>Завантажити сертифікат</v>
      </c>
    </row>
    <row r="667" spans="1:4" x14ac:dyDescent="0.3">
      <c r="A667" s="1">
        <v>666</v>
      </c>
      <c r="B667" s="3">
        <v>666</v>
      </c>
      <c r="C667" t="s">
        <v>664</v>
      </c>
      <c r="D667" t="str">
        <f>HYPERLINK("https://talan.bank.gov.ua/get-user-certificate/gA3W1MwMeuJ137TSugX9","Завантажити сертифікат")</f>
        <v>Завантажити сертифікат</v>
      </c>
    </row>
    <row r="668" spans="1:4" x14ac:dyDescent="0.3">
      <c r="A668" s="1">
        <v>667</v>
      </c>
      <c r="B668" s="3">
        <v>667</v>
      </c>
      <c r="C668" t="s">
        <v>665</v>
      </c>
      <c r="D668" t="str">
        <f>HYPERLINK("https://talan.bank.gov.ua/get-user-certificate/gA3W1ZwDV_t08zFyONt-","Завантажити сертифікат")</f>
        <v>Завантажити сертифікат</v>
      </c>
    </row>
    <row r="669" spans="1:4" x14ac:dyDescent="0.3">
      <c r="A669" s="1">
        <v>668</v>
      </c>
      <c r="B669" s="3">
        <v>668</v>
      </c>
      <c r="C669" t="s">
        <v>666</v>
      </c>
      <c r="D669" t="str">
        <f>HYPERLINK("https://talan.bank.gov.ua/get-user-certificate/gA3W1YQ4jDH1Q6aBZzL7","Завантажити сертифікат")</f>
        <v>Завантажити сертифікат</v>
      </c>
    </row>
    <row r="670" spans="1:4" x14ac:dyDescent="0.3">
      <c r="A670" s="1">
        <v>669</v>
      </c>
      <c r="B670" s="3">
        <v>669</v>
      </c>
      <c r="C670" t="s">
        <v>667</v>
      </c>
      <c r="D670" t="str">
        <f>HYPERLINK("https://talan.bank.gov.ua/get-user-certificate/gA3W1MPGNk4s05Xo7GcO","Завантажити сертифікат")</f>
        <v>Завантажити сертифікат</v>
      </c>
    </row>
    <row r="671" spans="1:4" x14ac:dyDescent="0.3">
      <c r="A671" s="1">
        <v>670</v>
      </c>
      <c r="B671" s="3">
        <v>670</v>
      </c>
      <c r="C671" t="s">
        <v>668</v>
      </c>
      <c r="D671" t="str">
        <f>HYPERLINK("https://talan.bank.gov.ua/get-user-certificate/gA3W1cJu2dfujvR5jqmW","Завантажити сертифікат")</f>
        <v>Завантажити сертифікат</v>
      </c>
    </row>
    <row r="672" spans="1:4" x14ac:dyDescent="0.3">
      <c r="A672" s="1">
        <v>671</v>
      </c>
      <c r="B672" s="3">
        <v>671</v>
      </c>
      <c r="C672" t="s">
        <v>669</v>
      </c>
      <c r="D672" t="str">
        <f>HYPERLINK("https://talan.bank.gov.ua/get-user-certificate/gA3W1K6oJnnX5BlH8NGF","Завантажити сертифікат")</f>
        <v>Завантажити сертифікат</v>
      </c>
    </row>
    <row r="673" spans="1:4" x14ac:dyDescent="0.3">
      <c r="A673" s="1">
        <v>672</v>
      </c>
      <c r="B673" s="3">
        <v>672</v>
      </c>
      <c r="C673" t="s">
        <v>670</v>
      </c>
      <c r="D673" t="str">
        <f>HYPERLINK("https://talan.bank.gov.ua/get-user-certificate/gA3W1kRv0dMGUa4oM-dK","Завантажити сертифікат")</f>
        <v>Завантажити сертифікат</v>
      </c>
    </row>
    <row r="674" spans="1:4" x14ac:dyDescent="0.3">
      <c r="A674" s="1">
        <v>673</v>
      </c>
      <c r="B674" s="3">
        <v>673</v>
      </c>
      <c r="C674" t="s">
        <v>671</v>
      </c>
      <c r="D674" t="str">
        <f>HYPERLINK("https://talan.bank.gov.ua/get-user-certificate/gA3W1k-H2NAW8YIOXb_W","Завантажити сертифікат")</f>
        <v>Завантажити сертифікат</v>
      </c>
    </row>
    <row r="675" spans="1:4" x14ac:dyDescent="0.3">
      <c r="A675" s="1">
        <v>674</v>
      </c>
      <c r="B675" s="3">
        <v>674</v>
      </c>
      <c r="C675" t="s">
        <v>672</v>
      </c>
      <c r="D675" t="str">
        <f>HYPERLINK("https://talan.bank.gov.ua/get-user-certificate/gA3W1c3XIgTNXstTphW4","Завантажити сертифікат")</f>
        <v>Завантажити сертифікат</v>
      </c>
    </row>
    <row r="676" spans="1:4" x14ac:dyDescent="0.3">
      <c r="A676" s="1">
        <v>675</v>
      </c>
      <c r="B676" s="3">
        <v>675</v>
      </c>
      <c r="C676" t="s">
        <v>673</v>
      </c>
      <c r="D676" t="str">
        <f>HYPERLINK("https://talan.bank.gov.ua/get-user-certificate/gA3W1G1CksC3FE06O4lO","Завантажити сертифікат")</f>
        <v>Завантажити сертифікат</v>
      </c>
    </row>
    <row r="677" spans="1:4" x14ac:dyDescent="0.3">
      <c r="A677" s="1">
        <v>676</v>
      </c>
      <c r="B677" s="3">
        <v>676</v>
      </c>
      <c r="C677" t="s">
        <v>674</v>
      </c>
      <c r="D677" t="str">
        <f>HYPERLINK("https://talan.bank.gov.ua/get-user-certificate/gA3W1jCD7KftPZnNfi97","Завантажити сертифікат")</f>
        <v>Завантажити сертифікат</v>
      </c>
    </row>
    <row r="678" spans="1:4" x14ac:dyDescent="0.3">
      <c r="A678" s="1">
        <v>677</v>
      </c>
      <c r="B678" s="3">
        <v>677</v>
      </c>
      <c r="C678" t="s">
        <v>675</v>
      </c>
      <c r="D678" t="str">
        <f>HYPERLINK("https://talan.bank.gov.ua/get-user-certificate/gA3W1Y3ZgTmQnnwdrDwe","Завантажити сертифікат")</f>
        <v>Завантажити сертифікат</v>
      </c>
    </row>
    <row r="679" spans="1:4" x14ac:dyDescent="0.3">
      <c r="A679" s="1">
        <v>678</v>
      </c>
      <c r="B679" s="3">
        <v>678</v>
      </c>
      <c r="C679" t="s">
        <v>676</v>
      </c>
      <c r="D679" t="str">
        <f>HYPERLINK("https://talan.bank.gov.ua/get-user-certificate/gA3W11QoA4LMWHh6SPqv","Завантажити сертифікат")</f>
        <v>Завантажити сертифікат</v>
      </c>
    </row>
    <row r="680" spans="1:4" x14ac:dyDescent="0.3">
      <c r="A680" s="1">
        <v>679</v>
      </c>
      <c r="B680" s="3">
        <v>679</v>
      </c>
      <c r="C680" t="s">
        <v>677</v>
      </c>
      <c r="D680" t="str">
        <f>HYPERLINK("https://talan.bank.gov.ua/get-user-certificate/gA3W13kMlaCBtROS3gtz","Завантажити сертифікат")</f>
        <v>Завантажити сертифікат</v>
      </c>
    </row>
    <row r="681" spans="1:4" x14ac:dyDescent="0.3">
      <c r="A681" s="1">
        <v>680</v>
      </c>
      <c r="B681" s="3">
        <v>680</v>
      </c>
      <c r="C681" t="s">
        <v>678</v>
      </c>
      <c r="D681" t="str">
        <f>HYPERLINK("https://talan.bank.gov.ua/get-user-certificate/gA3W1h64AN2f6gophiB8","Завантажити сертифікат")</f>
        <v>Завантажити сертифікат</v>
      </c>
    </row>
    <row r="682" spans="1:4" x14ac:dyDescent="0.3">
      <c r="A682" s="1">
        <v>681</v>
      </c>
      <c r="B682" s="3">
        <v>681</v>
      </c>
      <c r="C682" t="s">
        <v>679</v>
      </c>
      <c r="D682" t="str">
        <f>HYPERLINK("https://talan.bank.gov.ua/get-user-certificate/gA3W1ZF0TUQZKqbAp2bu","Завантажити сертифікат")</f>
        <v>Завантажити сертифікат</v>
      </c>
    </row>
    <row r="683" spans="1:4" x14ac:dyDescent="0.3">
      <c r="A683" s="1">
        <v>682</v>
      </c>
      <c r="B683" s="3">
        <v>682</v>
      </c>
      <c r="C683" t="s">
        <v>680</v>
      </c>
      <c r="D683" t="str">
        <f>HYPERLINK("https://talan.bank.gov.ua/get-user-certificate/gA3W103rL5iueny_oKZ-","Завантажити сертифікат")</f>
        <v>Завантажити сертифікат</v>
      </c>
    </row>
    <row r="684" spans="1:4" x14ac:dyDescent="0.3">
      <c r="A684" s="1">
        <v>683</v>
      </c>
      <c r="B684" s="3">
        <v>683</v>
      </c>
      <c r="C684" t="s">
        <v>681</v>
      </c>
      <c r="D684" t="str">
        <f>HYPERLINK("https://talan.bank.gov.ua/get-user-certificate/gA3W1h4c4wkHam13VJXm","Завантажити сертифікат")</f>
        <v>Завантажити сертифікат</v>
      </c>
    </row>
    <row r="685" spans="1:4" x14ac:dyDescent="0.3">
      <c r="A685" s="1">
        <v>684</v>
      </c>
      <c r="B685" s="3">
        <v>684</v>
      </c>
      <c r="C685" t="s">
        <v>682</v>
      </c>
      <c r="D685" t="str">
        <f>HYPERLINK("https://talan.bank.gov.ua/get-user-certificate/gA3W1hzrijB8vz4KMzd0","Завантажити сертифікат")</f>
        <v>Завантажити сертифікат</v>
      </c>
    </row>
    <row r="686" spans="1:4" x14ac:dyDescent="0.3">
      <c r="A686" s="1">
        <v>685</v>
      </c>
      <c r="B686" s="3">
        <v>685</v>
      </c>
      <c r="C686" t="s">
        <v>683</v>
      </c>
      <c r="D686" t="str">
        <f>HYPERLINK("https://talan.bank.gov.ua/get-user-certificate/gA3W1irl8ujDP_Jx5wFz","Завантажити сертифікат")</f>
        <v>Завантажити сертифікат</v>
      </c>
    </row>
    <row r="687" spans="1:4" x14ac:dyDescent="0.3">
      <c r="A687" s="1">
        <v>686</v>
      </c>
      <c r="B687" s="3">
        <v>686</v>
      </c>
      <c r="C687" t="s">
        <v>684</v>
      </c>
      <c r="D687" t="str">
        <f>HYPERLINK("https://talan.bank.gov.ua/get-user-certificate/gA3W1Wx5rNAZCHAU9ZgG","Завантажити сертифікат")</f>
        <v>Завантажити сертифікат</v>
      </c>
    </row>
    <row r="688" spans="1:4" x14ac:dyDescent="0.3">
      <c r="A688" s="1">
        <v>687</v>
      </c>
      <c r="B688" s="3">
        <v>687</v>
      </c>
      <c r="C688" t="s">
        <v>685</v>
      </c>
      <c r="D688" t="str">
        <f>HYPERLINK("https://talan.bank.gov.ua/get-user-certificate/gA3W139Jt63IcG_PkIv_","Завантажити сертифікат")</f>
        <v>Завантажити сертифікат</v>
      </c>
    </row>
    <row r="689" spans="1:4" x14ac:dyDescent="0.3">
      <c r="A689" s="1">
        <v>688</v>
      </c>
      <c r="B689" s="3">
        <v>688</v>
      </c>
      <c r="C689" t="s">
        <v>686</v>
      </c>
      <c r="D689" t="str">
        <f>HYPERLINK("https://talan.bank.gov.ua/get-user-certificate/gA3W1Vhk2ytU327i5pzt","Завантажити сертифікат")</f>
        <v>Завантажити сертифікат</v>
      </c>
    </row>
    <row r="690" spans="1:4" x14ac:dyDescent="0.3">
      <c r="A690" s="1">
        <v>689</v>
      </c>
      <c r="B690" s="3">
        <v>689</v>
      </c>
      <c r="C690" t="s">
        <v>687</v>
      </c>
      <c r="D690" t="str">
        <f>HYPERLINK("https://talan.bank.gov.ua/get-user-certificate/gA3W1A3s33NyqoMtfKUQ","Завантажити сертифікат")</f>
        <v>Завантажити сертифікат</v>
      </c>
    </row>
    <row r="691" spans="1:4" x14ac:dyDescent="0.3">
      <c r="A691" s="1">
        <v>690</v>
      </c>
      <c r="B691" s="3">
        <v>690</v>
      </c>
      <c r="C691" t="s">
        <v>688</v>
      </c>
      <c r="D691" t="str">
        <f>HYPERLINK("https://talan.bank.gov.ua/get-user-certificate/gA3W1wvPn2waNuJGUhwa","Завантажити сертифікат")</f>
        <v>Завантажити сертифікат</v>
      </c>
    </row>
    <row r="692" spans="1:4" x14ac:dyDescent="0.3">
      <c r="A692" s="1">
        <v>691</v>
      </c>
      <c r="B692" s="3">
        <v>691</v>
      </c>
      <c r="C692" t="s">
        <v>689</v>
      </c>
      <c r="D692" t="str">
        <f>HYPERLINK("https://talan.bank.gov.ua/get-user-certificate/gA3W1ZHRgZwnxK1jRjvn","Завантажити сертифікат")</f>
        <v>Завантажити сертифікат</v>
      </c>
    </row>
    <row r="693" spans="1:4" x14ac:dyDescent="0.3">
      <c r="A693" s="1">
        <v>692</v>
      </c>
      <c r="B693" s="3">
        <v>692</v>
      </c>
      <c r="C693" t="s">
        <v>690</v>
      </c>
      <c r="D693" t="str">
        <f>HYPERLINK("https://talan.bank.gov.ua/get-user-certificate/gA3W1iwfs7ktPnVy4UrF","Завантажити сертифікат")</f>
        <v>Завантажити сертифікат</v>
      </c>
    </row>
    <row r="694" spans="1:4" x14ac:dyDescent="0.3">
      <c r="A694" s="1">
        <v>693</v>
      </c>
      <c r="B694" s="3">
        <v>693</v>
      </c>
      <c r="C694" t="s">
        <v>691</v>
      </c>
      <c r="D694" t="str">
        <f>HYPERLINK("https://talan.bank.gov.ua/get-user-certificate/gA3W1LYYYqIuCfL2RXVc","Завантажити сертифікат")</f>
        <v>Завантажити сертифікат</v>
      </c>
    </row>
    <row r="695" spans="1:4" x14ac:dyDescent="0.3">
      <c r="A695" s="1">
        <v>694</v>
      </c>
      <c r="B695" s="3">
        <v>694</v>
      </c>
      <c r="C695" t="s">
        <v>692</v>
      </c>
      <c r="D695" t="str">
        <f>HYPERLINK("https://talan.bank.gov.ua/get-user-certificate/gA3W12cNvxgR8QKQnz6E","Завантажити сертифікат")</f>
        <v>Завантажити сертифікат</v>
      </c>
    </row>
    <row r="696" spans="1:4" x14ac:dyDescent="0.3">
      <c r="A696" s="1">
        <v>695</v>
      </c>
      <c r="B696" s="3">
        <v>695</v>
      </c>
      <c r="C696" t="s">
        <v>693</v>
      </c>
      <c r="D696" t="str">
        <f>HYPERLINK("https://talan.bank.gov.ua/get-user-certificate/gA3W1RgAFCPGCNJcphTE","Завантажити сертифікат")</f>
        <v>Завантажити сертифікат</v>
      </c>
    </row>
    <row r="697" spans="1:4" x14ac:dyDescent="0.3">
      <c r="A697" s="1">
        <v>696</v>
      </c>
      <c r="B697" s="3">
        <v>696</v>
      </c>
      <c r="C697" t="s">
        <v>694</v>
      </c>
      <c r="D697" t="str">
        <f>HYPERLINK("https://talan.bank.gov.ua/get-user-certificate/gA3W1pV_wNCOwZSxHn2H","Завантажити сертифікат")</f>
        <v>Завантажити сертифікат</v>
      </c>
    </row>
    <row r="698" spans="1:4" x14ac:dyDescent="0.3">
      <c r="A698" s="1">
        <v>697</v>
      </c>
      <c r="B698" s="3">
        <v>697</v>
      </c>
      <c r="C698" t="s">
        <v>695</v>
      </c>
      <c r="D698" t="str">
        <f>HYPERLINK("https://talan.bank.gov.ua/get-user-certificate/gA3W1MjTfjIGwtMJtwqV","Завантажити сертифікат")</f>
        <v>Завантажити сертифікат</v>
      </c>
    </row>
    <row r="699" spans="1:4" x14ac:dyDescent="0.3">
      <c r="A699" s="1">
        <v>698</v>
      </c>
      <c r="B699" s="3">
        <v>698</v>
      </c>
      <c r="C699" t="s">
        <v>696</v>
      </c>
      <c r="D699" t="str">
        <f>HYPERLINK("https://talan.bank.gov.ua/get-user-certificate/gA3W1806Teoqmj-1M4iE","Завантажити сертифікат")</f>
        <v>Завантажити сертифікат</v>
      </c>
    </row>
    <row r="700" spans="1:4" x14ac:dyDescent="0.3">
      <c r="A700" s="1">
        <v>699</v>
      </c>
      <c r="B700" s="3">
        <v>699</v>
      </c>
      <c r="C700" t="s">
        <v>697</v>
      </c>
      <c r="D700" t="str">
        <f>HYPERLINK("https://talan.bank.gov.ua/get-user-certificate/gA3W1TEpQPza_tkHCSyM","Завантажити сертифікат")</f>
        <v>Завантажити сертифікат</v>
      </c>
    </row>
    <row r="701" spans="1:4" x14ac:dyDescent="0.3">
      <c r="A701" s="1">
        <v>700</v>
      </c>
      <c r="B701" s="3">
        <v>700</v>
      </c>
      <c r="C701" t="s">
        <v>698</v>
      </c>
      <c r="D701" t="str">
        <f>HYPERLINK("https://talan.bank.gov.ua/get-user-certificate/gA3W1hfeH8ELbY612NGz","Завантажити сертифікат")</f>
        <v>Завантажити сертифікат</v>
      </c>
    </row>
    <row r="702" spans="1:4" x14ac:dyDescent="0.3">
      <c r="A702" s="1">
        <v>701</v>
      </c>
      <c r="B702" s="3">
        <v>701</v>
      </c>
      <c r="C702" t="s">
        <v>699</v>
      </c>
      <c r="D702" t="str">
        <f>HYPERLINK("https://talan.bank.gov.ua/get-user-certificate/gA3W1MszzKYNhubU9CNc","Завантажити сертифікат")</f>
        <v>Завантажити сертифікат</v>
      </c>
    </row>
    <row r="703" spans="1:4" x14ac:dyDescent="0.3">
      <c r="A703" s="1">
        <v>702</v>
      </c>
      <c r="B703" s="3">
        <v>702</v>
      </c>
      <c r="C703" t="s">
        <v>700</v>
      </c>
      <c r="D703" t="str">
        <f>HYPERLINK("https://talan.bank.gov.ua/get-user-certificate/gA3W1zRsSorKQEoQCVqV","Завантажити сертифікат")</f>
        <v>Завантажити сертифікат</v>
      </c>
    </row>
    <row r="704" spans="1:4" x14ac:dyDescent="0.3">
      <c r="A704" s="1">
        <v>703</v>
      </c>
      <c r="B704" s="3">
        <v>703</v>
      </c>
      <c r="C704" t="s">
        <v>701</v>
      </c>
      <c r="D704" t="str">
        <f>HYPERLINK("https://talan.bank.gov.ua/get-user-certificate/gA3W1jY1O_qtr2kojuS2","Завантажити сертифікат")</f>
        <v>Завантажити сертифікат</v>
      </c>
    </row>
    <row r="705" spans="1:4" x14ac:dyDescent="0.3">
      <c r="A705" s="1">
        <v>704</v>
      </c>
      <c r="B705" s="3">
        <v>704</v>
      </c>
      <c r="C705" t="s">
        <v>702</v>
      </c>
      <c r="D705" t="str">
        <f>HYPERLINK("https://talan.bank.gov.ua/get-user-certificate/gA3W1oaHOjK7TN6iy6fL","Завантажити сертифікат")</f>
        <v>Завантажити сертифікат</v>
      </c>
    </row>
    <row r="706" spans="1:4" x14ac:dyDescent="0.3">
      <c r="A706" s="1">
        <v>705</v>
      </c>
      <c r="B706" s="3">
        <v>705</v>
      </c>
      <c r="C706" t="s">
        <v>703</v>
      </c>
      <c r="D706" t="str">
        <f>HYPERLINK("https://talan.bank.gov.ua/get-user-certificate/gA3W1LuVQqr_kLQUnGHz","Завантажити сертифікат")</f>
        <v>Завантажити сертифікат</v>
      </c>
    </row>
    <row r="707" spans="1:4" x14ac:dyDescent="0.3">
      <c r="A707" s="1">
        <v>706</v>
      </c>
      <c r="B707" s="3">
        <v>706</v>
      </c>
      <c r="C707" t="s">
        <v>704</v>
      </c>
      <c r="D707" t="str">
        <f>HYPERLINK("https://talan.bank.gov.ua/get-user-certificate/gA3W1JRmNyqCXb-bmmaX","Завантажити сертифікат")</f>
        <v>Завантажити сертифікат</v>
      </c>
    </row>
    <row r="708" spans="1:4" x14ac:dyDescent="0.3">
      <c r="A708" s="1">
        <v>707</v>
      </c>
      <c r="B708" s="3">
        <v>707</v>
      </c>
      <c r="C708" t="s">
        <v>705</v>
      </c>
      <c r="D708" t="str">
        <f>HYPERLINK("https://talan.bank.gov.ua/get-user-certificate/gA3W1JRh7XH8YNL6ic8V","Завантажити сертифікат")</f>
        <v>Завантажити сертифікат</v>
      </c>
    </row>
    <row r="709" spans="1:4" x14ac:dyDescent="0.3">
      <c r="A709" s="1">
        <v>708</v>
      </c>
      <c r="B709" s="3">
        <v>708</v>
      </c>
      <c r="C709" t="s">
        <v>706</v>
      </c>
      <c r="D709" t="str">
        <f>HYPERLINK("https://talan.bank.gov.ua/get-user-certificate/gA3W1UqOZq6hqmtegkbk","Завантажити сертифікат")</f>
        <v>Завантажити сертифікат</v>
      </c>
    </row>
    <row r="710" spans="1:4" x14ac:dyDescent="0.3">
      <c r="A710" s="1">
        <v>709</v>
      </c>
      <c r="B710" s="3">
        <v>709</v>
      </c>
      <c r="C710" t="s">
        <v>707</v>
      </c>
      <c r="D710" t="str">
        <f>HYPERLINK("https://talan.bank.gov.ua/get-user-certificate/gA3W1J0qmB0HSyP6Hx5I","Завантажити сертифікат")</f>
        <v>Завантажити сертифікат</v>
      </c>
    </row>
    <row r="711" spans="1:4" x14ac:dyDescent="0.3">
      <c r="A711" s="1">
        <v>710</v>
      </c>
      <c r="B711" s="3">
        <v>710</v>
      </c>
      <c r="C711" t="s">
        <v>708</v>
      </c>
      <c r="D711" t="str">
        <f>HYPERLINK("https://talan.bank.gov.ua/get-user-certificate/gA3W1XG3S5_BOLW8H6iB","Завантажити сертифікат")</f>
        <v>Завантажити сертифікат</v>
      </c>
    </row>
    <row r="712" spans="1:4" x14ac:dyDescent="0.3">
      <c r="A712" s="1">
        <v>711</v>
      </c>
      <c r="B712" s="3">
        <v>711</v>
      </c>
      <c r="C712" t="s">
        <v>709</v>
      </c>
      <c r="D712" t="str">
        <f>HYPERLINK("https://talan.bank.gov.ua/get-user-certificate/gA3W14kSL0_WmC6Nlk0p","Завантажити сертифікат")</f>
        <v>Завантажити сертифікат</v>
      </c>
    </row>
    <row r="713" spans="1:4" x14ac:dyDescent="0.3">
      <c r="A713" s="1">
        <v>712</v>
      </c>
      <c r="B713" s="3">
        <v>712</v>
      </c>
      <c r="C713" t="s">
        <v>710</v>
      </c>
      <c r="D713" t="str">
        <f>HYPERLINK("https://talan.bank.gov.ua/get-user-certificate/gA3W1RseKL5KOfXCR2RM","Завантажити сертифікат")</f>
        <v>Завантажити сертифікат</v>
      </c>
    </row>
    <row r="714" spans="1:4" x14ac:dyDescent="0.3">
      <c r="A714" s="1">
        <v>713</v>
      </c>
      <c r="B714" s="3">
        <v>713</v>
      </c>
      <c r="C714" t="s">
        <v>711</v>
      </c>
      <c r="D714" t="str">
        <f>HYPERLINK("https://talan.bank.gov.ua/get-user-certificate/gA3W1c-ONOMNv469E_5w","Завантажити сертифікат")</f>
        <v>Завантажити сертифікат</v>
      </c>
    </row>
    <row r="715" spans="1:4" x14ac:dyDescent="0.3">
      <c r="A715" s="1">
        <v>714</v>
      </c>
      <c r="B715" s="3">
        <v>714</v>
      </c>
      <c r="C715" t="s">
        <v>712</v>
      </c>
      <c r="D715" t="str">
        <f>HYPERLINK("https://talan.bank.gov.ua/get-user-certificate/gA3W1OoRfkCV47GSp7rW","Завантажити сертифікат")</f>
        <v>Завантажити сертифікат</v>
      </c>
    </row>
    <row r="716" spans="1:4" x14ac:dyDescent="0.3">
      <c r="A716" s="1">
        <v>715</v>
      </c>
      <c r="B716" s="3">
        <v>715</v>
      </c>
      <c r="C716" t="s">
        <v>713</v>
      </c>
      <c r="D716" t="str">
        <f>HYPERLINK("https://talan.bank.gov.ua/get-user-certificate/gA3W1D8zTfNuTSsxHDdJ","Завантажити сертифікат")</f>
        <v>Завантажити сертифікат</v>
      </c>
    </row>
    <row r="717" spans="1:4" x14ac:dyDescent="0.3">
      <c r="A717" s="1">
        <v>716</v>
      </c>
      <c r="B717" s="3">
        <v>716</v>
      </c>
      <c r="C717" t="s">
        <v>714</v>
      </c>
      <c r="D717" t="str">
        <f>HYPERLINK("https://talan.bank.gov.ua/get-user-certificate/gA3W1dPmi908038vpKZ_","Завантажити сертифікат")</f>
        <v>Завантажити сертифікат</v>
      </c>
    </row>
    <row r="718" spans="1:4" x14ac:dyDescent="0.3">
      <c r="A718" s="1">
        <v>717</v>
      </c>
      <c r="B718" s="3">
        <v>717</v>
      </c>
      <c r="C718" t="s">
        <v>715</v>
      </c>
      <c r="D718" t="str">
        <f>HYPERLINK("https://talan.bank.gov.ua/get-user-certificate/gA3W1hOBSJHrFisfimZ1","Завантажити сертифікат")</f>
        <v>Завантажити сертифікат</v>
      </c>
    </row>
    <row r="719" spans="1:4" x14ac:dyDescent="0.3">
      <c r="A719" s="1">
        <v>718</v>
      </c>
      <c r="B719" s="3">
        <v>718</v>
      </c>
      <c r="C719" t="s">
        <v>716</v>
      </c>
      <c r="D719" t="str">
        <f>HYPERLINK("https://talan.bank.gov.ua/get-user-certificate/gA3W14_cS3B4axvZkdzn","Завантажити сертифікат")</f>
        <v>Завантажити сертифікат</v>
      </c>
    </row>
    <row r="720" spans="1:4" x14ac:dyDescent="0.3">
      <c r="A720" s="1">
        <v>719</v>
      </c>
      <c r="B720" s="3">
        <v>719</v>
      </c>
      <c r="C720" t="s">
        <v>717</v>
      </c>
      <c r="D720" t="str">
        <f>HYPERLINK("https://talan.bank.gov.ua/get-user-certificate/gA3W1WDWbAPFBqNkeK5h","Завантажити сертифікат")</f>
        <v>Завантажити сертифікат</v>
      </c>
    </row>
    <row r="721" spans="1:4" x14ac:dyDescent="0.3">
      <c r="A721" s="1">
        <v>720</v>
      </c>
      <c r="B721" s="3">
        <v>720</v>
      </c>
      <c r="C721" t="s">
        <v>718</v>
      </c>
      <c r="D721" t="str">
        <f>HYPERLINK("https://talan.bank.gov.ua/get-user-certificate/gA3W1jiPR0iWvKmO2emZ","Завантажити сертифікат")</f>
        <v>Завантажити сертифікат</v>
      </c>
    </row>
    <row r="722" spans="1:4" x14ac:dyDescent="0.3">
      <c r="A722" s="1">
        <v>721</v>
      </c>
      <c r="B722" s="3">
        <v>721</v>
      </c>
      <c r="C722" t="s">
        <v>719</v>
      </c>
      <c r="D722" t="str">
        <f>HYPERLINK("https://talan.bank.gov.ua/get-user-certificate/gA3W1x85RtoePy_G4fIP","Завантажити сертифікат")</f>
        <v>Завантажити сертифікат</v>
      </c>
    </row>
    <row r="723" spans="1:4" x14ac:dyDescent="0.3">
      <c r="A723" s="1">
        <v>722</v>
      </c>
      <c r="B723" s="3">
        <v>722</v>
      </c>
      <c r="C723" t="s">
        <v>663</v>
      </c>
      <c r="D723" t="str">
        <f>HYPERLINK("https://talan.bank.gov.ua/get-user-certificate/gA3W146771b9VvVlN7MS","Завантажити сертифікат")</f>
        <v>Завантажити сертифікат</v>
      </c>
    </row>
    <row r="724" spans="1:4" x14ac:dyDescent="0.3">
      <c r="A724" s="1">
        <v>723</v>
      </c>
      <c r="B724" s="3">
        <v>723</v>
      </c>
      <c r="C724" t="s">
        <v>664</v>
      </c>
      <c r="D724" t="str">
        <f>HYPERLINK("https://talan.bank.gov.ua/get-user-certificate/gA3W1daFw-C5rUvMIaAl","Завантажити сертифікат")</f>
        <v>Завантажити сертифікат</v>
      </c>
    </row>
    <row r="725" spans="1:4" x14ac:dyDescent="0.3">
      <c r="A725" s="1">
        <v>724</v>
      </c>
      <c r="B725" s="3">
        <v>724</v>
      </c>
      <c r="C725" t="s">
        <v>665</v>
      </c>
      <c r="D725" t="str">
        <f>HYPERLINK("https://talan.bank.gov.ua/get-user-certificate/gA3W1IAn9AN6eJx4s1Z0","Завантажити сертифікат")</f>
        <v>Завантажити сертифікат</v>
      </c>
    </row>
    <row r="726" spans="1:4" x14ac:dyDescent="0.3">
      <c r="A726" s="1">
        <v>725</v>
      </c>
      <c r="B726" s="3">
        <v>725</v>
      </c>
      <c r="C726" t="s">
        <v>720</v>
      </c>
      <c r="D726" t="str">
        <f>HYPERLINK("https://talan.bank.gov.ua/get-user-certificate/gA3W15ziCCgZyOLe8fzu","Завантажити сертифікат")</f>
        <v>Завантажити сертифікат</v>
      </c>
    </row>
    <row r="727" spans="1:4" x14ac:dyDescent="0.3">
      <c r="A727" s="1">
        <v>726</v>
      </c>
      <c r="B727" s="3">
        <v>726</v>
      </c>
      <c r="C727" t="s">
        <v>721</v>
      </c>
      <c r="D727" t="str">
        <f>HYPERLINK("https://talan.bank.gov.ua/get-user-certificate/gA3W1egcQP32WiX7HK2J","Завантажити сертифікат")</f>
        <v>Завантажити сертифікат</v>
      </c>
    </row>
    <row r="728" spans="1:4" x14ac:dyDescent="0.3">
      <c r="A728" s="1">
        <v>727</v>
      </c>
      <c r="B728" s="3">
        <v>727</v>
      </c>
      <c r="C728" t="s">
        <v>722</v>
      </c>
      <c r="D728" t="str">
        <f>HYPERLINK("https://talan.bank.gov.ua/get-user-certificate/gA3W1Bn__ea5sZuI-y58","Завантажити сертифікат")</f>
        <v>Завантажити сертифікат</v>
      </c>
    </row>
    <row r="729" spans="1:4" x14ac:dyDescent="0.3">
      <c r="A729" s="1">
        <v>728</v>
      </c>
      <c r="B729" s="3">
        <v>728</v>
      </c>
      <c r="C729" t="s">
        <v>723</v>
      </c>
      <c r="D729" t="str">
        <f>HYPERLINK("https://talan.bank.gov.ua/get-user-certificate/gA3W1NWJSPDMeGCPEkn-","Завантажити сертифікат")</f>
        <v>Завантажити сертифікат</v>
      </c>
    </row>
    <row r="730" spans="1:4" x14ac:dyDescent="0.3">
      <c r="A730" s="1">
        <v>729</v>
      </c>
      <c r="B730" s="3">
        <v>729</v>
      </c>
      <c r="C730" t="s">
        <v>724</v>
      </c>
      <c r="D730" t="str">
        <f>HYPERLINK("https://talan.bank.gov.ua/get-user-certificate/gA3W10tnxRxSWK2vJX9B","Завантажити сертифікат")</f>
        <v>Завантажити сертифікат</v>
      </c>
    </row>
    <row r="731" spans="1:4" x14ac:dyDescent="0.3">
      <c r="A731" s="1">
        <v>730</v>
      </c>
      <c r="B731" s="3">
        <v>730</v>
      </c>
      <c r="C731" t="s">
        <v>725</v>
      </c>
      <c r="D731" t="str">
        <f>HYPERLINK("https://talan.bank.gov.ua/get-user-certificate/gA3W1uxx0qOhT0KTvJQB","Завантажити сертифікат")</f>
        <v>Завантажити сертифікат</v>
      </c>
    </row>
    <row r="732" spans="1:4" x14ac:dyDescent="0.3">
      <c r="A732" s="1">
        <v>731</v>
      </c>
      <c r="B732" s="3">
        <v>731</v>
      </c>
      <c r="C732" t="s">
        <v>726</v>
      </c>
      <c r="D732" t="str">
        <f>HYPERLINK("https://talan.bank.gov.ua/get-user-certificate/gA3W1hBS64Ri-hxum5ep","Завантажити сертифікат")</f>
        <v>Завантажити сертифікат</v>
      </c>
    </row>
    <row r="733" spans="1:4" x14ac:dyDescent="0.3">
      <c r="A733" s="1">
        <v>732</v>
      </c>
      <c r="B733" s="3">
        <v>732</v>
      </c>
      <c r="C733" t="s">
        <v>727</v>
      </c>
      <c r="D733" t="str">
        <f>HYPERLINK("https://talan.bank.gov.ua/get-user-certificate/gA3W1JvSVEfPdq-mWTn2","Завантажити сертифікат")</f>
        <v>Завантажити сертифікат</v>
      </c>
    </row>
    <row r="734" spans="1:4" x14ac:dyDescent="0.3">
      <c r="A734" s="1">
        <v>733</v>
      </c>
      <c r="B734" s="3">
        <v>733</v>
      </c>
      <c r="C734" t="s">
        <v>728</v>
      </c>
      <c r="D734" t="str">
        <f>HYPERLINK("https://talan.bank.gov.ua/get-user-certificate/gA3W1SeHRKxbv7vZ6wBr","Завантажити сертифікат")</f>
        <v>Завантажити сертифікат</v>
      </c>
    </row>
    <row r="735" spans="1:4" x14ac:dyDescent="0.3">
      <c r="A735" s="1">
        <v>734</v>
      </c>
      <c r="B735" s="3">
        <v>734</v>
      </c>
      <c r="C735" t="s">
        <v>729</v>
      </c>
      <c r="D735" t="str">
        <f>HYPERLINK("https://talan.bank.gov.ua/get-user-certificate/gA3W1imeBvWrC-DjdqYu","Завантажити сертифікат")</f>
        <v>Завантажити сертифікат</v>
      </c>
    </row>
    <row r="736" spans="1:4" x14ac:dyDescent="0.3">
      <c r="A736" s="1">
        <v>735</v>
      </c>
      <c r="B736" s="3">
        <v>735</v>
      </c>
      <c r="C736" t="s">
        <v>730</v>
      </c>
      <c r="D736" t="str">
        <f>HYPERLINK("https://talan.bank.gov.ua/get-user-certificate/gA3W1w5hgomMzqKWje_N","Завантажити сертифікат")</f>
        <v>Завантажити сертифікат</v>
      </c>
    </row>
    <row r="737" spans="1:4" x14ac:dyDescent="0.3">
      <c r="A737" s="1">
        <v>736</v>
      </c>
      <c r="B737" s="3">
        <v>736</v>
      </c>
      <c r="C737" t="s">
        <v>731</v>
      </c>
      <c r="D737" t="str">
        <f>HYPERLINK("https://talan.bank.gov.ua/get-user-certificate/gA3W1XjHrQ7Fsp5kqvGu","Завантажити сертифікат")</f>
        <v>Завантажити сертифікат</v>
      </c>
    </row>
    <row r="738" spans="1:4" x14ac:dyDescent="0.3">
      <c r="A738" s="1">
        <v>737</v>
      </c>
      <c r="B738" s="3">
        <v>737</v>
      </c>
      <c r="C738" t="s">
        <v>732</v>
      </c>
      <c r="D738" t="str">
        <f>HYPERLINK("https://talan.bank.gov.ua/get-user-certificate/gA3W1wv0r1aDeLQxnuWb","Завантажити сертифікат")</f>
        <v>Завантажити сертифікат</v>
      </c>
    </row>
    <row r="739" spans="1:4" x14ac:dyDescent="0.3">
      <c r="A739" s="1">
        <v>738</v>
      </c>
      <c r="B739" s="3">
        <v>738</v>
      </c>
      <c r="C739" t="s">
        <v>733</v>
      </c>
      <c r="D739" t="str">
        <f>HYPERLINK("https://talan.bank.gov.ua/get-user-certificate/gA3W191wFC0J7aOe5Tqq","Завантажити сертифікат")</f>
        <v>Завантажити сертифікат</v>
      </c>
    </row>
    <row r="740" spans="1:4" x14ac:dyDescent="0.3">
      <c r="A740" s="1">
        <v>739</v>
      </c>
      <c r="B740" s="3">
        <v>739</v>
      </c>
      <c r="C740" t="s">
        <v>734</v>
      </c>
      <c r="D740" t="str">
        <f>HYPERLINK("https://talan.bank.gov.ua/get-user-certificate/gA3W1rZfm8bfg_hTRxgl","Завантажити сертифікат")</f>
        <v>Завантажити сертифікат</v>
      </c>
    </row>
    <row r="741" spans="1:4" x14ac:dyDescent="0.3">
      <c r="A741" s="1">
        <v>740</v>
      </c>
      <c r="B741" s="3">
        <v>740</v>
      </c>
      <c r="C741" t="s">
        <v>735</v>
      </c>
      <c r="D741" t="str">
        <f>HYPERLINK("https://talan.bank.gov.ua/get-user-certificate/gA3W1uvZ0Sw8ACAEwHmt","Завантажити сертифікат")</f>
        <v>Завантажити сертифікат</v>
      </c>
    </row>
    <row r="742" spans="1:4" x14ac:dyDescent="0.3">
      <c r="A742" s="1">
        <v>741</v>
      </c>
      <c r="B742" s="3">
        <v>741</v>
      </c>
      <c r="C742" t="s">
        <v>736</v>
      </c>
      <c r="D742" t="str">
        <f>HYPERLINK("https://talan.bank.gov.ua/get-user-certificate/gA3W18XoAzA-1cjnr4xQ","Завантажити сертифікат")</f>
        <v>Завантажити сертифікат</v>
      </c>
    </row>
    <row r="743" spans="1:4" x14ac:dyDescent="0.3">
      <c r="A743" s="1">
        <v>742</v>
      </c>
      <c r="B743" s="3">
        <v>742</v>
      </c>
      <c r="C743" t="s">
        <v>737</v>
      </c>
      <c r="D743" t="str">
        <f>HYPERLINK("https://talan.bank.gov.ua/get-user-certificate/gA3W1rDfa_fNMjatBtQO","Завантажити сертифікат")</f>
        <v>Завантажити сертифікат</v>
      </c>
    </row>
    <row r="744" spans="1:4" x14ac:dyDescent="0.3">
      <c r="A744" s="1">
        <v>743</v>
      </c>
      <c r="B744" s="3">
        <v>743</v>
      </c>
      <c r="C744" t="s">
        <v>542</v>
      </c>
      <c r="D744" t="str">
        <f>HYPERLINK("https://talan.bank.gov.ua/get-user-certificate/gA3W1-cDnIg2d8ccBmHc","Завантажити сертифікат")</f>
        <v>Завантажити сертифікат</v>
      </c>
    </row>
    <row r="745" spans="1:4" x14ac:dyDescent="0.3">
      <c r="A745" s="1">
        <v>744</v>
      </c>
      <c r="B745" s="3">
        <v>744</v>
      </c>
      <c r="C745" t="s">
        <v>541</v>
      </c>
      <c r="D745" t="str">
        <f>HYPERLINK("https://talan.bank.gov.ua/get-user-certificate/gA3W1zS41Erlg8B8aj7d","Завантажити сертифікат")</f>
        <v>Завантажити сертифікат</v>
      </c>
    </row>
    <row r="746" spans="1:4" x14ac:dyDescent="0.3">
      <c r="A746" s="1">
        <v>745</v>
      </c>
      <c r="B746" s="3">
        <v>745</v>
      </c>
      <c r="C746" t="s">
        <v>738</v>
      </c>
      <c r="D746" t="str">
        <f>HYPERLINK("https://talan.bank.gov.ua/get-user-certificate/gA3W1NzbuovVdgkX-RtQ","Завантажити сертифікат")</f>
        <v>Завантажити сертифікат</v>
      </c>
    </row>
    <row r="747" spans="1:4" x14ac:dyDescent="0.3">
      <c r="A747" s="1">
        <v>746</v>
      </c>
      <c r="B747" s="3">
        <v>746</v>
      </c>
      <c r="C747" t="s">
        <v>739</v>
      </c>
      <c r="D747" t="str">
        <f>HYPERLINK("https://talan.bank.gov.ua/get-user-certificate/gA3W1nmPXiMia7aqRsAc","Завантажити сертифікат")</f>
        <v>Завантажити сертифікат</v>
      </c>
    </row>
    <row r="748" spans="1:4" x14ac:dyDescent="0.3">
      <c r="A748" s="1">
        <v>747</v>
      </c>
      <c r="B748" s="3">
        <v>747</v>
      </c>
      <c r="C748" t="s">
        <v>740</v>
      </c>
      <c r="D748" t="str">
        <f>HYPERLINK("https://talan.bank.gov.ua/get-user-certificate/gA3W1S07zrn4Ro9vdOxh","Завантажити сертифікат")</f>
        <v>Завантажити сертифікат</v>
      </c>
    </row>
    <row r="749" spans="1:4" x14ac:dyDescent="0.3">
      <c r="A749" s="1">
        <v>748</v>
      </c>
      <c r="B749" s="3">
        <v>748</v>
      </c>
      <c r="C749" t="s">
        <v>741</v>
      </c>
      <c r="D749" t="str">
        <f>HYPERLINK("https://talan.bank.gov.ua/get-user-certificate/gA3W18dtMGF7Af1ACMC0","Завантажити сертифікат")</f>
        <v>Завантажити сертифікат</v>
      </c>
    </row>
    <row r="750" spans="1:4" x14ac:dyDescent="0.3">
      <c r="A750" s="1">
        <v>749</v>
      </c>
      <c r="B750" s="3">
        <v>749</v>
      </c>
      <c r="C750" t="s">
        <v>742</v>
      </c>
      <c r="D750" t="str">
        <f>HYPERLINK("https://talan.bank.gov.ua/get-user-certificate/gA3W1pf134WABzEmQsUG","Завантажити сертифікат")</f>
        <v>Завантажити сертифікат</v>
      </c>
    </row>
    <row r="751" spans="1:4" x14ac:dyDescent="0.3">
      <c r="A751" s="1">
        <v>750</v>
      </c>
      <c r="B751" s="3">
        <v>750</v>
      </c>
      <c r="C751" t="s">
        <v>743</v>
      </c>
      <c r="D751" t="str">
        <f>HYPERLINK("https://talan.bank.gov.ua/get-user-certificate/gA3W12Q0DXzYFYEybqUJ","Завантажити сертифікат")</f>
        <v>Завантажити сертифікат</v>
      </c>
    </row>
    <row r="752" spans="1:4" x14ac:dyDescent="0.3">
      <c r="A752" s="1">
        <v>751</v>
      </c>
      <c r="B752" s="3">
        <v>751</v>
      </c>
      <c r="C752" t="s">
        <v>744</v>
      </c>
      <c r="D752" t="str">
        <f>HYPERLINK("https://talan.bank.gov.ua/get-user-certificate/gA3W12ngV_AmplYgqQDh","Завантажити сертифікат")</f>
        <v>Завантажити сертифікат</v>
      </c>
    </row>
    <row r="753" spans="1:4" x14ac:dyDescent="0.3">
      <c r="A753" s="1">
        <v>752</v>
      </c>
      <c r="B753" s="3">
        <v>752</v>
      </c>
      <c r="C753" t="s">
        <v>745</v>
      </c>
      <c r="D753" t="str">
        <f>HYPERLINK("https://talan.bank.gov.ua/get-user-certificate/gA3W17BHBUY9_oYhos17","Завантажити сертифікат")</f>
        <v>Завантажити сертифікат</v>
      </c>
    </row>
    <row r="754" spans="1:4" x14ac:dyDescent="0.3">
      <c r="A754" s="1">
        <v>753</v>
      </c>
      <c r="B754" s="3">
        <v>753</v>
      </c>
      <c r="C754" t="s">
        <v>746</v>
      </c>
      <c r="D754" t="str">
        <f>HYPERLINK("https://talan.bank.gov.ua/get-user-certificate/gA3W1iXxDHA85MfE1qVm","Завантажити сертифікат")</f>
        <v>Завантажити сертифікат</v>
      </c>
    </row>
    <row r="755" spans="1:4" x14ac:dyDescent="0.3">
      <c r="A755" s="1">
        <v>754</v>
      </c>
      <c r="B755" s="3">
        <v>754</v>
      </c>
      <c r="C755" t="s">
        <v>747</v>
      </c>
      <c r="D755" t="str">
        <f>HYPERLINK("https://talan.bank.gov.ua/get-user-certificate/gA3W1psfhTBIiYdhCqNe","Завантажити сертифікат")</f>
        <v>Завантажити сертифікат</v>
      </c>
    </row>
    <row r="756" spans="1:4" x14ac:dyDescent="0.3">
      <c r="A756" s="1">
        <v>755</v>
      </c>
      <c r="B756" s="3">
        <v>755</v>
      </c>
      <c r="C756" t="s">
        <v>748</v>
      </c>
      <c r="D756" t="str">
        <f>HYPERLINK("https://talan.bank.gov.ua/get-user-certificate/gA3W1i_8XcXCoF7w1BQF","Завантажити сертифікат")</f>
        <v>Завантажити сертифікат</v>
      </c>
    </row>
    <row r="757" spans="1:4" x14ac:dyDescent="0.3">
      <c r="A757" s="1">
        <v>756</v>
      </c>
      <c r="B757" s="3">
        <v>756</v>
      </c>
      <c r="C757" t="s">
        <v>749</v>
      </c>
      <c r="D757" t="str">
        <f>HYPERLINK("https://talan.bank.gov.ua/get-user-certificate/gA3W1aBaNYiDnBrMglE6","Завантажити сертифікат")</f>
        <v>Завантажити сертифікат</v>
      </c>
    </row>
    <row r="758" spans="1:4" x14ac:dyDescent="0.3">
      <c r="A758" s="1">
        <v>757</v>
      </c>
      <c r="B758" s="3">
        <v>757</v>
      </c>
      <c r="C758" t="s">
        <v>750</v>
      </c>
      <c r="D758" t="str">
        <f>HYPERLINK("https://talan.bank.gov.ua/get-user-certificate/gA3W1rk2nMHtBndel-xK","Завантажити сертифікат")</f>
        <v>Завантажити сертифікат</v>
      </c>
    </row>
    <row r="759" spans="1:4" x14ac:dyDescent="0.3">
      <c r="A759" s="1">
        <v>758</v>
      </c>
      <c r="B759" s="3">
        <v>758</v>
      </c>
      <c r="C759" t="s">
        <v>751</v>
      </c>
      <c r="D759" t="str">
        <f>HYPERLINK("https://talan.bank.gov.ua/get-user-certificate/gA3W1wd0QK0liAVbcBok","Завантажити сертифікат")</f>
        <v>Завантажити сертифікат</v>
      </c>
    </row>
    <row r="760" spans="1:4" x14ac:dyDescent="0.3">
      <c r="A760" s="1">
        <v>759</v>
      </c>
      <c r="B760" s="3">
        <v>759</v>
      </c>
      <c r="C760" t="s">
        <v>752</v>
      </c>
      <c r="D760" t="str">
        <f>HYPERLINK("https://talan.bank.gov.ua/get-user-certificate/gA3W1ILrMOinISUOEPcX","Завантажити сертифікат")</f>
        <v>Завантажити сертифікат</v>
      </c>
    </row>
    <row r="761" spans="1:4" x14ac:dyDescent="0.3">
      <c r="A761" s="1">
        <v>760</v>
      </c>
      <c r="B761" s="3">
        <v>760</v>
      </c>
      <c r="C761" t="s">
        <v>753</v>
      </c>
      <c r="D761" t="str">
        <f>HYPERLINK("https://talan.bank.gov.ua/get-user-certificate/gA3W1YEXXcV5xdHX5U57","Завантажити сертифікат")</f>
        <v>Завантажити сертифікат</v>
      </c>
    </row>
    <row r="762" spans="1:4" x14ac:dyDescent="0.3">
      <c r="A762" s="1">
        <v>761</v>
      </c>
      <c r="B762" s="3">
        <v>761</v>
      </c>
      <c r="C762" t="s">
        <v>754</v>
      </c>
      <c r="D762" t="str">
        <f>HYPERLINK("https://talan.bank.gov.ua/get-user-certificate/gA3W1sM-FnXUco5koKnI","Завантажити сертифікат")</f>
        <v>Завантажити сертифікат</v>
      </c>
    </row>
    <row r="763" spans="1:4" x14ac:dyDescent="0.3">
      <c r="A763" s="1">
        <v>762</v>
      </c>
      <c r="B763" s="3">
        <v>762</v>
      </c>
      <c r="C763" t="s">
        <v>755</v>
      </c>
      <c r="D763" t="str">
        <f>HYPERLINK("https://talan.bank.gov.ua/get-user-certificate/gA3W1hOSZRiTVLeECn0U","Завантажити сертифікат")</f>
        <v>Завантажити сертифікат</v>
      </c>
    </row>
    <row r="764" spans="1:4" x14ac:dyDescent="0.3">
      <c r="A764" s="1">
        <v>763</v>
      </c>
      <c r="B764" s="3">
        <v>763</v>
      </c>
      <c r="C764" t="s">
        <v>756</v>
      </c>
      <c r="D764" t="str">
        <f>HYPERLINK("https://talan.bank.gov.ua/get-user-certificate/gA3W10re7Vh9n2AuYWIA","Завантажити сертифікат")</f>
        <v>Завантажити сертифікат</v>
      </c>
    </row>
    <row r="765" spans="1:4" x14ac:dyDescent="0.3">
      <c r="A765" s="1">
        <v>764</v>
      </c>
      <c r="B765" s="3">
        <v>764</v>
      </c>
      <c r="C765" t="s">
        <v>757</v>
      </c>
      <c r="D765" t="str">
        <f>HYPERLINK("https://talan.bank.gov.ua/get-user-certificate/gA3W12e86Eq4-6iO3Hpc","Завантажити сертифікат")</f>
        <v>Завантажити сертифікат</v>
      </c>
    </row>
    <row r="766" spans="1:4" x14ac:dyDescent="0.3">
      <c r="A766" s="1">
        <v>765</v>
      </c>
      <c r="B766" s="3">
        <v>765</v>
      </c>
      <c r="C766" t="s">
        <v>758</v>
      </c>
      <c r="D766" t="str">
        <f>HYPERLINK("https://talan.bank.gov.ua/get-user-certificate/gA3W1Y5-eoP-lA2wOjOQ","Завантажити сертифікат")</f>
        <v>Завантажити сертифікат</v>
      </c>
    </row>
    <row r="767" spans="1:4" x14ac:dyDescent="0.3">
      <c r="A767" s="1">
        <v>766</v>
      </c>
      <c r="B767" s="3">
        <v>766</v>
      </c>
      <c r="C767" t="s">
        <v>759</v>
      </c>
      <c r="D767" t="str">
        <f>HYPERLINK("https://talan.bank.gov.ua/get-user-certificate/gA3W1ehq-k-4-74KXO0w","Завантажити сертифікат")</f>
        <v>Завантажити сертифікат</v>
      </c>
    </row>
    <row r="768" spans="1:4" x14ac:dyDescent="0.3">
      <c r="A768" s="1">
        <v>767</v>
      </c>
      <c r="B768" s="3">
        <v>767</v>
      </c>
      <c r="C768" t="s">
        <v>760</v>
      </c>
      <c r="D768" t="str">
        <f>HYPERLINK("https://talan.bank.gov.ua/get-user-certificate/gA3W1ePHZT29ZHVCROzY","Завантажити сертифікат")</f>
        <v>Завантажити сертифікат</v>
      </c>
    </row>
    <row r="769" spans="1:4" x14ac:dyDescent="0.3">
      <c r="A769" s="1">
        <v>768</v>
      </c>
      <c r="B769" s="3">
        <v>768</v>
      </c>
      <c r="C769" t="s">
        <v>761</v>
      </c>
      <c r="D769" t="str">
        <f>HYPERLINK("https://talan.bank.gov.ua/get-user-certificate/gA3W1n722NIymnzPR38W","Завантажити сертифікат")</f>
        <v>Завантажити сертифікат</v>
      </c>
    </row>
    <row r="770" spans="1:4" x14ac:dyDescent="0.3">
      <c r="A770" s="1">
        <v>769</v>
      </c>
      <c r="B770" s="3">
        <v>769</v>
      </c>
      <c r="C770" t="s">
        <v>762</v>
      </c>
      <c r="D770" t="str">
        <f>HYPERLINK("https://talan.bank.gov.ua/get-user-certificate/gA3W1VMSWlWicNrEh2_S","Завантажити сертифікат")</f>
        <v>Завантажити сертифікат</v>
      </c>
    </row>
    <row r="771" spans="1:4" x14ac:dyDescent="0.3">
      <c r="A771" s="1">
        <v>770</v>
      </c>
      <c r="B771" s="3">
        <v>770</v>
      </c>
      <c r="C771" t="s">
        <v>763</v>
      </c>
      <c r="D771" t="str">
        <f>HYPERLINK("https://talan.bank.gov.ua/get-user-certificate/gA3W18njFzS9X1x9c1DA","Завантажити сертифікат")</f>
        <v>Завантажити сертифікат</v>
      </c>
    </row>
    <row r="772" spans="1:4" x14ac:dyDescent="0.3">
      <c r="A772" s="1">
        <v>771</v>
      </c>
      <c r="B772" s="3">
        <v>771</v>
      </c>
      <c r="C772" t="s">
        <v>764</v>
      </c>
      <c r="D772" t="str">
        <f>HYPERLINK("https://talan.bank.gov.ua/get-user-certificate/gA3W1YrSkIcQVdfNYMMf","Завантажити сертифікат")</f>
        <v>Завантажити сертифікат</v>
      </c>
    </row>
    <row r="773" spans="1:4" x14ac:dyDescent="0.3">
      <c r="A773" s="1">
        <v>772</v>
      </c>
      <c r="B773" s="3">
        <v>772</v>
      </c>
      <c r="C773" t="s">
        <v>765</v>
      </c>
      <c r="D773" t="str">
        <f>HYPERLINK("https://talan.bank.gov.ua/get-user-certificate/gA3W1X3fwwlmkbDzcLAf","Завантажити сертифікат")</f>
        <v>Завантажити сертифікат</v>
      </c>
    </row>
    <row r="774" spans="1:4" x14ac:dyDescent="0.3">
      <c r="A774" s="1">
        <v>773</v>
      </c>
      <c r="B774" s="3">
        <v>773</v>
      </c>
      <c r="C774" t="s">
        <v>766</v>
      </c>
      <c r="D774" t="str">
        <f>HYPERLINK("https://talan.bank.gov.ua/get-user-certificate/gA3W1FyQgaB-AgCCBDxP","Завантажити сертифікат")</f>
        <v>Завантажити сертифікат</v>
      </c>
    </row>
    <row r="775" spans="1:4" x14ac:dyDescent="0.3">
      <c r="A775" s="1">
        <v>774</v>
      </c>
      <c r="B775" s="3">
        <v>774</v>
      </c>
      <c r="C775" t="s">
        <v>767</v>
      </c>
      <c r="D775" t="str">
        <f>HYPERLINK("https://talan.bank.gov.ua/get-user-certificate/gA3W1q1o-T2i3gnn5jO0","Завантажити сертифікат")</f>
        <v>Завантажити сертифікат</v>
      </c>
    </row>
    <row r="776" spans="1:4" x14ac:dyDescent="0.3">
      <c r="A776" s="1">
        <v>775</v>
      </c>
      <c r="B776" s="3">
        <v>775</v>
      </c>
      <c r="C776" t="s">
        <v>82</v>
      </c>
      <c r="D776" t="str">
        <f>HYPERLINK("https://talan.bank.gov.ua/get-user-certificate/gA3W1f4mkVnHswKtCK-d","Завантажити сертифікат")</f>
        <v>Завантажити сертифікат</v>
      </c>
    </row>
    <row r="777" spans="1:4" x14ac:dyDescent="0.3">
      <c r="A777" s="1">
        <v>776</v>
      </c>
      <c r="B777" s="3">
        <v>776</v>
      </c>
      <c r="C777" t="s">
        <v>768</v>
      </c>
      <c r="D777" t="str">
        <f>HYPERLINK("https://talan.bank.gov.ua/get-user-certificate/gA3W18PAOkkDjM-jEEiL","Завантажити сертифікат")</f>
        <v>Завантажити сертифікат</v>
      </c>
    </row>
    <row r="778" spans="1:4" x14ac:dyDescent="0.3">
      <c r="A778" s="1">
        <v>777</v>
      </c>
      <c r="B778" s="3">
        <v>777</v>
      </c>
      <c r="C778" t="s">
        <v>769</v>
      </c>
      <c r="D778" t="str">
        <f>HYPERLINK("https://talan.bank.gov.ua/get-user-certificate/gA3W1DAwwzDbB-lvy6Du","Завантажити сертифікат")</f>
        <v>Завантажити сертифікат</v>
      </c>
    </row>
    <row r="779" spans="1:4" x14ac:dyDescent="0.3">
      <c r="A779" s="1">
        <v>778</v>
      </c>
      <c r="B779" s="3">
        <v>778</v>
      </c>
      <c r="C779" t="s">
        <v>770</v>
      </c>
      <c r="D779" t="str">
        <f>HYPERLINK("https://talan.bank.gov.ua/get-user-certificate/gA3W1BaBdokfFn7c6OFS","Завантажити сертифікат")</f>
        <v>Завантажити сертифікат</v>
      </c>
    </row>
    <row r="780" spans="1:4" x14ac:dyDescent="0.3">
      <c r="A780" s="1">
        <v>779</v>
      </c>
      <c r="B780" s="3">
        <v>779</v>
      </c>
      <c r="C780" t="s">
        <v>771</v>
      </c>
      <c r="D780" t="str">
        <f>HYPERLINK("https://talan.bank.gov.ua/get-user-certificate/gA3W1JMm4XbEGpQfK7oB","Завантажити сертифікат")</f>
        <v>Завантажити сертифікат</v>
      </c>
    </row>
    <row r="781" spans="1:4" x14ac:dyDescent="0.3">
      <c r="A781" s="1">
        <v>780</v>
      </c>
      <c r="B781" s="3">
        <v>780</v>
      </c>
      <c r="C781" t="s">
        <v>772</v>
      </c>
      <c r="D781" t="str">
        <f>HYPERLINK("https://talan.bank.gov.ua/get-user-certificate/gA3W1U6Kax4NYZbC3EqK","Завантажити сертифікат")</f>
        <v>Завантажити сертифікат</v>
      </c>
    </row>
    <row r="782" spans="1:4" x14ac:dyDescent="0.3">
      <c r="A782" s="1">
        <v>781</v>
      </c>
      <c r="B782" s="3">
        <v>781</v>
      </c>
      <c r="C782" t="s">
        <v>544</v>
      </c>
      <c r="D782" t="str">
        <f>HYPERLINK("https://talan.bank.gov.ua/get-user-certificate/gA3W1Zym39dSp32gOyuY","Завантажити сертифікат")</f>
        <v>Завантажити сертифікат</v>
      </c>
    </row>
    <row r="783" spans="1:4" x14ac:dyDescent="0.3">
      <c r="A783" s="1">
        <v>782</v>
      </c>
      <c r="B783" s="3">
        <v>782</v>
      </c>
      <c r="C783" t="s">
        <v>773</v>
      </c>
      <c r="D783" t="str">
        <f>HYPERLINK("https://talan.bank.gov.ua/get-user-certificate/gA3W1QCmGNaUkQnh_sW5","Завантажити сертифікат")</f>
        <v>Завантажити сертифікат</v>
      </c>
    </row>
    <row r="784" spans="1:4" x14ac:dyDescent="0.3">
      <c r="A784" s="1">
        <v>783</v>
      </c>
      <c r="B784" s="3">
        <v>783</v>
      </c>
      <c r="C784" t="s">
        <v>57</v>
      </c>
      <c r="D784" t="str">
        <f>HYPERLINK("https://talan.bank.gov.ua/get-user-certificate/gA3W1lG3zRrcY-QvFiVm","Завантажити сертифікат")</f>
        <v>Завантажити сертифікат</v>
      </c>
    </row>
    <row r="785" spans="1:4" x14ac:dyDescent="0.3">
      <c r="A785" s="1">
        <v>784</v>
      </c>
      <c r="B785" s="3">
        <v>784</v>
      </c>
      <c r="C785" t="s">
        <v>774</v>
      </c>
      <c r="D785" t="str">
        <f>HYPERLINK("https://talan.bank.gov.ua/get-user-certificate/gA3W1elL0lhK0FUDSCXg","Завантажити сертифікат")</f>
        <v>Завантажити сертифікат</v>
      </c>
    </row>
    <row r="786" spans="1:4" x14ac:dyDescent="0.3">
      <c r="A786" s="1">
        <v>785</v>
      </c>
      <c r="B786" s="3">
        <v>785</v>
      </c>
      <c r="C786" t="s">
        <v>775</v>
      </c>
      <c r="D786" t="str">
        <f>HYPERLINK("https://talan.bank.gov.ua/get-user-certificate/gA3W1vBOMYwi4dlXfzMS","Завантажити сертифікат")</f>
        <v>Завантажити сертифікат</v>
      </c>
    </row>
    <row r="787" spans="1:4" x14ac:dyDescent="0.3">
      <c r="A787" s="1">
        <v>786</v>
      </c>
      <c r="B787" s="3">
        <v>786</v>
      </c>
      <c r="C787" t="s">
        <v>776</v>
      </c>
      <c r="D787" t="str">
        <f>HYPERLINK("https://talan.bank.gov.ua/get-user-certificate/gA3W12PhnmQmH2yhCaOH","Завантажити сертифікат")</f>
        <v>Завантажити сертифікат</v>
      </c>
    </row>
    <row r="788" spans="1:4" x14ac:dyDescent="0.3">
      <c r="A788" s="1">
        <v>787</v>
      </c>
      <c r="B788" s="3">
        <v>787</v>
      </c>
      <c r="C788" t="s">
        <v>777</v>
      </c>
      <c r="D788" t="str">
        <f>HYPERLINK("https://talan.bank.gov.ua/get-user-certificate/gA3W13A-tmGkIvkklzuD","Завантажити сертифікат")</f>
        <v>Завантажити сертифікат</v>
      </c>
    </row>
    <row r="789" spans="1:4" x14ac:dyDescent="0.3">
      <c r="A789" s="1">
        <v>788</v>
      </c>
      <c r="B789" s="3">
        <v>788</v>
      </c>
      <c r="C789" t="s">
        <v>778</v>
      </c>
      <c r="D789" t="str">
        <f>HYPERLINK("https://talan.bank.gov.ua/get-user-certificate/gA3W12aIOOwCrrfWbYA1","Завантажити сертифікат")</f>
        <v>Завантажити сертифікат</v>
      </c>
    </row>
    <row r="790" spans="1:4" x14ac:dyDescent="0.3">
      <c r="A790" s="1">
        <v>789</v>
      </c>
      <c r="B790" s="3">
        <v>789</v>
      </c>
      <c r="C790" t="s">
        <v>779</v>
      </c>
      <c r="D790" t="str">
        <f>HYPERLINK("https://talan.bank.gov.ua/get-user-certificate/gA3W1XoFl-y5F8U3QnXW","Завантажити сертифікат")</f>
        <v>Завантажити сертифікат</v>
      </c>
    </row>
    <row r="791" spans="1:4" x14ac:dyDescent="0.3">
      <c r="A791" s="1">
        <v>790</v>
      </c>
      <c r="B791" s="3">
        <v>790</v>
      </c>
      <c r="C791" t="s">
        <v>780</v>
      </c>
      <c r="D791" t="str">
        <f>HYPERLINK("https://talan.bank.gov.ua/get-user-certificate/gA3W1p500IKipcThHF8W","Завантажити сертифікат")</f>
        <v>Завантажити сертифікат</v>
      </c>
    </row>
    <row r="792" spans="1:4" x14ac:dyDescent="0.3">
      <c r="A792" s="1">
        <v>791</v>
      </c>
      <c r="B792" s="3">
        <v>791</v>
      </c>
      <c r="C792" t="s">
        <v>781</v>
      </c>
      <c r="D792" t="str">
        <f>HYPERLINK("https://talan.bank.gov.ua/get-user-certificate/gA3W18Fz_qDjwJYrbiP-","Завантажити сертифікат")</f>
        <v>Завантажити сертифікат</v>
      </c>
    </row>
    <row r="793" spans="1:4" x14ac:dyDescent="0.3">
      <c r="A793" s="1">
        <v>792</v>
      </c>
      <c r="B793" s="3">
        <v>792</v>
      </c>
      <c r="C793" t="s">
        <v>782</v>
      </c>
      <c r="D793" t="str">
        <f>HYPERLINK("https://talan.bank.gov.ua/get-user-certificate/gA3W1f7PWCr3jLGfXpbf","Завантажити сертифікат")</f>
        <v>Завантажити сертифікат</v>
      </c>
    </row>
    <row r="794" spans="1:4" x14ac:dyDescent="0.3">
      <c r="A794" s="1">
        <v>793</v>
      </c>
      <c r="B794" s="3">
        <v>793</v>
      </c>
      <c r="C794" t="s">
        <v>783</v>
      </c>
      <c r="D794" t="str">
        <f>HYPERLINK("https://talan.bank.gov.ua/get-user-certificate/gA3W1QtajB4Jf7ZCyv5V","Завантажити сертифікат")</f>
        <v>Завантажити сертифікат</v>
      </c>
    </row>
    <row r="795" spans="1:4" x14ac:dyDescent="0.3">
      <c r="A795" s="1">
        <v>794</v>
      </c>
      <c r="B795" s="3">
        <v>794</v>
      </c>
      <c r="C795" t="s">
        <v>784</v>
      </c>
      <c r="D795" t="str">
        <f>HYPERLINK("https://talan.bank.gov.ua/get-user-certificate/gA3W1ACMgGNWTfQSDzgq","Завантажити сертифікат")</f>
        <v>Завантажити сертифікат</v>
      </c>
    </row>
    <row r="796" spans="1:4" x14ac:dyDescent="0.3">
      <c r="A796" s="1">
        <v>795</v>
      </c>
      <c r="B796" s="3">
        <v>795</v>
      </c>
      <c r="C796" t="s">
        <v>512</v>
      </c>
      <c r="D796" t="str">
        <f>HYPERLINK("https://talan.bank.gov.ua/get-user-certificate/gA3W1F8Lv_xsbG_-52tp","Завантажити сертифікат")</f>
        <v>Завантажити сертифікат</v>
      </c>
    </row>
    <row r="797" spans="1:4" x14ac:dyDescent="0.3">
      <c r="A797" s="1">
        <v>796</v>
      </c>
      <c r="B797" s="3">
        <v>796</v>
      </c>
      <c r="C797" t="s">
        <v>785</v>
      </c>
      <c r="D797" t="str">
        <f>HYPERLINK("https://talan.bank.gov.ua/get-user-certificate/gA3W1L2L79ZjpfzLEy2J","Завантажити сертифікат")</f>
        <v>Завантажити сертифікат</v>
      </c>
    </row>
    <row r="798" spans="1:4" x14ac:dyDescent="0.3">
      <c r="A798" s="1">
        <v>797</v>
      </c>
      <c r="B798" s="3">
        <v>797</v>
      </c>
      <c r="C798" t="s">
        <v>786</v>
      </c>
      <c r="D798" t="str">
        <f>HYPERLINK("https://talan.bank.gov.ua/get-user-certificate/gA3W19t4R08Zj_N4PcYg","Завантажити сертифікат")</f>
        <v>Завантажити сертифікат</v>
      </c>
    </row>
    <row r="799" spans="1:4" x14ac:dyDescent="0.3">
      <c r="A799" s="1">
        <v>798</v>
      </c>
      <c r="B799" s="3">
        <v>798</v>
      </c>
      <c r="C799" t="s">
        <v>787</v>
      </c>
      <c r="D799" t="str">
        <f>HYPERLINK("https://talan.bank.gov.ua/get-user-certificate/gA3W1miOv0t9mCLcG6fl","Завантажити сертифікат")</f>
        <v>Завантажити сертифікат</v>
      </c>
    </row>
    <row r="800" spans="1:4" x14ac:dyDescent="0.3">
      <c r="A800" s="1">
        <v>799</v>
      </c>
      <c r="B800" s="3">
        <v>799</v>
      </c>
      <c r="C800" t="s">
        <v>788</v>
      </c>
      <c r="D800" t="str">
        <f>HYPERLINK("https://talan.bank.gov.ua/get-user-certificate/gA3W1mzVsADYRxeRcmvb","Завантажити сертифікат")</f>
        <v>Завантажити сертифікат</v>
      </c>
    </row>
    <row r="801" spans="1:4" x14ac:dyDescent="0.3">
      <c r="A801" s="1">
        <v>800</v>
      </c>
      <c r="B801" s="3">
        <v>800</v>
      </c>
      <c r="C801" t="s">
        <v>789</v>
      </c>
      <c r="D801" t="str">
        <f>HYPERLINK("https://talan.bank.gov.ua/get-user-certificate/gA3W1YDsOOz7N6iqVMWZ","Завантажити сертифікат")</f>
        <v>Завантажити сертифікат</v>
      </c>
    </row>
    <row r="802" spans="1:4" x14ac:dyDescent="0.3">
      <c r="A802" s="1">
        <v>801</v>
      </c>
      <c r="B802" s="3">
        <v>801</v>
      </c>
      <c r="C802" t="s">
        <v>790</v>
      </c>
      <c r="D802" t="str">
        <f>HYPERLINK("https://talan.bank.gov.ua/get-user-certificate/gA3W1-o-kyx7tZApI1Xc","Завантажити сертифікат")</f>
        <v>Завантажити сертифікат</v>
      </c>
    </row>
    <row r="803" spans="1:4" x14ac:dyDescent="0.3">
      <c r="A803" s="1">
        <v>802</v>
      </c>
      <c r="B803" s="3">
        <v>802</v>
      </c>
      <c r="C803" t="s">
        <v>791</v>
      </c>
      <c r="D803" t="str">
        <f>HYPERLINK("https://talan.bank.gov.ua/get-user-certificate/gA3W1h6L2pTC2bKf_Pzn","Завантажити сертифікат")</f>
        <v>Завантажити сертифікат</v>
      </c>
    </row>
    <row r="804" spans="1:4" x14ac:dyDescent="0.3">
      <c r="A804" s="1">
        <v>803</v>
      </c>
      <c r="B804" s="3">
        <v>803</v>
      </c>
      <c r="C804" t="s">
        <v>538</v>
      </c>
      <c r="D804" t="str">
        <f>HYPERLINK("https://talan.bank.gov.ua/get-user-certificate/gA3W16Ti_6DUWLEqTExi","Завантажити сертифікат")</f>
        <v>Завантажити сертифікат</v>
      </c>
    </row>
    <row r="805" spans="1:4" x14ac:dyDescent="0.3">
      <c r="A805" s="1">
        <v>804</v>
      </c>
      <c r="B805" s="3">
        <v>804</v>
      </c>
      <c r="C805" t="s">
        <v>536</v>
      </c>
      <c r="D805" t="str">
        <f>HYPERLINK("https://talan.bank.gov.ua/get-user-certificate/gA3W19IjbfyOTyWwbXMy","Завантажити сертифікат")</f>
        <v>Завантажити сертифікат</v>
      </c>
    </row>
    <row r="806" spans="1:4" x14ac:dyDescent="0.3">
      <c r="A806" s="1">
        <v>805</v>
      </c>
      <c r="B806" s="3">
        <v>805</v>
      </c>
      <c r="C806" t="s">
        <v>792</v>
      </c>
      <c r="D806" t="str">
        <f>HYPERLINK("https://talan.bank.gov.ua/get-user-certificate/gA3W1mQIHjU7na71m8ey","Завантажити сертифікат")</f>
        <v>Завантажити сертифікат</v>
      </c>
    </row>
    <row r="807" spans="1:4" x14ac:dyDescent="0.3">
      <c r="A807" s="1">
        <v>806</v>
      </c>
      <c r="B807" s="3">
        <v>806</v>
      </c>
      <c r="C807" t="s">
        <v>793</v>
      </c>
      <c r="D807" t="str">
        <f>HYPERLINK("https://talan.bank.gov.ua/get-user-certificate/gA3W1CmbDfZw8LUHzai3","Завантажити сертифікат")</f>
        <v>Завантажити сертифікат</v>
      </c>
    </row>
    <row r="808" spans="1:4" x14ac:dyDescent="0.3">
      <c r="A808" s="1">
        <v>807</v>
      </c>
      <c r="B808" s="3">
        <v>807</v>
      </c>
      <c r="C808" t="s">
        <v>794</v>
      </c>
      <c r="D808" t="str">
        <f>HYPERLINK("https://talan.bank.gov.ua/get-user-certificate/gA3W193eo91ZFDLQMTKR","Завантажити сертифікат")</f>
        <v>Завантажити сертифікат</v>
      </c>
    </row>
    <row r="809" spans="1:4" x14ac:dyDescent="0.3">
      <c r="A809" s="1">
        <v>808</v>
      </c>
      <c r="B809" s="3">
        <v>808</v>
      </c>
      <c r="C809" t="s">
        <v>795</v>
      </c>
      <c r="D809" t="str">
        <f>HYPERLINK("https://talan.bank.gov.ua/get-user-certificate/gA3W12q0Gfb3y8NXntDp","Завантажити сертифікат")</f>
        <v>Завантажити сертифікат</v>
      </c>
    </row>
    <row r="810" spans="1:4" x14ac:dyDescent="0.3">
      <c r="A810" s="1">
        <v>809</v>
      </c>
      <c r="B810" s="3">
        <v>809</v>
      </c>
      <c r="C810" t="s">
        <v>796</v>
      </c>
      <c r="D810" t="str">
        <f>HYPERLINK("https://talan.bank.gov.ua/get-user-certificate/gA3W1wqni6-oS50WGuGB","Завантажити сертифікат")</f>
        <v>Завантажити сертифікат</v>
      </c>
    </row>
    <row r="811" spans="1:4" x14ac:dyDescent="0.3">
      <c r="A811" s="1">
        <v>810</v>
      </c>
      <c r="B811" s="3">
        <v>810</v>
      </c>
      <c r="C811" t="s">
        <v>797</v>
      </c>
      <c r="D811" t="str">
        <f>HYPERLINK("https://talan.bank.gov.ua/get-user-certificate/gA3W1PHh-vkcB9V3VxBK","Завантажити сертифікат")</f>
        <v>Завантажити сертифікат</v>
      </c>
    </row>
    <row r="812" spans="1:4" x14ac:dyDescent="0.3">
      <c r="A812" s="1">
        <v>811</v>
      </c>
      <c r="B812" s="3">
        <v>811</v>
      </c>
      <c r="C812" t="s">
        <v>798</v>
      </c>
      <c r="D812" t="str">
        <f>HYPERLINK("https://talan.bank.gov.ua/get-user-certificate/gA3W1Oj2Y7_x6R1WtAeq","Завантажити сертифікат")</f>
        <v>Завантажити сертифікат</v>
      </c>
    </row>
    <row r="813" spans="1:4" x14ac:dyDescent="0.3">
      <c r="A813" s="1">
        <v>812</v>
      </c>
      <c r="B813" s="3">
        <v>812</v>
      </c>
      <c r="C813" t="s">
        <v>799</v>
      </c>
      <c r="D813" t="str">
        <f>HYPERLINK("https://talan.bank.gov.ua/get-user-certificate/gA3W1PcDW5Q9QjkhJeG_","Завантажити сертифікат")</f>
        <v>Завантажити сертифікат</v>
      </c>
    </row>
    <row r="814" spans="1:4" x14ac:dyDescent="0.3">
      <c r="A814" s="1">
        <v>813</v>
      </c>
      <c r="B814" s="3">
        <v>813</v>
      </c>
      <c r="C814" t="s">
        <v>800</v>
      </c>
      <c r="D814" t="str">
        <f>HYPERLINK("https://talan.bank.gov.ua/get-user-certificate/gA3W13pdFUdS8ta4JpXP","Завантажити сертифікат")</f>
        <v>Завантажити сертифікат</v>
      </c>
    </row>
    <row r="815" spans="1:4" x14ac:dyDescent="0.3">
      <c r="A815" s="1">
        <v>814</v>
      </c>
      <c r="B815" s="3">
        <v>814</v>
      </c>
      <c r="C815" t="s">
        <v>801</v>
      </c>
      <c r="D815" t="str">
        <f>HYPERLINK("https://talan.bank.gov.ua/get-user-certificate/gA3W1aWrWctCAn_UmDai","Завантажити сертифікат")</f>
        <v>Завантажити сертифікат</v>
      </c>
    </row>
    <row r="816" spans="1:4" x14ac:dyDescent="0.3">
      <c r="A816" s="1">
        <v>815</v>
      </c>
      <c r="B816" s="3">
        <v>815</v>
      </c>
      <c r="C816" t="s">
        <v>802</v>
      </c>
      <c r="D816" t="str">
        <f>HYPERLINK("https://talan.bank.gov.ua/get-user-certificate/gA3W10tMqR-ey7R4ln_U","Завантажити сертифікат")</f>
        <v>Завантажити сертифікат</v>
      </c>
    </row>
    <row r="817" spans="1:4" x14ac:dyDescent="0.3">
      <c r="A817" s="1">
        <v>816</v>
      </c>
      <c r="B817" s="3">
        <v>816</v>
      </c>
      <c r="C817" t="s">
        <v>803</v>
      </c>
      <c r="D817" t="str">
        <f>HYPERLINK("https://talan.bank.gov.ua/get-user-certificate/gA3W1wQMzkKX-_8yrWkb","Завантажити сертифікат")</f>
        <v>Завантажити сертифікат</v>
      </c>
    </row>
    <row r="818" spans="1:4" x14ac:dyDescent="0.3">
      <c r="A818" s="1">
        <v>817</v>
      </c>
      <c r="B818" s="3">
        <v>817</v>
      </c>
      <c r="C818" t="s">
        <v>256</v>
      </c>
      <c r="D818" t="str">
        <f>HYPERLINK("https://talan.bank.gov.ua/get-user-certificate/gA3W1S5qIetLmwtzP0Dv","Завантажити сертифікат")</f>
        <v>Завантажити сертифікат</v>
      </c>
    </row>
    <row r="819" spans="1:4" x14ac:dyDescent="0.3">
      <c r="A819" s="1">
        <v>818</v>
      </c>
      <c r="B819" s="3">
        <v>818</v>
      </c>
      <c r="C819" t="s">
        <v>804</v>
      </c>
      <c r="D819" t="str">
        <f>HYPERLINK("https://talan.bank.gov.ua/get-user-certificate/gA3W1R5Bw6CBvkG3ssCS","Завантажити сертифікат")</f>
        <v>Завантажити сертифікат</v>
      </c>
    </row>
    <row r="820" spans="1:4" x14ac:dyDescent="0.3">
      <c r="A820" s="1">
        <v>819</v>
      </c>
      <c r="B820" s="3">
        <v>819</v>
      </c>
      <c r="C820" t="s">
        <v>805</v>
      </c>
      <c r="D820" t="str">
        <f>HYPERLINK("https://talan.bank.gov.ua/get-user-certificate/gA3W1HrYYSsbYPKNeH_f","Завантажити сертифікат")</f>
        <v>Завантажити сертифікат</v>
      </c>
    </row>
    <row r="821" spans="1:4" x14ac:dyDescent="0.3">
      <c r="A821" s="1">
        <v>820</v>
      </c>
      <c r="B821" s="3">
        <v>820</v>
      </c>
      <c r="C821" t="s">
        <v>806</v>
      </c>
      <c r="D821" t="str">
        <f>HYPERLINK("https://talan.bank.gov.ua/get-user-certificate/gA3W1p5ijoQzJZXJqE_U","Завантажити сертифікат")</f>
        <v>Завантажити сертифікат</v>
      </c>
    </row>
    <row r="822" spans="1:4" x14ac:dyDescent="0.3">
      <c r="A822" s="1">
        <v>821</v>
      </c>
      <c r="B822" s="3">
        <v>821</v>
      </c>
      <c r="C822" t="s">
        <v>807</v>
      </c>
      <c r="D822" t="str">
        <f>HYPERLINK("https://talan.bank.gov.ua/get-user-certificate/gA3W1-rLR7LP-8D32yMx","Завантажити сертифікат")</f>
        <v>Завантажити сертифікат</v>
      </c>
    </row>
    <row r="823" spans="1:4" x14ac:dyDescent="0.3">
      <c r="A823" s="1">
        <v>822</v>
      </c>
      <c r="B823" s="3">
        <v>822</v>
      </c>
      <c r="C823" t="s">
        <v>808</v>
      </c>
      <c r="D823" t="str">
        <f>HYPERLINK("https://talan.bank.gov.ua/get-user-certificate/gA3W1WZ1-cKXkuqR9XSL","Завантажити сертифікат")</f>
        <v>Завантажити сертифікат</v>
      </c>
    </row>
    <row r="824" spans="1:4" x14ac:dyDescent="0.3">
      <c r="A824" s="1">
        <v>823</v>
      </c>
      <c r="B824" s="3">
        <v>823</v>
      </c>
      <c r="C824" t="s">
        <v>809</v>
      </c>
      <c r="D824" t="str">
        <f>HYPERLINK("https://talan.bank.gov.ua/get-user-certificate/gA3W1VJpmFlU1rfCmBKo","Завантажити сертифікат")</f>
        <v>Завантажити сертифікат</v>
      </c>
    </row>
    <row r="825" spans="1:4" x14ac:dyDescent="0.3">
      <c r="A825" s="1">
        <v>824</v>
      </c>
      <c r="B825" s="3">
        <v>824</v>
      </c>
      <c r="C825" t="s">
        <v>810</v>
      </c>
      <c r="D825" t="str">
        <f>HYPERLINK("https://talan.bank.gov.ua/get-user-certificate/gA3W16cJ0vhfZksvGW_C","Завантажити сертифікат")</f>
        <v>Завантажити сертифікат</v>
      </c>
    </row>
    <row r="826" spans="1:4" x14ac:dyDescent="0.3">
      <c r="A826" s="1">
        <v>825</v>
      </c>
      <c r="B826" s="3">
        <v>825</v>
      </c>
      <c r="C826" t="s">
        <v>811</v>
      </c>
      <c r="D826" t="str">
        <f>HYPERLINK("https://talan.bank.gov.ua/get-user-certificate/gA3W1Ir3G8u2hjqUfGKO","Завантажити сертифікат")</f>
        <v>Завантажити сертифікат</v>
      </c>
    </row>
    <row r="827" spans="1:4" x14ac:dyDescent="0.3">
      <c r="A827" s="1">
        <v>826</v>
      </c>
      <c r="B827" s="3">
        <v>826</v>
      </c>
      <c r="C827" t="s">
        <v>812</v>
      </c>
      <c r="D827" t="str">
        <f>HYPERLINK("https://talan.bank.gov.ua/get-user-certificate/gA3W1-7pWGKxnPTRFrlV","Завантажити сертифікат")</f>
        <v>Завантажити сертифікат</v>
      </c>
    </row>
    <row r="828" spans="1:4" x14ac:dyDescent="0.3">
      <c r="A828" s="1">
        <v>827</v>
      </c>
      <c r="B828" s="3">
        <v>827</v>
      </c>
      <c r="C828" t="s">
        <v>813</v>
      </c>
      <c r="D828" t="str">
        <f>HYPERLINK("https://talan.bank.gov.ua/get-user-certificate/gA3W1V8s5HCvf9rA1ND9","Завантажити сертифікат")</f>
        <v>Завантажити сертифікат</v>
      </c>
    </row>
    <row r="829" spans="1:4" x14ac:dyDescent="0.3">
      <c r="A829" s="1">
        <v>828</v>
      </c>
      <c r="B829" s="3">
        <v>828</v>
      </c>
      <c r="C829" t="s">
        <v>814</v>
      </c>
      <c r="D829" t="str">
        <f>HYPERLINK("https://talan.bank.gov.ua/get-user-certificate/gA3W110-xNzvX-MA4JGf","Завантажити сертифікат")</f>
        <v>Завантажити сертифікат</v>
      </c>
    </row>
    <row r="830" spans="1:4" x14ac:dyDescent="0.3">
      <c r="A830" s="1">
        <v>829</v>
      </c>
      <c r="B830" s="3">
        <v>829</v>
      </c>
      <c r="C830" t="s">
        <v>815</v>
      </c>
      <c r="D830" t="str">
        <f>HYPERLINK("https://talan.bank.gov.ua/get-user-certificate/gA3W1JPF6uDsCDAVKF3K","Завантажити сертифікат")</f>
        <v>Завантажити сертифікат</v>
      </c>
    </row>
    <row r="831" spans="1:4" x14ac:dyDescent="0.3">
      <c r="A831" s="1">
        <v>830</v>
      </c>
      <c r="B831" s="3">
        <v>830</v>
      </c>
      <c r="C831" t="s">
        <v>816</v>
      </c>
      <c r="D831" t="str">
        <f>HYPERLINK("https://talan.bank.gov.ua/get-user-certificate/gA3W1krE9lG19qyymHLh","Завантажити сертифікат")</f>
        <v>Завантажити сертифікат</v>
      </c>
    </row>
    <row r="832" spans="1:4" x14ac:dyDescent="0.3">
      <c r="A832" s="1">
        <v>831</v>
      </c>
      <c r="B832" s="3">
        <v>831</v>
      </c>
      <c r="C832" t="s">
        <v>172</v>
      </c>
      <c r="D832" t="str">
        <f>HYPERLINK("https://talan.bank.gov.ua/get-user-certificate/gA3W1wpnHbjToDdepRZg","Завантажити сертифікат")</f>
        <v>Завантажити сертифікат</v>
      </c>
    </row>
    <row r="833" spans="1:4" x14ac:dyDescent="0.3">
      <c r="A833" s="1">
        <v>832</v>
      </c>
      <c r="B833" s="3">
        <v>832</v>
      </c>
      <c r="C833" t="s">
        <v>817</v>
      </c>
      <c r="D833" t="str">
        <f>HYPERLINK("https://talan.bank.gov.ua/get-user-certificate/gA3W1H5SLTPIb2Ks7ap1","Завантажити сертифікат")</f>
        <v>Завантажити сертифікат</v>
      </c>
    </row>
    <row r="834" spans="1:4" x14ac:dyDescent="0.3">
      <c r="A834" s="1">
        <v>833</v>
      </c>
      <c r="B834" s="3">
        <v>833</v>
      </c>
      <c r="C834" t="s">
        <v>818</v>
      </c>
      <c r="D834" t="str">
        <f>HYPERLINK("https://talan.bank.gov.ua/get-user-certificate/gA3W1E7zA80YzSj9Qteo","Завантажити сертифікат")</f>
        <v>Завантажити сертифікат</v>
      </c>
    </row>
    <row r="835" spans="1:4" x14ac:dyDescent="0.3">
      <c r="A835" s="1">
        <v>834</v>
      </c>
      <c r="B835" s="3">
        <v>834</v>
      </c>
      <c r="C835" t="s">
        <v>819</v>
      </c>
      <c r="D835" t="str">
        <f>HYPERLINK("https://talan.bank.gov.ua/get-user-certificate/gA3W15-rY3b3dGTJUVBH","Завантажити сертифікат")</f>
        <v>Завантажити сертифікат</v>
      </c>
    </row>
    <row r="836" spans="1:4" x14ac:dyDescent="0.3">
      <c r="A836" s="1">
        <v>835</v>
      </c>
      <c r="B836" s="3">
        <v>835</v>
      </c>
      <c r="C836" t="s">
        <v>820</v>
      </c>
      <c r="D836" t="str">
        <f>HYPERLINK("https://talan.bank.gov.ua/get-user-certificate/gA3W1RjLKzcFnvK9cu3C","Завантажити сертифікат")</f>
        <v>Завантажити сертифікат</v>
      </c>
    </row>
    <row r="837" spans="1:4" x14ac:dyDescent="0.3">
      <c r="A837" s="1">
        <v>836</v>
      </c>
      <c r="B837" s="3">
        <v>836</v>
      </c>
      <c r="C837" t="s">
        <v>821</v>
      </c>
      <c r="D837" t="str">
        <f>HYPERLINK("https://talan.bank.gov.ua/get-user-certificate/gA3W1LkG31-vqCY3adTX","Завантажити сертифікат")</f>
        <v>Завантажити сертифікат</v>
      </c>
    </row>
    <row r="838" spans="1:4" x14ac:dyDescent="0.3">
      <c r="A838" s="1">
        <v>837</v>
      </c>
      <c r="B838" s="3">
        <v>837</v>
      </c>
      <c r="C838" t="s">
        <v>822</v>
      </c>
      <c r="D838" t="str">
        <f>HYPERLINK("https://talan.bank.gov.ua/get-user-certificate/gA3W1Gxb6ZbxRAAO1qvO","Завантажити сертифікат")</f>
        <v>Завантажити сертифікат</v>
      </c>
    </row>
    <row r="839" spans="1:4" x14ac:dyDescent="0.3">
      <c r="A839" s="1">
        <v>838</v>
      </c>
      <c r="B839" s="3">
        <v>838</v>
      </c>
      <c r="C839" t="s">
        <v>823</v>
      </c>
      <c r="D839" t="str">
        <f>HYPERLINK("https://talan.bank.gov.ua/get-user-certificate/gA3W1Uw0AInmba4aKNAq","Завантажити сертифікат")</f>
        <v>Завантажити сертифікат</v>
      </c>
    </row>
    <row r="840" spans="1:4" x14ac:dyDescent="0.3">
      <c r="A840" s="1">
        <v>839</v>
      </c>
      <c r="B840" s="3">
        <v>839</v>
      </c>
      <c r="C840" t="s">
        <v>824</v>
      </c>
      <c r="D840" t="str">
        <f>HYPERLINK("https://talan.bank.gov.ua/get-user-certificate/gA3W1W9wOiCbgBWu9S0u","Завантажити сертифікат")</f>
        <v>Завантажити сертифікат</v>
      </c>
    </row>
    <row r="841" spans="1:4" x14ac:dyDescent="0.3">
      <c r="A841" s="1">
        <v>840</v>
      </c>
      <c r="B841" s="3">
        <v>840</v>
      </c>
      <c r="C841" t="s">
        <v>825</v>
      </c>
      <c r="D841" t="str">
        <f>HYPERLINK("https://talan.bank.gov.ua/get-user-certificate/gA3W1u7ByUAhUyhSsdXo","Завантажити сертифікат")</f>
        <v>Завантажити сертифікат</v>
      </c>
    </row>
    <row r="842" spans="1:4" x14ac:dyDescent="0.3">
      <c r="A842" s="1">
        <v>841</v>
      </c>
      <c r="B842" s="3">
        <v>841</v>
      </c>
      <c r="C842" t="s">
        <v>826</v>
      </c>
      <c r="D842" t="str">
        <f>HYPERLINK("https://talan.bank.gov.ua/get-user-certificate/gA3W1IdyT1vAFCsRPfv9","Завантажити сертифікат")</f>
        <v>Завантажити сертифікат</v>
      </c>
    </row>
    <row r="843" spans="1:4" x14ac:dyDescent="0.3">
      <c r="A843" s="1">
        <v>842</v>
      </c>
      <c r="B843" s="3">
        <v>842</v>
      </c>
      <c r="C843" t="s">
        <v>468</v>
      </c>
      <c r="D843" t="str">
        <f>HYPERLINK("https://talan.bank.gov.ua/get-user-certificate/gA3W1Iyv-4B9cwrxfUeO","Завантажити сертифікат")</f>
        <v>Завантажити сертифікат</v>
      </c>
    </row>
    <row r="844" spans="1:4" x14ac:dyDescent="0.3">
      <c r="A844" s="1">
        <v>843</v>
      </c>
      <c r="B844" s="3">
        <v>843</v>
      </c>
      <c r="C844" t="s">
        <v>467</v>
      </c>
      <c r="D844" t="str">
        <f>HYPERLINK("https://talan.bank.gov.ua/get-user-certificate/gA3W1bviCURqe96YOwvV","Завантажити сертифікат")</f>
        <v>Завантажити сертифікат</v>
      </c>
    </row>
    <row r="845" spans="1:4" x14ac:dyDescent="0.3">
      <c r="A845" s="1">
        <v>844</v>
      </c>
      <c r="B845" s="3">
        <v>844</v>
      </c>
      <c r="C845" t="s">
        <v>827</v>
      </c>
      <c r="D845" t="str">
        <f>HYPERLINK("https://talan.bank.gov.ua/get-user-certificate/gA3W1phQ7wGtJADh8eJT","Завантажити сертифікат")</f>
        <v>Завантажити сертифікат</v>
      </c>
    </row>
    <row r="846" spans="1:4" x14ac:dyDescent="0.3">
      <c r="A846" s="1">
        <v>845</v>
      </c>
      <c r="B846" s="3">
        <v>845</v>
      </c>
      <c r="C846" t="s">
        <v>828</v>
      </c>
      <c r="D846" t="str">
        <f>HYPERLINK("https://talan.bank.gov.ua/get-user-certificate/gA3W1vdF5q0CXqp6IlLK","Завантажити сертифікат")</f>
        <v>Завантажити сертифікат</v>
      </c>
    </row>
    <row r="847" spans="1:4" x14ac:dyDescent="0.3">
      <c r="A847" s="1">
        <v>846</v>
      </c>
      <c r="B847" s="3">
        <v>846</v>
      </c>
      <c r="C847" t="s">
        <v>829</v>
      </c>
      <c r="D847" t="str">
        <f>HYPERLINK("https://talan.bank.gov.ua/get-user-certificate/gA3W1QdSYdINgD4AD4V4","Завантажити сертифікат")</f>
        <v>Завантажити сертифікат</v>
      </c>
    </row>
    <row r="848" spans="1:4" x14ac:dyDescent="0.3">
      <c r="A848" s="1">
        <v>847</v>
      </c>
      <c r="B848" s="3">
        <v>847</v>
      </c>
      <c r="C848" t="s">
        <v>830</v>
      </c>
      <c r="D848" t="str">
        <f>HYPERLINK("https://talan.bank.gov.ua/get-user-certificate/gA3W13QIr_1zFO5WA5Ym","Завантажити сертифікат")</f>
        <v>Завантажити сертифікат</v>
      </c>
    </row>
    <row r="849" spans="1:4" x14ac:dyDescent="0.3">
      <c r="A849" s="1">
        <v>848</v>
      </c>
      <c r="B849" s="3">
        <v>848</v>
      </c>
      <c r="C849" t="s">
        <v>831</v>
      </c>
      <c r="D849" t="str">
        <f>HYPERLINK("https://talan.bank.gov.ua/get-user-certificate/gA3W1LBZUU9u7Iu48hcQ","Завантажити сертифікат")</f>
        <v>Завантажити сертифікат</v>
      </c>
    </row>
    <row r="850" spans="1:4" x14ac:dyDescent="0.3">
      <c r="A850" s="1">
        <v>849</v>
      </c>
      <c r="B850" s="3">
        <v>849</v>
      </c>
      <c r="C850" t="s">
        <v>832</v>
      </c>
      <c r="D850" t="str">
        <f>HYPERLINK("https://talan.bank.gov.ua/get-user-certificate/gA3W1FGTZOrgdGPPCarX","Завантажити сертифікат")</f>
        <v>Завантажити сертифікат</v>
      </c>
    </row>
    <row r="851" spans="1:4" x14ac:dyDescent="0.3">
      <c r="A851" s="1">
        <v>850</v>
      </c>
      <c r="B851" s="3">
        <v>850</v>
      </c>
      <c r="C851" t="s">
        <v>833</v>
      </c>
      <c r="D851" t="str">
        <f>HYPERLINK("https://talan.bank.gov.ua/get-user-certificate/gA3W1dq71k61k3Hfd5p-","Завантажити сертифікат")</f>
        <v>Завантажити сертифікат</v>
      </c>
    </row>
    <row r="852" spans="1:4" x14ac:dyDescent="0.3">
      <c r="A852" s="1">
        <v>851</v>
      </c>
      <c r="B852" s="3">
        <v>851</v>
      </c>
      <c r="C852" t="s">
        <v>834</v>
      </c>
      <c r="D852" t="str">
        <f>HYPERLINK("https://talan.bank.gov.ua/get-user-certificate/gA3W1XBp-WaMf7m2O_yI","Завантажити сертифікат")</f>
        <v>Завантажити сертифікат</v>
      </c>
    </row>
    <row r="853" spans="1:4" x14ac:dyDescent="0.3">
      <c r="A853" s="1">
        <v>852</v>
      </c>
      <c r="B853" s="3">
        <v>852</v>
      </c>
      <c r="C853" t="s">
        <v>835</v>
      </c>
      <c r="D853" t="str">
        <f>HYPERLINK("https://talan.bank.gov.ua/get-user-certificate/gA3W1WS38tbRl0pA5iYy","Завантажити сертифікат")</f>
        <v>Завантажити сертифікат</v>
      </c>
    </row>
    <row r="854" spans="1:4" x14ac:dyDescent="0.3">
      <c r="A854" s="1">
        <v>853</v>
      </c>
      <c r="B854" s="3">
        <v>853</v>
      </c>
      <c r="C854" t="s">
        <v>836</v>
      </c>
      <c r="D854" t="str">
        <f>HYPERLINK("https://talan.bank.gov.ua/get-user-certificate/gA3W1ZB6x-my_wRUCG3u","Завантажити сертифікат")</f>
        <v>Завантажити сертифікат</v>
      </c>
    </row>
    <row r="855" spans="1:4" x14ac:dyDescent="0.3">
      <c r="A855" s="1">
        <v>854</v>
      </c>
      <c r="B855" s="3">
        <v>854</v>
      </c>
      <c r="C855" t="s">
        <v>837</v>
      </c>
      <c r="D855" t="str">
        <f>HYPERLINK("https://talan.bank.gov.ua/get-user-certificate/gA3W1NPSce3Y-N7-4llJ","Завантажити сертифікат")</f>
        <v>Завантажити сертифікат</v>
      </c>
    </row>
    <row r="856" spans="1:4" x14ac:dyDescent="0.3">
      <c r="A856" s="1">
        <v>855</v>
      </c>
      <c r="B856" s="3">
        <v>855</v>
      </c>
      <c r="C856" t="s">
        <v>838</v>
      </c>
      <c r="D856" t="str">
        <f>HYPERLINK("https://talan.bank.gov.ua/get-user-certificate/gA3W1KQNOZSs_ieauGlR","Завантажити сертифікат")</f>
        <v>Завантажити сертифікат</v>
      </c>
    </row>
    <row r="857" spans="1:4" x14ac:dyDescent="0.3">
      <c r="A857" s="1">
        <v>856</v>
      </c>
      <c r="B857" s="3">
        <v>856</v>
      </c>
      <c r="C857" t="s">
        <v>839</v>
      </c>
      <c r="D857" t="str">
        <f>HYPERLINK("https://talan.bank.gov.ua/get-user-certificate/gA3W1OSqxE5A8WzdYsw4","Завантажити сертифікат")</f>
        <v>Завантажити сертифікат</v>
      </c>
    </row>
    <row r="858" spans="1:4" x14ac:dyDescent="0.3">
      <c r="A858" s="1">
        <v>857</v>
      </c>
      <c r="B858" s="3">
        <v>857</v>
      </c>
      <c r="C858" t="s">
        <v>840</v>
      </c>
      <c r="D858" t="str">
        <f>HYPERLINK("https://talan.bank.gov.ua/get-user-certificate/gA3W1Pyo3d5CC1BghdDt","Завантажити сертифікат")</f>
        <v>Завантажити сертифікат</v>
      </c>
    </row>
    <row r="859" spans="1:4" x14ac:dyDescent="0.3">
      <c r="A859" s="1">
        <v>858</v>
      </c>
      <c r="B859" s="3">
        <v>858</v>
      </c>
      <c r="C859" t="s">
        <v>841</v>
      </c>
      <c r="D859" t="str">
        <f>HYPERLINK("https://talan.bank.gov.ua/get-user-certificate/gA3W1QsxiuhmOWHX2T_7","Завантажити сертифікат")</f>
        <v>Завантажити сертифікат</v>
      </c>
    </row>
    <row r="860" spans="1:4" x14ac:dyDescent="0.3">
      <c r="A860" s="1">
        <v>859</v>
      </c>
      <c r="B860" s="3">
        <v>859</v>
      </c>
      <c r="C860" t="s">
        <v>842</v>
      </c>
      <c r="D860" t="str">
        <f>HYPERLINK("https://talan.bank.gov.ua/get-user-certificate/gA3W19PIQ-tbwqyZYKma","Завантажити сертифікат")</f>
        <v>Завантажити сертифікат</v>
      </c>
    </row>
    <row r="861" spans="1:4" x14ac:dyDescent="0.3">
      <c r="A861" s="1">
        <v>860</v>
      </c>
      <c r="B861" s="3">
        <v>860</v>
      </c>
      <c r="C861" t="s">
        <v>843</v>
      </c>
      <c r="D861" t="str">
        <f>HYPERLINK("https://talan.bank.gov.ua/get-user-certificate/gA3W1hi9rmQ_ZX5ihKqT","Завантажити сертифікат")</f>
        <v>Завантажити сертифікат</v>
      </c>
    </row>
    <row r="862" spans="1:4" x14ac:dyDescent="0.3">
      <c r="A862" s="1">
        <v>861</v>
      </c>
      <c r="B862" s="3">
        <v>861</v>
      </c>
      <c r="C862" t="s">
        <v>844</v>
      </c>
      <c r="D862" t="str">
        <f>HYPERLINK("https://talan.bank.gov.ua/get-user-certificate/gA3W1fnLgBSV2wpOvbvU","Завантажити сертифікат")</f>
        <v>Завантажити сертифікат</v>
      </c>
    </row>
    <row r="863" spans="1:4" x14ac:dyDescent="0.3">
      <c r="A863" s="1">
        <v>862</v>
      </c>
      <c r="B863" s="3">
        <v>862</v>
      </c>
      <c r="C863" t="s">
        <v>845</v>
      </c>
      <c r="D863" t="str">
        <f>HYPERLINK("https://talan.bank.gov.ua/get-user-certificate/gA3W1c2Fj6p03cyMSmiz","Завантажити сертифікат")</f>
        <v>Завантажити сертифікат</v>
      </c>
    </row>
    <row r="864" spans="1:4" x14ac:dyDescent="0.3">
      <c r="A864" s="1">
        <v>863</v>
      </c>
      <c r="B864" s="3">
        <v>863</v>
      </c>
      <c r="C864" t="s">
        <v>846</v>
      </c>
      <c r="D864" t="str">
        <f>HYPERLINK("https://talan.bank.gov.ua/get-user-certificate/gA3W1DHo1dPIPsX0OR5a","Завантажити сертифікат")</f>
        <v>Завантажити сертифікат</v>
      </c>
    </row>
    <row r="865" spans="1:4" x14ac:dyDescent="0.3">
      <c r="A865" s="1">
        <v>864</v>
      </c>
      <c r="B865" s="3">
        <v>864</v>
      </c>
      <c r="C865" t="s">
        <v>847</v>
      </c>
      <c r="D865" t="str">
        <f>HYPERLINK("https://talan.bank.gov.ua/get-user-certificate/gA3W1zUjRaxoO1R-6gPJ","Завантажити сертифікат")</f>
        <v>Завантажити сертифікат</v>
      </c>
    </row>
    <row r="866" spans="1:4" x14ac:dyDescent="0.3">
      <c r="A866" s="1">
        <v>865</v>
      </c>
      <c r="B866" s="3">
        <v>865</v>
      </c>
      <c r="C866" t="s">
        <v>848</v>
      </c>
      <c r="D866" t="str">
        <f>HYPERLINK("https://talan.bank.gov.ua/get-user-certificate/gA3W1E1k8BvgMfA8u8vp","Завантажити сертифікат")</f>
        <v>Завантажити сертифікат</v>
      </c>
    </row>
    <row r="867" spans="1:4" x14ac:dyDescent="0.3">
      <c r="A867" s="1">
        <v>866</v>
      </c>
      <c r="B867" s="3">
        <v>866</v>
      </c>
      <c r="C867" t="s">
        <v>849</v>
      </c>
      <c r="D867" t="str">
        <f>HYPERLINK("https://talan.bank.gov.ua/get-user-certificate/gA3W1wHESF0mlMj-EfFo","Завантажити сертифікат")</f>
        <v>Завантажити сертифікат</v>
      </c>
    </row>
    <row r="868" spans="1:4" x14ac:dyDescent="0.3">
      <c r="A868" s="1">
        <v>867</v>
      </c>
      <c r="B868" s="3">
        <v>867</v>
      </c>
      <c r="C868" t="s">
        <v>850</v>
      </c>
      <c r="D868" t="str">
        <f>HYPERLINK("https://talan.bank.gov.ua/get-user-certificate/gA3W1dQCS_3SqtLaSqae","Завантажити сертифікат")</f>
        <v>Завантажити сертифікат</v>
      </c>
    </row>
    <row r="869" spans="1:4" x14ac:dyDescent="0.3">
      <c r="A869" s="1">
        <v>868</v>
      </c>
      <c r="B869" s="3">
        <v>868</v>
      </c>
      <c r="C869" t="s">
        <v>851</v>
      </c>
      <c r="D869" t="str">
        <f>HYPERLINK("https://talan.bank.gov.ua/get-user-certificate/gA3W1lVuOaCTekup0BDB","Завантажити сертифікат")</f>
        <v>Завантажити сертифікат</v>
      </c>
    </row>
    <row r="870" spans="1:4" x14ac:dyDescent="0.3">
      <c r="A870" s="1">
        <v>869</v>
      </c>
      <c r="B870" s="3">
        <v>869</v>
      </c>
      <c r="C870" t="s">
        <v>852</v>
      </c>
      <c r="D870" t="str">
        <f>HYPERLINK("https://talan.bank.gov.ua/get-user-certificate/gA3W1AmLV6cWIzzsENe-","Завантажити сертифікат")</f>
        <v>Завантажити сертифікат</v>
      </c>
    </row>
    <row r="871" spans="1:4" x14ac:dyDescent="0.3">
      <c r="A871" s="1">
        <v>870</v>
      </c>
      <c r="B871" s="3">
        <v>870</v>
      </c>
      <c r="C871" t="s">
        <v>853</v>
      </c>
      <c r="D871" t="str">
        <f>HYPERLINK("https://talan.bank.gov.ua/get-user-certificate/gA3W1oSTFYb5drjY5B0N","Завантажити сертифікат")</f>
        <v>Завантажити сертифікат</v>
      </c>
    </row>
    <row r="872" spans="1:4" x14ac:dyDescent="0.3">
      <c r="A872" s="1">
        <v>871</v>
      </c>
      <c r="B872" s="3">
        <v>871</v>
      </c>
      <c r="C872" t="s">
        <v>854</v>
      </c>
      <c r="D872" t="str">
        <f>HYPERLINK("https://talan.bank.gov.ua/get-user-certificate/gA3W11YD0g7zbdSZwuUv","Завантажити сертифікат")</f>
        <v>Завантажити сертифікат</v>
      </c>
    </row>
    <row r="873" spans="1:4" x14ac:dyDescent="0.3">
      <c r="A873" s="1">
        <v>872</v>
      </c>
      <c r="B873" s="3">
        <v>872</v>
      </c>
      <c r="C873" t="s">
        <v>855</v>
      </c>
      <c r="D873" t="str">
        <f>HYPERLINK("https://talan.bank.gov.ua/get-user-certificate/gA3W15IJXuF7rJuyaI58","Завантажити сертифікат")</f>
        <v>Завантажити сертифікат</v>
      </c>
    </row>
    <row r="874" spans="1:4" x14ac:dyDescent="0.3">
      <c r="A874" s="1">
        <v>873</v>
      </c>
      <c r="B874" s="3">
        <v>873</v>
      </c>
      <c r="C874" t="s">
        <v>856</v>
      </c>
      <c r="D874" t="str">
        <f>HYPERLINK("https://talan.bank.gov.ua/get-user-certificate/gA3W1sV8Cde8ZmC-X_eC","Завантажити сертифікат")</f>
        <v>Завантажити сертифікат</v>
      </c>
    </row>
    <row r="875" spans="1:4" x14ac:dyDescent="0.3">
      <c r="A875" s="1">
        <v>874</v>
      </c>
      <c r="B875" s="3">
        <v>874</v>
      </c>
      <c r="C875" t="s">
        <v>857</v>
      </c>
      <c r="D875" t="str">
        <f>HYPERLINK("https://talan.bank.gov.ua/get-user-certificate/gA3W13I8gkbvgBEJWIou","Завантажити сертифікат")</f>
        <v>Завантажити сертифікат</v>
      </c>
    </row>
    <row r="876" spans="1:4" x14ac:dyDescent="0.3">
      <c r="A876" s="1">
        <v>875</v>
      </c>
      <c r="B876" s="3">
        <v>875</v>
      </c>
      <c r="C876" t="s">
        <v>858</v>
      </c>
      <c r="D876" t="str">
        <f>HYPERLINK("https://talan.bank.gov.ua/get-user-certificate/gA3W1KvTZunfnAPLCvdE","Завантажити сертифікат")</f>
        <v>Завантажити сертифікат</v>
      </c>
    </row>
    <row r="877" spans="1:4" x14ac:dyDescent="0.3">
      <c r="A877" s="1">
        <v>876</v>
      </c>
      <c r="B877" s="3">
        <v>876</v>
      </c>
      <c r="C877" t="s">
        <v>859</v>
      </c>
      <c r="D877" t="str">
        <f>HYPERLINK("https://talan.bank.gov.ua/get-user-certificate/gA3W1kUVBnCU8tJPRFRT","Завантажити сертифікат")</f>
        <v>Завантажити сертифікат</v>
      </c>
    </row>
    <row r="878" spans="1:4" x14ac:dyDescent="0.3">
      <c r="A878" s="1">
        <v>877</v>
      </c>
      <c r="B878" s="3">
        <v>877</v>
      </c>
      <c r="C878" t="s">
        <v>1</v>
      </c>
      <c r="D878" t="str">
        <f>HYPERLINK("https://talan.bank.gov.ua/get-user-certificate/gA3W1iaym6vDwOaHI15r","Завантажити сертифікат")</f>
        <v>Завантажити сертифікат</v>
      </c>
    </row>
    <row r="879" spans="1:4" x14ac:dyDescent="0.3">
      <c r="A879" s="1">
        <v>878</v>
      </c>
      <c r="B879" s="3">
        <v>878</v>
      </c>
      <c r="C879" t="s">
        <v>860</v>
      </c>
      <c r="D879" t="str">
        <f>HYPERLINK("https://talan.bank.gov.ua/get-user-certificate/gA3W1ECIzqyp_kxDn9T0","Завантажити сертифікат")</f>
        <v>Завантажити сертифікат</v>
      </c>
    </row>
    <row r="880" spans="1:4" x14ac:dyDescent="0.3">
      <c r="A880" s="1">
        <v>879</v>
      </c>
      <c r="B880" s="3">
        <v>879</v>
      </c>
      <c r="C880" t="s">
        <v>861</v>
      </c>
      <c r="D880" t="str">
        <f>HYPERLINK("https://talan.bank.gov.ua/get-user-certificate/gA3W18MICQcnOCAeB9eb","Завантажити сертифікат")</f>
        <v>Завантажити сертифікат</v>
      </c>
    </row>
    <row r="881" spans="1:4" x14ac:dyDescent="0.3">
      <c r="A881" s="1">
        <v>880</v>
      </c>
      <c r="B881" s="3">
        <v>880</v>
      </c>
      <c r="C881" t="s">
        <v>862</v>
      </c>
      <c r="D881" t="str">
        <f>HYPERLINK("https://talan.bank.gov.ua/get-user-certificate/gA3W1HOLpUGMG7q0uFrh","Завантажити сертифікат")</f>
        <v>Завантажити сертифікат</v>
      </c>
    </row>
    <row r="882" spans="1:4" x14ac:dyDescent="0.3">
      <c r="A882" s="1">
        <v>881</v>
      </c>
      <c r="B882" s="3">
        <v>881</v>
      </c>
      <c r="C882" t="s">
        <v>863</v>
      </c>
      <c r="D882" t="str">
        <f>HYPERLINK("https://talan.bank.gov.ua/get-user-certificate/gA3W1KpzOX721MQdeOl0","Завантажити сертифікат")</f>
        <v>Завантажити сертифікат</v>
      </c>
    </row>
    <row r="883" spans="1:4" x14ac:dyDescent="0.3">
      <c r="A883" s="1">
        <v>882</v>
      </c>
      <c r="B883" s="3">
        <v>882</v>
      </c>
      <c r="C883" t="s">
        <v>864</v>
      </c>
      <c r="D883" t="str">
        <f>HYPERLINK("https://talan.bank.gov.ua/get-user-certificate/gA3W1aToTzQ3D678gSTM","Завантажити сертифікат")</f>
        <v>Завантажити сертифікат</v>
      </c>
    </row>
    <row r="884" spans="1:4" x14ac:dyDescent="0.3">
      <c r="A884" s="1">
        <v>883</v>
      </c>
      <c r="B884" s="3">
        <v>883</v>
      </c>
      <c r="C884" t="s">
        <v>865</v>
      </c>
      <c r="D884" t="str">
        <f>HYPERLINK("https://talan.bank.gov.ua/get-user-certificate/gA3W1wS9VQe0mINpH7zT","Завантажити сертифікат")</f>
        <v>Завантажити сертифікат</v>
      </c>
    </row>
    <row r="885" spans="1:4" x14ac:dyDescent="0.3">
      <c r="A885" s="1">
        <v>884</v>
      </c>
      <c r="B885" s="3">
        <v>884</v>
      </c>
      <c r="C885" t="s">
        <v>866</v>
      </c>
      <c r="D885" t="str">
        <f>HYPERLINK("https://talan.bank.gov.ua/get-user-certificate/gA3W1VmWO1nMZ2QtI4fJ","Завантажити сертифікат")</f>
        <v>Завантажити сертифікат</v>
      </c>
    </row>
    <row r="886" spans="1:4" x14ac:dyDescent="0.3">
      <c r="A886" s="1">
        <v>885</v>
      </c>
      <c r="B886" s="3">
        <v>885</v>
      </c>
      <c r="C886" t="s">
        <v>867</v>
      </c>
      <c r="D886" t="str">
        <f>HYPERLINK("https://talan.bank.gov.ua/get-user-certificate/gA3W1i-zfvYOsWk4uMWd","Завантажити сертифікат")</f>
        <v>Завантажити сертифікат</v>
      </c>
    </row>
    <row r="887" spans="1:4" x14ac:dyDescent="0.3">
      <c r="A887" s="1">
        <v>886</v>
      </c>
      <c r="B887" s="3">
        <v>886</v>
      </c>
      <c r="C887" t="s">
        <v>868</v>
      </c>
      <c r="D887" t="str">
        <f>HYPERLINK("https://talan.bank.gov.ua/get-user-certificate/gA3W17NMpFNQ9Uq_qhe-","Завантажити сертифікат")</f>
        <v>Завантажити сертифікат</v>
      </c>
    </row>
    <row r="888" spans="1:4" x14ac:dyDescent="0.3">
      <c r="A888" s="1">
        <v>887</v>
      </c>
      <c r="B888" s="3">
        <v>887</v>
      </c>
      <c r="C888" t="s">
        <v>869</v>
      </c>
      <c r="D888" t="str">
        <f>HYPERLINK("https://talan.bank.gov.ua/get-user-certificate/gA3W1xrOYAgHlVtRDFgq","Завантажити сертифікат")</f>
        <v>Завантажити сертифікат</v>
      </c>
    </row>
    <row r="889" spans="1:4" x14ac:dyDescent="0.3">
      <c r="A889" s="1">
        <v>888</v>
      </c>
      <c r="B889" s="3">
        <v>888</v>
      </c>
      <c r="C889" t="s">
        <v>26</v>
      </c>
      <c r="D889" t="str">
        <f>HYPERLINK("https://talan.bank.gov.ua/get-user-certificate/gA3W1IqfFY2azRoHtlM4","Завантажити сертифікат")</f>
        <v>Завантажити сертифікат</v>
      </c>
    </row>
    <row r="890" spans="1:4" x14ac:dyDescent="0.3">
      <c r="A890" s="1">
        <v>889</v>
      </c>
      <c r="B890" s="3">
        <v>889</v>
      </c>
      <c r="C890" t="s">
        <v>870</v>
      </c>
      <c r="D890" t="str">
        <f>HYPERLINK("https://talan.bank.gov.ua/get-user-certificate/gA3W1BxFrqZjQFBvow8a","Завантажити сертифікат")</f>
        <v>Завантажити сертифікат</v>
      </c>
    </row>
    <row r="891" spans="1:4" x14ac:dyDescent="0.3">
      <c r="A891" s="1">
        <v>890</v>
      </c>
      <c r="B891" s="3">
        <v>890</v>
      </c>
      <c r="C891" t="s">
        <v>871</v>
      </c>
      <c r="D891" t="str">
        <f>HYPERLINK("https://talan.bank.gov.ua/get-user-certificate/gA3W1IErjt-dhQnbTV7O","Завантажити сертифікат")</f>
        <v>Завантажити сертифікат</v>
      </c>
    </row>
    <row r="892" spans="1:4" x14ac:dyDescent="0.3">
      <c r="A892" s="1">
        <v>891</v>
      </c>
      <c r="B892" s="3">
        <v>891</v>
      </c>
      <c r="C892" t="s">
        <v>872</v>
      </c>
      <c r="D892" t="str">
        <f>HYPERLINK("https://talan.bank.gov.ua/get-user-certificate/gA3W1arwx3am5rdM3Ipr","Завантажити сертифікат")</f>
        <v>Завантажити сертифікат</v>
      </c>
    </row>
    <row r="893" spans="1:4" x14ac:dyDescent="0.3">
      <c r="A893" s="1">
        <v>892</v>
      </c>
      <c r="B893" s="3">
        <v>892</v>
      </c>
      <c r="C893" t="s">
        <v>873</v>
      </c>
      <c r="D893" t="str">
        <f>HYPERLINK("https://talan.bank.gov.ua/get-user-certificate/gA3W1LB0U7TQIVhYXx8i","Завантажити сертифікат")</f>
        <v>Завантажити сертифікат</v>
      </c>
    </row>
    <row r="894" spans="1:4" x14ac:dyDescent="0.3">
      <c r="A894" s="1">
        <v>893</v>
      </c>
      <c r="B894" s="3">
        <v>893</v>
      </c>
      <c r="C894" t="s">
        <v>874</v>
      </c>
      <c r="D894" t="str">
        <f>HYPERLINK("https://talan.bank.gov.ua/get-user-certificate/gA3W1sITSIbhAaR8-t1-","Завантажити сертифікат")</f>
        <v>Завантажити сертифікат</v>
      </c>
    </row>
    <row r="895" spans="1:4" x14ac:dyDescent="0.3">
      <c r="A895" s="1">
        <v>894</v>
      </c>
      <c r="B895" s="3">
        <v>894</v>
      </c>
      <c r="C895" t="s">
        <v>875</v>
      </c>
      <c r="D895" t="str">
        <f>HYPERLINK("https://talan.bank.gov.ua/get-user-certificate/gA3W1w_TE7LDLZT0wf1Z","Завантажити сертифікат")</f>
        <v>Завантажити сертифікат</v>
      </c>
    </row>
    <row r="896" spans="1:4" x14ac:dyDescent="0.3">
      <c r="A896" s="1">
        <v>895</v>
      </c>
      <c r="B896" s="3">
        <v>895</v>
      </c>
      <c r="C896" t="s">
        <v>876</v>
      </c>
      <c r="D896" t="str">
        <f>HYPERLINK("https://talan.bank.gov.ua/get-user-certificate/gA3W1pCYvdVPHTftVrdC","Завантажити сертифікат")</f>
        <v>Завантажити сертифікат</v>
      </c>
    </row>
    <row r="897" spans="1:4" x14ac:dyDescent="0.3">
      <c r="A897" s="1">
        <v>896</v>
      </c>
      <c r="B897" s="3">
        <v>896</v>
      </c>
      <c r="C897" t="s">
        <v>877</v>
      </c>
      <c r="D897" t="str">
        <f>HYPERLINK("https://talan.bank.gov.ua/get-user-certificate/gA3W1gV8_SlntNlHWMRu","Завантажити сертифікат")</f>
        <v>Завантажити сертифікат</v>
      </c>
    </row>
    <row r="898" spans="1:4" x14ac:dyDescent="0.3">
      <c r="A898" s="1">
        <v>897</v>
      </c>
      <c r="B898" s="3">
        <v>897</v>
      </c>
      <c r="C898" t="s">
        <v>878</v>
      </c>
      <c r="D898" t="str">
        <f>HYPERLINK("https://talan.bank.gov.ua/get-user-certificate/gA3W183SlrNthwP-r5Vj","Завантажити сертифікат")</f>
        <v>Завантажити сертифікат</v>
      </c>
    </row>
    <row r="899" spans="1:4" x14ac:dyDescent="0.3">
      <c r="A899" s="1">
        <v>898</v>
      </c>
      <c r="B899" s="3">
        <v>898</v>
      </c>
      <c r="C899" t="s">
        <v>879</v>
      </c>
      <c r="D899" t="str">
        <f>HYPERLINK("https://talan.bank.gov.ua/get-user-certificate/gA3W16nQ5Wn1cTrtHhAI","Завантажити сертифікат")</f>
        <v>Завантажити сертифікат</v>
      </c>
    </row>
    <row r="900" spans="1:4" x14ac:dyDescent="0.3">
      <c r="A900" s="1">
        <v>899</v>
      </c>
      <c r="B900" s="3">
        <v>899</v>
      </c>
      <c r="C900" t="s">
        <v>880</v>
      </c>
      <c r="D900" t="str">
        <f>HYPERLINK("https://talan.bank.gov.ua/get-user-certificate/gA3W1sTs3xlsiIUaIx22","Завантажити сертифікат")</f>
        <v>Завантажити сертифікат</v>
      </c>
    </row>
    <row r="901" spans="1:4" x14ac:dyDescent="0.3">
      <c r="A901" s="1">
        <v>900</v>
      </c>
      <c r="B901" s="3">
        <v>900</v>
      </c>
      <c r="C901" t="s">
        <v>881</v>
      </c>
      <c r="D901" t="str">
        <f>HYPERLINK("https://talan.bank.gov.ua/get-user-certificate/gA3W1xjLr3neMEPfmA_n","Завантажити сертифікат")</f>
        <v>Завантажити сертифікат</v>
      </c>
    </row>
    <row r="902" spans="1:4" x14ac:dyDescent="0.3">
      <c r="A902" s="1">
        <v>901</v>
      </c>
      <c r="B902" s="3">
        <v>901</v>
      </c>
      <c r="C902" t="s">
        <v>882</v>
      </c>
      <c r="D902" t="str">
        <f>HYPERLINK("https://talan.bank.gov.ua/get-user-certificate/gA3W1W4ls2ozs0QMPbvO","Завантажити сертифікат")</f>
        <v>Завантажити сертифікат</v>
      </c>
    </row>
    <row r="903" spans="1:4" x14ac:dyDescent="0.3">
      <c r="A903" s="1">
        <v>902</v>
      </c>
      <c r="B903" s="3">
        <v>902</v>
      </c>
      <c r="C903" t="s">
        <v>867</v>
      </c>
      <c r="D903" t="str">
        <f>HYPERLINK("https://talan.bank.gov.ua/get-user-certificate/gA3W1fAMXA0GmK4z6Mzt","Завантажити сертифікат")</f>
        <v>Завантажити сертифікат</v>
      </c>
    </row>
    <row r="904" spans="1:4" x14ac:dyDescent="0.3">
      <c r="A904" s="1">
        <v>903</v>
      </c>
      <c r="B904" s="3">
        <v>903</v>
      </c>
      <c r="C904" t="s">
        <v>861</v>
      </c>
      <c r="D904" t="str">
        <f>HYPERLINK("https://talan.bank.gov.ua/get-user-certificate/gA3W1mSp3t3T99HfNvfJ","Завантажити сертифікат")</f>
        <v>Завантажити сертифікат</v>
      </c>
    </row>
    <row r="905" spans="1:4" x14ac:dyDescent="0.3">
      <c r="A905" s="1">
        <v>904</v>
      </c>
      <c r="B905" s="3">
        <v>904</v>
      </c>
      <c r="C905" t="s">
        <v>883</v>
      </c>
      <c r="D905" t="str">
        <f>HYPERLINK("https://talan.bank.gov.ua/get-user-certificate/gA3W1BpcGIwgdajqdLuZ","Завантажити сертифікат")</f>
        <v>Завантажити сертифікат</v>
      </c>
    </row>
    <row r="906" spans="1:4" x14ac:dyDescent="0.3">
      <c r="A906" s="1">
        <v>905</v>
      </c>
      <c r="B906" s="3">
        <v>905</v>
      </c>
      <c r="C906" t="s">
        <v>884</v>
      </c>
      <c r="D906" t="str">
        <f>HYPERLINK("https://talan.bank.gov.ua/get-user-certificate/gA3W124uJQ47zdlrxZ4J","Завантажити сертифікат")</f>
        <v>Завантажити сертифікат</v>
      </c>
    </row>
    <row r="907" spans="1:4" x14ac:dyDescent="0.3">
      <c r="A907" s="1">
        <v>906</v>
      </c>
      <c r="B907" s="3">
        <v>906</v>
      </c>
      <c r="C907" t="s">
        <v>580</v>
      </c>
      <c r="D907" t="str">
        <f>HYPERLINK("https://talan.bank.gov.ua/get-user-certificate/gA3W1YSzY0sw85Q47eT-","Завантажити сертифікат")</f>
        <v>Завантажити сертифікат</v>
      </c>
    </row>
    <row r="908" spans="1:4" x14ac:dyDescent="0.3">
      <c r="A908" s="1">
        <v>907</v>
      </c>
      <c r="B908" s="3">
        <v>907</v>
      </c>
      <c r="C908" t="s">
        <v>582</v>
      </c>
      <c r="D908" t="str">
        <f>HYPERLINK("https://talan.bank.gov.ua/get-user-certificate/gA3W1Ky-5IP2FyEz8Y5T","Завантажити сертифікат")</f>
        <v>Завантажити сертифікат</v>
      </c>
    </row>
    <row r="909" spans="1:4" x14ac:dyDescent="0.3">
      <c r="A909" s="1">
        <v>908</v>
      </c>
      <c r="B909" s="3">
        <v>908</v>
      </c>
      <c r="C909" t="s">
        <v>885</v>
      </c>
      <c r="D909" t="str">
        <f>HYPERLINK("https://talan.bank.gov.ua/get-user-certificate/gA3W1w2bsPO3e8uvXLZ7","Завантажити сертифікат")</f>
        <v>Завантажити сертифікат</v>
      </c>
    </row>
    <row r="910" spans="1:4" x14ac:dyDescent="0.3">
      <c r="A910" s="1">
        <v>909</v>
      </c>
      <c r="B910" s="3">
        <v>909</v>
      </c>
      <c r="C910" t="s">
        <v>886</v>
      </c>
      <c r="D910" t="str">
        <f>HYPERLINK("https://talan.bank.gov.ua/get-user-certificate/gA3W1Ie9wGhVBALOWKkZ","Завантажити сертифікат")</f>
        <v>Завантажити сертифікат</v>
      </c>
    </row>
    <row r="911" spans="1:4" x14ac:dyDescent="0.3">
      <c r="A911" s="1">
        <v>910</v>
      </c>
      <c r="B911" s="3">
        <v>910</v>
      </c>
      <c r="C911" t="s">
        <v>887</v>
      </c>
      <c r="D911" t="str">
        <f>HYPERLINK("https://talan.bank.gov.ua/get-user-certificate/gA3W16haqUL-jkyXz1mC","Завантажити сертифікат")</f>
        <v>Завантажити сертифікат</v>
      </c>
    </row>
    <row r="912" spans="1:4" x14ac:dyDescent="0.3">
      <c r="A912" s="1">
        <v>911</v>
      </c>
      <c r="B912" s="3">
        <v>911</v>
      </c>
      <c r="C912" t="s">
        <v>888</v>
      </c>
      <c r="D912" t="str">
        <f>HYPERLINK("https://talan.bank.gov.ua/get-user-certificate/gA3W1J0GPC7QFxiVEzto","Завантажити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  <hyperlink ref="D433" r:id="rId432" tooltip="Завантажити сертифікат" display="Завантажити сертифікат"/>
    <hyperlink ref="D434" r:id="rId433" tooltip="Завантажити сертифікат" display="Завантажити сертифікат"/>
    <hyperlink ref="D435" r:id="rId434" tooltip="Завантажити сертифікат" display="Завантажити сертифікат"/>
    <hyperlink ref="D436" r:id="rId435" tooltip="Завантажити сертифікат" display="Завантажити сертифікат"/>
    <hyperlink ref="D437" r:id="rId436" tooltip="Завантажити сертифікат" display="Завантажити сертифікат"/>
    <hyperlink ref="D438" r:id="rId437" tooltip="Завантажити сертифікат" display="Завантажити сертифікат"/>
    <hyperlink ref="D439" r:id="rId438" tooltip="Завантажити сертифікат" display="Завантажити сертифікат"/>
    <hyperlink ref="D440" r:id="rId439" tooltip="Завантажити сертифікат" display="Завантажити сертифікат"/>
    <hyperlink ref="D441" r:id="rId440" tooltip="Завантажити сертифікат" display="Завантажити сертифікат"/>
    <hyperlink ref="D442" r:id="rId441" tooltip="Завантажити сертифікат" display="Завантажити сертифікат"/>
    <hyperlink ref="D443" r:id="rId442" tooltip="Завантажити сертифікат" display="Завантажити сертифікат"/>
    <hyperlink ref="D444" r:id="rId443" tooltip="Завантажити сертифікат" display="Завантажити сертифікат"/>
    <hyperlink ref="D445" r:id="rId444" tooltip="Завантажити сертифікат" display="Завантажити сертифікат"/>
    <hyperlink ref="D446" r:id="rId445" tooltip="Завантажити сертифікат" display="Завантажити сертифікат"/>
    <hyperlink ref="D447" r:id="rId446" tooltip="Завантажити сертифікат" display="Завантажити сертифікат"/>
    <hyperlink ref="D448" r:id="rId447" tooltip="Завантажити сертифікат" display="Завантажити сертифікат"/>
    <hyperlink ref="D449" r:id="rId448" tooltip="Завантажити сертифікат" display="Завантажити сертифікат"/>
    <hyperlink ref="D450" r:id="rId449" tooltip="Завантажити сертифікат" display="Завантажити сертифікат"/>
    <hyperlink ref="D451" r:id="rId450" tooltip="Завантажити сертифікат" display="Завантажити сертифікат"/>
    <hyperlink ref="D452" r:id="rId451" tooltip="Завантажити сертифікат" display="Завантажити сертифікат"/>
    <hyperlink ref="D453" r:id="rId452" tooltip="Завантажити сертифікат" display="Завантажити сертифікат"/>
    <hyperlink ref="D454" r:id="rId453" tooltip="Завантажити сертифікат" display="Завантажити сертифікат"/>
    <hyperlink ref="D455" r:id="rId454" tooltip="Завантажити сертифікат" display="Завантажити сертифікат"/>
    <hyperlink ref="D456" r:id="rId455" tooltip="Завантажити сертифікат" display="Завантажити сертифікат"/>
    <hyperlink ref="D457" r:id="rId456" tooltip="Завантажити сертифікат" display="Завантажити сертифікат"/>
    <hyperlink ref="D458" r:id="rId457" tooltip="Завантажити сертифікат" display="Завантажити сертифікат"/>
    <hyperlink ref="D459" r:id="rId458" tooltip="Завантажити сертифікат" display="Завантажити сертифікат"/>
    <hyperlink ref="D460" r:id="rId459" tooltip="Завантажити сертифікат" display="Завантажити сертифікат"/>
    <hyperlink ref="D461" r:id="rId460" tooltip="Завантажити сертифікат" display="Завантажити сертифікат"/>
    <hyperlink ref="D462" r:id="rId461" tooltip="Завантажити сертифікат" display="Завантажити сертифікат"/>
    <hyperlink ref="D463" r:id="rId462" tooltip="Завантажити сертифікат" display="Завантажити сертифікат"/>
    <hyperlink ref="D464" r:id="rId463" tooltip="Завантажити сертифікат" display="Завантажити сертифікат"/>
    <hyperlink ref="D465" r:id="rId464" tooltip="Завантажити сертифікат" display="Завантажити сертифікат"/>
    <hyperlink ref="D466" r:id="rId465" tooltip="Завантажити сертифікат" display="Завантажити сертифікат"/>
    <hyperlink ref="D467" r:id="rId466" tooltip="Завантажити сертифікат" display="Завантажити сертифікат"/>
    <hyperlink ref="D468" r:id="rId467" tooltip="Завантажити сертифікат" display="Завантажити сертифікат"/>
    <hyperlink ref="D469" r:id="rId468" tooltip="Завантажити сертифікат" display="Завантажити сертифікат"/>
    <hyperlink ref="D470" r:id="rId469" tooltip="Завантажити сертифікат" display="Завантажити сертифікат"/>
    <hyperlink ref="D471" r:id="rId470" tooltip="Завантажити сертифікат" display="Завантажити сертифікат"/>
    <hyperlink ref="D472" r:id="rId471" tooltip="Завантажити сертифікат" display="Завантажити сертифікат"/>
    <hyperlink ref="D473" r:id="rId472" tooltip="Завантажити сертифікат" display="Завантажити сертифікат"/>
    <hyperlink ref="D474" r:id="rId473" tooltip="Завантажити сертифікат" display="Завантажити сертифікат"/>
    <hyperlink ref="D475" r:id="rId474" tooltip="Завантажити сертифікат" display="Завантажити сертифікат"/>
    <hyperlink ref="D476" r:id="rId475" tooltip="Завантажити сертифікат" display="Завантажити сертифікат"/>
    <hyperlink ref="D477" r:id="rId476" tooltip="Завантажити сертифікат" display="Завантажити сертифікат"/>
    <hyperlink ref="D478" r:id="rId477" tooltip="Завантажити сертифікат" display="Завантажити сертифікат"/>
    <hyperlink ref="D479" r:id="rId478" tooltip="Завантажити сертифікат" display="Завантажити сертифікат"/>
    <hyperlink ref="D480" r:id="rId479" tooltip="Завантажити сертифікат" display="Завантажити сертифікат"/>
    <hyperlink ref="D481" r:id="rId480" tooltip="Завантажити сертифікат" display="Завантажити сертифікат"/>
    <hyperlink ref="D482" r:id="rId481" tooltip="Завантажити сертифікат" display="Завантажити сертифікат"/>
    <hyperlink ref="D483" r:id="rId482" tooltip="Завантажити сертифікат" display="Завантажити сертифікат"/>
    <hyperlink ref="D484" r:id="rId483" tooltip="Завантажити сертифікат" display="Завантажити сертифікат"/>
    <hyperlink ref="D485" r:id="rId484" tooltip="Завантажити сертифікат" display="Завантажити сертифікат"/>
    <hyperlink ref="D486" r:id="rId485" tooltip="Завантажити сертифікат" display="Завантажити сертифікат"/>
    <hyperlink ref="D487" r:id="rId486" tooltip="Завантажити сертифікат" display="Завантажити сертифікат"/>
    <hyperlink ref="D488" r:id="rId487" tooltip="Завантажити сертифікат" display="Завантажити сертифікат"/>
    <hyperlink ref="D489" r:id="rId488" tooltip="Завантажити сертифікат" display="Завантажити сертифікат"/>
    <hyperlink ref="D490" r:id="rId489" tooltip="Завантажити сертифікат" display="Завантажити сертифікат"/>
    <hyperlink ref="D491" r:id="rId490" tooltip="Завантажити сертифікат" display="Завантажити сертифікат"/>
    <hyperlink ref="D492" r:id="rId491" tooltip="Завантажити сертифікат" display="Завантажити сертифікат"/>
    <hyperlink ref="D493" r:id="rId492" tooltip="Завантажити сертифікат" display="Завантажити сертифікат"/>
    <hyperlink ref="D494" r:id="rId493" tooltip="Завантажити сертифікат" display="Завантажити сертифікат"/>
    <hyperlink ref="D495" r:id="rId494" tooltip="Завантажити сертифікат" display="Завантажити сертифікат"/>
    <hyperlink ref="D496" r:id="rId495" tooltip="Завантажити сертифікат" display="Завантажити сертифікат"/>
    <hyperlink ref="D497" r:id="rId496" tooltip="Завантажити сертифікат" display="Завантажити сертифікат"/>
    <hyperlink ref="D498" r:id="rId497" tooltip="Завантажити сертифікат" display="Завантажити сертифікат"/>
    <hyperlink ref="D499" r:id="rId498" tooltip="Завантажити сертифікат" display="Завантажити сертифікат"/>
    <hyperlink ref="D500" r:id="rId499" tooltip="Завантажити сертифікат" display="Завантажити сертифікат"/>
    <hyperlink ref="D501" r:id="rId500" tooltip="Завантажити сертифікат" display="Завантажити сертифікат"/>
    <hyperlink ref="D502" r:id="rId501" tooltip="Завантажити сертифікат" display="Завантажити сертифікат"/>
    <hyperlink ref="D503" r:id="rId502" tooltip="Завантажити сертифікат" display="Завантажити сертифікат"/>
    <hyperlink ref="D504" r:id="rId503" tooltip="Завантажити сертифікат" display="Завантажити сертифікат"/>
    <hyperlink ref="D505" r:id="rId504" tooltip="Завантажити сертифікат" display="Завантажити сертифікат"/>
    <hyperlink ref="D506" r:id="rId505" tooltip="Завантажити сертифікат" display="Завантажити сертифікат"/>
    <hyperlink ref="D507" r:id="rId506" tooltip="Завантажити сертифікат" display="Завантажити сертифікат"/>
    <hyperlink ref="D508" r:id="rId507" tooltip="Завантажити сертифікат" display="Завантажити сертифікат"/>
    <hyperlink ref="D509" r:id="rId508" tooltip="Завантажити сертифікат" display="Завантажити сертифікат"/>
    <hyperlink ref="D510" r:id="rId509" tooltip="Завантажити сертифікат" display="Завантажити сертифікат"/>
    <hyperlink ref="D511" r:id="rId510" tooltip="Завантажити сертифікат" display="Завантажити сертифікат"/>
    <hyperlink ref="D512" r:id="rId511" tooltip="Завантажити сертифікат" display="Завантажити сертифікат"/>
    <hyperlink ref="D513" r:id="rId512" tooltip="Завантажити сертифікат" display="Завантажити сертифікат"/>
    <hyperlink ref="D514" r:id="rId513" tooltip="Завантажити сертифікат" display="Завантажити сертифікат"/>
    <hyperlink ref="D515" r:id="rId514" tooltip="Завантажити сертифікат" display="Завантажити сертифікат"/>
    <hyperlink ref="D516" r:id="rId515" tooltip="Завантажити сертифікат" display="Завантажити сертифікат"/>
    <hyperlink ref="D517" r:id="rId516" tooltip="Завантажити сертифікат" display="Завантажити сертифікат"/>
    <hyperlink ref="D518" r:id="rId517" tooltip="Завантажити сертифікат" display="Завантажити сертифікат"/>
    <hyperlink ref="D519" r:id="rId518" tooltip="Завантажити сертифікат" display="Завантажити сертифікат"/>
    <hyperlink ref="D520" r:id="rId519" tooltip="Завантажити сертифікат" display="Завантажити сертифікат"/>
    <hyperlink ref="D521" r:id="rId520" tooltip="Завантажити сертифікат" display="Завантажити сертифікат"/>
    <hyperlink ref="D522" r:id="rId521" tooltip="Завантажити сертифікат" display="Завантажити сертифікат"/>
    <hyperlink ref="D523" r:id="rId522" tooltip="Завантажити сертифікат" display="Завантажити сертифікат"/>
    <hyperlink ref="D524" r:id="rId523" tooltip="Завантажити сертифікат" display="Завантажити сертифікат"/>
    <hyperlink ref="D525" r:id="rId524" tooltip="Завантажити сертифікат" display="Завантажити сертифікат"/>
    <hyperlink ref="D526" r:id="rId525" tooltip="Завантажити сертифікат" display="Завантажити сертифікат"/>
    <hyperlink ref="D527" r:id="rId526" tooltip="Завантажити сертифікат" display="Завантажити сертифікат"/>
    <hyperlink ref="D528" r:id="rId527" tooltip="Завантажити сертифікат" display="Завантажити сертифікат"/>
    <hyperlink ref="D529" r:id="rId528" tooltip="Завантажити сертифікат" display="Завантажити сертифікат"/>
    <hyperlink ref="D530" r:id="rId529" tooltip="Завантажити сертифікат" display="Завантажити сертифікат"/>
    <hyperlink ref="D531" r:id="rId530" tooltip="Завантажити сертифікат" display="Завантажити сертифікат"/>
    <hyperlink ref="D532" r:id="rId531" tooltip="Завантажити сертифікат" display="Завантажити сертифікат"/>
    <hyperlink ref="D533" r:id="rId532" tooltip="Завантажити сертифікат" display="Завантажити сертифікат"/>
    <hyperlink ref="D534" r:id="rId533" tooltip="Завантажити сертифікат" display="Завантажити сертифікат"/>
    <hyperlink ref="D535" r:id="rId534" tooltip="Завантажити сертифікат" display="Завантажити сертифікат"/>
    <hyperlink ref="D536" r:id="rId535" tooltip="Завантажити сертифікат" display="Завантажити сертифікат"/>
    <hyperlink ref="D537" r:id="rId536" tooltip="Завантажити сертифікат" display="Завантажити сертифікат"/>
    <hyperlink ref="D538" r:id="rId537" tooltip="Завантажити сертифікат" display="Завантажити сертифікат"/>
    <hyperlink ref="D539" r:id="rId538" tooltip="Завантажити сертифікат" display="Завантажити сертифікат"/>
    <hyperlink ref="D540" r:id="rId539" tooltip="Завантажити сертифікат" display="Завантажити сертифікат"/>
    <hyperlink ref="D541" r:id="rId540" tooltip="Завантажити сертифікат" display="Завантажити сертифікат"/>
    <hyperlink ref="D542" r:id="rId541" tooltip="Завантажити сертифікат" display="Завантажити сертифікат"/>
    <hyperlink ref="D543" r:id="rId542" tooltip="Завантажити сертифікат" display="Завантажити сертифікат"/>
    <hyperlink ref="D544" r:id="rId543" tooltip="Завантажити сертифікат" display="Завантажити сертифікат"/>
    <hyperlink ref="D545" r:id="rId544" tooltip="Завантажити сертифікат" display="Завантажити сертифікат"/>
    <hyperlink ref="D546" r:id="rId545" tooltip="Завантажити сертифікат" display="Завантажити сертифікат"/>
    <hyperlink ref="D547" r:id="rId546" tooltip="Завантажити сертифікат" display="Завантажити сертифікат"/>
    <hyperlink ref="D548" r:id="rId547" tooltip="Завантажити сертифікат" display="Завантажити сертифікат"/>
    <hyperlink ref="D549" r:id="rId548" tooltip="Завантажити сертифікат" display="Завантажити сертифікат"/>
    <hyperlink ref="D550" r:id="rId549" tooltip="Завантажити сертифікат" display="Завантажити сертифікат"/>
    <hyperlink ref="D551" r:id="rId550" tooltip="Завантажити сертифікат" display="Завантажити сертифікат"/>
    <hyperlink ref="D552" r:id="rId551" tooltip="Завантажити сертифікат" display="Завантажити сертифікат"/>
    <hyperlink ref="D553" r:id="rId552" tooltip="Завантажити сертифікат" display="Завантажити сертифікат"/>
    <hyperlink ref="D554" r:id="rId553" tooltip="Завантажити сертифікат" display="Завантажити сертифікат"/>
    <hyperlink ref="D555" r:id="rId554" tooltip="Завантажити сертифікат" display="Завантажити сертифікат"/>
    <hyperlink ref="D556" r:id="rId555" tooltip="Завантажити сертифікат" display="Завантажити сертифікат"/>
    <hyperlink ref="D557" r:id="rId556" tooltip="Завантажити сертифікат" display="Завантажити сертифікат"/>
    <hyperlink ref="D558" r:id="rId557" tooltip="Завантажити сертифікат" display="Завантажити сертифікат"/>
    <hyperlink ref="D559" r:id="rId558" tooltip="Завантажити сертифікат" display="Завантажити сертифікат"/>
    <hyperlink ref="D560" r:id="rId559" tooltip="Завантажити сертифікат" display="Завантажити сертифікат"/>
    <hyperlink ref="D561" r:id="rId560" tooltip="Завантажити сертифікат" display="Завантажити сертифікат"/>
    <hyperlink ref="D562" r:id="rId561" tooltip="Завантажити сертифікат" display="Завантажити сертифікат"/>
    <hyperlink ref="D563" r:id="rId562" tooltip="Завантажити сертифікат" display="Завантажити сертифікат"/>
    <hyperlink ref="D564" r:id="rId563" tooltip="Завантажити сертифікат" display="Завантажити сертифікат"/>
    <hyperlink ref="D565" r:id="rId564" tooltip="Завантажити сертифікат" display="Завантажити сертифікат"/>
    <hyperlink ref="D566" r:id="rId565" tooltip="Завантажити сертифікат" display="Завантажити сертифікат"/>
    <hyperlink ref="D567" r:id="rId566" tooltip="Завантажити сертифікат" display="Завантажити сертифікат"/>
    <hyperlink ref="D568" r:id="rId567" tooltip="Завантажити сертифікат" display="Завантажити сертифікат"/>
    <hyperlink ref="D569" r:id="rId568" tooltip="Завантажити сертифікат" display="Завантажити сертифікат"/>
    <hyperlink ref="D570" r:id="rId569" tooltip="Завантажити сертифікат" display="Завантажити сертифікат"/>
    <hyperlink ref="D571" r:id="rId570" tooltip="Завантажити сертифікат" display="Завантажити сертифікат"/>
    <hyperlink ref="D572" r:id="rId571" tooltip="Завантажити сертифікат" display="Завантажити сертифікат"/>
    <hyperlink ref="D573" r:id="rId572" tooltip="Завантажити сертифікат" display="Завантажити сертифікат"/>
    <hyperlink ref="D574" r:id="rId573" tooltip="Завантажити сертифікат" display="Завантажити сертифікат"/>
    <hyperlink ref="D575" r:id="rId574" tooltip="Завантажити сертифікат" display="Завантажити сертифікат"/>
    <hyperlink ref="D576" r:id="rId575" tooltip="Завантажити сертифікат" display="Завантажити сертифікат"/>
    <hyperlink ref="D577" r:id="rId576" tooltip="Завантажити сертифікат" display="Завантажити сертифікат"/>
    <hyperlink ref="D578" r:id="rId577" tooltip="Завантажити сертифікат" display="Завантажити сертифікат"/>
    <hyperlink ref="D579" r:id="rId578" tooltip="Завантажити сертифікат" display="Завантажити сертифікат"/>
    <hyperlink ref="D580" r:id="rId579" tooltip="Завантажити сертифікат" display="Завантажити сертифікат"/>
    <hyperlink ref="D581" r:id="rId580" tooltip="Завантажити сертифікат" display="Завантажити сертифікат"/>
    <hyperlink ref="D582" r:id="rId581" tooltip="Завантажити сертифікат" display="Завантажити сертифікат"/>
    <hyperlink ref="D583" r:id="rId582" tooltip="Завантажити сертифікат" display="Завантажити сертифікат"/>
    <hyperlink ref="D584" r:id="rId583" tooltip="Завантажити сертифікат" display="Завантажити сертифікат"/>
    <hyperlink ref="D585" r:id="rId584" tooltip="Завантажити сертифікат" display="Завантажити сертифікат"/>
    <hyperlink ref="D586" r:id="rId585" tooltip="Завантажити сертифікат" display="Завантажити сертифікат"/>
    <hyperlink ref="D587" r:id="rId586" tooltip="Завантажити сертифікат" display="Завантажити сертифікат"/>
    <hyperlink ref="D588" r:id="rId587" tooltip="Завантажити сертифікат" display="Завантажити сертифікат"/>
    <hyperlink ref="D589" r:id="rId588" tooltip="Завантажити сертифікат" display="Завантажити сертифікат"/>
    <hyperlink ref="D590" r:id="rId589" tooltip="Завантажити сертифікат" display="Завантажити сертифікат"/>
    <hyperlink ref="D591" r:id="rId590" tooltip="Завантажити сертифікат" display="Завантажити сертифікат"/>
    <hyperlink ref="D592" r:id="rId591" tooltip="Завантажити сертифікат" display="Завантажити сертифікат"/>
    <hyperlink ref="D593" r:id="rId592" tooltip="Завантажити сертифікат" display="Завантажити сертифікат"/>
    <hyperlink ref="D594" r:id="rId593" tooltip="Завантажити сертифікат" display="Завантажити сертифікат"/>
    <hyperlink ref="D595" r:id="rId594" tooltip="Завантажити сертифікат" display="Завантажити сертифікат"/>
    <hyperlink ref="D596" r:id="rId595" tooltip="Завантажити сертифікат" display="Завантажити сертифікат"/>
    <hyperlink ref="D597" r:id="rId596" tooltip="Завантажити сертифікат" display="Завантажити сертифікат"/>
    <hyperlink ref="D598" r:id="rId597" tooltip="Завантажити сертифікат" display="Завантажити сертифікат"/>
    <hyperlink ref="D599" r:id="rId598" tooltip="Завантажити сертифікат" display="Завантажити сертифікат"/>
    <hyperlink ref="D600" r:id="rId599" tooltip="Завантажити сертифікат" display="Завантажити сертифікат"/>
    <hyperlink ref="D601" r:id="rId600" tooltip="Завантажити сертифікат" display="Завантажити сертифікат"/>
    <hyperlink ref="D602" r:id="rId601" tooltip="Завантажити сертифікат" display="Завантажити сертифікат"/>
    <hyperlink ref="D603" r:id="rId602" tooltip="Завантажити сертифікат" display="Завантажити сертифікат"/>
    <hyperlink ref="D604" r:id="rId603" tooltip="Завантажити сертифікат" display="Завантажити сертифікат"/>
    <hyperlink ref="D605" r:id="rId604" tooltip="Завантажити сертифікат" display="Завантажити сертифікат"/>
    <hyperlink ref="D606" r:id="rId605" tooltip="Завантажити сертифікат" display="Завантажити сертифікат"/>
    <hyperlink ref="D607" r:id="rId606" tooltip="Завантажити сертифікат" display="Завантажити сертифікат"/>
    <hyperlink ref="D608" r:id="rId607" tooltip="Завантажити сертифікат" display="Завантажити сертифікат"/>
    <hyperlink ref="D609" r:id="rId608" tooltip="Завантажити сертифікат" display="Завантажити сертифікат"/>
    <hyperlink ref="D610" r:id="rId609" tooltip="Завантажити сертифікат" display="Завантажити сертифікат"/>
    <hyperlink ref="D611" r:id="rId610" tooltip="Завантажити сертифікат" display="Завантажити сертифікат"/>
    <hyperlink ref="D612" r:id="rId611" tooltip="Завантажити сертифікат" display="Завантажити сертифікат"/>
    <hyperlink ref="D613" r:id="rId612" tooltip="Завантажити сертифікат" display="Завантажити сертифікат"/>
    <hyperlink ref="D614" r:id="rId613" tooltip="Завантажити сертифікат" display="Завантажити сертифікат"/>
    <hyperlink ref="D615" r:id="rId614" tooltip="Завантажити сертифікат" display="Завантажити сертифікат"/>
    <hyperlink ref="D616" r:id="rId615" tooltip="Завантажити сертифікат" display="Завантажити сертифікат"/>
    <hyperlink ref="D617" r:id="rId616" tooltip="Завантажити сертифікат" display="Завантажити сертифікат"/>
    <hyperlink ref="D618" r:id="rId617" tooltip="Завантажити сертифікат" display="Завантажити сертифікат"/>
    <hyperlink ref="D619" r:id="rId618" tooltip="Завантажити сертифікат" display="Завантажити сертифікат"/>
    <hyperlink ref="D620" r:id="rId619" tooltip="Завантажити сертифікат" display="Завантажити сертифікат"/>
    <hyperlink ref="D621" r:id="rId620" tooltip="Завантажити сертифікат" display="Завантажити сертифікат"/>
    <hyperlink ref="D622" r:id="rId621" tooltip="Завантажити сертифікат" display="Завантажити сертифікат"/>
    <hyperlink ref="D623" r:id="rId622" tooltip="Завантажити сертифікат" display="Завантажити сертифікат"/>
    <hyperlink ref="D624" r:id="rId623" tooltip="Завантажити сертифікат" display="Завантажити сертифікат"/>
    <hyperlink ref="D625" r:id="rId624" tooltip="Завантажити сертифікат" display="Завантажити сертифікат"/>
    <hyperlink ref="D626" r:id="rId625" tooltip="Завантажити сертифікат" display="Завантажити сертифікат"/>
    <hyperlink ref="D627" r:id="rId626" tooltip="Завантажити сертифікат" display="Завантажити сертифікат"/>
    <hyperlink ref="D628" r:id="rId627" tooltip="Завантажити сертифікат" display="Завантажити сертифікат"/>
    <hyperlink ref="D629" r:id="rId628" tooltip="Завантажити сертифікат" display="Завантажити сертифікат"/>
    <hyperlink ref="D630" r:id="rId629" tooltip="Завантажити сертифікат" display="Завантажити сертифікат"/>
    <hyperlink ref="D631" r:id="rId630" tooltip="Завантажити сертифікат" display="Завантажити сертифікат"/>
    <hyperlink ref="D632" r:id="rId631" tooltip="Завантажити сертифікат" display="Завантажити сертифікат"/>
    <hyperlink ref="D633" r:id="rId632" tooltip="Завантажити сертифікат" display="Завантажити сертифікат"/>
    <hyperlink ref="D634" r:id="rId633" tooltip="Завантажити сертифікат" display="Завантажити сертифікат"/>
    <hyperlink ref="D635" r:id="rId634" tooltip="Завантажити сертифікат" display="Завантажити сертифікат"/>
    <hyperlink ref="D636" r:id="rId635" tooltip="Завантажити сертифікат" display="Завантажити сертифікат"/>
    <hyperlink ref="D637" r:id="rId636" tooltip="Завантажити сертифікат" display="Завантажити сертифікат"/>
    <hyperlink ref="D638" r:id="rId637" tooltip="Завантажити сертифікат" display="Завантажити сертифікат"/>
    <hyperlink ref="D639" r:id="rId638" tooltip="Завантажити сертифікат" display="Завантажити сертифікат"/>
    <hyperlink ref="D640" r:id="rId639" tooltip="Завантажити сертифікат" display="Завантажити сертифікат"/>
    <hyperlink ref="D641" r:id="rId640" tooltip="Завантажити сертифікат" display="Завантажити сертифікат"/>
    <hyperlink ref="D642" r:id="rId641" tooltip="Завантажити сертифікат" display="Завантажити сертифікат"/>
    <hyperlink ref="D643" r:id="rId642" tooltip="Завантажити сертифікат" display="Завантажити сертифікат"/>
    <hyperlink ref="D644" r:id="rId643" tooltip="Завантажити сертифікат" display="Завантажити сертифікат"/>
    <hyperlink ref="D645" r:id="rId644" tooltip="Завантажити сертифікат" display="Завантажити сертифікат"/>
    <hyperlink ref="D646" r:id="rId645" tooltip="Завантажити сертифікат" display="Завантажити сертифікат"/>
    <hyperlink ref="D647" r:id="rId646" tooltip="Завантажити сертифікат" display="Завантажити сертифікат"/>
    <hyperlink ref="D648" r:id="rId647" tooltip="Завантажити сертифікат" display="Завантажити сертифікат"/>
    <hyperlink ref="D649" r:id="rId648" tooltip="Завантажити сертифікат" display="Завантажити сертифікат"/>
    <hyperlink ref="D650" r:id="rId649" tooltip="Завантажити сертифікат" display="Завантажити сертифікат"/>
    <hyperlink ref="D651" r:id="rId650" tooltip="Завантажити сертифікат" display="Завантажити сертифікат"/>
    <hyperlink ref="D652" r:id="rId651" tooltip="Завантажити сертифікат" display="Завантажити сертифікат"/>
    <hyperlink ref="D653" r:id="rId652" tooltip="Завантажити сертифікат" display="Завантажити сертифікат"/>
    <hyperlink ref="D654" r:id="rId653" tooltip="Завантажити сертифікат" display="Завантажити сертифікат"/>
    <hyperlink ref="D655" r:id="rId654" tooltip="Завантажити сертифікат" display="Завантажити сертифікат"/>
    <hyperlink ref="D656" r:id="rId655" tooltip="Завантажити сертифікат" display="Завантажити сертифікат"/>
    <hyperlink ref="D657" r:id="rId656" tooltip="Завантажити сертифікат" display="Завантажити сертифікат"/>
    <hyperlink ref="D658" r:id="rId657" tooltip="Завантажити сертифікат" display="Завантажити сертифікат"/>
    <hyperlink ref="D659" r:id="rId658" tooltip="Завантажити сертифікат" display="Завантажити сертифікат"/>
    <hyperlink ref="D660" r:id="rId659" tooltip="Завантажити сертифікат" display="Завантажити сертифікат"/>
    <hyperlink ref="D661" r:id="rId660" tooltip="Завантажити сертифікат" display="Завантажити сертифікат"/>
    <hyperlink ref="D662" r:id="rId661" tooltip="Завантажити сертифікат" display="Завантажити сертифікат"/>
    <hyperlink ref="D663" r:id="rId662" tooltip="Завантажити сертифікат" display="Завантажити сертифікат"/>
    <hyperlink ref="D664" r:id="rId663" tooltip="Завантажити сертифікат" display="Завантажити сертифікат"/>
    <hyperlink ref="D665" r:id="rId664" tooltip="Завантажити сертифікат" display="Завантажити сертифікат"/>
    <hyperlink ref="D666" r:id="rId665" tooltip="Завантажити сертифікат" display="Завантажити сертифікат"/>
    <hyperlink ref="D667" r:id="rId666" tooltip="Завантажити сертифікат" display="Завантажити сертифікат"/>
    <hyperlink ref="D668" r:id="rId667" tooltip="Завантажити сертифікат" display="Завантажити сертифікат"/>
    <hyperlink ref="D669" r:id="rId668" tooltip="Завантажити сертифікат" display="Завантажити сертифікат"/>
    <hyperlink ref="D670" r:id="rId669" tooltip="Завантажити сертифікат" display="Завантажити сертифікат"/>
    <hyperlink ref="D671" r:id="rId670" tooltip="Завантажити сертифікат" display="Завантажити сертифікат"/>
    <hyperlink ref="D672" r:id="rId671" tooltip="Завантажити сертифікат" display="Завантажити сертифікат"/>
    <hyperlink ref="D673" r:id="rId672" tooltip="Завантажити сертифікат" display="Завантажити сертифікат"/>
    <hyperlink ref="D674" r:id="rId673" tooltip="Завантажити сертифікат" display="Завантажити сертифікат"/>
    <hyperlink ref="D675" r:id="rId674" tooltip="Завантажити сертифікат" display="Завантажити сертифікат"/>
    <hyperlink ref="D676" r:id="rId675" tooltip="Завантажити сертифікат" display="Завантажити сертифікат"/>
    <hyperlink ref="D677" r:id="rId676" tooltip="Завантажити сертифікат" display="Завантажити сертифікат"/>
    <hyperlink ref="D678" r:id="rId677" tooltip="Завантажити сертифікат" display="Завантажити сертифікат"/>
    <hyperlink ref="D679" r:id="rId678" tooltip="Завантажити сертифікат" display="Завантажити сертифікат"/>
    <hyperlink ref="D680" r:id="rId679" tooltip="Завантажити сертифікат" display="Завантажити сертифікат"/>
    <hyperlink ref="D681" r:id="rId680" tooltip="Завантажити сертифікат" display="Завантажити сертифікат"/>
    <hyperlink ref="D682" r:id="rId681" tooltip="Завантажити сертифікат" display="Завантажити сертифікат"/>
    <hyperlink ref="D683" r:id="rId682" tooltip="Завантажити сертифікат" display="Завантажити сертифікат"/>
    <hyperlink ref="D684" r:id="rId683" tooltip="Завантажити сертифікат" display="Завантажити сертифікат"/>
    <hyperlink ref="D685" r:id="rId684" tooltip="Завантажити сертифікат" display="Завантажити сертифікат"/>
    <hyperlink ref="D686" r:id="rId685" tooltip="Завантажити сертифікат" display="Завантажити сертифікат"/>
    <hyperlink ref="D687" r:id="rId686" tooltip="Завантажити сертифікат" display="Завантажити сертифікат"/>
    <hyperlink ref="D688" r:id="rId687" tooltip="Завантажити сертифікат" display="Завантажити сертифікат"/>
    <hyperlink ref="D689" r:id="rId688" tooltip="Завантажити сертифікат" display="Завантажити сертифікат"/>
    <hyperlink ref="D690" r:id="rId689" tooltip="Завантажити сертифікат" display="Завантажити сертифікат"/>
    <hyperlink ref="D691" r:id="rId690" tooltip="Завантажити сертифікат" display="Завантажити сертифікат"/>
    <hyperlink ref="D692" r:id="rId691" tooltip="Завантажити сертифікат" display="Завантажити сертифікат"/>
    <hyperlink ref="D693" r:id="rId692" tooltip="Завантажити сертифікат" display="Завантажити сертифікат"/>
    <hyperlink ref="D694" r:id="rId693" tooltip="Завантажити сертифікат" display="Завантажити сертифікат"/>
    <hyperlink ref="D695" r:id="rId694" tooltip="Завантажити сертифікат" display="Завантажити сертифікат"/>
    <hyperlink ref="D696" r:id="rId695" tooltip="Завантажити сертифікат" display="Завантажити сертифікат"/>
    <hyperlink ref="D697" r:id="rId696" tooltip="Завантажити сертифікат" display="Завантажити сертифікат"/>
    <hyperlink ref="D698" r:id="rId697" tooltip="Завантажити сертифікат" display="Завантажити сертифікат"/>
    <hyperlink ref="D699" r:id="rId698" tooltip="Завантажити сертифікат" display="Завантажити сертифікат"/>
    <hyperlink ref="D700" r:id="rId699" tooltip="Завантажити сертифікат" display="Завантажити сертифікат"/>
    <hyperlink ref="D701" r:id="rId700" tooltip="Завантажити сертифікат" display="Завантажити сертифікат"/>
    <hyperlink ref="D702" r:id="rId701" tooltip="Завантажити сертифікат" display="Завантажити сертифікат"/>
    <hyperlink ref="D703" r:id="rId702" tooltip="Завантажити сертифікат" display="Завантажити сертифікат"/>
    <hyperlink ref="D704" r:id="rId703" tooltip="Завантажити сертифікат" display="Завантажити сертифікат"/>
    <hyperlink ref="D705" r:id="rId704" tooltip="Завантажити сертифікат" display="Завантажити сертифікат"/>
    <hyperlink ref="D706" r:id="rId705" tooltip="Завантажити сертифікат" display="Завантажити сертифікат"/>
    <hyperlink ref="D707" r:id="rId706" tooltip="Завантажити сертифікат" display="Завантажити сертифікат"/>
    <hyperlink ref="D708" r:id="rId707" tooltip="Завантажити сертифікат" display="Завантажити сертифікат"/>
    <hyperlink ref="D709" r:id="rId708" tooltip="Завантажити сертифікат" display="Завантажити сертифікат"/>
    <hyperlink ref="D710" r:id="rId709" tooltip="Завантажити сертифікат" display="Завантажити сертифікат"/>
    <hyperlink ref="D711" r:id="rId710" tooltip="Завантажити сертифікат" display="Завантажити сертифікат"/>
    <hyperlink ref="D712" r:id="rId711" tooltip="Завантажити сертифікат" display="Завантажити сертифікат"/>
    <hyperlink ref="D713" r:id="rId712" tooltip="Завантажити сертифікат" display="Завантажити сертифікат"/>
    <hyperlink ref="D714" r:id="rId713" tooltip="Завантажити сертифікат" display="Завантажити сертифікат"/>
    <hyperlink ref="D715" r:id="rId714" tooltip="Завантажити сертифікат" display="Завантажити сертифікат"/>
    <hyperlink ref="D716" r:id="rId715" tooltip="Завантажити сертифікат" display="Завантажити сертифікат"/>
    <hyperlink ref="D717" r:id="rId716" tooltip="Завантажити сертифікат" display="Завантажити сертифікат"/>
    <hyperlink ref="D718" r:id="rId717" tooltip="Завантажити сертифікат" display="Завантажити сертифікат"/>
    <hyperlink ref="D719" r:id="rId718" tooltip="Завантажити сертифікат" display="Завантажити сертифікат"/>
    <hyperlink ref="D720" r:id="rId719" tooltip="Завантажити сертифікат" display="Завантажити сертифікат"/>
    <hyperlink ref="D721" r:id="rId720" tooltip="Завантажити сертифікат" display="Завантажити сертифікат"/>
    <hyperlink ref="D722" r:id="rId721" tooltip="Завантажити сертифікат" display="Завантажити сертифікат"/>
    <hyperlink ref="D723" r:id="rId722" tooltip="Завантажити сертифікат" display="Завантажити сертифікат"/>
    <hyperlink ref="D724" r:id="rId723" tooltip="Завантажити сертифікат" display="Завантажити сертифікат"/>
    <hyperlink ref="D725" r:id="rId724" tooltip="Завантажити сертифікат" display="Завантажити сертифікат"/>
    <hyperlink ref="D726" r:id="rId725" tooltip="Завантажити сертифікат" display="Завантажити сертифікат"/>
    <hyperlink ref="D727" r:id="rId726" tooltip="Завантажити сертифікат" display="Завантажити сертифікат"/>
    <hyperlink ref="D728" r:id="rId727" tooltip="Завантажити сертифікат" display="Завантажити сертифікат"/>
    <hyperlink ref="D729" r:id="rId728" tooltip="Завантажити сертифікат" display="Завантажити сертифікат"/>
    <hyperlink ref="D730" r:id="rId729" tooltip="Завантажити сертифікат" display="Завантажити сертифікат"/>
    <hyperlink ref="D731" r:id="rId730" tooltip="Завантажити сертифікат" display="Завантажити сертифікат"/>
    <hyperlink ref="D732" r:id="rId731" tooltip="Завантажити сертифікат" display="Завантажити сертифікат"/>
    <hyperlink ref="D733" r:id="rId732" tooltip="Завантажити сертифікат" display="Завантажити сертифікат"/>
    <hyperlink ref="D734" r:id="rId733" tooltip="Завантажити сертифікат" display="Завантажити сертифікат"/>
    <hyperlink ref="D735" r:id="rId734" tooltip="Завантажити сертифікат" display="Завантажити сертифікат"/>
    <hyperlink ref="D736" r:id="rId735" tooltip="Завантажити сертифікат" display="Завантажити сертифікат"/>
    <hyperlink ref="D737" r:id="rId736" tooltip="Завантажити сертифікат" display="Завантажити сертифікат"/>
    <hyperlink ref="D738" r:id="rId737" tooltip="Завантажити сертифікат" display="Завантажити сертифікат"/>
    <hyperlink ref="D739" r:id="rId738" tooltip="Завантажити сертифікат" display="Завантажити сертифікат"/>
    <hyperlink ref="D740" r:id="rId739" tooltip="Завантажити сертифікат" display="Завантажити сертифікат"/>
    <hyperlink ref="D741" r:id="rId740" tooltip="Завантажити сертифікат" display="Завантажити сертифікат"/>
    <hyperlink ref="D742" r:id="rId741" tooltip="Завантажити сертифікат" display="Завантажити сертифікат"/>
    <hyperlink ref="D743" r:id="rId742" tooltip="Завантажити сертифікат" display="Завантажити сертифікат"/>
    <hyperlink ref="D744" r:id="rId743" tooltip="Завантажити сертифікат" display="Завантажити сертифікат"/>
    <hyperlink ref="D745" r:id="rId744" tooltip="Завантажити сертифікат" display="Завантажити сертифікат"/>
    <hyperlink ref="D746" r:id="rId745" tooltip="Завантажити сертифікат" display="Завантажити сертифікат"/>
    <hyperlink ref="D747" r:id="rId746" tooltip="Завантажити сертифікат" display="Завантажити сертифікат"/>
    <hyperlink ref="D748" r:id="rId747" tooltip="Завантажити сертифікат" display="Завантажити сертифікат"/>
    <hyperlink ref="D749" r:id="rId748" tooltip="Завантажити сертифікат" display="Завантажити сертифікат"/>
    <hyperlink ref="D750" r:id="rId749" tooltip="Завантажити сертифікат" display="Завантажити сертифікат"/>
    <hyperlink ref="D751" r:id="rId750" tooltip="Завантажити сертифікат" display="Завантажити сертифікат"/>
    <hyperlink ref="D752" r:id="rId751" tooltip="Завантажити сертифікат" display="Завантажити сертифікат"/>
    <hyperlink ref="D753" r:id="rId752" tooltip="Завантажити сертифікат" display="Завантажити сертифікат"/>
    <hyperlink ref="D754" r:id="rId753" tooltip="Завантажити сертифікат" display="Завантажити сертифікат"/>
    <hyperlink ref="D755" r:id="rId754" tooltip="Завантажити сертифікат" display="Завантажити сертифікат"/>
    <hyperlink ref="D756" r:id="rId755" tooltip="Завантажити сертифікат" display="Завантажити сертифікат"/>
    <hyperlink ref="D757" r:id="rId756" tooltip="Завантажити сертифікат" display="Завантажити сертифікат"/>
    <hyperlink ref="D758" r:id="rId757" tooltip="Завантажити сертифікат" display="Завантажити сертифікат"/>
    <hyperlink ref="D759" r:id="rId758" tooltip="Завантажити сертифікат" display="Завантажити сертифікат"/>
    <hyperlink ref="D760" r:id="rId759" tooltip="Завантажити сертифікат" display="Завантажити сертифікат"/>
    <hyperlink ref="D761" r:id="rId760" tooltip="Завантажити сертифікат" display="Завантажити сертифікат"/>
    <hyperlink ref="D762" r:id="rId761" tooltip="Завантажити сертифікат" display="Завантажити сертифікат"/>
    <hyperlink ref="D763" r:id="rId762" tooltip="Завантажити сертифікат" display="Завантажити сертифікат"/>
    <hyperlink ref="D764" r:id="rId763" tooltip="Завантажити сертифікат" display="Завантажити сертифікат"/>
    <hyperlink ref="D765" r:id="rId764" tooltip="Завантажити сертифікат" display="Завантажити сертифікат"/>
    <hyperlink ref="D766" r:id="rId765" tooltip="Завантажити сертифікат" display="Завантажити сертифікат"/>
    <hyperlink ref="D767" r:id="rId766" tooltip="Завантажити сертифікат" display="Завантажити сертифікат"/>
    <hyperlink ref="D768" r:id="rId767" tooltip="Завантажити сертифікат" display="Завантажити сертифікат"/>
    <hyperlink ref="D769" r:id="rId768" tooltip="Завантажити сертифікат" display="Завантажити сертифікат"/>
    <hyperlink ref="D770" r:id="rId769" tooltip="Завантажити сертифікат" display="Завантажити сертифікат"/>
    <hyperlink ref="D771" r:id="rId770" tooltip="Завантажити сертифікат" display="Завантажити сертифікат"/>
    <hyperlink ref="D772" r:id="rId771" tooltip="Завантажити сертифікат" display="Завантажити сертифікат"/>
    <hyperlink ref="D773" r:id="rId772" tooltip="Завантажити сертифікат" display="Завантажити сертифікат"/>
    <hyperlink ref="D774" r:id="rId773" tooltip="Завантажити сертифікат" display="Завантажити сертифікат"/>
    <hyperlink ref="D775" r:id="rId774" tooltip="Завантажити сертифікат" display="Завантажити сертифікат"/>
    <hyperlink ref="D776" r:id="rId775" tooltip="Завантажити сертифікат" display="Завантажити сертифікат"/>
    <hyperlink ref="D777" r:id="rId776" tooltip="Завантажити сертифікат" display="Завантажити сертифікат"/>
    <hyperlink ref="D778" r:id="rId777" tooltip="Завантажити сертифікат" display="Завантажити сертифікат"/>
    <hyperlink ref="D779" r:id="rId778" tooltip="Завантажити сертифікат" display="Завантажити сертифікат"/>
    <hyperlink ref="D780" r:id="rId779" tooltip="Завантажити сертифікат" display="Завантажити сертифікат"/>
    <hyperlink ref="D781" r:id="rId780" tooltip="Завантажити сертифікат" display="Завантажити сертифікат"/>
    <hyperlink ref="D782" r:id="rId781" tooltip="Завантажити сертифікат" display="Завантажити сертифікат"/>
    <hyperlink ref="D783" r:id="rId782" tooltip="Завантажити сертифікат" display="Завантажити сертифікат"/>
    <hyperlink ref="D784" r:id="rId783" tooltip="Завантажити сертифікат" display="Завантажити сертифікат"/>
    <hyperlink ref="D785" r:id="rId784" tooltip="Завантажити сертифікат" display="Завантажити сертифікат"/>
    <hyperlink ref="D786" r:id="rId785" tooltip="Завантажити сертифікат" display="Завантажити сертифікат"/>
    <hyperlink ref="D787" r:id="rId786" tooltip="Завантажити сертифікат" display="Завантажити сертифікат"/>
    <hyperlink ref="D788" r:id="rId787" tooltip="Завантажити сертифікат" display="Завантажити сертифікат"/>
    <hyperlink ref="D789" r:id="rId788" tooltip="Завантажити сертифікат" display="Завантажити сертифікат"/>
    <hyperlink ref="D790" r:id="rId789" tooltip="Завантажити сертифікат" display="Завантажити сертифікат"/>
    <hyperlink ref="D791" r:id="rId790" tooltip="Завантажити сертифікат" display="Завантажити сертифікат"/>
    <hyperlink ref="D792" r:id="rId791" tooltip="Завантажити сертифікат" display="Завантажити сертифікат"/>
    <hyperlink ref="D793" r:id="rId792" tooltip="Завантажити сертифікат" display="Завантажити сертифікат"/>
    <hyperlink ref="D794" r:id="rId793" tooltip="Завантажити сертифікат" display="Завантажити сертифікат"/>
    <hyperlink ref="D795" r:id="rId794" tooltip="Завантажити сертифікат" display="Завантажити сертифікат"/>
    <hyperlink ref="D796" r:id="rId795" tooltip="Завантажити сертифікат" display="Завантажити сертифікат"/>
    <hyperlink ref="D797" r:id="rId796" tooltip="Завантажити сертифікат" display="Завантажити сертифікат"/>
    <hyperlink ref="D798" r:id="rId797" tooltip="Завантажити сертифікат" display="Завантажити сертифікат"/>
    <hyperlink ref="D799" r:id="rId798" tooltip="Завантажити сертифікат" display="Завантажити сертифікат"/>
    <hyperlink ref="D800" r:id="rId799" tooltip="Завантажити сертифікат" display="Завантажити сертифікат"/>
    <hyperlink ref="D801" r:id="rId800" tooltip="Завантажити сертифікат" display="Завантажити сертифікат"/>
    <hyperlink ref="D802" r:id="rId801" tooltip="Завантажити сертифікат" display="Завантажити сертифікат"/>
    <hyperlink ref="D803" r:id="rId802" tooltip="Завантажити сертифікат" display="Завантажити сертифікат"/>
    <hyperlink ref="D804" r:id="rId803" tooltip="Завантажити сертифікат" display="Завантажити сертифікат"/>
    <hyperlink ref="D805" r:id="rId804" tooltip="Завантажити сертифікат" display="Завантажити сертифікат"/>
    <hyperlink ref="D806" r:id="rId805" tooltip="Завантажити сертифікат" display="Завантажити сертифікат"/>
    <hyperlink ref="D807" r:id="rId806" tooltip="Завантажити сертифікат" display="Завантажити сертифікат"/>
    <hyperlink ref="D808" r:id="rId807" tooltip="Завантажити сертифікат" display="Завантажити сертифікат"/>
    <hyperlink ref="D809" r:id="rId808" tooltip="Завантажити сертифікат" display="Завантажити сертифікат"/>
    <hyperlink ref="D810" r:id="rId809" tooltip="Завантажити сертифікат" display="Завантажити сертифікат"/>
    <hyperlink ref="D811" r:id="rId810" tooltip="Завантажити сертифікат" display="Завантажити сертифікат"/>
    <hyperlink ref="D812" r:id="rId811" tooltip="Завантажити сертифікат" display="Завантажити сертифікат"/>
    <hyperlink ref="D813" r:id="rId812" tooltip="Завантажити сертифікат" display="Завантажити сертифікат"/>
    <hyperlink ref="D814" r:id="rId813" tooltip="Завантажити сертифікат" display="Завантажити сертифікат"/>
    <hyperlink ref="D815" r:id="rId814" tooltip="Завантажити сертифікат" display="Завантажити сертифікат"/>
    <hyperlink ref="D816" r:id="rId815" tooltip="Завантажити сертифікат" display="Завантажити сертифікат"/>
    <hyperlink ref="D817" r:id="rId816" tooltip="Завантажити сертифікат" display="Завантажити сертифікат"/>
    <hyperlink ref="D818" r:id="rId817" tooltip="Завантажити сертифікат" display="Завантажити сертифікат"/>
    <hyperlink ref="D819" r:id="rId818" tooltip="Завантажити сертифікат" display="Завантажити сертифікат"/>
    <hyperlink ref="D820" r:id="rId819" tooltip="Завантажити сертифікат" display="Завантажити сертифікат"/>
    <hyperlink ref="D821" r:id="rId820" tooltip="Завантажити сертифікат" display="Завантажити сертифікат"/>
    <hyperlink ref="D822" r:id="rId821" tooltip="Завантажити сертифікат" display="Завантажити сертифікат"/>
    <hyperlink ref="D823" r:id="rId822" tooltip="Завантажити сертифікат" display="Завантажити сертифікат"/>
    <hyperlink ref="D824" r:id="rId823" tooltip="Завантажити сертифікат" display="Завантажити сертифікат"/>
    <hyperlink ref="D825" r:id="rId824" tooltip="Завантажити сертифікат" display="Завантажити сертифікат"/>
    <hyperlink ref="D826" r:id="rId825" tooltip="Завантажити сертифікат" display="Завантажити сертифікат"/>
    <hyperlink ref="D827" r:id="rId826" tooltip="Завантажити сертифікат" display="Завантажити сертифікат"/>
    <hyperlink ref="D828" r:id="rId827" tooltip="Завантажити сертифікат" display="Завантажити сертифікат"/>
    <hyperlink ref="D829" r:id="rId828" tooltip="Завантажити сертифікат" display="Завантажити сертифікат"/>
    <hyperlink ref="D830" r:id="rId829" tooltip="Завантажити сертифікат" display="Завантажити сертифікат"/>
    <hyperlink ref="D831" r:id="rId830" tooltip="Завантажити сертифікат" display="Завантажити сертифікат"/>
    <hyperlink ref="D832" r:id="rId831" tooltip="Завантажити сертифікат" display="Завантажити сертифікат"/>
    <hyperlink ref="D833" r:id="rId832" tooltip="Завантажити сертифікат" display="Завантажити сертифікат"/>
    <hyperlink ref="D834" r:id="rId833" tooltip="Завантажити сертифікат" display="Завантажити сертифікат"/>
    <hyperlink ref="D835" r:id="rId834" tooltip="Завантажити сертифікат" display="Завантажити сертифікат"/>
    <hyperlink ref="D836" r:id="rId835" tooltip="Завантажити сертифікат" display="Завантажити сертифікат"/>
    <hyperlink ref="D837" r:id="rId836" tooltip="Завантажити сертифікат" display="Завантажити сертифікат"/>
    <hyperlink ref="D838" r:id="rId837" tooltip="Завантажити сертифікат" display="Завантажити сертифікат"/>
    <hyperlink ref="D839" r:id="rId838" tooltip="Завантажити сертифікат" display="Завантажити сертифікат"/>
    <hyperlink ref="D840" r:id="rId839" tooltip="Завантажити сертифікат" display="Завантажити сертифікат"/>
    <hyperlink ref="D841" r:id="rId840" tooltip="Завантажити сертифікат" display="Завантажити сертифікат"/>
    <hyperlink ref="D842" r:id="rId841" tooltip="Завантажити сертифікат" display="Завантажити сертифікат"/>
    <hyperlink ref="D843" r:id="rId842" tooltip="Завантажити сертифікат" display="Завантажити сертифікат"/>
    <hyperlink ref="D844" r:id="rId843" tooltip="Завантажити сертифікат" display="Завантажити сертифікат"/>
    <hyperlink ref="D845" r:id="rId844" tooltip="Завантажити сертифікат" display="Завантажити сертифікат"/>
    <hyperlink ref="D846" r:id="rId845" tooltip="Завантажити сертифікат" display="Завантажити сертифікат"/>
    <hyperlink ref="D847" r:id="rId846" tooltip="Завантажити сертифікат" display="Завантажити сертифікат"/>
    <hyperlink ref="D848" r:id="rId847" tooltip="Завантажити сертифікат" display="Завантажити сертифікат"/>
    <hyperlink ref="D849" r:id="rId848" tooltip="Завантажити сертифікат" display="Завантажити сертифікат"/>
    <hyperlink ref="D850" r:id="rId849" tooltip="Завантажити сертифікат" display="Завантажити сертифікат"/>
    <hyperlink ref="D851" r:id="rId850" tooltip="Завантажити сертифікат" display="Завантажити сертифікат"/>
    <hyperlink ref="D852" r:id="rId851" tooltip="Завантажити сертифікат" display="Завантажити сертифікат"/>
    <hyperlink ref="D853" r:id="rId852" tooltip="Завантажити сертифікат" display="Завантажити сертифікат"/>
    <hyperlink ref="D854" r:id="rId853" tooltip="Завантажити сертифікат" display="Завантажити сертифікат"/>
    <hyperlink ref="D855" r:id="rId854" tooltip="Завантажити сертифікат" display="Завантажити сертифікат"/>
    <hyperlink ref="D856" r:id="rId855" tooltip="Завантажити сертифікат" display="Завантажити сертифікат"/>
    <hyperlink ref="D857" r:id="rId856" tooltip="Завантажити сертифікат" display="Завантажити сертифікат"/>
    <hyperlink ref="D858" r:id="rId857" tooltip="Завантажити сертифікат" display="Завантажити сертифікат"/>
    <hyperlink ref="D859" r:id="rId858" tooltip="Завантажити сертифікат" display="Завантажити сертифікат"/>
    <hyperlink ref="D860" r:id="rId859" tooltip="Завантажити сертифікат" display="Завантажити сертифікат"/>
    <hyperlink ref="D861" r:id="rId860" tooltip="Завантажити сертифікат" display="Завантажити сертифікат"/>
    <hyperlink ref="D862" r:id="rId861" tooltip="Завантажити сертифікат" display="Завантажити сертифікат"/>
    <hyperlink ref="D863" r:id="rId862" tooltip="Завантажити сертифікат" display="Завантажити сертифікат"/>
    <hyperlink ref="D864" r:id="rId863" tooltip="Завантажити сертифікат" display="Завантажити сертифікат"/>
    <hyperlink ref="D865" r:id="rId864" tooltip="Завантажити сертифікат" display="Завантажити сертифікат"/>
    <hyperlink ref="D866" r:id="rId865" tooltip="Завантажити сертифікат" display="Завантажити сертифікат"/>
    <hyperlink ref="D867" r:id="rId866" tooltip="Завантажити сертифікат" display="Завантажити сертифікат"/>
    <hyperlink ref="D868" r:id="rId867" tooltip="Завантажити сертифікат" display="Завантажити сертифікат"/>
    <hyperlink ref="D869" r:id="rId868" tooltip="Завантажити сертифікат" display="Завантажити сертифікат"/>
    <hyperlink ref="D870" r:id="rId869" tooltip="Завантажити сертифікат" display="Завантажити сертифікат"/>
    <hyperlink ref="D871" r:id="rId870" tooltip="Завантажити сертифікат" display="Завантажити сертифікат"/>
    <hyperlink ref="D872" r:id="rId871" tooltip="Завантажити сертифікат" display="Завантажити сертифікат"/>
    <hyperlink ref="D873" r:id="rId872" tooltip="Завантажити сертифікат" display="Завантажити сертифікат"/>
    <hyperlink ref="D874" r:id="rId873" tooltip="Завантажити сертифікат" display="Завантажити сертифікат"/>
    <hyperlink ref="D875" r:id="rId874" tooltip="Завантажити сертифікат" display="Завантажити сертифікат"/>
    <hyperlink ref="D876" r:id="rId875" tooltip="Завантажити сертифікат" display="Завантажити сертифікат"/>
    <hyperlink ref="D877" r:id="rId876" tooltip="Завантажити сертифікат" display="Завантажити сертифікат"/>
    <hyperlink ref="D878" r:id="rId877" tooltip="Завантажити сертифікат" display="Завантажити сертифікат"/>
    <hyperlink ref="D879" r:id="rId878" tooltip="Завантажити сертифікат" display="Завантажити сертифікат"/>
    <hyperlink ref="D880" r:id="rId879" tooltip="Завантажити сертифікат" display="Завантажити сертифікат"/>
    <hyperlink ref="D881" r:id="rId880" tooltip="Завантажити сертифікат" display="Завантажити сертифікат"/>
    <hyperlink ref="D882" r:id="rId881" tooltip="Завантажити сертифікат" display="Завантажити сертифікат"/>
    <hyperlink ref="D883" r:id="rId882" tooltip="Завантажити сертифікат" display="Завантажити сертифікат"/>
    <hyperlink ref="D884" r:id="rId883" tooltip="Завантажити сертифікат" display="Завантажити сертифікат"/>
    <hyperlink ref="D885" r:id="rId884" tooltip="Завантажити сертифікат" display="Завантажити сертифікат"/>
    <hyperlink ref="D886" r:id="rId885" tooltip="Завантажити сертифікат" display="Завантажити сертифікат"/>
    <hyperlink ref="D887" r:id="rId886" tooltip="Завантажити сертифікат" display="Завантажити сертифікат"/>
    <hyperlink ref="D888" r:id="rId887" tooltip="Завантажити сертифікат" display="Завантажити сертифікат"/>
    <hyperlink ref="D889" r:id="rId888" tooltip="Завантажити сертифікат" display="Завантажити сертифікат"/>
    <hyperlink ref="D890" r:id="rId889" tooltip="Завантажити сертифікат" display="Завантажити сертифікат"/>
    <hyperlink ref="D891" r:id="rId890" tooltip="Завантажити сертифікат" display="Завантажити сертифікат"/>
    <hyperlink ref="D892" r:id="rId891" tooltip="Завантажити сертифікат" display="Завантажити сертифікат"/>
    <hyperlink ref="D893" r:id="rId892" tooltip="Завантажити сертифікат" display="Завантажити сертифікат"/>
    <hyperlink ref="D894" r:id="rId893" tooltip="Завантажити сертифікат" display="Завантажити сертифікат"/>
    <hyperlink ref="D895" r:id="rId894" tooltip="Завантажити сертифікат" display="Завантажити сертифікат"/>
    <hyperlink ref="D896" r:id="rId895" tooltip="Завантажити сертифікат" display="Завантажити сертифікат"/>
    <hyperlink ref="D897" r:id="rId896" tooltip="Завантажити сертифікат" display="Завантажити сертифікат"/>
    <hyperlink ref="D898" r:id="rId897" tooltip="Завантажити сертифікат" display="Завантажити сертифікат"/>
    <hyperlink ref="D899" r:id="rId898" tooltip="Завантажити сертифікат" display="Завантажити сертифікат"/>
    <hyperlink ref="D900" r:id="rId899" tooltip="Завантажити сертифікат" display="Завантажити сертифікат"/>
    <hyperlink ref="D901" r:id="rId900" tooltip="Завантажити сертифікат" display="Завантажити сертифікат"/>
    <hyperlink ref="D902" r:id="rId901" tooltip="Завантажити сертифікат" display="Завантажити сертифікат"/>
    <hyperlink ref="D903" r:id="rId902" tooltip="Завантажити сертифікат" display="Завантажити сертифікат"/>
    <hyperlink ref="D904" r:id="rId903" tooltip="Завантажити сертифікат" display="Завантажити сертифікат"/>
    <hyperlink ref="D905" r:id="rId904" tooltip="Завантажити сертифікат" display="Завантажити сертифікат"/>
    <hyperlink ref="D906" r:id="rId905" tooltip="Завантажити сертифікат" display="Завантажити сертифікат"/>
    <hyperlink ref="D907" r:id="rId906" tooltip="Завантажити сертифікат" display="Завантажити сертифікат"/>
    <hyperlink ref="D908" r:id="rId907" tooltip="Завантажити сертифікат" display="Завантажити сертифікат"/>
    <hyperlink ref="D909" r:id="rId908" tooltip="Завантажити сертифікат" display="Завантажити сертифікат"/>
    <hyperlink ref="D910" r:id="rId909" tooltip="Завантажити сертифікат" display="Завантажити сертифікат"/>
    <hyperlink ref="D911" r:id="rId910" tooltip="Завантажити сертифікат" display="Завантажити сертифікат"/>
    <hyperlink ref="D912" r:id="rId911" tooltip="Завантажити сертифікат" display="Завантажити сертифікат"/>
  </hyperlinks>
  <pageMargins left="0.7" right="0.7" top="0.75" bottom="0.75" header="0.3" footer="0.3"/>
  <pageSetup orientation="portrait" r:id="rId9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2025-01-02T16:27:58Z</dcterms:created>
  <dcterms:modified xsi:type="dcterms:W3CDTF">2025-01-07T11:21:50Z</dcterms:modified>
  <cp:category/>
</cp:coreProperties>
</file>