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C926" i="1" l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<sst xmlns="http://schemas.openxmlformats.org/spreadsheetml/2006/main" count="928" uniqueCount="756">
  <si>
    <t>Заклад</t>
  </si>
  <si>
    <t>Посилання на сертифікат</t>
  </si>
  <si>
    <t>Курячелозівська гімназія Кривоозерської селищної ради Первомайського району Миколаївської області</t>
  </si>
  <si>
    <t>"Дошкільний навчальний заклад - загальноосвітня школа І-III ступенів" №33 Херсонської міської ради</t>
  </si>
  <si>
    <t>"Ліцей "Центральний" Кропивницької міської ради"</t>
  </si>
  <si>
    <t>«Комунальний заклад «Заклад дошкільної освіти (ясла-садок) №39 «Золотий промінчик» Кропивницької міської ради»</t>
  </si>
  <si>
    <t>3 клас гімназії села Омельне Луцького району Волинської області</t>
  </si>
  <si>
    <t>4-Б клас Стрийського ліцею імені Івана Франка</t>
  </si>
  <si>
    <t>Cаратський ліцей</t>
  </si>
  <si>
    <t>Байрацький ліцей Липоводолинської селищної ради Сумської області</t>
  </si>
  <si>
    <t>Баштанський ліцей №2 Баштанського району Миколаївської області</t>
  </si>
  <si>
    <t>Баштечківський заклад дошкільної освіти "Сонечко" Баштечківської сільської ради</t>
  </si>
  <si>
    <t>Бережівський ліцей Парафіївської селищної ради</t>
  </si>
  <si>
    <t>Бережницька гімназія - філія Опорного закладу загальної середньої освіти "Троянівський ліцей" Маневицької селищної ради Волинської області</t>
  </si>
  <si>
    <t>Березнівський економіко-гуманітарний ліцей</t>
  </si>
  <si>
    <t>Бериславський ліцей №3 Бериславської міської ради</t>
  </si>
  <si>
    <t>Бібліотека Раковецької гімназії</t>
  </si>
  <si>
    <t>Білгород-Дністровський морський рибопромисловий фаховий коледж</t>
  </si>
  <si>
    <t>Білицька гімназія Старосамбірської міської ради Самбірського району Львівської області</t>
  </si>
  <si>
    <t>Білопільський дошкільний навчальний заклад (ясла - садок) "Зірочка"</t>
  </si>
  <si>
    <t>Білопільський дошкільний навчальний заклад (ясла-садок) "Зірочка"</t>
  </si>
  <si>
    <t>Білопільський ліцей №2 імені С.М. Гордієнка</t>
  </si>
  <si>
    <t>Білоцерківська гімназія-початкова школа №11</t>
  </si>
  <si>
    <t>Білоцерківський фаховий коледж сервісу та дизайну</t>
  </si>
  <si>
    <t>Білчанський ліцей імені О.Одарія</t>
  </si>
  <si>
    <t>Бірківська філія КЗ "Олександрівський ліцей №2" Олександрівської селищної ради Кропивницького району Кіровоградської області</t>
  </si>
  <si>
    <t>Бобровицький ЗЗСО І-ІІІ ступенів №1</t>
  </si>
  <si>
    <t>Боброїдський ЗЗСО I ступеня</t>
  </si>
  <si>
    <t>Богданівський ліцей Богданівської сільської ради Павлоградського району Дніпропетровської області</t>
  </si>
  <si>
    <t>Бориславський ЗЗСО І-ІІІ ст №5</t>
  </si>
  <si>
    <t>Бочманівський ЗДО "Берізка Куяльницької сільської ради Подільського району Одеської області</t>
  </si>
  <si>
    <t>Брагинівський ліцей Брагинівської сільської ради</t>
  </si>
  <si>
    <t>Бродівська початкова школа Бродівської міської ради Львівської області</t>
  </si>
  <si>
    <t>Будильський заклад загальної середньої освіти І-ІІІ ступенів Лебединської міської ради Сумської області</t>
  </si>
  <si>
    <t>Будянський ліцей Тростянецької селищної ради Вінницької області</t>
  </si>
  <si>
    <t>Бурштинський ліцей №3</t>
  </si>
  <si>
    <t>Бутинський ліцей Вишнівецької селищної ради Кременецького району Тернопільської області</t>
  </si>
  <si>
    <t>Вараський ліцей №1</t>
  </si>
  <si>
    <t>Великодолинський заклад дошкільної освіти "Теремок" Великодолинської селищної ради Одеського району Одеської області</t>
  </si>
  <si>
    <t>Великокунинецька гімназія Вишнівецької селищної ради Кременецького району Тернопільської області</t>
  </si>
  <si>
    <t>Вертіївський дошкільний навчальний заклад "Колосок" Вертіївської сільської ради Ніжинського району Чернігівської області</t>
  </si>
  <si>
    <t>Веселівський заклад освіти "Капітошка" Торчинської селищної ради</t>
  </si>
  <si>
    <t>Вишневий заклад дошкільної освіти "Дюймовочка" Софіївської селищної ради Дніпропетровської області</t>
  </si>
  <si>
    <t>Вище професійне училище №20 м. Львова</t>
  </si>
  <si>
    <t>Вище професійне училище №20 м.Львова</t>
  </si>
  <si>
    <t>Вище професійне училище №41 м. Тульчина</t>
  </si>
  <si>
    <t>Відокремлений підрозділ Національного університету біоресурсів і природокористування України "Ніжинський агротехнічний інститут"</t>
  </si>
  <si>
    <t>Відокремлений структурний підрозділ "Аграрно-економічний фаховий коледж Полтавського державного аграрного університету"</t>
  </si>
  <si>
    <t>Відокремлений структурний підрозділ "Гусятинський фаховий коледж Тернопільського національного технічного університету імені Івана Пулюя"</t>
  </si>
  <si>
    <t>Відокремлений структурний підрозділ "Дубенський фаховий коледж культури і мистецтв Рівненського державного гуманітарного університету"</t>
  </si>
  <si>
    <t>Відокремлений структурний підрозділ "Криворізький фаховий коледж Державного університету економіки і технологій"</t>
  </si>
  <si>
    <t>Відокремлений структурний підрозділ "Роменський фаховий коледж Київського національного економічного університету імені Вадима Гетьмана"</t>
  </si>
  <si>
    <t>Відокремлений структурний підрозділ "Фаховий коледж технологій, бізнесу та права Волинського національного університету імені Лесі Українки"</t>
  </si>
  <si>
    <t>Відокремлений структурний підрозділ "Харківський фаховий коледж харчової промисловості Державного біотехнологічного університету"</t>
  </si>
  <si>
    <t>Відокремлений структурний підрозділ "Хомутецький фаховий коледж Полтавського державного аграрного університету"</t>
  </si>
  <si>
    <t>Відокремлений структурний підрозділ "Хорольський агропромисловий фаховий коледж Полтавського державного аграрного університету"</t>
  </si>
  <si>
    <t>Відокремлений струкурний підрозділ "Політехнічний фаховий коледж Кременчуцького національного університету імені Михайла Остроградського"</t>
  </si>
  <si>
    <t>Відокремлений стуктурний підрозділ "Житомирський торговельно-економічний фаховий коледж Державного торговельно-економічного університету"</t>
  </si>
  <si>
    <t>Відьнозапорізький ліцеї Вільнозапорізької сільської ради</t>
  </si>
  <si>
    <t>Вільнянська гімназія-філія Раївського ліцею Раївської сільської ради</t>
  </si>
  <si>
    <t>Вінницький ліцей №20, 2-А клас</t>
  </si>
  <si>
    <t>Вознесенська гімназія №7 Вознесенської міської ради Миколаївської області</t>
  </si>
  <si>
    <t>Вознесенський ліцей №8</t>
  </si>
  <si>
    <t>Вознесенський міський центр дитячої та юнацької творчості</t>
  </si>
  <si>
    <t>Ворожбянський ліцей (опорний заклад) Ворожбянської міської ради Сумської області</t>
  </si>
  <si>
    <t>Вороньківський ліцей Чорнухинської селищної ради Полтавської області</t>
  </si>
  <si>
    <t>Воскодавський ліцей</t>
  </si>
  <si>
    <t>Воскресенський ліцей Воскресенської селищної ради Миколаївської області</t>
  </si>
  <si>
    <t>ВСП "Марганецький фаховий коледж НТУ "ДП"</t>
  </si>
  <si>
    <t>ВСП "Немирівський фаховий коледж будівництва, економіки та дизайну ВНАУ"</t>
  </si>
  <si>
    <t>ВСП "Технологічний фаховий коледж Дніпровського державного аграрно-економічного університету"</t>
  </si>
  <si>
    <t>Гвардійський заклад дошкільної освіти "Теремок" Гвардійської сільської ради Хмельницького району Хмельницької області"</t>
  </si>
  <si>
    <t>Гімназія №1 міста Новомосковська</t>
  </si>
  <si>
    <t>Гімназія №4 Підгородненської міської ради Дніпропетровської області</t>
  </si>
  <si>
    <t>Гімназія №5 міста Бердичева Житомирської області</t>
  </si>
  <si>
    <t>Гімназія №5 Червоноградської міської ради Львівської області</t>
  </si>
  <si>
    <t>Гімназія №62 Дніпровської міської ради</t>
  </si>
  <si>
    <t>Гімназія №73 Шевченківського району м.Києва</t>
  </si>
  <si>
    <t>Гімназія с. Наддністрянське Мурованокуриловецької селищної ради Вінницької області</t>
  </si>
  <si>
    <t>Гімназія с. Слобідка Іванівської Сільської ради Вінницької області</t>
  </si>
  <si>
    <t>Гімназія с.Бабичі Радехівської міської ради Шептицького району</t>
  </si>
  <si>
    <t>Гірський заклад загальної середньої освіти І - ІІІ ступенів</t>
  </si>
  <si>
    <t>Глибочківська гімназія</t>
  </si>
  <si>
    <t>Глухівська загальноосвітня школа І-ІІІ ступенів №1</t>
  </si>
  <si>
    <t>Голованвський ліцей ім.Т.Г.Шевченка Голованівської селищної ради</t>
  </si>
  <si>
    <t>Голосківська гімназія Кривоозерської селищної ради</t>
  </si>
  <si>
    <t>Гораймівський ліцей Колківської селищної ради Волинської областіц</t>
  </si>
  <si>
    <t>Городецький ліцей Сарненської міської ради Сарненського району Рівненської області</t>
  </si>
  <si>
    <t>Городищенський економічний ліцей Городищенської міської ради Черкаської області</t>
  </si>
  <si>
    <t>Городищенський заклад загальної середньої освіти І-ІІІ ступенів №2 Городищенськї міської ради Черкаської області</t>
  </si>
  <si>
    <t>Городищенський заклад загальної середньої освіти І-ІІІ ступенів №2 Городищенської міської ради Черкаської області</t>
  </si>
  <si>
    <t>Городненський ліцей з початковою школою та гімназією</t>
  </si>
  <si>
    <t>Городоцька початкова школа Городоцької міської ради Хмельницької області</t>
  </si>
  <si>
    <t>Городоцький заклад дошкільної освіти (ясла-садок) №4 "Зернятко" Городоцької міської ради Львівської області</t>
  </si>
  <si>
    <t>Городоцький ЗДО (ясла-садок) №4 "Зернятко" Городоцького міської ради</t>
  </si>
  <si>
    <t>Городоцький ЗДО (ясла-садок) №4 "Зернятко" Городоцької міської ради</t>
  </si>
  <si>
    <t>Гуньківська філія Ліцею №2 міста Немирова Немирівської місьської радии</t>
  </si>
  <si>
    <t>Гурток "Оберіг" комунальний заклад "Центр туристсько-краєзнавчої творчості учнівської молоді" Херсонської обласної ради</t>
  </si>
  <si>
    <t>Гусятинський центр дитячої та юнацької творчості</t>
  </si>
  <si>
    <t>Двірцівський ЗЗСО І-ІІІ ступенів</t>
  </si>
  <si>
    <t>Демидівський ЗДО (ясла - садок) "Сонечко"</t>
  </si>
  <si>
    <t>Демидівський ЗДО (ясла -садок) "Сонечко"</t>
  </si>
  <si>
    <t>Демидівський ЗДО (ясла-садок) "Сонечко"</t>
  </si>
  <si>
    <t>Демидівський ліцей Димерської селищної ради</t>
  </si>
  <si>
    <t>Державний заклад професійної (професійно-технічної) освіти "Харківське вище професійне училище швейного виробництва та побуту"</t>
  </si>
  <si>
    <t>Державний навчальний заклад "Жашківський аграрно-технологічний професійний ліцей"</t>
  </si>
  <si>
    <t>Державний навчальний заклад "Звенигородський центр підготовки і перепідготовки робітничих кадрів"</t>
  </si>
  <si>
    <t>Державний навчальний заклад "Краматорське вище професійне торгово-кулінарне училище"</t>
  </si>
  <si>
    <t>Державний навчальний заклад "Мукачівський центр професійно-технічної освіти"</t>
  </si>
  <si>
    <t>Державний навчальний заклад "Уманський професійний ліцей"</t>
  </si>
  <si>
    <t>Державний навчальний заклад "Центр професійно-технічної освіти №1 м. Вінниці"</t>
  </si>
  <si>
    <t>Державний професійно-технічний навчальний заклад "Дубровицький професійний ліцей"</t>
  </si>
  <si>
    <t>Державний професійно-технічний навчальний заклад "Лебединське вище професійне училище лісового господарства"</t>
  </si>
  <si>
    <t>Державний професійно-технічний навчальний заклад "Острозьке вище професійне училище"</t>
  </si>
  <si>
    <t>Державний професійно-технічний навчальний заклад "Софіївський професійний ліцей"</t>
  </si>
  <si>
    <t>Державний професійно-технічний навчальний заклад "Шосткинське вище професійне училище"</t>
  </si>
  <si>
    <t>Дитиницька початкова школа Тараканівської сільської ради</t>
  </si>
  <si>
    <t>Дитиницька початкова школа Тараканівської сільської ради (дошкільний підрозділ)</t>
  </si>
  <si>
    <t>Дібрівська гімназія Миргородської міської ради Полтавської області</t>
  </si>
  <si>
    <t>Дмитрівська філія Дмитрівського ліцею імені Т.Г. Шевченка</t>
  </si>
  <si>
    <t>Дмитрівський дитячий садок "Ромашка" Миколаївської сільської ради Синельниківського району Дніпропетровської області</t>
  </si>
  <si>
    <t>Дмитрівський ліцей імені Т.Г. Шевченка Дмитрівської сільської ради Кропивницького району Кіровоградської області</t>
  </si>
  <si>
    <t>ДНЗ "Львівське вище професійне художнє училище"</t>
  </si>
  <si>
    <t>ДНЗ "Херсонське вище професійне училище сервісу та дизайну"</t>
  </si>
  <si>
    <t>ДНЗ (ясла-садок комбінованого типу) №19 "Світлячок"</t>
  </si>
  <si>
    <t>Дніпровська гімназія № 2 Дніпровської міської ради</t>
  </si>
  <si>
    <t>Дніпровська гімназія №114 Дніпровської міської ради</t>
  </si>
  <si>
    <t>Дніпровська гімназія №115 Дніпровської міської ради</t>
  </si>
  <si>
    <t>Дніпровська гімназія №124 Дніпровської міської ради</t>
  </si>
  <si>
    <t>Дніпровська гімназія №125 Дніпровської міської ради</t>
  </si>
  <si>
    <t>Дніпровська гімназія №13 Дніпровської міської ради</t>
  </si>
  <si>
    <t>Дніпровська гімназія №17 Дніпровської міської ради</t>
  </si>
  <si>
    <t>Дніпровська гімназія №4 Дніпровської міської ради</t>
  </si>
  <si>
    <t>Дніпровська гімназія №5 Дніпровської міської ради</t>
  </si>
  <si>
    <t>Дніпровська гімназія №59 Дніпровської міської ради Дніпропетровської області</t>
  </si>
  <si>
    <t>Дніпровська гімназія №69 Дніпровської міської ради</t>
  </si>
  <si>
    <t>Дніпровська гімназія №72 Дніпровської міської ради</t>
  </si>
  <si>
    <t>Дніпровська гімназія №74 Дніпровської міської ради</t>
  </si>
  <si>
    <t>Дніпровська гімназія №85 Дніпровської міської ради</t>
  </si>
  <si>
    <t>Дніпровський ліцей №130 Дніпровської міської ради</t>
  </si>
  <si>
    <t>Дніпровський транспортно-економічний фаховий коледж</t>
  </si>
  <si>
    <t>Дніпропетровська гімназія №69 Дніпровської міської ради</t>
  </si>
  <si>
    <t>Доброкриничанська гімназія Інгульської сільської ради</t>
  </si>
  <si>
    <t>Доманівський ЗДО №2 Доманівської селищної ради</t>
  </si>
  <si>
    <t>Дошкільна група "Калинка" Великошкарівської початкової школи</t>
  </si>
  <si>
    <t>Дошкільний навчальний заклад (ясла-садок) №12 Вараської міської ради Рівненської області</t>
  </si>
  <si>
    <t>Дошкільний навчальний заклад (ясла-садок) №423</t>
  </si>
  <si>
    <t>Дошкільний навчальний заклад (ясла-садок) №52 "Казковий"</t>
  </si>
  <si>
    <t>Дошкільний навчальний заклад (ясла-садок) №647 м.Київ</t>
  </si>
  <si>
    <t>Дошкільний навчальний заклад (ясла-садок) №82 Шевченківського району міста Києва</t>
  </si>
  <si>
    <t>Дошкільний навчальний заклад №19 "Світлячок" ясла-садок комбінованого типу</t>
  </si>
  <si>
    <t>Дошкільний навчальний заклад №21 "Оленка" (ясла-садок комінованого типу) Смілянської міської ради Черкаської області</t>
  </si>
  <si>
    <t>Дошкільний навчальний заклад №24 "Калинка" (ясла-садок комбінованого типу) Смілянської міської ради Черкаської області</t>
  </si>
  <si>
    <t>Дошкільний навчальний заклад №27 "Джерельце" (ясла-садок комбінованого типу), центр природного оздоровлення дітей</t>
  </si>
  <si>
    <t>Дошкільний навчальний заклад-центр розвитку дитини №20 "Пірамідка" Херсонської міської ради</t>
  </si>
  <si>
    <t>Дошкільний підрозділ Херсонського НВК №9</t>
  </si>
  <si>
    <t>Дошкільний підрозділ Херсонської навчально-виховного комплексу №9</t>
  </si>
  <si>
    <t>ДПТНЗ "Дніпровський центр професійно-технічної освіти"</t>
  </si>
  <si>
    <t>ДПТНЗ "Чернігівське вище професійне училище побутового обслуговування"</t>
  </si>
  <si>
    <t>Драбівський ліцей Драбівської селищної ради</t>
  </si>
  <si>
    <t>Дубровицький ліцей Дубровицької міської ради</t>
  </si>
  <si>
    <t>Жашківський опорний ліцей №2 Жашківської міської ради Черкаської області</t>
  </si>
  <si>
    <t>Житомирський базовий фармацевтичний фаховий коледж</t>
  </si>
  <si>
    <t>Житомирський базовий фармацевтичний фаховий коледж Житомирської обласної ради</t>
  </si>
  <si>
    <t>Житомирський дошкільний навчальний заклад №26</t>
  </si>
  <si>
    <t>Житомирський дошкільний навчальний заклад №3</t>
  </si>
  <si>
    <t>Житомирський дошкільний навчальний заклад №42</t>
  </si>
  <si>
    <t>Житомирський дошкільний навчальний заклад №6</t>
  </si>
  <si>
    <t>Житомирський дошкільний навчальний заклад №73</t>
  </si>
  <si>
    <t>Житомирський спеціальний заклад дошкільної освіти №59</t>
  </si>
  <si>
    <t>Житомирський спеціальний центр розвитку дитини санаторного типу №41</t>
  </si>
  <si>
    <t>Журавлівський ліцей Тульчинської міської ради Вінницької області</t>
  </si>
  <si>
    <t>Заверещицький навчально-виховний комплекс І-ІІІ ступенів «Заклад загальної середньої освіти – заклад дошкільної освіти «Берегиня»»</t>
  </si>
  <si>
    <t>Заводський ліцей №2 Заводської міської ради</t>
  </si>
  <si>
    <t>Загальноосвітня санаторна школа-інтернат №19</t>
  </si>
  <si>
    <t>Загальноосвітня школа №30 м.Полтава</t>
  </si>
  <si>
    <t>Заклад дошільної освіти (ясла-садок) №12 "Золота рибка" м.Ковеля</t>
  </si>
  <si>
    <t>Заклад дошкільної освіти "Веселка" Глодоської сільської ради Новоукраїнського району Кіровоградської області</t>
  </si>
  <si>
    <t>Заклад дошкільної освіти "Дубочок"</t>
  </si>
  <si>
    <t>Заклад дошкільної освіти "Золота рибка" Якушинецької сільської ради</t>
  </si>
  <si>
    <t>Заклад дошкільної освіти "Казка" Томаківської селищної ради Дніпропетровської області</t>
  </si>
  <si>
    <t>Заклад дошкільної освіти "Колобок" села Суботці Суботцівської сільської ради Кропивницького району Кіровоградської області</t>
  </si>
  <si>
    <t>Заклад дошкільної освіти "Малятко" Мізоцької селищної ради Рівненської області</t>
  </si>
  <si>
    <t>Заклад дошкільної освіти "Червона шапочка" Слобожанської селищної ради Дніпровського району Дніпропетровської області</t>
  </si>
  <si>
    <t>Заклад дошкільної освіти (дитячий садок) "Казка" села Костянтинівка Сарненської міської ради</t>
  </si>
  <si>
    <t>Заклад дошкільної освіти (дитячий садок) №83 "Чижик" Запорізької міської ради</t>
  </si>
  <si>
    <t>Заклад дошкільної освіти (ясла - садок) "Вільні"</t>
  </si>
  <si>
    <t>Заклад дошкільної освіти (ясла - садок) "Калинка" Охтирської міської ради Сумської області</t>
  </si>
  <si>
    <t>Заклад дошкільної освіти (ясла - садок) №12 "Олімпійський"</t>
  </si>
  <si>
    <t>Заклад дошкільної освіти (ясла - садок) №12 "Олімпійський" Сумської міської ради</t>
  </si>
  <si>
    <t>Заклад дошкільної освіти (ясла - садок) №12 "Ромашка" Ніжинської міської ради</t>
  </si>
  <si>
    <t>Заклад дошкільної освіти (ясла - садок) №21 "Волошка" Сумської міської ради</t>
  </si>
  <si>
    <t>Заклад дошкільної освіти (ясла - садок) №3 "Дюймовочка"</t>
  </si>
  <si>
    <t>Заклад дошкільної освіти (ясла - садок) №3 Прилуцької міської ради</t>
  </si>
  <si>
    <t>Заклад дошкільної освіти (ясла - садок) комбінованого типу №9 "Росинка"</t>
  </si>
  <si>
    <t>Заклад дошкільної освіти (ясла-садок ) №73 "Червона квіточка" комбінованого типу м. Кропивницький</t>
  </si>
  <si>
    <t>Заклад дошкільної освіти (ясла-садок) "Малятко" №1 комбінованого типу м. Жашків Жашківської міської ради Черкаської області</t>
  </si>
  <si>
    <t>Заклад дошкільної освіти (ясла-садок) "Росинка" Охтирської міської ради Сумської області</t>
  </si>
  <si>
    <t>Заклад дошкільної освіти (ясла-садок) №1 "Ластівка" Первомайської міської ради Миколаївської області</t>
  </si>
  <si>
    <t>Заклад дошкільної освіти (ясла-садок) №1 "Ромашка" комбінованого типу міста Березне Березнівської міської ради Рівненського району Рівненської області</t>
  </si>
  <si>
    <t>Заклад дошкільної освіти (ясла-садок) №12 "Олімпіський" Сумської міської ради</t>
  </si>
  <si>
    <t>Заклад дошкільної освіти (ясла-садок) №12 Ніжинської міської ради Чернігівської області</t>
  </si>
  <si>
    <t>Заклад дошкільної освіти (ясла-садок) №14 Львівської міської ради</t>
  </si>
  <si>
    <t>Заклад дошкільної освіти (ясла-садок) №157 міста Києва</t>
  </si>
  <si>
    <t>Заклад дошкільної освіти (ясла-садок) №3 ”Дзвіночок ” міста Білгорода-Дністровського Одеської області</t>
  </si>
  <si>
    <t>Заклад дошкільної освіти (ясла-садок) №33 Рівненської міської ради</t>
  </si>
  <si>
    <t>Заклад дошкільної освіти (ясла-садок) №333 Деснянського району міста Києва</t>
  </si>
  <si>
    <t>Заклад дошкільної освіти (ясла-садок) №423</t>
  </si>
  <si>
    <t>Заклад дошкільної освіти (ясла-садок) №5 "Горобинка" Тернівської міської ради Дніпропетровської області</t>
  </si>
  <si>
    <t>Заклад дошкільної освіти (ясла-садок) №6 "Казка" Сарненської міської ради</t>
  </si>
  <si>
    <t>Заклад дошкільної освіти (ясла-садок) №8</t>
  </si>
  <si>
    <t>Заклад дошкільної освіти (ясла-садок) комбінованого типу "Пізнайко"</t>
  </si>
  <si>
    <t>Заклад дошкільної освіти (ясла-садок) комбінованого типу №11 "Горобинка" Чернівецької міської ради</t>
  </si>
  <si>
    <t>Заклад дошкільної освіти (ясла-садок) комбінованого типу №166 Львівської міської ради</t>
  </si>
  <si>
    <t>Заклад дошкільної освіти (ясла-садок) комбінованого типу №297 "Здоров'ячок" Запорізької міської ради</t>
  </si>
  <si>
    <t>Заклад дошкільної освіти (ясла-садок) комбінованого типу №726 м.Києва</t>
  </si>
  <si>
    <t>Заклад дошкільної освіти №1 "Веселка" Красилівської міської ради Хмельницької області</t>
  </si>
  <si>
    <t>Заклад дошкільної освіти №1 "Перлинка" Шепетівської міської ради Хмельницької області</t>
  </si>
  <si>
    <t>Заклад дошкільної освіти №1 "Чайка" Верхньодніпровської міської ради</t>
  </si>
  <si>
    <t>Заклад дошкільної освіти №1 м. Чортків Тернопільська область</t>
  </si>
  <si>
    <t>Заклад дошкільної освіти №12 "Ромашка"</t>
  </si>
  <si>
    <t>Заклад дошкільної освіти №12 (ясла-садок) "Олімпійський" Сумської міської ради</t>
  </si>
  <si>
    <t>Заклад дошкільної освіти №16 "Сонечко" м.Івано-Франківськ</t>
  </si>
  <si>
    <t>Заклад дошкільної освіти №187</t>
  </si>
  <si>
    <t>Заклад дошкільної освіти №19 "Світлячок"</t>
  </si>
  <si>
    <t>Заклад дошкільної освіти №2 "Малятко" Христинівської міської ради Черкаської області</t>
  </si>
  <si>
    <t>Заклад дошкільної освіти №20 "Дзвіночок"</t>
  </si>
  <si>
    <t>Заклад дошкільної освіти №3 "Веселка" Південноукраїнської міської ради</t>
  </si>
  <si>
    <t>Заклад дошкільної освіти №3 "Дзвіночок" Верхньодніпровської міської ради</t>
  </si>
  <si>
    <t>Заклад дошкільної освіти №3 "Дзвіночок" Нетішинської міської ради</t>
  </si>
  <si>
    <t>Заклад дошкільної освіти №3 "Ялинка" Сарненської міської ради</t>
  </si>
  <si>
    <t>Заклад дошкільної освіти №4 "Зайчатко" загального розвитку Христинівської міської ради Черкаської області</t>
  </si>
  <si>
    <t>Заклад дошкільної освіти №5 "Калинка" Шполянської міської ради ОТГ Черкаської області</t>
  </si>
  <si>
    <t>Заклад дошкільної освіти №5 "Мальва" Христинівської міської ради Черкаської області</t>
  </si>
  <si>
    <t>Заклад дошкільної освіти №5 "Пізнайко" Нетішинської міської ради</t>
  </si>
  <si>
    <t>Заклад дошкільної освіти №5 (ясла-садок) комбінованого типу Смілянської міської ради</t>
  </si>
  <si>
    <t>Заклад дошкільної освіти №7 "Оленка" Нетішинської міської ради.</t>
  </si>
  <si>
    <t>Заклад дошкільної освіти №7 Чортківської міської ради</t>
  </si>
  <si>
    <t>Заклад дошкільної освіти №8 "Кручайлик" Ніжинської міської ради в Чернігівській області</t>
  </si>
  <si>
    <t>Заклад дошкільної освіти №8 Чортківської міської ради Тернопільської області</t>
  </si>
  <si>
    <t>Заклад дошкільної освіти №9 "Барвінок"</t>
  </si>
  <si>
    <t>Заклад дошкільної освіти комбінованого типу №183 м.Львів</t>
  </si>
  <si>
    <t>Заклад дошкільної освіти комбінованого типу №26</t>
  </si>
  <si>
    <t>Заклад дошкільної освіти с.Давидів Давидівської сільської ради</t>
  </si>
  <si>
    <t>Заклад дошкільної освіти с.Містки</t>
  </si>
  <si>
    <t>Заклад дошкільної освіти ясла-садок комбінованого типу №179 Львівської міської ради</t>
  </si>
  <si>
    <t>Заклад загальної середньої освіти "Любешівськоволянська гімназія" Любешівської селищної ради Волинської області</t>
  </si>
  <si>
    <t>Заклад загальної середньої освіти "Максимівська гімназія" Збаразької міської ради Тернопільської області</t>
  </si>
  <si>
    <t>Заклад загальної середньої освіти "Микільська-на-Дніпрі гімназія" Солонянської селищної ради Дніпропетровської області</t>
  </si>
  <si>
    <t>Заклад загальної середньої освіти "Угриничівська гімназія"</t>
  </si>
  <si>
    <t>Заклад загальної середньої освіти "Шимковецька гімназія" Збаразької міської ради</t>
  </si>
  <si>
    <t>Заклад загальної середньої освіти Берестечківський ліцей Берестечківської міської ради Волинської області</t>
  </si>
  <si>
    <t>Заклад загальної середньої освіти І-ІІІ ступенів села Білоусівка Драбівської селищної ради Черкаської області</t>
  </si>
  <si>
    <t>Заклад загальної середньої освіти Мервинський ліцей Берестечківської міської ради</t>
  </si>
  <si>
    <t>Заклад професійної (професійно-технічної) освіти "Регіональний центр професійної освіти залізничного транспорту та агротехнічного сервісу"</t>
  </si>
  <si>
    <t>Заклад професійної (професійно-технічної)освіти "Регіональний центр професійної освіти залізничного транспорту та агротехнічного сервісу"</t>
  </si>
  <si>
    <t>Закладу дошкільної освіти (ясла-садок) комбінованого типу "Дивосвіт" Слобожанської селищної ради Дніпровського району Дніпропетровської області</t>
  </si>
  <si>
    <t>Залісецький ліцей імені Андрія Чабана</t>
  </si>
  <si>
    <t>Зарічненський ліцей Черкаської селищної ради Самарівського району Дніпропетровської області</t>
  </si>
  <si>
    <t>Звірівська початкова школа Підгайцівської сільської ради Луцького району Волинської області</t>
  </si>
  <si>
    <t>ЗД3 (ясла-садок) №5 "Вербиченька" Сарненської міської ради</t>
  </si>
  <si>
    <t>ЗДО "Веселка" с. Іркліїв</t>
  </si>
  <si>
    <t>ЗДО "Малятко" Мізоцької селищної ради</t>
  </si>
  <si>
    <t>ЗДО "Сонечко"</t>
  </si>
  <si>
    <t>ЗДО (ясла - садок) №17 м.Львова</t>
  </si>
  <si>
    <t>ЗДО (ясла-садок) "Берізка"</t>
  </si>
  <si>
    <t>ЗДО (ясла-садок) № 597 комбінованого типу Деснянського району міста Києва</t>
  </si>
  <si>
    <t>ЗДО (ясла-садок) №17 "Перлинка" комбінованого типу Ніжинської міської ради</t>
  </si>
  <si>
    <t>ЗДО №12 "Ромашка" Ніжинської міської ради Чернігівської області</t>
  </si>
  <si>
    <t>ЗДО №187</t>
  </si>
  <si>
    <t>ЗДО №19</t>
  </si>
  <si>
    <t>ЗДО №3 "Дзвіночок" Верхньодніпровської міської ради</t>
  </si>
  <si>
    <t>ЗДО №3 (ясла-садок комбінованого типу) Смілянської міської ради Черкаської області</t>
  </si>
  <si>
    <t>ЗДО №4 "Ластівка" Добропільського відділу освіти</t>
  </si>
  <si>
    <t>ЗДО №5 "Горобинка"</t>
  </si>
  <si>
    <t>ЗДО №7 "Оленка" Нетішинської міської ради</t>
  </si>
  <si>
    <t>Зеленопідський ОЗЗСО Зеленопідської сільської ради Каховського району Херсонської області</t>
  </si>
  <si>
    <t>Зеленська гімназія Ковельської міської ради Волинської області</t>
  </si>
  <si>
    <t>ЗЗСО "Великоурінський ліцей"</t>
  </si>
  <si>
    <t>ЗЗСО Прилиманський ліцей Авангардівської селищної ради</t>
  </si>
  <si>
    <t>Зіньківський заклад дошкільної освіти (ясла-садок) №1 "Ромашка"</t>
  </si>
  <si>
    <t>Зіньківський опорний ліцей імені М.К.Зерова</t>
  </si>
  <si>
    <t>Злазненський ліцей Головинської сільської ради Рівненського району Рівненської області</t>
  </si>
  <si>
    <t>Золотоніський заклад дошкільної освіти (ясла-садок) "Берізка" Золотоніської міської ради Черкаської області</t>
  </si>
  <si>
    <t>Зорянський ліцей Слов'янської сільської ради</t>
  </si>
  <si>
    <t>Іванівська гімназія Південноукраїнської ОТГ</t>
  </si>
  <si>
    <t>Іванівська філія Комунального закладу "Гурівський ліцей Гурівської сільської ради"</t>
  </si>
  <si>
    <t>Ізмайлівська гімназія Олександрійської міської ради</t>
  </si>
  <si>
    <t>Інгуло - Кам'янська філія Ліцею Новгородківської селищної ради Кіровоградської області</t>
  </si>
  <si>
    <t>Іркліївський ЗДО "Веселка" Іркліївської сільської ради</t>
  </si>
  <si>
    <t>Казанківський професійний аграрний ліцей</t>
  </si>
  <si>
    <t>Калениківський заклад загальної середньої освіти І-ІІІ ступенів Решетилівської міської ради Полтавської області</t>
  </si>
  <si>
    <t>Калинівська філія Первозванівського ліцею Первозванівської сільської ради Кропивницького району Кіровоградської області</t>
  </si>
  <si>
    <t>Калинівський ліцей Березанської селищної ради</t>
  </si>
  <si>
    <t>Калинівський ліцей Березанської селищної ради Миколаївської області</t>
  </si>
  <si>
    <t>Калуський ліцей №2</t>
  </si>
  <si>
    <t>Кальницький ліцей ім. Я. Івашкевича Дашівської селищної ради</t>
  </si>
  <si>
    <t>Кам'янець-Подільський ліцей №9 ім. А.М.Трояна</t>
  </si>
  <si>
    <t>Кам'янський енергетичний фаховий коледж</t>
  </si>
  <si>
    <t>КЗ "Городнянський ліцей №1"</t>
  </si>
  <si>
    <t>КЗ "ЗДО №35 "Барвінок" Чернігівської міської ради</t>
  </si>
  <si>
    <t>КЗ "ЗДО №35" Барвінок" Чернігівської міської ради</t>
  </si>
  <si>
    <t>КЗ "Козацька гімназія кропивницької міської ради"</t>
  </si>
  <si>
    <t>КЗ "Нікопольська міська школа мистецтв №1"</t>
  </si>
  <si>
    <t>КЗ "Солоницівський ліцей №1" Солоницівської селищної ради Харківської області</t>
  </si>
  <si>
    <t>КЗ "Черкаська спеціальна школа Черкаської обласної ради"</t>
  </si>
  <si>
    <t>КЗ "Черкаський академічний ліцей "Перспектива" Черкаської обласної ради</t>
  </si>
  <si>
    <t>КЗ "Чугуївський опорний ліцей №6 ім. І.М.Кожедуба" Чугуївської міської ради Харківської області</t>
  </si>
  <si>
    <t>КЗ «Смілянський НВК «ДНЗ-ЗОШ I-II ст. №13» Смілянської міської ради Черкаської області</t>
  </si>
  <si>
    <t>КЗ Авангардівський ЗДО "Берізка" Авангардівської селищної ради</t>
  </si>
  <si>
    <t>КЗ Ліцей №3 КМР Дошкільний підрозділ "Зернятко"</t>
  </si>
  <si>
    <t>КЗ Новосанжарський ЗДО №1 "Сонечко" Новосанжарської селищної ради Полтавської області</t>
  </si>
  <si>
    <t>КЗДО "Вербківський дитячий ясла-садок "Оксанка" загального розвитку"</t>
  </si>
  <si>
    <t>КЗДО "Казка" Тростянецької міської ради</t>
  </si>
  <si>
    <t>КЗДО "Чарівна казка" Любимівської сільської ради Дніпровського району Дніпропетровської області</t>
  </si>
  <si>
    <t>КЗДО КТ №151 Криворізької міської ради</t>
  </si>
  <si>
    <t>КЗЗСО "Луцький ліцей №11" Луцької міської ради</t>
  </si>
  <si>
    <t>КЗЗСО "Луцький ліцей №14 імені Василя Сухомлинського Луцької міської ради"</t>
  </si>
  <si>
    <t>КЗОЗ "Харківський обласний медичний фаховий коледж" ХОР</t>
  </si>
  <si>
    <t>КЗПО Центр дитячої та юнацької творчості "Сузір'я"</t>
  </si>
  <si>
    <t>Київський професійний коледж автотранспортних технологій</t>
  </si>
  <si>
    <t>Київський фаховий коледж прикладних наук</t>
  </si>
  <si>
    <t>Клесівський ліцей Клесівської селищної ради Сарненського району Рівненської області</t>
  </si>
  <si>
    <t>Княгининівський ліцей №34 Луцької міської ради</t>
  </si>
  <si>
    <t>Коломийський ліцей №9 Коломийської міської ради</t>
  </si>
  <si>
    <t>Комишуватський ліцей Рівнянської сільської ради Новоукраїнського району Кіровоградської області</t>
  </si>
  <si>
    <t>Комунальна установа "Долинський ліцей Долинської сільської ради Одеської області"</t>
  </si>
  <si>
    <t>Комунальна установа Сумська загальноосвітня школа І-ІІІ ступенів №27 м.Суми Сумської області</t>
  </si>
  <si>
    <t>Комунальна установа Сумська спеціалізована школа I-III ступенів №17, м.Суми, Сумської області</t>
  </si>
  <si>
    <t>Комунальна установа Сумська спеціалізована школа І-ІІІ ступенів №17 м. Суми Сумської області</t>
  </si>
  <si>
    <t>Комунальний екологічний заклад дошкільної освіти №53 "Золотий півник" Нікопольської міської ради</t>
  </si>
  <si>
    <t>Комунальний заклад "Борзнянський ліцей" Чернігівської обласної ради</t>
  </si>
  <si>
    <t>Комунальний заклад "Великолепетиський опорний ліцей"</t>
  </si>
  <si>
    <t>Комунальний заклад "Вінницький ліцей №20"</t>
  </si>
  <si>
    <t>Комунальний заклад "Вінницький ліцей №29"</t>
  </si>
  <si>
    <t>Комунальний заклад "Голованівський професійний ліцей Кіровоградської обласної ради"</t>
  </si>
  <si>
    <t>Комунальний заклад "Городнянський ліцей №2" Городнянської міської ради Чернігівської області</t>
  </si>
  <si>
    <t>Комунальний заклад "Грищинецький ліцей" Бобрицької сільської ради Черкаської області</t>
  </si>
  <si>
    <t>Комунальний заклад "Заклад дошкільної освіти ( ясла-садок) №44 Харківської міської ради"</t>
  </si>
  <si>
    <t>Комунальний заклад "Заклад дошкільної освіти (дитячий садок) "Веселка" Сурсько-Литовської сільської ради Дніпровського району Дніпропетровської області"</t>
  </si>
  <si>
    <t>Комунальний заклад "Заклад дошкільної освіти (дитячий садок) №3 "Сонечко"</t>
  </si>
  <si>
    <t>Комунальний заклад "Заклад дошкільної освіти (дитячий садок) села Заріччя" Володимирської міської ради</t>
  </si>
  <si>
    <t>Комунальний заклад "Заклад дошкільної освіти (ясла-садок) №1 "Дзвіночок" Володимирської міської ради</t>
  </si>
  <si>
    <t>Комунальний заклад "Заклад дошкільної освіти (ясла-садок) №138 Харківської міської ради"</t>
  </si>
  <si>
    <t>Комунальний заклад "Заклад дошкільної освіти (ясла-садок) №265 Харківської міської ради"</t>
  </si>
  <si>
    <t>Комунальний заклад "Заклад дошкільної освіти (ясла-садок) №36 Харківської міської ради"</t>
  </si>
  <si>
    <t>Комунальний заклад "Заклад дошкільної освіти (ясла-садок) №377 Харківської міської ради"</t>
  </si>
  <si>
    <t>Комунальний заклад "Заклад дошкільної освіти (ясла-садок) №428 Харківської міської ради"</t>
  </si>
  <si>
    <t>Комунальний заклад "Заклад дошкільної освіти (ясла-садок) №5 "Горобинка" Тернівської міської ради Дніпропетровської області"</t>
  </si>
  <si>
    <t>Комунальний заклад "Заклад дошкільної освіти (ясла-садок) №6 "Бджілка" Кам'янської міської ради</t>
  </si>
  <si>
    <t>Комунальний заклад "Заклад дошкільної освіти (ясла-садок) №72 Харківської міської ради"</t>
  </si>
  <si>
    <t>Комунальний заклад "Заклад дошкільної освіти (ясла-садок) комбінованого типу №182 Харківської міської ради"</t>
  </si>
  <si>
    <t>Комунальний заклад "Заклад дошкільної освіти (ясла-садок) комбінованого типу №238 Харківської міської ради"</t>
  </si>
  <si>
    <t>Комунальний заклад "Запорізька спеціалізована школа-інтернат ІІ-ІІІ ступенів "Козацький ліцей" Запорізької обласної ради</t>
  </si>
  <si>
    <t>Комунальний заклад "Запорізький обласний спортивний ліцей" Запорізької обласної ради</t>
  </si>
  <si>
    <t>Комунальний заклад "Знаменівський заклад дошкільної освіти "Казка" Піщанської сільської ради</t>
  </si>
  <si>
    <t>Комунальний заклад "Канівський академічний ліцей "Гармонія" Черкаської обласної ради "</t>
  </si>
  <si>
    <t>Комунальний заклад "Кетрисанівський ліцей" Кетрисанівської сільської ради Кропивницького району Кіровоградської області</t>
  </si>
  <si>
    <t>Комунальний заклад "Козацька гімназія" Кропивницької міської ради міста Кропивницький група №1</t>
  </si>
  <si>
    <t>Комунальний заклад "Кочетоцька санаторна школа" Харківської обласної ради</t>
  </si>
  <si>
    <t>Комунальний заклад "Кривоносівська гімназія"</t>
  </si>
  <si>
    <t>Комунальний заклад "Кукулянська гімназія Студенянської сільської ради Вінницької області"</t>
  </si>
  <si>
    <t>Комунальний заклад "Кукулянська гімназія Студенянської сільської ради Вінниької області"</t>
  </si>
  <si>
    <t>Комунальний заклад "Ліцей "Вікторія-П" Кропивницької міської ради"</t>
  </si>
  <si>
    <t>Комунальний заклад "Ліцей "Інтелект" Долинської міської ради"</t>
  </si>
  <si>
    <t>Комунальний заклад "Ліцей "Лідер" міста Самбора Самбірської міської ради Львівської області</t>
  </si>
  <si>
    <t>Комунальний заклад "Ліцей "Лінгвістичний" Кропивницької міської ради"</t>
  </si>
  <si>
    <t>Комунальний заклад "Ліцей №40" Кам'янської міської ради</t>
  </si>
  <si>
    <t>Комунальний заклад "Ліцей №6 Покровкської міської ради Дніпропетровської області"</t>
  </si>
  <si>
    <t>Комунальний заклад "Ліцей №6 Покровської міської ради Дніпропетровської області"</t>
  </si>
  <si>
    <t>Комунальний заклад "Ліцей №8 Покровської міської ради Дніпропетровської області"</t>
  </si>
  <si>
    <t>Комунальний заклад "Ліцей №8" Покровської міської ради Дніпропетровської області</t>
  </si>
  <si>
    <t>Комунальний заклад "Ліцей №9 Покровської міської ради Дніпропетровської області"</t>
  </si>
  <si>
    <t>Комунальний заклад "Ліцей №9" Кам'янської міської ради</t>
  </si>
  <si>
    <t>Комунальний заклад "Лозуватський комбінований заклад дошкільної освіти (ясла-садок) "Берізка"</t>
  </si>
  <si>
    <t>Комунальний заклад "Лозуватський комбінований заклад дошкільної освіти (ясла-садок) "Берізка" Лозуватської сільської ради</t>
  </si>
  <si>
    <t>Комунальний заклад "Матвіївська загальноосвітня санаторна школа - інтернат І-ІІІ ступенів" Запорізької обласної ради</t>
  </si>
  <si>
    <t>Комунальний заклад "Мереф'янська гімназія №4 з початковою школою та дошкільним підрозділом" Мереф'янської міської ради Харківської області</t>
  </si>
  <si>
    <t>Комунальний заклад "Музиківський опорний ліцей" Музиківської сільської ради Херсонського району Херсонської області"</t>
  </si>
  <si>
    <t>Комунальний заклад "Муховецький заклад дошкільної освіти (ясла-садок) "Калинонька" Немирівської міської ради Вінницької області</t>
  </si>
  <si>
    <t>Комунальний заклад "Нововоронцовська школа мистецтв" Нововоронцовської селищної ради</t>
  </si>
  <si>
    <t>Комунальний заклад "Новоградівський ліцей" Кетрисанівської сільської ради Кропивницького району Кіровоградської області</t>
  </si>
  <si>
    <t>Комунальний заклад "Петровірівський мистецький ліцей Одеської обласної ради"</t>
  </si>
  <si>
    <t>Комунальний заклад "Подільський заклад дошкільної освіти "Барвіночок" Немирівської міської ради Вінницької області</t>
  </si>
  <si>
    <t>Комунальний заклад "Покотилівський заклад дошкільної освіти (ясла-садок) Височанської селищної ради Харківського району Харківської області"</t>
  </si>
  <si>
    <t>Комунальний заклад "Полтавська загальноосвітня школа I-III ступенів №11 Полтавської міської ради Полтавської області"</t>
  </si>
  <si>
    <t>Комунальний заклад "Полтавська загальноосвітня школа І-ІІІ ступенів №30</t>
  </si>
  <si>
    <t>Комунальний заклад "Початкова школа "Волошка" Кам'янської міської ради</t>
  </si>
  <si>
    <t>Комунальний заклад "Сосницький навчально-реабілітаційний центр" Чернігівської обласної ради</t>
  </si>
  <si>
    <t>Комунальний заклад "Станція юних техніків" Кам'янської міської ради</t>
  </si>
  <si>
    <t>Комунальний заклад "Тупичівський ліцей" Тупичівської сільської ради</t>
  </si>
  <si>
    <t>Комунальний заклад "Харківська початкова школа №180"</t>
  </si>
  <si>
    <t>Комунальний заклад "Харківський ліцей №151 Харківської міської ради"</t>
  </si>
  <si>
    <t>Комунальний заклад "Харківський ліцей №49 Харківської міської ради"</t>
  </si>
  <si>
    <t>Комунальний заклад "Харківський науковий ліцей "Обдарованість"" Харківської обласної ради</t>
  </si>
  <si>
    <t>Комунальний заклад "Черкаський академічний ліцей "Перспектива" Черкаської обласної ради"</t>
  </si>
  <si>
    <t>Комунальний заклад "Чернігівське вище професійне училище" Чернігівської обласної ради</t>
  </si>
  <si>
    <t>Комунальний заклад "Шелестівський ліцей Коломацької селищної ради Богодухівський район Харківської області"</t>
  </si>
  <si>
    <t>Комунальний заклад «Заклад дошкільної освіти (ясла-садок) №1 «Дзвіночок» Володимирської міської ради</t>
  </si>
  <si>
    <t>Комунальний заклад «Заклад дошкільної освіти (ясла-садок) №8 "Вишиванка" Володимирської міської ради</t>
  </si>
  <si>
    <t>Комунальний заклад «Ліцей природничих наук» Кропивницької міської ради»</t>
  </si>
  <si>
    <t>Комунальний заклад дошкільної освіти "Енергетик"</t>
  </si>
  <si>
    <t>Комунальний заклад дошкільної освіти "Межівський ясла-садок №3 Барвінок" Межівської селищної ради</t>
  </si>
  <si>
    <t>Комунальний заклад дошкільної освіти "Ромашка" Кушугумської селищної ради Запорізького району Запорізької області</t>
  </si>
  <si>
    <t>Комунальний заклад дошкільної освіти (ясла -садок) №104 Криворізької міської ради</t>
  </si>
  <si>
    <t>Комунальний заклад дошкільної освіти (ясла -садок) комбінованого типу №264 Криворізької міської ради</t>
  </si>
  <si>
    <t>Комунальний заклад дошкільної освіти (ясла-садок) "Веселка" Маловисківської ОТГ Кіровоградської області</t>
  </si>
  <si>
    <t>Комунальний заклад дошкільної освіти (ясла-садок) "Казка" Тростянецької міської ради</t>
  </si>
  <si>
    <t>Комунальний заклад дошкільної освіти (ясла-садок) № 244 Дніпровської міської ради</t>
  </si>
  <si>
    <t>Комунальний заклад дошкільної освіти (ясла-садок) №190 Криворізької міської ради</t>
  </si>
  <si>
    <t>Комунальний заклад дошкільної освіти (ясла-садок) №207 Дніпровської міської ради</t>
  </si>
  <si>
    <t>Комунальний заклад дошкільної освіти (ясла-садок) №234 Криворізької міської ради</t>
  </si>
  <si>
    <t>Комунальний заклад дошкільної освіти (ясла-садок) №244 Дніпровської міської ради</t>
  </si>
  <si>
    <t>Комунальний заклад дошкільної освіти (ясла-садок) №62 Криворізької міської ради</t>
  </si>
  <si>
    <t>Комунальний заклад дошкільної освіти (ясла-садок) №7 "Барвінок" Нікопольської міської радиї</t>
  </si>
  <si>
    <t>Комунальний заклад дошкільної освіти (ясла-садок) №72 Криворізької міської ради</t>
  </si>
  <si>
    <t>Комунальний заклад дошкільної освіти (ясла-садок) №85 Криворізької міської ради</t>
  </si>
  <si>
    <t>Комунальний заклад дошкільної освіти (ясла-садок) №90 Дніпровської міської ради</t>
  </si>
  <si>
    <t>Комунальний заклад дошкільної освіти (ясла-садок) комбінованого типу №202 Криворізької міської ради</t>
  </si>
  <si>
    <t>Комунальний заклад дошкільної освіти (ясла-садок) комбінованого типу №241 Криворізької міської ради</t>
  </si>
  <si>
    <t>Комунальний заклад дошкільної освіти (ясла-садок) комбінованого типу №263 Криворізької міської ради</t>
  </si>
  <si>
    <t>Комунальний заклад дошкільної освіти (ясла-садок) комбінованого типу №77 Криворізької міської ради</t>
  </si>
  <si>
    <t>Комунальний заклад дошкільної освіти (ясла-садок) компенсуючого типу №151 Криворізької міської ради</t>
  </si>
  <si>
    <t>Комунальний заклад дошкільної освіти (ясла-садок) комунального типу №121 Криворізької міської ради</t>
  </si>
  <si>
    <t>Комунальний заклад дошкільної освіти №90 Вербинка ясла-садочок Дніпровської міської ради</t>
  </si>
  <si>
    <t>Комунальний заклад дошкільної освіти №90 Дніпропетровської міської ради</t>
  </si>
  <si>
    <t>Комунальний заклад дошкільної освіти загального розвитку (ясла - садок) "Зернятко" Васильківської селищної ради</t>
  </si>
  <si>
    <t>Комунальний заклад дошкільної освіти комбінованого типу (ясла-садок) №161 Криворізької міської ради</t>
  </si>
  <si>
    <t>Комунальний заклад дошкільної освіти комбінованого типу №81 Криворізької міської ради</t>
  </si>
  <si>
    <t>Комунальний заклад дошкільної освіти Комбінованого типу №81 Криворізької міської ради</t>
  </si>
  <si>
    <t>Комунальний заклад дошкільної світи (ясла-садок) №14 Криворізької міської ради</t>
  </si>
  <si>
    <t>Комунальний заклад загальної середньої освіти "Кушугумська гімназія "Інтелект" Кушугумської селищної ради Запорізького району Запорізької області</t>
  </si>
  <si>
    <t>Комунальний заклад загальної середньої освіти "Ліцей №9 Хмельницької міської ради"</t>
  </si>
  <si>
    <t>Комунальний заклад загальної середньої освіти "Луцький ліцей №21 імені Михайла Кравчука Луцької міської ради"</t>
  </si>
  <si>
    <t>Комунальний заклад загальної середньої освіти "Початкова школа №1 Хмельницької міської ради"</t>
  </si>
  <si>
    <t>Комунальний заклад загальної середньої освіти «Новозапорізька гімназія «СМАРТ» Долинської сільської ради Запорізького району Запорізької області</t>
  </si>
  <si>
    <t>Комунальний заклад загальної середньої освіти ліцей "Перспектива" (класи для дітей з особливими освітніми потребами) Жовтоводської міської ради</t>
  </si>
  <si>
    <t>Комунальний заклад загальної середньої освіти ліцей "Перспектива" Жовтоводської міської ради</t>
  </si>
  <si>
    <t>Комунальний заклад заклад дошкільної освіти (ясла-садок) №5 "Горобинка" Тернівської міської ради Дніпропетровської області</t>
  </si>
  <si>
    <t>Комунальний заклад освіти "Навчально-виховний комплекс №148 "спеціалізована школа - дошкільний навчальний заклад (ясла-садок) "Планета Щастя" Дніпровської міської ради</t>
  </si>
  <si>
    <t>Комунальний заклад освіти "Спеціальна середня загальноосвітня школа №90" Дніпровської міської ради</t>
  </si>
  <si>
    <t>Комунальний заклад освіти "Томаківський професійний аграрний ліцей" Дніпропетровської обласної ради"</t>
  </si>
  <si>
    <t>Комунальний заклад позашкільної освіти "Мурованокуриловецький Будинок дитячої та юнацької творчості"</t>
  </si>
  <si>
    <t>Комунальний заклад позашкільної освіти "Центр дитячої та юнацької творчості "Дружба" Криворізької міської ради</t>
  </si>
  <si>
    <t>Комунальний заклад професійної (професійно-технічної) освіти "Київський професійний коледж артдизайну"</t>
  </si>
  <si>
    <t>Комунальний навчальний заклад "П'ятихатський Центр професійної,допрофесійної та позашкільної освіти"</t>
  </si>
  <si>
    <t>Королівська гімназія Миколаївського ліцею Губиниської селищної ради Самарівського району Дніпрорпертровської області</t>
  </si>
  <si>
    <t>Котюжинська гімназія Вишнівецької селищної ради Кременецького району Тернопільської області Вишнівецька ТГ</t>
  </si>
  <si>
    <t>Краївщинський ліцей</t>
  </si>
  <si>
    <t>Красноградський ліцей №3 Красноградської міської ради Харківської області</t>
  </si>
  <si>
    <t>Краснопільський ліцей №2 Краснопільської селищної ради Сумської області</t>
  </si>
  <si>
    <t>Красносільська гімназія Чуднівської міської ради</t>
  </si>
  <si>
    <t>Кременчуцька гімназія №9 Кременчуцької міської ради Кременчуцького району</t>
  </si>
  <si>
    <t>Кременчуцький заклад дошкільної освіти (ясла - садок) комбінованого типу №3 Кременчуцької міської ради Кременчуцького району Полтавської області</t>
  </si>
  <si>
    <t>Кременчуцький ліцей №6 "Правобережний"</t>
  </si>
  <si>
    <t>Кременчуцький фаховий коледж транспортної інфраструктури та технологій</t>
  </si>
  <si>
    <t>Кривоозерський ліцей №2</t>
  </si>
  <si>
    <t>Криворізька гімназія №117 Криворізької міської ради</t>
  </si>
  <si>
    <t>Криворізька гімназія №12 Криворізької міської ради</t>
  </si>
  <si>
    <t>Криворізька гімназія №125 Криворізької міської ради</t>
  </si>
  <si>
    <t>Криворізька гімназія №13 Криворізької міської ради</t>
  </si>
  <si>
    <t>Криворізька гімназія №26 Криворізької міської ради</t>
  </si>
  <si>
    <t>Криворізька гімназія №58 Криворізької міської ради</t>
  </si>
  <si>
    <t>Криворізька гімназія №75 Криворізької міської ради</t>
  </si>
  <si>
    <t>Криворізький ліцей №119 Криворізької міської ради</t>
  </si>
  <si>
    <t>Криворізький ліцей №123 Криворізької міської ради</t>
  </si>
  <si>
    <t>Криворізький ліцей №24 Криворізької міської ради</t>
  </si>
  <si>
    <t>Криворізький ліцей академічного спрямування "Міжнародні перспективи" Криворізької міської ради</t>
  </si>
  <si>
    <t>Криворізький природничо - науковий ліцей Криворізької міської ради Дніпропетровської області</t>
  </si>
  <si>
    <t>Кривська гімназія Хустської міської ради</t>
  </si>
  <si>
    <t>Кричильський ліцей імені Леоніда Куліша-Зіньківа Сарненської міської ради Сарненського району Рівненської області</t>
  </si>
  <si>
    <t>Кропивнянська гімназія Талалаївської сільської ради Ніжинського району Чернігівської області</t>
  </si>
  <si>
    <t>Крупецький ліцей Крупецької сільської ради</t>
  </si>
  <si>
    <t>Крюківщинський ліцей "Лідер"</t>
  </si>
  <si>
    <t>Куликівський ліцей Куликівської селищної ради Чернігівського району Чернігівської області</t>
  </si>
  <si>
    <t>Кулішівський ліцей Ємільчинської селищної ради Житомирської області</t>
  </si>
  <si>
    <t>Лазівська гімназія Нижньоворітської сільської ради</t>
  </si>
  <si>
    <t>Лебединська гімназія №3 Шполянської міської ради ОТГ Черкаської області</t>
  </si>
  <si>
    <t>Лебединська гімназія з початковою школою №4</t>
  </si>
  <si>
    <t>Лебединський заклад загальної середньої освіти І-ІІІ ступенів №6 Лебединської міської ради Сумської ради</t>
  </si>
  <si>
    <t>Лебедівська гімназія Пірнівської сільської ради Вишгородського району Київської області</t>
  </si>
  <si>
    <t>Летичівський ліцей №3 Летичівської селищної ради Хмельницького району Хмельницької області</t>
  </si>
  <si>
    <t>Лиманівський ліцей Галицинівської громади</t>
  </si>
  <si>
    <t>Лисичанська гімназія №2 Сєвєродонецького району Луганської області</t>
  </si>
  <si>
    <t>Лісівська філія комунального закладу "Михайлівський ліцей" Олександрівської селищної ради Кропивницького району Кіровоградської області</t>
  </si>
  <si>
    <t>ліцей "Ерудит" Монастирищенської міської ради Черкаської області</t>
  </si>
  <si>
    <t>Ліцей "Успіх" Вільнянської міської ради Запорізької області</t>
  </si>
  <si>
    <t>Ліцей №1 Івано-Франківської міської ради</t>
  </si>
  <si>
    <t>Ліцей №1 м.Мостиська Мостиської міської ради Львівської області</t>
  </si>
  <si>
    <t>Ліцей №197 ім.Дмитра Луценка, м.Київ</t>
  </si>
  <si>
    <t>Ліцей №2</t>
  </si>
  <si>
    <t>Ліцей №2 Володимирської міської ради Волинської області</t>
  </si>
  <si>
    <t>Ліцей №2 ім А.П. Бахути Новокаховської міської ради</t>
  </si>
  <si>
    <t>Ліцей №2 Таврійської міської ради</t>
  </si>
  <si>
    <t>Ліцей №214</t>
  </si>
  <si>
    <t>Ліцей №23 міста Житомира ім. М. Очерета</t>
  </si>
  <si>
    <t>Ліцей №27 міста Житомира</t>
  </si>
  <si>
    <t>Ліцей №293 Деснянського району м.Київ</t>
  </si>
  <si>
    <t>Ліцей №3 Васильківської селищної ради Дніпропетровської області</t>
  </si>
  <si>
    <t>Ліцей №3 імені Святої Королеви Ядвіги м.Мостиська Мостиської міської ради Львівської області</t>
  </si>
  <si>
    <t>Ліцей №3 Новокаховської міської ради</t>
  </si>
  <si>
    <t>Ліцей №45 Львівської міської ради</t>
  </si>
  <si>
    <t>Ліцей №5 міста Житомира</t>
  </si>
  <si>
    <t>Ліцей №53 Шевченківського району м. Києва</t>
  </si>
  <si>
    <t>Ліцей імені Б.Д.Антоненка-Давидовича Охтирської міської ради Сумської області</t>
  </si>
  <si>
    <t>Ліцей імені Тараса Шевченка Знам'янської міської ради</t>
  </si>
  <si>
    <t>Ліцей с.Вищеольчедаїв Мурованокуриловецької селищної ради Вінницької області</t>
  </si>
  <si>
    <t>Лозівська філія Харківського автомобільно-дорожнього фахового коледжу</t>
  </si>
  <si>
    <t>Лопатинський ліцей Лопатинської селищної ради Львівської області</t>
  </si>
  <si>
    <t>Лошкарівський ліцей Першотравневської сільської ради</t>
  </si>
  <si>
    <t>Любимівська гімназія Вільнянської міської ради Запорізької області</t>
  </si>
  <si>
    <t>Майбородівська гімназія Піщанської сільської ради</t>
  </si>
  <si>
    <t>Майданецька загальноосвітня школа І - ІІІ ступенів Тальнівської міської ради Черкаської області</t>
  </si>
  <si>
    <t>Майорівська гімназія Софіївської сільської ради Баштанського району Миколаївської області</t>
  </si>
  <si>
    <t>Малинська філія Острожецького ліцею імені І. Єремеєва Острожецької сільської ради Дубенського району Рівненської області</t>
  </si>
  <si>
    <t>Малобакайський заклад загальної середньої освіти І-ІІІ ступенів Решетилівської міської ради Полтавської області</t>
  </si>
  <si>
    <t>Маломихайлівський ліцей імені І.Г.Скакуна</t>
  </si>
  <si>
    <t>Малопавлівський ліцей Комишанської сільської ради</t>
  </si>
  <si>
    <t>Малосмілянська початкова школа</t>
  </si>
  <si>
    <t>Маневицький ліцей №1 імені Героя України Андрія Снітка Маневицької селищної ради</t>
  </si>
  <si>
    <t>Маниковецький ліцей Деражнянської міської ради Хмельницької області</t>
  </si>
  <si>
    <t>Марганецький ліцей №9 Марганецької міської ради Дніпропетровської області</t>
  </si>
  <si>
    <t>Миколаївська гімназія Обухівської селищної ради Дніпровського району Дніпропетровської області</t>
  </si>
  <si>
    <t>Миколаївський ліцей ім. Олега Ольжчиа</t>
  </si>
  <si>
    <t>Миколаївський ліцей Софіївської селищної ради Криворізького району Дніпропетровської області</t>
  </si>
  <si>
    <t>Мирнопільський ліцей з початковою школою та гімназією</t>
  </si>
  <si>
    <t>Михайликівський навчально-виховний комплекс "загальноосвітній навчальний заклад І-ІІІ ступенів – дошкільний навчальний заклад" Шишацької селищної ради Полтавської області</t>
  </si>
  <si>
    <t>Михайлівський ліцей Раївської сільської ради</t>
  </si>
  <si>
    <t>Міжрегіональний центр професійної перепідготовки звільнених у запас військовослужбовців м.Хорол Полтавська область</t>
  </si>
  <si>
    <t>Мізоцький ліцей Мізоцької селищної ради</t>
  </si>
  <si>
    <t>Міська станція юних техніків м.Миколаєва</t>
  </si>
  <si>
    <t>Млинківський ліцей Онуфріївської селищної ради Олександрійського району Кіровоградської області</t>
  </si>
  <si>
    <t>Морозівська гімназія Новодунаєвецької селищної ради</t>
  </si>
  <si>
    <t>Мочулищенська гімназія Дубровицької міської ради</t>
  </si>
  <si>
    <t>Мринський ліцей Мринської сільської ради</t>
  </si>
  <si>
    <t>Мужиловицька гімназія Новояворівської міської ради</t>
  </si>
  <si>
    <t>Муравищенський заклад дошкільної освіти "Перлинка"</t>
  </si>
  <si>
    <t>Немирівський заклад дошкільної освіти (ясла-садок) №4 "Сонечко" Немирівської міської ради</t>
  </si>
  <si>
    <t>Низівський заклад дошкільної освіти (ясла- садок) "Журавонька" Садівської сільської ради</t>
  </si>
  <si>
    <t>Нігинська гімназія</t>
  </si>
  <si>
    <t>Ніжинський обласний педагогічний ліцей Чернігівської обласної ради</t>
  </si>
  <si>
    <t>Нікопольська гімназія №20 Нікопольської міської ради</t>
  </si>
  <si>
    <t>Нікопольський ліцей №5 Нікопольської міської ради</t>
  </si>
  <si>
    <t>Новоандріївська філія Ліцею Новгородківської селищної ради Кропивницького району Кіровоградської області</t>
  </si>
  <si>
    <t>Нововижвівська гімназія Старовижівської селищної ради Ковельського району</t>
  </si>
  <si>
    <t>Нововолинський заклад дошкільної освіти №6 Нововолинської міської ради Волинської області</t>
  </si>
  <si>
    <t>Нововолинський заклад дошкільної освіти №9</t>
  </si>
  <si>
    <t>Нововоронцовський ліцей Нововоронцовської селищної ради</t>
  </si>
  <si>
    <t>Новоігорівський ліцей Устинівської селищної ради Кропивницького району Кіровоградської області</t>
  </si>
  <si>
    <t>Новоолександрівський ліцей</t>
  </si>
  <si>
    <t>Новопільський ліцей Оліївської сільської ради</t>
  </si>
  <si>
    <t>Новосілецька гімназія Деражнянської міської ради Хмельницької області</t>
  </si>
  <si>
    <t>Новосуханівський ЗДО (ясла-садок) "Ластівка" Степанівської селищної ради Сумського району Сумської області</t>
  </si>
  <si>
    <t>Нуце Вікторія ЦЕ НЕ ЗАКЛАД ОСВІТИ</t>
  </si>
  <si>
    <t>Обласний науковий ліцей в м.Рівне Рівненської обласної ради</t>
  </si>
  <si>
    <t>Обухівський ліцей Обухівської селищної ради</t>
  </si>
  <si>
    <t>Овруцький заклад дошкільної освіти №5 Овруцької міської ради Житоимирської області</t>
  </si>
  <si>
    <t>Овруцький заклад дошкільної освіти №6 Овруцької міської ради Житомирської області</t>
  </si>
  <si>
    <t>Одеський заклад дошкільної освіти "Дитячий садок" №45 Одеської міської ради</t>
  </si>
  <si>
    <t>Одеський заклад дошкільної освіти "ясла-садок" №42 комбінованого типу Одеської міської ради</t>
  </si>
  <si>
    <t>Одеський ліцей №100 Одеської міської ради</t>
  </si>
  <si>
    <t>Одринківська гімназія</t>
  </si>
  <si>
    <t>Озерненський ЦРД "Сонячний теремок" Новогуйвинської селищної ради Житомирського району Житомирської області</t>
  </si>
  <si>
    <t>ОЗЗСО "Узинський ліцей "Успіх" Узинської міської ради Київської області</t>
  </si>
  <si>
    <t>ОЗЗСО "Узинський ліцей №1"</t>
  </si>
  <si>
    <t>ОЗО "Клішковецький ЗЗСО І-ІІІ ст."</t>
  </si>
  <si>
    <t>Оконський ліцей Маневицької селищної ради</t>
  </si>
  <si>
    <t>Олександрівський ліцей імені Т.Г.Шевченка Олександрівської селищної ради Вознесенського району Миколаївської області</t>
  </si>
  <si>
    <t>Олешківський ліцей №2 з поглибленим вивченням іноземних мов 1-3 ступенів</t>
  </si>
  <si>
    <t>Олешківський ліцей №2 Олешківської міської ради</t>
  </si>
  <si>
    <t>Опорний заклад "Ромоданівський ліцей"</t>
  </si>
  <si>
    <t>Опорний заклад загальної середньої освіти "Самарівський ліцей імені Петра Штика Ковельського району Волинської області"</t>
  </si>
  <si>
    <t>Опорний заклад освіти "Вилківський ЗЗСО №1"</t>
  </si>
  <si>
    <t>Опорний заклад освіти "Синюхинобрідський ліцей"</t>
  </si>
  <si>
    <t>Опорний заклад освіти Славгородський ліцей Славгородської селищної ради</t>
  </si>
  <si>
    <t>Опорний заклад Прислуцький ліцей Березнівської міської ради Рівненського району Рівненської області</t>
  </si>
  <si>
    <t>Орепівський заклад дошкільної освіти "РОМАШКА"</t>
  </si>
  <si>
    <t>Орлівщинська гімназія Піщанської сільської ради Новомосковського району Дніпропетровської області</t>
  </si>
  <si>
    <t>Осітнянський заклад дошкільної освіти "Пролісок" Христинівської міської ради Черкаської області</t>
  </si>
  <si>
    <t>Охтирська загальноосвітня школа І-ІІІ ступенів №4 імені Остапа Вишні Охтирської міської ради Сумської області</t>
  </si>
  <si>
    <t>Охтирський заклад дошкільної освіти (ясла-садок) "Ластівка" Охтирської міської ради Сумської області</t>
  </si>
  <si>
    <t>Первозванівський заклад дошкільної освіти загального типу "Колосок" Первозванівської сільської ради Кропивницького району Кіровоградської області</t>
  </si>
  <si>
    <t>Перелюбський ліцей Корюківської міської ради</t>
  </si>
  <si>
    <t>Переможненський ЗДО ясла-садок "Квітуча вишенька" Комарнівської міської ради Львівської області</t>
  </si>
  <si>
    <t>Перша гімназія імені Матвія Номиса Лубенської міської ради Полтавської області</t>
  </si>
  <si>
    <t>Першотравенський ЗДО "Мрія"</t>
  </si>
  <si>
    <t>Першотравенський ліцей</t>
  </si>
  <si>
    <t>Пирятинський ЗДО "Сонечко" Пирятинської міської ради Полтавської області</t>
  </si>
  <si>
    <t>Підлозцівський ліцей</t>
  </si>
  <si>
    <t>Пісківський заклад дошкільної освіти (ясла-садок комбінованого типу) №2 "Артемко"</t>
  </si>
  <si>
    <t>Подільська гімназія</t>
  </si>
  <si>
    <t>Покровський ліцей Веселинівської селищної ради</t>
  </si>
  <si>
    <t>Покровський ліцей Покровської сільської ради</t>
  </si>
  <si>
    <t>Поливанівський ЗДО Магдалинівської селищної ради</t>
  </si>
  <si>
    <t>Полтавський дошкільний навчальний заклад (ясла-садок) №37 "Білосніжка"</t>
  </si>
  <si>
    <t>Полтавський дошкільний навчальний заклад (ясла-садок) комбінованого типу №41 "Гніздечко" Полтавської міської ради Полтавської області</t>
  </si>
  <si>
    <t>Полтавський обласний еколого-натуралістичний центр учнівської молоді</t>
  </si>
  <si>
    <t>Полтавський фаховий коледж транспортного будівництва</t>
  </si>
  <si>
    <t>Полтавський фаховий кооперативний коледж</t>
  </si>
  <si>
    <t>Початкова школа №1 Хмельницької міської ради</t>
  </si>
  <si>
    <t>Початкова школа імені Софії Русової</t>
  </si>
  <si>
    <t>Преображенська початкова школа Юр'ївської селищної ради Павлоградського району Дніпропетровська область</t>
  </si>
  <si>
    <t>Прибужанівський ліцей Прибужанівської сільської ради Вознесенського району Миколаївської області</t>
  </si>
  <si>
    <t>Приватна школа ДКУ "Дитяча корпорація успіху"</t>
  </si>
  <si>
    <t>Приватний заклад загальної середньої освіти І ступеня "Академія сучасної освіти" з поглибленим вивченням іноземних мов</t>
  </si>
  <si>
    <t>Приватний заклад освіти І ступеня "Початкова школа "Смартіка"</t>
  </si>
  <si>
    <t>Прилуцький дошкільний навчальний заклад комбінованого типу №27</t>
  </si>
  <si>
    <t>Прилуцький заклад дошкільної освіти (ясла- садок) Комбінованого типу №26</t>
  </si>
  <si>
    <t>Прилуцький заклад дошкільної освіти (ясла-садок) №9 Прилуцької міської ради Чернігівської області</t>
  </si>
  <si>
    <t>Прилуцький заклад дошкільної освіти (ясла-садок) комбінованого типу №11 Прилуцької міської ради Чернігівської області</t>
  </si>
  <si>
    <t>Прилуцький заклад дошкільної освіти (ясла-садок) комбінованого типу №26 Прилуцької міської ради Чернігівської області</t>
  </si>
  <si>
    <t>Прилуцький заклад дошкільної освіти комбінованого типу (ясла-садок) №26</t>
  </si>
  <si>
    <t>Професійно-технічне училище №71</t>
  </si>
  <si>
    <t>Професійно-технічне училище №88</t>
  </si>
  <si>
    <t>Рава-Рава-Руський ЗЗСО І-ІІІ ступенів №2</t>
  </si>
  <si>
    <t>Радехівська гімназія філія ОЗ "Вишнівський ліцей"</t>
  </si>
  <si>
    <t>Розумівський комунальний заклад дошкільної освіти "Казка" Долинської сільської ради Запорізького району Запорізької області</t>
  </si>
  <si>
    <t>Романівський заклад дошкільної освіти "Ромашка" Романівської селищної ради</t>
  </si>
  <si>
    <t>Романовобалківський ліцей Мигіївської сільської ради Первомайського району Миколаївської області</t>
  </si>
  <si>
    <t>Роменський дошкільний навчальний заклад (ясла-садок) №1 "Чайка" Роменської міської ради Сумської області</t>
  </si>
  <si>
    <t>Ружичанський ліцей Розсошанської сільської ради</t>
  </si>
  <si>
    <t>Самбірській ліцей "Лідер"</t>
  </si>
  <si>
    <t>Саратський ліцей</t>
  </si>
  <si>
    <t>Сарненська гімназія №3</t>
  </si>
  <si>
    <t>Сарненський ліцей №1 ім Т. Г. Шевченка</t>
  </si>
  <si>
    <t>Сарненський ліцей №1 ім.Т.Г.Шевченка</t>
  </si>
  <si>
    <t>Середино-Будський ліцей №2 Середино-Будської міської ради Сумської області</t>
  </si>
  <si>
    <t>Середкевицький ЗЗСО І-ІІІ ступенів Яворівської міської ради Львівської області</t>
  </si>
  <si>
    <t xml:space="preserve">Середня загальноосвітня школа № 60 м.Львова </t>
  </si>
  <si>
    <t>Середня загальноосвітня школа №35</t>
  </si>
  <si>
    <t>Середня загальноосвітня школа І-ІІІ ступеня №50 м.Львова</t>
  </si>
  <si>
    <t>СЗШ №77 м.Львова з поглибленим вивченням економіки та управлінської діяльності</t>
  </si>
  <si>
    <t>Синельниківський ліцей №1 Синельниківської міської ради Дніпропетровської області</t>
  </si>
  <si>
    <t>Сілецька гімназія імені Івана Климіва-Легенди</t>
  </si>
  <si>
    <t>СК ЗДО "Слов'янський я/с №1 " Веселка" Слов'янської сільської ради"</t>
  </si>
  <si>
    <t>СК ЗДО "Слов'янський ясла-садок №1 "Веселка"</t>
  </si>
  <si>
    <t>Скородинська філія з дошкільним відділенням Білівського ОЗЗСО І-ІІІ ступенів</t>
  </si>
  <si>
    <t>Скреготівська початкова школа</t>
  </si>
  <si>
    <t>Славутицький ЗЗСО І-ІІІ ст. №3</t>
  </si>
  <si>
    <t>Слобідський ліцей Буринської міської ради Сумської області</t>
  </si>
  <si>
    <t>Слобожанська початкова школа</t>
  </si>
  <si>
    <t>Смолигівський заклад дошкільної освіти "Казка" Торчинської селищної ради</t>
  </si>
  <si>
    <t>Смолінський ЗДО №3 "Ромашка"</t>
  </si>
  <si>
    <t>Сновський ліцей №3 Корюківського району Чернігівської області</t>
  </si>
  <si>
    <t>Снятинський ліцей "Інтелект"</t>
  </si>
  <si>
    <t>Соболівська гімназія-філія Куяльницького ОЗО</t>
  </si>
  <si>
    <t>Софіївський ліцей Софіївської сільської ради</t>
  </si>
  <si>
    <t>Ставницька філія Меджибізького ліцею Меджибізької селищної ради Хмельницького району Хмельницької області</t>
  </si>
  <si>
    <t>Старокозацький ліцей Старокозацької сільської ради Білгород -Дністровського району Одеської області</t>
  </si>
  <si>
    <t>Старокозацький ліцей Старокозацької сільської ради Білгород-Дністровського району Одеської області</t>
  </si>
  <si>
    <t>Сумський дошкільний навчальний заклад (центр розвитку дитини) №28 "Ювілейний" Сумської міської ради</t>
  </si>
  <si>
    <t>Сумський дошкільний навчальний заклад (ясла-садок) "Метелик"</t>
  </si>
  <si>
    <t>Сумський дошкільний навчальний заклад (ясла-садок) №23 "Золотий ключик" м.Суми Сумської області</t>
  </si>
  <si>
    <t>Сумський дошкільний навчальний заклад (ясла-садок) №35 "Дюймовочка" м.Суми Сумської області</t>
  </si>
  <si>
    <t>Сумський дошкільний навчальний заклад (ясла-садок) №7 "Попелюшка" м.Суми</t>
  </si>
  <si>
    <t>Ташинська гімназія (дошкільний структурний підрозділ) Березанської селищної ради</t>
  </si>
  <si>
    <t>Ташинська гімназія Березанської селищної ради</t>
  </si>
  <si>
    <t>Тейсарівська гімназія</t>
  </si>
  <si>
    <t>Теплівська загальноосвітня школа І-ІІІ ступенів Пирятинської міської ради Полтавської області</t>
  </si>
  <si>
    <t>Тернопільська загальноосвітня школа І-ІІІ ступенів №27 імені Віктора Гурняка Тернопільської міської ради Тернопільської області</t>
  </si>
  <si>
    <t>Тернопільська спеціалізована школа І-ІІІ ступенів №17 імені Володимира Вихруща з поглибленим вивченням іноземних мов</t>
  </si>
  <si>
    <t>Тернопільський заклад дошкільної освіти ясла-садок №1 Тернопільської міської ради Тернопільської області</t>
  </si>
  <si>
    <t>Тернопільський кооперативний фаховий коледж</t>
  </si>
  <si>
    <t>Тишківська філія ОЗ "Тишківський ліцей"</t>
  </si>
  <si>
    <t>Тлумацький ЗДО "Сонечко"</t>
  </si>
  <si>
    <t>ТОВ «Приватна початкова школа м.Полтава "ДКУ"»</t>
  </si>
  <si>
    <t>Томашгородський ліцей №1 Рокитнівської селищної ради</t>
  </si>
  <si>
    <t>Торгановицька гімназія імені Дмитра Петрини Старосамбірської міської ради Самбірського району Львівської області</t>
  </si>
  <si>
    <t>Троїцький ліцей Української сільської ради Синельниківського району Дніпропетровської області</t>
  </si>
  <si>
    <t>Троїцько-Сафонівська гімназія</t>
  </si>
  <si>
    <t>Тузлівський ліцей Коблівської сільської ради</t>
  </si>
  <si>
    <t>Туменський ліцей Висоцької сільської ради</t>
  </si>
  <si>
    <t>Фастовецька гімназія</t>
  </si>
  <si>
    <t>Федірківська гімназія Волочиської міської ради Хмельницького району Хмельницької області</t>
  </si>
  <si>
    <t>Федорівський ліцей ім.Г.Т.Берегового Ланнівської сільської ради</t>
  </si>
  <si>
    <t>Феневицький ліцей</t>
  </si>
  <si>
    <t>Філія "Біленьківська гімназія" опорного закладу "Шабівський ліцей"</t>
  </si>
  <si>
    <t>філія "Випаснянська гімназія №1 "ОЗО "Випаснянський ліцей"</t>
  </si>
  <si>
    <t>Філія "Випаснянська гімназія №1" ОЗО "Випаснянський ліцей"</t>
  </si>
  <si>
    <t>Філія "Випаснянська гімназія №2" ОЗО "Випаснянський ліцей"</t>
  </si>
  <si>
    <t>Філія "Випаснянська гімназія №2" ОЗО" Випаснянський ліцей"</t>
  </si>
  <si>
    <t>Філія "Солочинська гімназія Полянського ліцею"</t>
  </si>
  <si>
    <t>Філія «Випаснянська гімназія №1» ОЗО «Випаснянський ліцей»</t>
  </si>
  <si>
    <t>Філія Королівська гімназія Миколаївського ліцею Губиниської селищної ради Самарівського району Дніпропетрорвської області</t>
  </si>
  <si>
    <t>Філія Тимченківська початкова школа КЗ "Іркліївський ліцей" Іркліївської сільської ради Черкаської області</t>
  </si>
  <si>
    <t>Харківський автомобільно-дорожній фаховий коледж</t>
  </si>
  <si>
    <t>Херсонський заклад дошкільної освіти №12 Херсонської міської ради</t>
  </si>
  <si>
    <t>Херсонський заклад дошкільної освіти №13 комбінованого типу Херсонської міської ради</t>
  </si>
  <si>
    <t>Херсонський заклад дошкільної освіти №14 Херсонської міської ради</t>
  </si>
  <si>
    <t>Херсонський заклад дошкільної освіти №18 Херсонської міської ради</t>
  </si>
  <si>
    <t>Херсонський заклад дошкільної освіти №21 Херсонської міської ради</t>
  </si>
  <si>
    <t>Херсонський заклад дошкільної освіти №30 комбінованого типу Херсонської міської ради</t>
  </si>
  <si>
    <t>Херсонський заклад дошкільної освіти №38 комбінованого типу Херсонської міської ради</t>
  </si>
  <si>
    <t>Херсонський заклад дошкільної освіти №69</t>
  </si>
  <si>
    <t>Херсонський заклад дошкільної освіти №75 комбінованого типу Херсонської міської ради</t>
  </si>
  <si>
    <t>Херсонський заклад дошкільної освіти №83 комбінованого типу Херсонської міської ради</t>
  </si>
  <si>
    <t>Херсонський заклад дошкльної освіти №28 Херсонської міської ради</t>
  </si>
  <si>
    <t>Херсонський ЗДО №21 Херсонської міської ради</t>
  </si>
  <si>
    <t>Херсонський навчально-виховний комплекс - загальноосвітня школа І-ІІІ ступенів № 9 Херсонської міської ради (дошкільний підрозділ)</t>
  </si>
  <si>
    <t>Херсонський навчально-виховний комплекс - загальноосвітня школа І-ІІІ ступенів №9 Херсонської міської ради</t>
  </si>
  <si>
    <t>Херсонський навчально-виховний комплекс - загальноосвітня школа І-ІІІ ступенів №9 Херсонської міської ради (дошкільний підрозділ)</t>
  </si>
  <si>
    <t>Херсонський навчально-виховний комплекс загальноосвітньої школи 1-3 ступенів №9</t>
  </si>
  <si>
    <t>ХЗДО №20 "Білочка" м.Хмельницький</t>
  </si>
  <si>
    <t>Хмельницький заклад дошкільної освіти №1 "Капітошка"</t>
  </si>
  <si>
    <t xml:space="preserve">Хмельницький заклад дошкільної освіти №15 </t>
  </si>
  <si>
    <t>Хмельницький заклад дошкільної освіти №15 "Червона шапочка" Хмельницької міської ради Хмельницької області</t>
  </si>
  <si>
    <t>Хмельницький заклад дошкільної освіти №18 "Зірочка"</t>
  </si>
  <si>
    <t>Хмельницький заклад дошкільної освіти №20 "Білочка"</t>
  </si>
  <si>
    <t>Хмельницький заклад дошкільної освіти №23 "Вогник"</t>
  </si>
  <si>
    <t>Хмельницький заклад дошкільної освіти №24 "Барвінок"</t>
  </si>
  <si>
    <t>Хмельницький заклад дошкільної освіти №26 "Кульбабка"</t>
  </si>
  <si>
    <t>Хмельницький заклад дошкільної освіти №29 "Ранкова зірка"</t>
  </si>
  <si>
    <t>Хмельницький заклад дошкільної освіти №32 "Росинка"</t>
  </si>
  <si>
    <t>Хмельницький заклад дошкільної освіти №34 "Тополька" Хмельницької міської ради Хмельницької області</t>
  </si>
  <si>
    <t>Хмельницький заклад дошкільної освіти №48 "Червона квіточка"</t>
  </si>
  <si>
    <t>Хмельницький заклад дошкільної освіти №49</t>
  </si>
  <si>
    <t>Хмельницький заклад дошкільної освіти №49 "Дюймовочка "</t>
  </si>
  <si>
    <t>Хмельницький заклад дошкільної освіти №49 "Дюймовочка"</t>
  </si>
  <si>
    <t>Хмельницький заклад дошкільної освіти №5 "Соловейко""</t>
  </si>
  <si>
    <t>Хмельницький заклад дошкільної освіти №50 "Лелеченька"</t>
  </si>
  <si>
    <t>Хмельницький заклад дошкільної освіти №53 "Веселка"</t>
  </si>
  <si>
    <t>Хмельницький ЗДО №20 "Білочка "</t>
  </si>
  <si>
    <t>Хмельницький ЗДО №32 "Росинка"</t>
  </si>
  <si>
    <t>Хмельницький ЗДО№11 "Золота рибка"</t>
  </si>
  <si>
    <t>Хмельницький кооперативний фаховий коледж Хмельницького кооперативного торговельно-економічного інституту</t>
  </si>
  <si>
    <t>Хмельницький палац творчості дітей та юнацтва</t>
  </si>
  <si>
    <t>Хмельницький палац творчості дітей та юнацтва, гурток "Народна творчість"</t>
  </si>
  <si>
    <t>Ходовицька гімназія Стрийської міської ради</t>
  </si>
  <si>
    <t>Хрестищенська гімназія Красноградської міської ради Харківської області</t>
  </si>
  <si>
    <t>Хустський навчально-виховний комплекс №1</t>
  </si>
  <si>
    <t>Центр дитячої та юнацької творчості Южноукраїнської міської ради</t>
  </si>
  <si>
    <t>Центр позашкільної освіти "Мрія" Зіньківської міської ради</t>
  </si>
  <si>
    <t>Центр позашкільної освіти Городоцької селищної ради Житомирського району Житомирської області</t>
  </si>
  <si>
    <t>Ціпківська гімназія Краснолуцької сільської ради</t>
  </si>
  <si>
    <t>Чагівський ліцей Вінницького району Вінницької області</t>
  </si>
  <si>
    <t>Чаплинський ліцей Юр'ївської селищної ради</t>
  </si>
  <si>
    <t>Черешенський опорний ліцей</t>
  </si>
  <si>
    <t>Черкаська загальноосвітня школа l-lll ступенів №8 Черкаської міської ради Черкаської області</t>
  </si>
  <si>
    <t>Черкаська загальноосвітня школа І-ІІІ ступенів № 21 ім. Ю.Г. Іллєнка Черкаської міської ради Черкаської області</t>
  </si>
  <si>
    <t>Черкаська загальноосвітня школа І-ІІІ ступенів №8 Черкаської міської ради Черкаської області</t>
  </si>
  <si>
    <t>Черкаська спеціалізована школа І-ІІІ ст. №33 ім. Василя Симоненка</t>
  </si>
  <si>
    <t>Черкаський ліцей Черкаської селищної ради Самарівського району Дніпропетровської області</t>
  </si>
  <si>
    <t>Чернівецька гімназія №11</t>
  </si>
  <si>
    <t>Чернівецька гімназія №13</t>
  </si>
  <si>
    <t>Чишківський ліцей</t>
  </si>
  <si>
    <t>Чорнявський ліцей з дошкільним відділенням, початковою школою та гімназією Леськівської сільської ради Черкаського району Черкаської області</t>
  </si>
  <si>
    <t>Шендерівська гімназія–філія Стеблівського ліцею – опорного ЗЗСО імені І.С.Нечуя-Левицького Стеблівської селищної ради Черкаської області</t>
  </si>
  <si>
    <t>Школа І-ІІІ ступенів №282 Деснянського району міста Києва</t>
  </si>
  <si>
    <t>Шляхівський ліцей імені Г.Й. Кузика Джулинської сільської ради</t>
  </si>
  <si>
    <t>Шпитьківський академічний ліцей "Скіф"</t>
  </si>
  <si>
    <t>Щербанівський ліцей Щербанівської сільської ради Полтавського району Полтавської області</t>
  </si>
  <si>
    <t>Южноукраїнський ліцей №1 імені Захисників Вітчизни</t>
  </si>
  <si>
    <t>Ямпільський ліцей №2 Ямпільської селищної ради Сумської області</t>
  </si>
  <si>
    <t>Яполотьський ліцей</t>
  </si>
  <si>
    <t>Ярославицький ліцей Ярославицької сільської ради</t>
  </si>
  <si>
    <t>№ з/п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</si>
</sst>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SEJMob8XOe2gy15rTkfY" TargetMode="External"/><Relationship Id="rId671" Type="http://schemas.openxmlformats.org/officeDocument/2006/relationships/hyperlink" Target="https://talan.bank.gov.ua/get-user-certificate/SEJMo5NFxzK8RtUqbI8l" TargetMode="External"/><Relationship Id="rId769" Type="http://schemas.openxmlformats.org/officeDocument/2006/relationships/hyperlink" Target="https://talan.bank.gov.ua/get-user-certificate/SEJMoNVk6i2t_z1BYTGv" TargetMode="External"/><Relationship Id="rId21" Type="http://schemas.openxmlformats.org/officeDocument/2006/relationships/hyperlink" Target="https://talan.bank.gov.ua/get-user-certificate/SEJMoOe-F6HG0vzjUftV" TargetMode="External"/><Relationship Id="rId324" Type="http://schemas.openxmlformats.org/officeDocument/2006/relationships/hyperlink" Target="https://talan.bank.gov.ua/get-user-certificate/SEJMoHkVwaQUeV4F8EtE" TargetMode="External"/><Relationship Id="rId531" Type="http://schemas.openxmlformats.org/officeDocument/2006/relationships/hyperlink" Target="https://talan.bank.gov.ua/get-user-certificate/SEJMogw9foZcGm5_VN23" TargetMode="External"/><Relationship Id="rId629" Type="http://schemas.openxmlformats.org/officeDocument/2006/relationships/hyperlink" Target="https://talan.bank.gov.ua/get-user-certificate/SEJMo17lJdabY3D5FkEF" TargetMode="External"/><Relationship Id="rId170" Type="http://schemas.openxmlformats.org/officeDocument/2006/relationships/hyperlink" Target="https://talan.bank.gov.ua/get-user-certificate/SEJMoGNG80TwgpoygFJg" TargetMode="External"/><Relationship Id="rId836" Type="http://schemas.openxmlformats.org/officeDocument/2006/relationships/hyperlink" Target="https://talan.bank.gov.ua/get-user-certificate/SEJMoWnqnhGMbqUIecsv" TargetMode="External"/><Relationship Id="rId268" Type="http://schemas.openxmlformats.org/officeDocument/2006/relationships/hyperlink" Target="https://talan.bank.gov.ua/get-user-certificate/SEJMo5ED3thxey8ONRfz" TargetMode="External"/><Relationship Id="rId475" Type="http://schemas.openxmlformats.org/officeDocument/2006/relationships/hyperlink" Target="https://talan.bank.gov.ua/get-user-certificate/SEJMobhZJBvD6r6x4dfL" TargetMode="External"/><Relationship Id="rId682" Type="http://schemas.openxmlformats.org/officeDocument/2006/relationships/hyperlink" Target="https://talan.bank.gov.ua/get-user-certificate/SEJMocw7zPzz9z17w2gP" TargetMode="External"/><Relationship Id="rId903" Type="http://schemas.openxmlformats.org/officeDocument/2006/relationships/hyperlink" Target="https://talan.bank.gov.ua/get-user-certificate/SEJMoF-9-sqaF_xhBrtD" TargetMode="External"/><Relationship Id="rId32" Type="http://schemas.openxmlformats.org/officeDocument/2006/relationships/hyperlink" Target="https://talan.bank.gov.ua/get-user-certificate/SEJMo0CF38VUUU98SPYS" TargetMode="External"/><Relationship Id="rId128" Type="http://schemas.openxmlformats.org/officeDocument/2006/relationships/hyperlink" Target="https://talan.bank.gov.ua/get-user-certificate/SEJMoBQ7BiDE8ajW9kco" TargetMode="External"/><Relationship Id="rId335" Type="http://schemas.openxmlformats.org/officeDocument/2006/relationships/hyperlink" Target="https://talan.bank.gov.ua/get-user-certificate/SEJMoNQn4t6eugEh6T_t" TargetMode="External"/><Relationship Id="rId542" Type="http://schemas.openxmlformats.org/officeDocument/2006/relationships/hyperlink" Target="https://talan.bank.gov.ua/get-user-certificate/SEJMoRC5tuMAddg4rT6k" TargetMode="External"/><Relationship Id="rId181" Type="http://schemas.openxmlformats.org/officeDocument/2006/relationships/hyperlink" Target="https://talan.bank.gov.ua/get-user-certificate/SEJMoCcSB1Jy7vx3xzaX" TargetMode="External"/><Relationship Id="rId402" Type="http://schemas.openxmlformats.org/officeDocument/2006/relationships/hyperlink" Target="https://talan.bank.gov.ua/get-user-certificate/SEJMoryxGjaYyIXN-QGb" TargetMode="External"/><Relationship Id="rId847" Type="http://schemas.openxmlformats.org/officeDocument/2006/relationships/hyperlink" Target="https://talan.bank.gov.ua/get-user-certificate/SEJMoDY8_b2SJpi7yG2b" TargetMode="External"/><Relationship Id="rId279" Type="http://schemas.openxmlformats.org/officeDocument/2006/relationships/hyperlink" Target="https://talan.bank.gov.ua/get-user-certificate/SEJMobHSFf_PlwkfQaRm" TargetMode="External"/><Relationship Id="rId486" Type="http://schemas.openxmlformats.org/officeDocument/2006/relationships/hyperlink" Target="https://talan.bank.gov.ua/get-user-certificate/SEJMotxeBqhcUVl_UWzi" TargetMode="External"/><Relationship Id="rId693" Type="http://schemas.openxmlformats.org/officeDocument/2006/relationships/hyperlink" Target="https://talan.bank.gov.ua/get-user-certificate/SEJMoYhdnmNG04omvaGU" TargetMode="External"/><Relationship Id="rId707" Type="http://schemas.openxmlformats.org/officeDocument/2006/relationships/hyperlink" Target="https://talan.bank.gov.ua/get-user-certificate/SEJMouZrp3PKq1VJ7wG_" TargetMode="External"/><Relationship Id="rId914" Type="http://schemas.openxmlformats.org/officeDocument/2006/relationships/hyperlink" Target="https://talan.bank.gov.ua/get-user-certificate/SEJMohlySWJbKRHLuDL3" TargetMode="External"/><Relationship Id="rId43" Type="http://schemas.openxmlformats.org/officeDocument/2006/relationships/hyperlink" Target="https://talan.bank.gov.ua/get-user-certificate/SEJMozsMu5qjxpyLih2o" TargetMode="External"/><Relationship Id="rId139" Type="http://schemas.openxmlformats.org/officeDocument/2006/relationships/hyperlink" Target="https://talan.bank.gov.ua/get-user-certificate/SEJMoz2Kl51GbCtNFN0J" TargetMode="External"/><Relationship Id="rId346" Type="http://schemas.openxmlformats.org/officeDocument/2006/relationships/hyperlink" Target="https://talan.bank.gov.ua/get-user-certificate/SEJMo8X6kKbrQG2OKJlE" TargetMode="External"/><Relationship Id="rId553" Type="http://schemas.openxmlformats.org/officeDocument/2006/relationships/hyperlink" Target="https://talan.bank.gov.ua/get-user-certificate/SEJMoync4mN8_He1ZFKF" TargetMode="External"/><Relationship Id="rId760" Type="http://schemas.openxmlformats.org/officeDocument/2006/relationships/hyperlink" Target="https://talan.bank.gov.ua/get-user-certificate/SEJMo0ruqfndQSD-I_gt" TargetMode="External"/><Relationship Id="rId192" Type="http://schemas.openxmlformats.org/officeDocument/2006/relationships/hyperlink" Target="https://talan.bank.gov.ua/get-user-certificate/SEJMoqpzXHn-oap2FYhr" TargetMode="External"/><Relationship Id="rId206" Type="http://schemas.openxmlformats.org/officeDocument/2006/relationships/hyperlink" Target="https://talan.bank.gov.ua/get-user-certificate/SEJMoEJEqt4Ria-GxogN" TargetMode="External"/><Relationship Id="rId413" Type="http://schemas.openxmlformats.org/officeDocument/2006/relationships/hyperlink" Target="https://talan.bank.gov.ua/get-user-certificate/SEJMo1EBIC1vBR4iKvaa" TargetMode="External"/><Relationship Id="rId858" Type="http://schemas.openxmlformats.org/officeDocument/2006/relationships/hyperlink" Target="https://talan.bank.gov.ua/get-user-certificate/SEJMorbUhqddWfHB87bC" TargetMode="External"/><Relationship Id="rId497" Type="http://schemas.openxmlformats.org/officeDocument/2006/relationships/hyperlink" Target="https://talan.bank.gov.ua/get-user-certificate/SEJMoqgJOA33WVo0Y0t1" TargetMode="External"/><Relationship Id="rId620" Type="http://schemas.openxmlformats.org/officeDocument/2006/relationships/hyperlink" Target="https://talan.bank.gov.ua/get-user-certificate/SEJMowAcQ3Phnsw4vSRv" TargetMode="External"/><Relationship Id="rId718" Type="http://schemas.openxmlformats.org/officeDocument/2006/relationships/hyperlink" Target="https://talan.bank.gov.ua/get-user-certificate/SEJMoClojZdqB6Q5HXm3" TargetMode="External"/><Relationship Id="rId925" Type="http://schemas.openxmlformats.org/officeDocument/2006/relationships/hyperlink" Target="https://talan.bank.gov.ua/get-user-certificate/SEJMouvZUItYg-tRGlhr" TargetMode="External"/><Relationship Id="rId357" Type="http://schemas.openxmlformats.org/officeDocument/2006/relationships/hyperlink" Target="https://talan.bank.gov.ua/get-user-certificate/SEJMoXcQoLw8vSBXG3Os" TargetMode="External"/><Relationship Id="rId54" Type="http://schemas.openxmlformats.org/officeDocument/2006/relationships/hyperlink" Target="https://talan.bank.gov.ua/get-user-certificate/SEJMo5uTiZQgSa-_EKop" TargetMode="External"/><Relationship Id="rId217" Type="http://schemas.openxmlformats.org/officeDocument/2006/relationships/hyperlink" Target="https://talan.bank.gov.ua/get-user-certificate/SEJMo5pRfrKrJoPOuImo" TargetMode="External"/><Relationship Id="rId564" Type="http://schemas.openxmlformats.org/officeDocument/2006/relationships/hyperlink" Target="https://talan.bank.gov.ua/get-user-certificate/SEJMoFsFFa3JaxBOD3q4" TargetMode="External"/><Relationship Id="rId771" Type="http://schemas.openxmlformats.org/officeDocument/2006/relationships/hyperlink" Target="https://talan.bank.gov.ua/get-user-certificate/SEJMoV4KcJDJBvJaYUgf" TargetMode="External"/><Relationship Id="rId869" Type="http://schemas.openxmlformats.org/officeDocument/2006/relationships/hyperlink" Target="https://talan.bank.gov.ua/get-user-certificate/SEJMonJ04ILZ8uwYWOn2" TargetMode="External"/><Relationship Id="rId424" Type="http://schemas.openxmlformats.org/officeDocument/2006/relationships/hyperlink" Target="https://talan.bank.gov.ua/get-user-certificate/SEJMoL6v68xbAkQViuEZ" TargetMode="External"/><Relationship Id="rId631" Type="http://schemas.openxmlformats.org/officeDocument/2006/relationships/hyperlink" Target="https://talan.bank.gov.ua/get-user-certificate/SEJMoJO5YS-KwpqM275g" TargetMode="External"/><Relationship Id="rId729" Type="http://schemas.openxmlformats.org/officeDocument/2006/relationships/hyperlink" Target="https://talan.bank.gov.ua/get-user-certificate/SEJMoaHDud4Oo-hqh-BZ" TargetMode="External"/><Relationship Id="rId270" Type="http://schemas.openxmlformats.org/officeDocument/2006/relationships/hyperlink" Target="https://talan.bank.gov.ua/get-user-certificate/SEJMowQ2qpe6sY6kNDSx" TargetMode="External"/><Relationship Id="rId65" Type="http://schemas.openxmlformats.org/officeDocument/2006/relationships/hyperlink" Target="https://talan.bank.gov.ua/get-user-certificate/SEJMo4KPfkd4YOeF-yzh" TargetMode="External"/><Relationship Id="rId130" Type="http://schemas.openxmlformats.org/officeDocument/2006/relationships/hyperlink" Target="https://talan.bank.gov.ua/get-user-certificate/SEJMoCHZsgp3A9uJwy38" TargetMode="External"/><Relationship Id="rId368" Type="http://schemas.openxmlformats.org/officeDocument/2006/relationships/hyperlink" Target="https://talan.bank.gov.ua/get-user-certificate/SEJMo0u_BouWiiKIkqk_" TargetMode="External"/><Relationship Id="rId575" Type="http://schemas.openxmlformats.org/officeDocument/2006/relationships/hyperlink" Target="https://talan.bank.gov.ua/get-user-certificate/SEJMofSu0AGgIB03qfp4" TargetMode="External"/><Relationship Id="rId782" Type="http://schemas.openxmlformats.org/officeDocument/2006/relationships/hyperlink" Target="https://talan.bank.gov.ua/get-user-certificate/SEJMo67QmOBBZ_Ng88ga" TargetMode="External"/><Relationship Id="rId228" Type="http://schemas.openxmlformats.org/officeDocument/2006/relationships/hyperlink" Target="https://talan.bank.gov.ua/get-user-certificate/SEJMo_xvTxaugGkeP1Pi" TargetMode="External"/><Relationship Id="rId435" Type="http://schemas.openxmlformats.org/officeDocument/2006/relationships/hyperlink" Target="https://talan.bank.gov.ua/get-user-certificate/SEJMoa8HgGEtT1s9d5Ti" TargetMode="External"/><Relationship Id="rId642" Type="http://schemas.openxmlformats.org/officeDocument/2006/relationships/hyperlink" Target="https://talan.bank.gov.ua/get-user-certificate/SEJMowJb_cKby2CfXsd7" TargetMode="External"/><Relationship Id="rId281" Type="http://schemas.openxmlformats.org/officeDocument/2006/relationships/hyperlink" Target="https://talan.bank.gov.ua/get-user-certificate/SEJMoAQgPcCQUTYHJF3A" TargetMode="External"/><Relationship Id="rId502" Type="http://schemas.openxmlformats.org/officeDocument/2006/relationships/hyperlink" Target="https://talan.bank.gov.ua/get-user-certificate/SEJMoW0FzwLzEAdBcioV" TargetMode="External"/><Relationship Id="rId76" Type="http://schemas.openxmlformats.org/officeDocument/2006/relationships/hyperlink" Target="https://talan.bank.gov.ua/get-user-certificate/SEJMoal8RdERxYKDCYjk" TargetMode="External"/><Relationship Id="rId141" Type="http://schemas.openxmlformats.org/officeDocument/2006/relationships/hyperlink" Target="https://talan.bank.gov.ua/get-user-certificate/SEJMogZNe_uyXcJ5qYpT" TargetMode="External"/><Relationship Id="rId379" Type="http://schemas.openxmlformats.org/officeDocument/2006/relationships/hyperlink" Target="https://talan.bank.gov.ua/get-user-certificate/SEJMo-Dxvt3U8192FoEb" TargetMode="External"/><Relationship Id="rId586" Type="http://schemas.openxmlformats.org/officeDocument/2006/relationships/hyperlink" Target="https://talan.bank.gov.ua/get-user-certificate/SEJMo8AI5WEFWkKx-BHW" TargetMode="External"/><Relationship Id="rId793" Type="http://schemas.openxmlformats.org/officeDocument/2006/relationships/hyperlink" Target="https://talan.bank.gov.ua/get-user-certificate/SEJModZeSux_UJXTCKj0" TargetMode="External"/><Relationship Id="rId807" Type="http://schemas.openxmlformats.org/officeDocument/2006/relationships/hyperlink" Target="https://talan.bank.gov.ua/get-user-certificate/SEJMo6z9NRLTDOiOKFVs" TargetMode="External"/><Relationship Id="rId7" Type="http://schemas.openxmlformats.org/officeDocument/2006/relationships/hyperlink" Target="https://talan.bank.gov.ua/get-user-certificate/SEJMoo8JPbaQ83fzDgiB" TargetMode="External"/><Relationship Id="rId239" Type="http://schemas.openxmlformats.org/officeDocument/2006/relationships/hyperlink" Target="https://talan.bank.gov.ua/get-user-certificate/SEJMo0KJSsZj3KtJ4Syz" TargetMode="External"/><Relationship Id="rId446" Type="http://schemas.openxmlformats.org/officeDocument/2006/relationships/hyperlink" Target="https://talan.bank.gov.ua/get-user-certificate/SEJMouFicyuhZMjYYU73" TargetMode="External"/><Relationship Id="rId653" Type="http://schemas.openxmlformats.org/officeDocument/2006/relationships/hyperlink" Target="https://talan.bank.gov.ua/get-user-certificate/SEJMoSNqEFN-Mo4fG2WR" TargetMode="External"/><Relationship Id="rId292" Type="http://schemas.openxmlformats.org/officeDocument/2006/relationships/hyperlink" Target="https://talan.bank.gov.ua/get-user-certificate/SEJMoLcofw8-afB9LWyv" TargetMode="External"/><Relationship Id="rId306" Type="http://schemas.openxmlformats.org/officeDocument/2006/relationships/hyperlink" Target="https://talan.bank.gov.ua/get-user-certificate/SEJMov6oHIaLd7U1DZbD" TargetMode="External"/><Relationship Id="rId860" Type="http://schemas.openxmlformats.org/officeDocument/2006/relationships/hyperlink" Target="https://talan.bank.gov.ua/get-user-certificate/SEJMox-rEBWo9OgG7DZ4" TargetMode="External"/><Relationship Id="rId87" Type="http://schemas.openxmlformats.org/officeDocument/2006/relationships/hyperlink" Target="https://talan.bank.gov.ua/get-user-certificate/SEJMo53Fi1OGLwvQxz2E" TargetMode="External"/><Relationship Id="rId513" Type="http://schemas.openxmlformats.org/officeDocument/2006/relationships/hyperlink" Target="https://talan.bank.gov.ua/get-user-certificate/SEJMonSmuDQxEMF1VMHN" TargetMode="External"/><Relationship Id="rId597" Type="http://schemas.openxmlformats.org/officeDocument/2006/relationships/hyperlink" Target="https://talan.bank.gov.ua/get-user-certificate/SEJMoeY45E3CmWW72gMi" TargetMode="External"/><Relationship Id="rId720" Type="http://schemas.openxmlformats.org/officeDocument/2006/relationships/hyperlink" Target="https://talan.bank.gov.ua/get-user-certificate/SEJMokXjVfpXLjuhVfVX" TargetMode="External"/><Relationship Id="rId818" Type="http://schemas.openxmlformats.org/officeDocument/2006/relationships/hyperlink" Target="https://talan.bank.gov.ua/get-user-certificate/SEJMovO3LA3IoI1IsxTZ" TargetMode="External"/><Relationship Id="rId152" Type="http://schemas.openxmlformats.org/officeDocument/2006/relationships/hyperlink" Target="https://talan.bank.gov.ua/get-user-certificate/SEJMoBnKYH0muYB0BOrQ" TargetMode="External"/><Relationship Id="rId457" Type="http://schemas.openxmlformats.org/officeDocument/2006/relationships/hyperlink" Target="https://talan.bank.gov.ua/get-user-certificate/SEJMoIrqTw0EeHMwUQYR" TargetMode="External"/><Relationship Id="rId664" Type="http://schemas.openxmlformats.org/officeDocument/2006/relationships/hyperlink" Target="https://talan.bank.gov.ua/get-user-certificate/SEJMoyl4TfB3USW8QKIM" TargetMode="External"/><Relationship Id="rId871" Type="http://schemas.openxmlformats.org/officeDocument/2006/relationships/hyperlink" Target="https://talan.bank.gov.ua/get-user-certificate/SEJMoxwCgI1MdTIzsa7t" TargetMode="External"/><Relationship Id="rId14" Type="http://schemas.openxmlformats.org/officeDocument/2006/relationships/hyperlink" Target="https://talan.bank.gov.ua/get-user-certificate/SEJMozAYFbgUDxvkNdOQ" TargetMode="External"/><Relationship Id="rId317" Type="http://schemas.openxmlformats.org/officeDocument/2006/relationships/hyperlink" Target="https://talan.bank.gov.ua/get-user-certificate/SEJMoDbM0lWsmVb_aMIw" TargetMode="External"/><Relationship Id="rId524" Type="http://schemas.openxmlformats.org/officeDocument/2006/relationships/hyperlink" Target="https://talan.bank.gov.ua/get-user-certificate/SEJMoDQBzHoiwzVsASAU" TargetMode="External"/><Relationship Id="rId731" Type="http://schemas.openxmlformats.org/officeDocument/2006/relationships/hyperlink" Target="https://talan.bank.gov.ua/get-user-certificate/SEJMotLjANeORmL-Rej1" TargetMode="External"/><Relationship Id="rId98" Type="http://schemas.openxmlformats.org/officeDocument/2006/relationships/hyperlink" Target="https://talan.bank.gov.ua/get-user-certificate/SEJMoSTrLzfC5yNmrbU9" TargetMode="External"/><Relationship Id="rId163" Type="http://schemas.openxmlformats.org/officeDocument/2006/relationships/hyperlink" Target="https://talan.bank.gov.ua/get-user-certificate/SEJMolSBoX6-BavKRPGb" TargetMode="External"/><Relationship Id="rId370" Type="http://schemas.openxmlformats.org/officeDocument/2006/relationships/hyperlink" Target="https://talan.bank.gov.ua/get-user-certificate/SEJModDl7GZFiHphaE2X" TargetMode="External"/><Relationship Id="rId829" Type="http://schemas.openxmlformats.org/officeDocument/2006/relationships/hyperlink" Target="https://talan.bank.gov.ua/get-user-certificate/SEJMovRvsmj7KFls5Y3s" TargetMode="External"/><Relationship Id="rId230" Type="http://schemas.openxmlformats.org/officeDocument/2006/relationships/hyperlink" Target="https://talan.bank.gov.ua/get-user-certificate/SEJModsjVn70I4nvhenw" TargetMode="External"/><Relationship Id="rId468" Type="http://schemas.openxmlformats.org/officeDocument/2006/relationships/hyperlink" Target="https://talan.bank.gov.ua/get-user-certificate/SEJMoRLVBo-H0drGfFQC" TargetMode="External"/><Relationship Id="rId675" Type="http://schemas.openxmlformats.org/officeDocument/2006/relationships/hyperlink" Target="https://talan.bank.gov.ua/get-user-certificate/SEJMoNOLX9yfKtaTpazj" TargetMode="External"/><Relationship Id="rId882" Type="http://schemas.openxmlformats.org/officeDocument/2006/relationships/hyperlink" Target="https://talan.bank.gov.ua/get-user-certificate/SEJMoq1zatrkq2huozes" TargetMode="External"/><Relationship Id="rId25" Type="http://schemas.openxmlformats.org/officeDocument/2006/relationships/hyperlink" Target="https://talan.bank.gov.ua/get-user-certificate/SEJMo3YYJvKcl8ZseAA3" TargetMode="External"/><Relationship Id="rId328" Type="http://schemas.openxmlformats.org/officeDocument/2006/relationships/hyperlink" Target="https://talan.bank.gov.ua/get-user-certificate/SEJMo-GNt4IkZUltoHsK" TargetMode="External"/><Relationship Id="rId535" Type="http://schemas.openxmlformats.org/officeDocument/2006/relationships/hyperlink" Target="https://talan.bank.gov.ua/get-user-certificate/SEJMoJI4icXmIoUC8TMy" TargetMode="External"/><Relationship Id="rId742" Type="http://schemas.openxmlformats.org/officeDocument/2006/relationships/hyperlink" Target="https://talan.bank.gov.ua/get-user-certificate/SEJMolrm2gb2KFDDtTLd" TargetMode="External"/><Relationship Id="rId174" Type="http://schemas.openxmlformats.org/officeDocument/2006/relationships/hyperlink" Target="https://talan.bank.gov.ua/get-user-certificate/SEJMok62Vmy1Wp-1I5D0" TargetMode="External"/><Relationship Id="rId381" Type="http://schemas.openxmlformats.org/officeDocument/2006/relationships/hyperlink" Target="https://talan.bank.gov.ua/get-user-certificate/SEJMoj4UJ575Ia_OkYJ3" TargetMode="External"/><Relationship Id="rId602" Type="http://schemas.openxmlformats.org/officeDocument/2006/relationships/hyperlink" Target="https://talan.bank.gov.ua/get-user-certificate/SEJMo3FqK8Wu9uHXmV5Q" TargetMode="External"/><Relationship Id="rId241" Type="http://schemas.openxmlformats.org/officeDocument/2006/relationships/hyperlink" Target="https://talan.bank.gov.ua/get-user-certificate/SEJMoN36vqowXCwPwN-2" TargetMode="External"/><Relationship Id="rId479" Type="http://schemas.openxmlformats.org/officeDocument/2006/relationships/hyperlink" Target="https://talan.bank.gov.ua/get-user-certificate/SEJMoh3ndqmir4k0pMlS" TargetMode="External"/><Relationship Id="rId686" Type="http://schemas.openxmlformats.org/officeDocument/2006/relationships/hyperlink" Target="https://talan.bank.gov.ua/get-user-certificate/SEJMo89P9AxKEAHRT0BZ" TargetMode="External"/><Relationship Id="rId893" Type="http://schemas.openxmlformats.org/officeDocument/2006/relationships/hyperlink" Target="https://talan.bank.gov.ua/get-user-certificate/SEJMoDgS8OEPZlMa_JNZ" TargetMode="External"/><Relationship Id="rId907" Type="http://schemas.openxmlformats.org/officeDocument/2006/relationships/hyperlink" Target="https://talan.bank.gov.ua/get-user-certificate/SEJMo7NwLt_j0c79LEyy" TargetMode="External"/><Relationship Id="rId36" Type="http://schemas.openxmlformats.org/officeDocument/2006/relationships/hyperlink" Target="https://talan.bank.gov.ua/get-user-certificate/SEJMoINVs0kZ3JTAha1_" TargetMode="External"/><Relationship Id="rId339" Type="http://schemas.openxmlformats.org/officeDocument/2006/relationships/hyperlink" Target="https://talan.bank.gov.ua/get-user-certificate/SEJMoeNV97SIkNwTcyla" TargetMode="External"/><Relationship Id="rId546" Type="http://schemas.openxmlformats.org/officeDocument/2006/relationships/hyperlink" Target="https://talan.bank.gov.ua/get-user-certificate/SEJMoZS6t1dTrY6nSke5" TargetMode="External"/><Relationship Id="rId753" Type="http://schemas.openxmlformats.org/officeDocument/2006/relationships/hyperlink" Target="https://talan.bank.gov.ua/get-user-certificate/SEJMokOFXi2V83lk--vu" TargetMode="External"/><Relationship Id="rId101" Type="http://schemas.openxmlformats.org/officeDocument/2006/relationships/hyperlink" Target="https://talan.bank.gov.ua/get-user-certificate/SEJModE7wTSgrWecFZ21" TargetMode="External"/><Relationship Id="rId185" Type="http://schemas.openxmlformats.org/officeDocument/2006/relationships/hyperlink" Target="https://talan.bank.gov.ua/get-user-certificate/SEJMoHxsE6kOPTwVVECi" TargetMode="External"/><Relationship Id="rId406" Type="http://schemas.openxmlformats.org/officeDocument/2006/relationships/hyperlink" Target="https://talan.bank.gov.ua/get-user-certificate/SEJMojV13OJHhcZAUNc-" TargetMode="External"/><Relationship Id="rId392" Type="http://schemas.openxmlformats.org/officeDocument/2006/relationships/hyperlink" Target="https://talan.bank.gov.ua/get-user-certificate/SEJMo55FhxXkgQBTcNBr" TargetMode="External"/><Relationship Id="rId613" Type="http://schemas.openxmlformats.org/officeDocument/2006/relationships/hyperlink" Target="https://talan.bank.gov.ua/get-user-certificate/SEJMoUc69EvAq88u-P-K" TargetMode="External"/><Relationship Id="rId697" Type="http://schemas.openxmlformats.org/officeDocument/2006/relationships/hyperlink" Target="https://talan.bank.gov.ua/get-user-certificate/SEJMoPHNyQKF7u5TO_L8" TargetMode="External"/><Relationship Id="rId820" Type="http://schemas.openxmlformats.org/officeDocument/2006/relationships/hyperlink" Target="https://talan.bank.gov.ua/get-user-certificate/SEJMoURWUv5kCouZkvu-" TargetMode="External"/><Relationship Id="rId918" Type="http://schemas.openxmlformats.org/officeDocument/2006/relationships/hyperlink" Target="https://talan.bank.gov.ua/get-user-certificate/SEJMoHumJ66ZTHs8ae9S" TargetMode="External"/><Relationship Id="rId252" Type="http://schemas.openxmlformats.org/officeDocument/2006/relationships/hyperlink" Target="https://talan.bank.gov.ua/get-user-certificate/SEJMoNNx-qB6q-QAcwjX" TargetMode="External"/><Relationship Id="rId47" Type="http://schemas.openxmlformats.org/officeDocument/2006/relationships/hyperlink" Target="https://talan.bank.gov.ua/get-user-certificate/SEJMoTSnT50hD7RkkSVO" TargetMode="External"/><Relationship Id="rId112" Type="http://schemas.openxmlformats.org/officeDocument/2006/relationships/hyperlink" Target="https://talan.bank.gov.ua/get-user-certificate/SEJMo7c4q-G8J5VlSozA" TargetMode="External"/><Relationship Id="rId557" Type="http://schemas.openxmlformats.org/officeDocument/2006/relationships/hyperlink" Target="https://talan.bank.gov.ua/get-user-certificate/SEJMobQUzrpU6zxD4DbM" TargetMode="External"/><Relationship Id="rId764" Type="http://schemas.openxmlformats.org/officeDocument/2006/relationships/hyperlink" Target="https://talan.bank.gov.ua/get-user-certificate/SEJMokRblvmlDvMnwpnZ" TargetMode="External"/><Relationship Id="rId196" Type="http://schemas.openxmlformats.org/officeDocument/2006/relationships/hyperlink" Target="https://talan.bank.gov.ua/get-user-certificate/SEJMoDaqSOohtSYMnNpd" TargetMode="External"/><Relationship Id="rId417" Type="http://schemas.openxmlformats.org/officeDocument/2006/relationships/hyperlink" Target="https://talan.bank.gov.ua/get-user-certificate/SEJMoOhPSlYMiN5eNi2_" TargetMode="External"/><Relationship Id="rId624" Type="http://schemas.openxmlformats.org/officeDocument/2006/relationships/hyperlink" Target="https://talan.bank.gov.ua/get-user-certificate/SEJMoLzG0mdVCf0JwO67" TargetMode="External"/><Relationship Id="rId831" Type="http://schemas.openxmlformats.org/officeDocument/2006/relationships/hyperlink" Target="https://talan.bank.gov.ua/get-user-certificate/SEJMoMdgqmM_G_PsXVyh" TargetMode="External"/><Relationship Id="rId263" Type="http://schemas.openxmlformats.org/officeDocument/2006/relationships/hyperlink" Target="https://talan.bank.gov.ua/get-user-certificate/SEJMozbx_xL-S0fJbsNe" TargetMode="External"/><Relationship Id="rId470" Type="http://schemas.openxmlformats.org/officeDocument/2006/relationships/hyperlink" Target="https://talan.bank.gov.ua/get-user-certificate/SEJMokkLtqCPv2-G2wqR" TargetMode="External"/><Relationship Id="rId58" Type="http://schemas.openxmlformats.org/officeDocument/2006/relationships/hyperlink" Target="https://talan.bank.gov.ua/get-user-certificate/SEJMo3J7__h5OmrbpRKt" TargetMode="External"/><Relationship Id="rId123" Type="http://schemas.openxmlformats.org/officeDocument/2006/relationships/hyperlink" Target="https://talan.bank.gov.ua/get-user-certificate/SEJMoDcQDvJ1E5IFO4Sv" TargetMode="External"/><Relationship Id="rId330" Type="http://schemas.openxmlformats.org/officeDocument/2006/relationships/hyperlink" Target="https://talan.bank.gov.ua/get-user-certificate/SEJMo8nWtzb5nKWXF237" TargetMode="External"/><Relationship Id="rId568" Type="http://schemas.openxmlformats.org/officeDocument/2006/relationships/hyperlink" Target="https://talan.bank.gov.ua/get-user-certificate/SEJMoEFb0V7RcP_MFcDb" TargetMode="External"/><Relationship Id="rId775" Type="http://schemas.openxmlformats.org/officeDocument/2006/relationships/hyperlink" Target="https://talan.bank.gov.ua/get-user-certificate/SEJMoTXweLvbu4ycLgU2" TargetMode="External"/><Relationship Id="rId428" Type="http://schemas.openxmlformats.org/officeDocument/2006/relationships/hyperlink" Target="https://talan.bank.gov.ua/get-user-certificate/SEJMozMltvluDPUXCb-U" TargetMode="External"/><Relationship Id="rId635" Type="http://schemas.openxmlformats.org/officeDocument/2006/relationships/hyperlink" Target="https://talan.bank.gov.ua/get-user-certificate/SEJMohK6WycBYWR6kKvR" TargetMode="External"/><Relationship Id="rId842" Type="http://schemas.openxmlformats.org/officeDocument/2006/relationships/hyperlink" Target="https://talan.bank.gov.ua/get-user-certificate/SEJMo9_Unsch1VHdQDE4" TargetMode="External"/><Relationship Id="rId274" Type="http://schemas.openxmlformats.org/officeDocument/2006/relationships/hyperlink" Target="https://talan.bank.gov.ua/get-user-certificate/SEJMofjhbYzlt3aHbJQV" TargetMode="External"/><Relationship Id="rId481" Type="http://schemas.openxmlformats.org/officeDocument/2006/relationships/hyperlink" Target="https://talan.bank.gov.ua/get-user-certificate/SEJMoNsKJS7Of20mPagn" TargetMode="External"/><Relationship Id="rId702" Type="http://schemas.openxmlformats.org/officeDocument/2006/relationships/hyperlink" Target="https://talan.bank.gov.ua/get-user-certificate/SEJMoYwTI8Z99jaa4wlW" TargetMode="External"/><Relationship Id="rId69" Type="http://schemas.openxmlformats.org/officeDocument/2006/relationships/hyperlink" Target="https://talan.bank.gov.ua/get-user-certificate/SEJMoyNZI6HLhxs6aJyc" TargetMode="External"/><Relationship Id="rId134" Type="http://schemas.openxmlformats.org/officeDocument/2006/relationships/hyperlink" Target="https://talan.bank.gov.ua/get-user-certificate/SEJMoi4y2nh3msYaLEp_" TargetMode="External"/><Relationship Id="rId579" Type="http://schemas.openxmlformats.org/officeDocument/2006/relationships/hyperlink" Target="https://talan.bank.gov.ua/get-user-certificate/SEJMopkQTRjk6eQhSZsl" TargetMode="External"/><Relationship Id="rId786" Type="http://schemas.openxmlformats.org/officeDocument/2006/relationships/hyperlink" Target="https://talan.bank.gov.ua/get-user-certificate/SEJMozkOd12puIZHreqt" TargetMode="External"/><Relationship Id="rId341" Type="http://schemas.openxmlformats.org/officeDocument/2006/relationships/hyperlink" Target="https://talan.bank.gov.ua/get-user-certificate/SEJMouP35x2EgxhVaDnk" TargetMode="External"/><Relationship Id="rId439" Type="http://schemas.openxmlformats.org/officeDocument/2006/relationships/hyperlink" Target="https://talan.bank.gov.ua/get-user-certificate/SEJMog2B1QL6kiCs0lZW" TargetMode="External"/><Relationship Id="rId646" Type="http://schemas.openxmlformats.org/officeDocument/2006/relationships/hyperlink" Target="https://talan.bank.gov.ua/get-user-certificate/SEJMoZE0tHLFStHFzLyv" TargetMode="External"/><Relationship Id="rId201" Type="http://schemas.openxmlformats.org/officeDocument/2006/relationships/hyperlink" Target="https://talan.bank.gov.ua/get-user-certificate/SEJMolS-A4AIVkkxasra" TargetMode="External"/><Relationship Id="rId285" Type="http://schemas.openxmlformats.org/officeDocument/2006/relationships/hyperlink" Target="https://talan.bank.gov.ua/get-user-certificate/SEJMopws8lv_FPUT62Ns" TargetMode="External"/><Relationship Id="rId506" Type="http://schemas.openxmlformats.org/officeDocument/2006/relationships/hyperlink" Target="https://talan.bank.gov.ua/get-user-certificate/SEJMo5wwgnDOXxZ4MTlr" TargetMode="External"/><Relationship Id="rId853" Type="http://schemas.openxmlformats.org/officeDocument/2006/relationships/hyperlink" Target="https://talan.bank.gov.ua/get-user-certificate/SEJMoelsHwBppbHhe2H2" TargetMode="External"/><Relationship Id="rId492" Type="http://schemas.openxmlformats.org/officeDocument/2006/relationships/hyperlink" Target="https://talan.bank.gov.ua/get-user-certificate/SEJMoSCVMz7_Qb2HfQGw" TargetMode="External"/><Relationship Id="rId713" Type="http://schemas.openxmlformats.org/officeDocument/2006/relationships/hyperlink" Target="https://talan.bank.gov.ua/get-user-certificate/SEJMo0sRj8-2TFzzljIV" TargetMode="External"/><Relationship Id="rId797" Type="http://schemas.openxmlformats.org/officeDocument/2006/relationships/hyperlink" Target="https://talan.bank.gov.ua/get-user-certificate/SEJMonBLHHS1MlJWS1lN" TargetMode="External"/><Relationship Id="rId920" Type="http://schemas.openxmlformats.org/officeDocument/2006/relationships/hyperlink" Target="https://talan.bank.gov.ua/get-user-certificate/SEJMocXVwwsRURKz1xwT" TargetMode="External"/><Relationship Id="rId145" Type="http://schemas.openxmlformats.org/officeDocument/2006/relationships/hyperlink" Target="https://talan.bank.gov.ua/get-user-certificate/SEJMo4gXsL5Q2cMQUcpo" TargetMode="External"/><Relationship Id="rId352" Type="http://schemas.openxmlformats.org/officeDocument/2006/relationships/hyperlink" Target="https://talan.bank.gov.ua/get-user-certificate/SEJMoIUzpFblwOpkIZRk" TargetMode="External"/><Relationship Id="rId212" Type="http://schemas.openxmlformats.org/officeDocument/2006/relationships/hyperlink" Target="https://talan.bank.gov.ua/get-user-certificate/SEJMortV7-cRBKqFDaph" TargetMode="External"/><Relationship Id="rId657" Type="http://schemas.openxmlformats.org/officeDocument/2006/relationships/hyperlink" Target="https://talan.bank.gov.ua/get-user-certificate/SEJMoS141gIAiL6R2WSx" TargetMode="External"/><Relationship Id="rId864" Type="http://schemas.openxmlformats.org/officeDocument/2006/relationships/hyperlink" Target="https://talan.bank.gov.ua/get-user-certificate/SEJMo9ZpixsI6fd_8lwd" TargetMode="External"/><Relationship Id="rId296" Type="http://schemas.openxmlformats.org/officeDocument/2006/relationships/hyperlink" Target="https://talan.bank.gov.ua/get-user-certificate/SEJMouLiwDdWY4LrMlMN" TargetMode="External"/><Relationship Id="rId517" Type="http://schemas.openxmlformats.org/officeDocument/2006/relationships/hyperlink" Target="https://talan.bank.gov.ua/get-user-certificate/SEJMoDVRIOWLkzeRW-Vb" TargetMode="External"/><Relationship Id="rId724" Type="http://schemas.openxmlformats.org/officeDocument/2006/relationships/hyperlink" Target="https://talan.bank.gov.ua/get-user-certificate/SEJMoYu8qc8ORc3HkvYu" TargetMode="External"/><Relationship Id="rId60" Type="http://schemas.openxmlformats.org/officeDocument/2006/relationships/hyperlink" Target="https://talan.bank.gov.ua/get-user-certificate/SEJMoIXZz8bsJ-C2L5M6" TargetMode="External"/><Relationship Id="rId156" Type="http://schemas.openxmlformats.org/officeDocument/2006/relationships/hyperlink" Target="https://talan.bank.gov.ua/get-user-certificate/SEJMoEeEmyq9vaPmNdNh" TargetMode="External"/><Relationship Id="rId363" Type="http://schemas.openxmlformats.org/officeDocument/2006/relationships/hyperlink" Target="https://talan.bank.gov.ua/get-user-certificate/SEJMoNXggETUMIlC1OIF" TargetMode="External"/><Relationship Id="rId570" Type="http://schemas.openxmlformats.org/officeDocument/2006/relationships/hyperlink" Target="https://talan.bank.gov.ua/get-user-certificate/SEJMoeDul6h9_zrmOq1q" TargetMode="External"/><Relationship Id="rId223" Type="http://schemas.openxmlformats.org/officeDocument/2006/relationships/hyperlink" Target="https://talan.bank.gov.ua/get-user-certificate/SEJMohUiq7d3nQGyXNIX" TargetMode="External"/><Relationship Id="rId430" Type="http://schemas.openxmlformats.org/officeDocument/2006/relationships/hyperlink" Target="https://talan.bank.gov.ua/get-user-certificate/SEJMoKGKlhyASU_CWQom" TargetMode="External"/><Relationship Id="rId668" Type="http://schemas.openxmlformats.org/officeDocument/2006/relationships/hyperlink" Target="https://talan.bank.gov.ua/get-user-certificate/SEJMo0yA1LKl76LftrcQ" TargetMode="External"/><Relationship Id="rId875" Type="http://schemas.openxmlformats.org/officeDocument/2006/relationships/hyperlink" Target="https://talan.bank.gov.ua/get-user-certificate/SEJMotVjYfTRbgb2JPZq" TargetMode="External"/><Relationship Id="rId18" Type="http://schemas.openxmlformats.org/officeDocument/2006/relationships/hyperlink" Target="https://talan.bank.gov.ua/get-user-certificate/SEJMomVj6_C3eIhlTrPV" TargetMode="External"/><Relationship Id="rId528" Type="http://schemas.openxmlformats.org/officeDocument/2006/relationships/hyperlink" Target="https://talan.bank.gov.ua/get-user-certificate/SEJMooOwxq5dIW-T2QT_" TargetMode="External"/><Relationship Id="rId735" Type="http://schemas.openxmlformats.org/officeDocument/2006/relationships/hyperlink" Target="https://talan.bank.gov.ua/get-user-certificate/SEJMo0ebnNBhQCRniWhH" TargetMode="External"/><Relationship Id="rId167" Type="http://schemas.openxmlformats.org/officeDocument/2006/relationships/hyperlink" Target="https://talan.bank.gov.ua/get-user-certificate/SEJMokmtqGB9ESdHm3xG" TargetMode="External"/><Relationship Id="rId374" Type="http://schemas.openxmlformats.org/officeDocument/2006/relationships/hyperlink" Target="https://talan.bank.gov.ua/get-user-certificate/SEJModGf9tJ9Av4rIlQ2" TargetMode="External"/><Relationship Id="rId581" Type="http://schemas.openxmlformats.org/officeDocument/2006/relationships/hyperlink" Target="https://talan.bank.gov.ua/get-user-certificate/SEJMo64zKHkj2kp71jsu" TargetMode="External"/><Relationship Id="rId71" Type="http://schemas.openxmlformats.org/officeDocument/2006/relationships/hyperlink" Target="https://talan.bank.gov.ua/get-user-certificate/SEJMoKnS0p4bp6weyg-o" TargetMode="External"/><Relationship Id="rId234" Type="http://schemas.openxmlformats.org/officeDocument/2006/relationships/hyperlink" Target="https://talan.bank.gov.ua/get-user-certificate/SEJMouY9oZ2H7fQlsyc2" TargetMode="External"/><Relationship Id="rId679" Type="http://schemas.openxmlformats.org/officeDocument/2006/relationships/hyperlink" Target="https://talan.bank.gov.ua/get-user-certificate/SEJMo5JgE0X7lpzl7KHd" TargetMode="External"/><Relationship Id="rId802" Type="http://schemas.openxmlformats.org/officeDocument/2006/relationships/hyperlink" Target="https://talan.bank.gov.ua/get-user-certificate/SEJMo8IWj4-P7GTFrPvb" TargetMode="External"/><Relationship Id="rId886" Type="http://schemas.openxmlformats.org/officeDocument/2006/relationships/hyperlink" Target="https://talan.bank.gov.ua/get-user-certificate/SEJMoRJ6Y2_rKR8nxF15" TargetMode="External"/><Relationship Id="rId2" Type="http://schemas.openxmlformats.org/officeDocument/2006/relationships/hyperlink" Target="https://talan.bank.gov.ua/get-user-certificate/SEJMo8hQnczpqxbmhTY_" TargetMode="External"/><Relationship Id="rId29" Type="http://schemas.openxmlformats.org/officeDocument/2006/relationships/hyperlink" Target="https://talan.bank.gov.ua/get-user-certificate/SEJMoOKQmFakJCi6-QxO" TargetMode="External"/><Relationship Id="rId441" Type="http://schemas.openxmlformats.org/officeDocument/2006/relationships/hyperlink" Target="https://talan.bank.gov.ua/get-user-certificate/SEJMo66KbQyJVmbljXkw" TargetMode="External"/><Relationship Id="rId539" Type="http://schemas.openxmlformats.org/officeDocument/2006/relationships/hyperlink" Target="https://talan.bank.gov.ua/get-user-certificate/SEJMooHxiB2uGs0oGcUx" TargetMode="External"/><Relationship Id="rId746" Type="http://schemas.openxmlformats.org/officeDocument/2006/relationships/hyperlink" Target="https://talan.bank.gov.ua/get-user-certificate/SEJMoTW3yVnZ_nd07bqX" TargetMode="External"/><Relationship Id="rId178" Type="http://schemas.openxmlformats.org/officeDocument/2006/relationships/hyperlink" Target="https://talan.bank.gov.ua/get-user-certificate/SEJMokzHhyuHSvcpPECr" TargetMode="External"/><Relationship Id="rId301" Type="http://schemas.openxmlformats.org/officeDocument/2006/relationships/hyperlink" Target="https://talan.bank.gov.ua/get-user-certificate/SEJMoMCARWQmhrgRmAGx" TargetMode="External"/><Relationship Id="rId82" Type="http://schemas.openxmlformats.org/officeDocument/2006/relationships/hyperlink" Target="https://talan.bank.gov.ua/get-user-certificate/SEJMoLXdA2JgU-OiNJC6" TargetMode="External"/><Relationship Id="rId385" Type="http://schemas.openxmlformats.org/officeDocument/2006/relationships/hyperlink" Target="https://talan.bank.gov.ua/get-user-certificate/SEJMocHpQAUsw9aZ_PKT" TargetMode="External"/><Relationship Id="rId592" Type="http://schemas.openxmlformats.org/officeDocument/2006/relationships/hyperlink" Target="https://talan.bank.gov.ua/get-user-certificate/SEJMo-lSEuskMR05elnO" TargetMode="External"/><Relationship Id="rId606" Type="http://schemas.openxmlformats.org/officeDocument/2006/relationships/hyperlink" Target="https://talan.bank.gov.ua/get-user-certificate/SEJMoiWSETfgs3W8rkue" TargetMode="External"/><Relationship Id="rId813" Type="http://schemas.openxmlformats.org/officeDocument/2006/relationships/hyperlink" Target="https://talan.bank.gov.ua/get-user-certificate/SEJMokgzqb00ewqNuQyB" TargetMode="External"/><Relationship Id="rId245" Type="http://schemas.openxmlformats.org/officeDocument/2006/relationships/hyperlink" Target="https://talan.bank.gov.ua/get-user-certificate/SEJMoe10iBLlHx-qwRJ4" TargetMode="External"/><Relationship Id="rId452" Type="http://schemas.openxmlformats.org/officeDocument/2006/relationships/hyperlink" Target="https://talan.bank.gov.ua/get-user-certificate/SEJMogmA9__rIAuKEWE-" TargetMode="External"/><Relationship Id="rId897" Type="http://schemas.openxmlformats.org/officeDocument/2006/relationships/hyperlink" Target="https://talan.bank.gov.ua/get-user-certificate/SEJMoYX7v26fb2dbgHAd" TargetMode="External"/><Relationship Id="rId105" Type="http://schemas.openxmlformats.org/officeDocument/2006/relationships/hyperlink" Target="https://talan.bank.gov.ua/get-user-certificate/SEJMoQTuFOB8awlHl9yT" TargetMode="External"/><Relationship Id="rId312" Type="http://schemas.openxmlformats.org/officeDocument/2006/relationships/hyperlink" Target="https://talan.bank.gov.ua/get-user-certificate/SEJMo99vki7GGCrSmTdZ" TargetMode="External"/><Relationship Id="rId757" Type="http://schemas.openxmlformats.org/officeDocument/2006/relationships/hyperlink" Target="https://talan.bank.gov.ua/get-user-certificate/SEJMoSk7qamVjpuGFzQb" TargetMode="External"/><Relationship Id="rId93" Type="http://schemas.openxmlformats.org/officeDocument/2006/relationships/hyperlink" Target="https://talan.bank.gov.ua/get-user-certificate/SEJMowGIXh1rK1eMdqBu" TargetMode="External"/><Relationship Id="rId189" Type="http://schemas.openxmlformats.org/officeDocument/2006/relationships/hyperlink" Target="https://talan.bank.gov.ua/get-user-certificate/SEJMo6G1g0seNeoUFgbI" TargetMode="External"/><Relationship Id="rId396" Type="http://schemas.openxmlformats.org/officeDocument/2006/relationships/hyperlink" Target="https://talan.bank.gov.ua/get-user-certificate/SEJMoaRBWaKqC7ZCKc-y" TargetMode="External"/><Relationship Id="rId617" Type="http://schemas.openxmlformats.org/officeDocument/2006/relationships/hyperlink" Target="https://talan.bank.gov.ua/get-user-certificate/SEJMosfB2d_J4WKlCng-" TargetMode="External"/><Relationship Id="rId824" Type="http://schemas.openxmlformats.org/officeDocument/2006/relationships/hyperlink" Target="https://talan.bank.gov.ua/get-user-certificate/SEJMoBr-2zzWN9Zp2tTD" TargetMode="External"/><Relationship Id="rId256" Type="http://schemas.openxmlformats.org/officeDocument/2006/relationships/hyperlink" Target="https://talan.bank.gov.ua/get-user-certificate/SEJMoEEXfaLKKUgek_Pg" TargetMode="External"/><Relationship Id="rId463" Type="http://schemas.openxmlformats.org/officeDocument/2006/relationships/hyperlink" Target="https://talan.bank.gov.ua/get-user-certificate/SEJMoHbRjZAYQli8FbNZ" TargetMode="External"/><Relationship Id="rId670" Type="http://schemas.openxmlformats.org/officeDocument/2006/relationships/hyperlink" Target="https://talan.bank.gov.ua/get-user-certificate/SEJMo1mIxa-xFRgoG7fo" TargetMode="External"/><Relationship Id="rId116" Type="http://schemas.openxmlformats.org/officeDocument/2006/relationships/hyperlink" Target="https://talan.bank.gov.ua/get-user-certificate/SEJMoE-Qy7rkN_FqA_8e" TargetMode="External"/><Relationship Id="rId323" Type="http://schemas.openxmlformats.org/officeDocument/2006/relationships/hyperlink" Target="https://talan.bank.gov.ua/get-user-certificate/SEJMo8krQwMGiRm4eP9I" TargetMode="External"/><Relationship Id="rId530" Type="http://schemas.openxmlformats.org/officeDocument/2006/relationships/hyperlink" Target="https://talan.bank.gov.ua/get-user-certificate/SEJMoboWKlRqqP8czsEB" TargetMode="External"/><Relationship Id="rId768" Type="http://schemas.openxmlformats.org/officeDocument/2006/relationships/hyperlink" Target="https://talan.bank.gov.ua/get-user-certificate/SEJMomuF3y8Evx1mZWxM" TargetMode="External"/><Relationship Id="rId20" Type="http://schemas.openxmlformats.org/officeDocument/2006/relationships/hyperlink" Target="https://talan.bank.gov.ua/get-user-certificate/SEJMoefmA89N_cG-dul5" TargetMode="External"/><Relationship Id="rId628" Type="http://schemas.openxmlformats.org/officeDocument/2006/relationships/hyperlink" Target="https://talan.bank.gov.ua/get-user-certificate/SEJMoRcYtJmVlMcfYlQN" TargetMode="External"/><Relationship Id="rId835" Type="http://schemas.openxmlformats.org/officeDocument/2006/relationships/hyperlink" Target="https://talan.bank.gov.ua/get-user-certificate/SEJMoYQBhnTcWLjWbvmp" TargetMode="External"/><Relationship Id="rId267" Type="http://schemas.openxmlformats.org/officeDocument/2006/relationships/hyperlink" Target="https://talan.bank.gov.ua/get-user-certificate/SEJMoCv3Bpw8NJI2tqsY" TargetMode="External"/><Relationship Id="rId474" Type="http://schemas.openxmlformats.org/officeDocument/2006/relationships/hyperlink" Target="https://talan.bank.gov.ua/get-user-certificate/SEJMoHDVW2DqcBkhJq2M" TargetMode="External"/><Relationship Id="rId127" Type="http://schemas.openxmlformats.org/officeDocument/2006/relationships/hyperlink" Target="https://talan.bank.gov.ua/get-user-certificate/SEJMobxCkh1TBOV69FzU" TargetMode="External"/><Relationship Id="rId681" Type="http://schemas.openxmlformats.org/officeDocument/2006/relationships/hyperlink" Target="https://talan.bank.gov.ua/get-user-certificate/SEJMoBjnABLxvnID1LkJ" TargetMode="External"/><Relationship Id="rId779" Type="http://schemas.openxmlformats.org/officeDocument/2006/relationships/hyperlink" Target="https://talan.bank.gov.ua/get-user-certificate/SEJMotC9rO1GuLoC8vR8" TargetMode="External"/><Relationship Id="rId902" Type="http://schemas.openxmlformats.org/officeDocument/2006/relationships/hyperlink" Target="https://talan.bank.gov.ua/get-user-certificate/SEJMoXAWtJ2SVtQNaWBZ" TargetMode="External"/><Relationship Id="rId31" Type="http://schemas.openxmlformats.org/officeDocument/2006/relationships/hyperlink" Target="https://talan.bank.gov.ua/get-user-certificate/SEJMoNl0_3Tc0RqfzTvP" TargetMode="External"/><Relationship Id="rId334" Type="http://schemas.openxmlformats.org/officeDocument/2006/relationships/hyperlink" Target="https://talan.bank.gov.ua/get-user-certificate/SEJModpcxKiHb7NuCQwa" TargetMode="External"/><Relationship Id="rId541" Type="http://schemas.openxmlformats.org/officeDocument/2006/relationships/hyperlink" Target="https://talan.bank.gov.ua/get-user-certificate/SEJMoJaPpqwsOPdcGYlT" TargetMode="External"/><Relationship Id="rId639" Type="http://schemas.openxmlformats.org/officeDocument/2006/relationships/hyperlink" Target="https://talan.bank.gov.ua/get-user-certificate/SEJModfyOofBVSqs5e1w" TargetMode="External"/><Relationship Id="rId180" Type="http://schemas.openxmlformats.org/officeDocument/2006/relationships/hyperlink" Target="https://talan.bank.gov.ua/get-user-certificate/SEJMoh_opErjmLWeHVpC" TargetMode="External"/><Relationship Id="rId278" Type="http://schemas.openxmlformats.org/officeDocument/2006/relationships/hyperlink" Target="https://talan.bank.gov.ua/get-user-certificate/SEJMofqg4Ba9Zuc-GenO" TargetMode="External"/><Relationship Id="rId401" Type="http://schemas.openxmlformats.org/officeDocument/2006/relationships/hyperlink" Target="https://talan.bank.gov.ua/get-user-certificate/SEJMozzjGIbMPrZ9Oe5s" TargetMode="External"/><Relationship Id="rId846" Type="http://schemas.openxmlformats.org/officeDocument/2006/relationships/hyperlink" Target="https://talan.bank.gov.ua/get-user-certificate/SEJMo0oUsYAw68of3tac" TargetMode="External"/><Relationship Id="rId485" Type="http://schemas.openxmlformats.org/officeDocument/2006/relationships/hyperlink" Target="https://talan.bank.gov.ua/get-user-certificate/SEJMo4OdWkVZQiw-Ekdo" TargetMode="External"/><Relationship Id="rId692" Type="http://schemas.openxmlformats.org/officeDocument/2006/relationships/hyperlink" Target="https://talan.bank.gov.ua/get-user-certificate/SEJMox4kSNdNxH34RfeZ" TargetMode="External"/><Relationship Id="rId706" Type="http://schemas.openxmlformats.org/officeDocument/2006/relationships/hyperlink" Target="https://talan.bank.gov.ua/get-user-certificate/SEJMoukw0I8d0VM2OaMw" TargetMode="External"/><Relationship Id="rId913" Type="http://schemas.openxmlformats.org/officeDocument/2006/relationships/hyperlink" Target="https://talan.bank.gov.ua/get-user-certificate/SEJMo3vrOQMGW4Trbe0E" TargetMode="External"/><Relationship Id="rId42" Type="http://schemas.openxmlformats.org/officeDocument/2006/relationships/hyperlink" Target="https://talan.bank.gov.ua/get-user-certificate/SEJMohNEAMsnQz0yzqDf" TargetMode="External"/><Relationship Id="rId138" Type="http://schemas.openxmlformats.org/officeDocument/2006/relationships/hyperlink" Target="https://talan.bank.gov.ua/get-user-certificate/SEJMoWPFOVeaqE2Bw36b" TargetMode="External"/><Relationship Id="rId345" Type="http://schemas.openxmlformats.org/officeDocument/2006/relationships/hyperlink" Target="https://talan.bank.gov.ua/get-user-certificate/SEJMo0Cnlv90KKG_sLGR" TargetMode="External"/><Relationship Id="rId552" Type="http://schemas.openxmlformats.org/officeDocument/2006/relationships/hyperlink" Target="https://talan.bank.gov.ua/get-user-certificate/SEJMorl4Z4IT_il9KekA" TargetMode="External"/><Relationship Id="rId191" Type="http://schemas.openxmlformats.org/officeDocument/2006/relationships/hyperlink" Target="https://talan.bank.gov.ua/get-user-certificate/SEJMocJaWBI_4zSjoDt_" TargetMode="External"/><Relationship Id="rId205" Type="http://schemas.openxmlformats.org/officeDocument/2006/relationships/hyperlink" Target="https://talan.bank.gov.ua/get-user-certificate/SEJMoSHRJPN5cA7pVa22" TargetMode="External"/><Relationship Id="rId412" Type="http://schemas.openxmlformats.org/officeDocument/2006/relationships/hyperlink" Target="https://talan.bank.gov.ua/get-user-certificate/SEJMo-65y_i-KWawWcaG" TargetMode="External"/><Relationship Id="rId857" Type="http://schemas.openxmlformats.org/officeDocument/2006/relationships/hyperlink" Target="https://talan.bank.gov.ua/get-user-certificate/SEJMoT1kspzDeruoMjvG" TargetMode="External"/><Relationship Id="rId289" Type="http://schemas.openxmlformats.org/officeDocument/2006/relationships/hyperlink" Target="https://talan.bank.gov.ua/get-user-certificate/SEJMoENDVdqB2CTRNNDr" TargetMode="External"/><Relationship Id="rId496" Type="http://schemas.openxmlformats.org/officeDocument/2006/relationships/hyperlink" Target="https://talan.bank.gov.ua/get-user-certificate/SEJMo1AE4IeWo0AaKB8e" TargetMode="External"/><Relationship Id="rId717" Type="http://schemas.openxmlformats.org/officeDocument/2006/relationships/hyperlink" Target="https://talan.bank.gov.ua/get-user-certificate/SEJMoGNIXbwdrvLmms9i" TargetMode="External"/><Relationship Id="rId924" Type="http://schemas.openxmlformats.org/officeDocument/2006/relationships/hyperlink" Target="https://talan.bank.gov.ua/get-user-certificate/SEJMoPf5orXHNYJHzYRK" TargetMode="External"/><Relationship Id="rId53" Type="http://schemas.openxmlformats.org/officeDocument/2006/relationships/hyperlink" Target="https://talan.bank.gov.ua/get-user-certificate/SEJMoUkiTDxyFoPw5gxz" TargetMode="External"/><Relationship Id="rId149" Type="http://schemas.openxmlformats.org/officeDocument/2006/relationships/hyperlink" Target="https://talan.bank.gov.ua/get-user-certificate/SEJMox6cb5IjxPhKK6Qc" TargetMode="External"/><Relationship Id="rId356" Type="http://schemas.openxmlformats.org/officeDocument/2006/relationships/hyperlink" Target="https://talan.bank.gov.ua/get-user-certificate/SEJMoqcD_WXr1yZL9GSo" TargetMode="External"/><Relationship Id="rId563" Type="http://schemas.openxmlformats.org/officeDocument/2006/relationships/hyperlink" Target="https://talan.bank.gov.ua/get-user-certificate/SEJMorA95xE0qUNYLaRe" TargetMode="External"/><Relationship Id="rId770" Type="http://schemas.openxmlformats.org/officeDocument/2006/relationships/hyperlink" Target="https://talan.bank.gov.ua/get-user-certificate/SEJMoH0HfCLhR9CYV7dV" TargetMode="External"/><Relationship Id="rId216" Type="http://schemas.openxmlformats.org/officeDocument/2006/relationships/hyperlink" Target="https://talan.bank.gov.ua/get-user-certificate/SEJMoCLk01i4p0exSEQR" TargetMode="External"/><Relationship Id="rId423" Type="http://schemas.openxmlformats.org/officeDocument/2006/relationships/hyperlink" Target="https://talan.bank.gov.ua/get-user-certificate/SEJMoMJO_F9HHKPkqdCh" TargetMode="External"/><Relationship Id="rId868" Type="http://schemas.openxmlformats.org/officeDocument/2006/relationships/hyperlink" Target="https://talan.bank.gov.ua/get-user-certificate/SEJMoSDnmJ54AWSjUOQm" TargetMode="External"/><Relationship Id="rId630" Type="http://schemas.openxmlformats.org/officeDocument/2006/relationships/hyperlink" Target="https://talan.bank.gov.ua/get-user-certificate/SEJMo8HSnHlbWwrrcEck" TargetMode="External"/><Relationship Id="rId728" Type="http://schemas.openxmlformats.org/officeDocument/2006/relationships/hyperlink" Target="https://talan.bank.gov.ua/get-user-certificate/SEJMo1PT-xYdP11QpuuT" TargetMode="External"/><Relationship Id="rId64" Type="http://schemas.openxmlformats.org/officeDocument/2006/relationships/hyperlink" Target="https://talan.bank.gov.ua/get-user-certificate/SEJMoxl-0l0coG6G2cc0" TargetMode="External"/><Relationship Id="rId367" Type="http://schemas.openxmlformats.org/officeDocument/2006/relationships/hyperlink" Target="https://talan.bank.gov.ua/get-user-certificate/SEJMon5QgId-BPbBkQB6" TargetMode="External"/><Relationship Id="rId574" Type="http://schemas.openxmlformats.org/officeDocument/2006/relationships/hyperlink" Target="https://talan.bank.gov.ua/get-user-certificate/SEJMoINf12a4GUl-VAjv" TargetMode="External"/><Relationship Id="rId227" Type="http://schemas.openxmlformats.org/officeDocument/2006/relationships/hyperlink" Target="https://talan.bank.gov.ua/get-user-certificate/SEJMomyxC0qf-IJqiO7f" TargetMode="External"/><Relationship Id="rId781" Type="http://schemas.openxmlformats.org/officeDocument/2006/relationships/hyperlink" Target="https://talan.bank.gov.ua/get-user-certificate/SEJMoRhl44-QBcpcNWFl" TargetMode="External"/><Relationship Id="rId879" Type="http://schemas.openxmlformats.org/officeDocument/2006/relationships/hyperlink" Target="https://talan.bank.gov.ua/get-user-certificate/SEJMoOD-P9HOrBrjmCgs" TargetMode="External"/><Relationship Id="rId434" Type="http://schemas.openxmlformats.org/officeDocument/2006/relationships/hyperlink" Target="https://talan.bank.gov.ua/get-user-certificate/SEJMoqMhfF-09rpnNCdg" TargetMode="External"/><Relationship Id="rId641" Type="http://schemas.openxmlformats.org/officeDocument/2006/relationships/hyperlink" Target="https://talan.bank.gov.ua/get-user-certificate/SEJMoXHUNKyUJpPfo0Ee" TargetMode="External"/><Relationship Id="rId739" Type="http://schemas.openxmlformats.org/officeDocument/2006/relationships/hyperlink" Target="https://talan.bank.gov.ua/get-user-certificate/SEJMoDqa6eaiIg531sQl" TargetMode="External"/><Relationship Id="rId280" Type="http://schemas.openxmlformats.org/officeDocument/2006/relationships/hyperlink" Target="https://talan.bank.gov.ua/get-user-certificate/SEJModywA6tnNaHWJm_v" TargetMode="External"/><Relationship Id="rId501" Type="http://schemas.openxmlformats.org/officeDocument/2006/relationships/hyperlink" Target="https://talan.bank.gov.ua/get-user-certificate/SEJMoJRI7AnrX17ukr6u" TargetMode="External"/><Relationship Id="rId75" Type="http://schemas.openxmlformats.org/officeDocument/2006/relationships/hyperlink" Target="https://talan.bank.gov.ua/get-user-certificate/SEJMoVyPDe8Bkchaw5PP" TargetMode="External"/><Relationship Id="rId140" Type="http://schemas.openxmlformats.org/officeDocument/2006/relationships/hyperlink" Target="https://talan.bank.gov.ua/get-user-certificate/SEJMokpu1u7ca1nfeTro" TargetMode="External"/><Relationship Id="rId378" Type="http://schemas.openxmlformats.org/officeDocument/2006/relationships/hyperlink" Target="https://talan.bank.gov.ua/get-user-certificate/SEJMoMpabgMChKsVUxDF" TargetMode="External"/><Relationship Id="rId585" Type="http://schemas.openxmlformats.org/officeDocument/2006/relationships/hyperlink" Target="https://talan.bank.gov.ua/get-user-certificate/SEJMoYcWdq1KGGlpGvKx" TargetMode="External"/><Relationship Id="rId792" Type="http://schemas.openxmlformats.org/officeDocument/2006/relationships/hyperlink" Target="https://talan.bank.gov.ua/get-user-certificate/SEJMoKZ8SuHl7HVmI-Tp" TargetMode="External"/><Relationship Id="rId806" Type="http://schemas.openxmlformats.org/officeDocument/2006/relationships/hyperlink" Target="https://talan.bank.gov.ua/get-user-certificate/SEJMoRBsG50evbmR1O6P" TargetMode="External"/><Relationship Id="rId6" Type="http://schemas.openxmlformats.org/officeDocument/2006/relationships/hyperlink" Target="https://talan.bank.gov.ua/get-user-certificate/SEJMoHcFTHOiwIdsnV3X" TargetMode="External"/><Relationship Id="rId238" Type="http://schemas.openxmlformats.org/officeDocument/2006/relationships/hyperlink" Target="https://talan.bank.gov.ua/get-user-certificate/SEJMosbTnJPxT262dfsm" TargetMode="External"/><Relationship Id="rId445" Type="http://schemas.openxmlformats.org/officeDocument/2006/relationships/hyperlink" Target="https://talan.bank.gov.ua/get-user-certificate/SEJMo6i7PYOqLdzsj_Lc" TargetMode="External"/><Relationship Id="rId652" Type="http://schemas.openxmlformats.org/officeDocument/2006/relationships/hyperlink" Target="https://talan.bank.gov.ua/get-user-certificate/SEJMoM4uMX9tjnOV2enU" TargetMode="External"/><Relationship Id="rId291" Type="http://schemas.openxmlformats.org/officeDocument/2006/relationships/hyperlink" Target="https://talan.bank.gov.ua/get-user-certificate/SEJMoQhqy6mCZ4rVbyr3" TargetMode="External"/><Relationship Id="rId305" Type="http://schemas.openxmlformats.org/officeDocument/2006/relationships/hyperlink" Target="https://talan.bank.gov.ua/get-user-certificate/SEJMo3gvxTGtooHagVxK" TargetMode="External"/><Relationship Id="rId512" Type="http://schemas.openxmlformats.org/officeDocument/2006/relationships/hyperlink" Target="https://talan.bank.gov.ua/get-user-certificate/SEJMoULIfSyiSQozfxF0" TargetMode="External"/><Relationship Id="rId86" Type="http://schemas.openxmlformats.org/officeDocument/2006/relationships/hyperlink" Target="https://talan.bank.gov.ua/get-user-certificate/SEJMoYzShDQOt8Vvt2W6" TargetMode="External"/><Relationship Id="rId151" Type="http://schemas.openxmlformats.org/officeDocument/2006/relationships/hyperlink" Target="https://talan.bank.gov.ua/get-user-certificate/SEJMoajjYA0IOvAnSDOC" TargetMode="External"/><Relationship Id="rId389" Type="http://schemas.openxmlformats.org/officeDocument/2006/relationships/hyperlink" Target="https://talan.bank.gov.ua/get-user-certificate/SEJMoaXcXwAo0ayslWVR" TargetMode="External"/><Relationship Id="rId596" Type="http://schemas.openxmlformats.org/officeDocument/2006/relationships/hyperlink" Target="https://talan.bank.gov.ua/get-user-certificate/SEJMoPOmAK3LNwVQjot8" TargetMode="External"/><Relationship Id="rId817" Type="http://schemas.openxmlformats.org/officeDocument/2006/relationships/hyperlink" Target="https://talan.bank.gov.ua/get-user-certificate/SEJMom3xvnTeIq_n6eaM" TargetMode="External"/><Relationship Id="rId249" Type="http://schemas.openxmlformats.org/officeDocument/2006/relationships/hyperlink" Target="https://talan.bank.gov.ua/get-user-certificate/SEJMo1bmgE_ImVcJbWBp" TargetMode="External"/><Relationship Id="rId456" Type="http://schemas.openxmlformats.org/officeDocument/2006/relationships/hyperlink" Target="https://talan.bank.gov.ua/get-user-certificate/SEJMoCvyZ-kbfZ_G2ZII" TargetMode="External"/><Relationship Id="rId663" Type="http://schemas.openxmlformats.org/officeDocument/2006/relationships/hyperlink" Target="https://talan.bank.gov.ua/get-user-certificate/SEJMoohaKblo0Dn8-9zE" TargetMode="External"/><Relationship Id="rId870" Type="http://schemas.openxmlformats.org/officeDocument/2006/relationships/hyperlink" Target="https://talan.bank.gov.ua/get-user-certificate/SEJMooJYjYbvIXF0Ry8G" TargetMode="External"/><Relationship Id="rId13" Type="http://schemas.openxmlformats.org/officeDocument/2006/relationships/hyperlink" Target="https://talan.bank.gov.ua/get-user-certificate/SEJMomQ-U19jai4N6pyz" TargetMode="External"/><Relationship Id="rId109" Type="http://schemas.openxmlformats.org/officeDocument/2006/relationships/hyperlink" Target="https://talan.bank.gov.ua/get-user-certificate/SEJMoaLgx3CpuH-YcwV3" TargetMode="External"/><Relationship Id="rId316" Type="http://schemas.openxmlformats.org/officeDocument/2006/relationships/hyperlink" Target="https://talan.bank.gov.ua/get-user-certificate/SEJMokGrLK66rPLkF568" TargetMode="External"/><Relationship Id="rId523" Type="http://schemas.openxmlformats.org/officeDocument/2006/relationships/hyperlink" Target="https://talan.bank.gov.ua/get-user-certificate/SEJMo9y0vr-vwE74y1zw" TargetMode="External"/><Relationship Id="rId97" Type="http://schemas.openxmlformats.org/officeDocument/2006/relationships/hyperlink" Target="https://talan.bank.gov.ua/get-user-certificate/SEJMoWHiQDF4hx3fkVcI" TargetMode="External"/><Relationship Id="rId730" Type="http://schemas.openxmlformats.org/officeDocument/2006/relationships/hyperlink" Target="https://talan.bank.gov.ua/get-user-certificate/SEJMoQxYMUsSBkoA_NC3" TargetMode="External"/><Relationship Id="rId828" Type="http://schemas.openxmlformats.org/officeDocument/2006/relationships/hyperlink" Target="https://talan.bank.gov.ua/get-user-certificate/SEJMoF5ldQ6b1j6Mv0MG" TargetMode="External"/><Relationship Id="rId162" Type="http://schemas.openxmlformats.org/officeDocument/2006/relationships/hyperlink" Target="https://talan.bank.gov.ua/get-user-certificate/SEJMoo0oTYFX0EdHXAxX" TargetMode="External"/><Relationship Id="rId467" Type="http://schemas.openxmlformats.org/officeDocument/2006/relationships/hyperlink" Target="https://talan.bank.gov.ua/get-user-certificate/SEJMoZ3MNCAQFCO9Cou5" TargetMode="External"/><Relationship Id="rId674" Type="http://schemas.openxmlformats.org/officeDocument/2006/relationships/hyperlink" Target="https://talan.bank.gov.ua/get-user-certificate/SEJMoqFQS56alUz7ulH2" TargetMode="External"/><Relationship Id="rId881" Type="http://schemas.openxmlformats.org/officeDocument/2006/relationships/hyperlink" Target="https://talan.bank.gov.ua/get-user-certificate/SEJMojSBNdYxT9P_PV44" TargetMode="External"/><Relationship Id="rId24" Type="http://schemas.openxmlformats.org/officeDocument/2006/relationships/hyperlink" Target="https://talan.bank.gov.ua/get-user-certificate/SEJMoD5qnRl8GkLpMHOj" TargetMode="External"/><Relationship Id="rId327" Type="http://schemas.openxmlformats.org/officeDocument/2006/relationships/hyperlink" Target="https://talan.bank.gov.ua/get-user-certificate/SEJMoer1U7n085bVM-Ch" TargetMode="External"/><Relationship Id="rId534" Type="http://schemas.openxmlformats.org/officeDocument/2006/relationships/hyperlink" Target="https://talan.bank.gov.ua/get-user-certificate/SEJMoPh06iqR8NW4CZ-o" TargetMode="External"/><Relationship Id="rId741" Type="http://schemas.openxmlformats.org/officeDocument/2006/relationships/hyperlink" Target="https://talan.bank.gov.ua/get-user-certificate/SEJMooYdEXJij2UXDmMr" TargetMode="External"/><Relationship Id="rId839" Type="http://schemas.openxmlformats.org/officeDocument/2006/relationships/hyperlink" Target="https://talan.bank.gov.ua/get-user-certificate/SEJMoT1YoSh8ucs4uIVv" TargetMode="External"/><Relationship Id="rId173" Type="http://schemas.openxmlformats.org/officeDocument/2006/relationships/hyperlink" Target="https://talan.bank.gov.ua/get-user-certificate/SEJMoIyWHzQ7YC2HgsV6" TargetMode="External"/><Relationship Id="rId380" Type="http://schemas.openxmlformats.org/officeDocument/2006/relationships/hyperlink" Target="https://talan.bank.gov.ua/get-user-certificate/SEJMoj9qGMARuhpuV6rp" TargetMode="External"/><Relationship Id="rId601" Type="http://schemas.openxmlformats.org/officeDocument/2006/relationships/hyperlink" Target="https://talan.bank.gov.ua/get-user-certificate/SEJMoFKK1EEvH6JmyEod" TargetMode="External"/><Relationship Id="rId240" Type="http://schemas.openxmlformats.org/officeDocument/2006/relationships/hyperlink" Target="https://talan.bank.gov.ua/get-user-certificate/SEJMog2D-DEdR1Uv2cUc" TargetMode="External"/><Relationship Id="rId478" Type="http://schemas.openxmlformats.org/officeDocument/2006/relationships/hyperlink" Target="https://talan.bank.gov.ua/get-user-certificate/SEJMoe6vxPWDEoJzNmQW" TargetMode="External"/><Relationship Id="rId685" Type="http://schemas.openxmlformats.org/officeDocument/2006/relationships/hyperlink" Target="https://talan.bank.gov.ua/get-user-certificate/SEJMoeiKdbV1thCiIcYs" TargetMode="External"/><Relationship Id="rId892" Type="http://schemas.openxmlformats.org/officeDocument/2006/relationships/hyperlink" Target="https://talan.bank.gov.ua/get-user-certificate/SEJMouWH1PH9OnCBA1Y6" TargetMode="External"/><Relationship Id="rId906" Type="http://schemas.openxmlformats.org/officeDocument/2006/relationships/hyperlink" Target="https://talan.bank.gov.ua/get-user-certificate/SEJMobedgNT4Z4KlTFs8" TargetMode="External"/><Relationship Id="rId35" Type="http://schemas.openxmlformats.org/officeDocument/2006/relationships/hyperlink" Target="https://talan.bank.gov.ua/get-user-certificate/SEJMo1pK_tw8xzndHt3d" TargetMode="External"/><Relationship Id="rId100" Type="http://schemas.openxmlformats.org/officeDocument/2006/relationships/hyperlink" Target="https://talan.bank.gov.ua/get-user-certificate/SEJMo0XmPqdjSWEmKW_e" TargetMode="External"/><Relationship Id="rId338" Type="http://schemas.openxmlformats.org/officeDocument/2006/relationships/hyperlink" Target="https://talan.bank.gov.ua/get-user-certificate/SEJMois7IybzaaBX_lhN" TargetMode="External"/><Relationship Id="rId545" Type="http://schemas.openxmlformats.org/officeDocument/2006/relationships/hyperlink" Target="https://talan.bank.gov.ua/get-user-certificate/SEJMomATIAtXYU41RrtF" TargetMode="External"/><Relationship Id="rId752" Type="http://schemas.openxmlformats.org/officeDocument/2006/relationships/hyperlink" Target="https://talan.bank.gov.ua/get-user-certificate/SEJMoexsyXiH8iGSrNqb" TargetMode="External"/><Relationship Id="rId184" Type="http://schemas.openxmlformats.org/officeDocument/2006/relationships/hyperlink" Target="https://talan.bank.gov.ua/get-user-certificate/SEJMoKxXe-dzEMRLUgXK" TargetMode="External"/><Relationship Id="rId391" Type="http://schemas.openxmlformats.org/officeDocument/2006/relationships/hyperlink" Target="https://talan.bank.gov.ua/get-user-certificate/SEJMoTqt08KrmgLHGynD" TargetMode="External"/><Relationship Id="rId405" Type="http://schemas.openxmlformats.org/officeDocument/2006/relationships/hyperlink" Target="https://talan.bank.gov.ua/get-user-certificate/SEJMoRb29fhtp7emIdt4" TargetMode="External"/><Relationship Id="rId612" Type="http://schemas.openxmlformats.org/officeDocument/2006/relationships/hyperlink" Target="https://talan.bank.gov.ua/get-user-certificate/SEJMoXxsgbmfW1vVVQKn" TargetMode="External"/><Relationship Id="rId251" Type="http://schemas.openxmlformats.org/officeDocument/2006/relationships/hyperlink" Target="https://talan.bank.gov.ua/get-user-certificate/SEJMoRvFTtRUc6u1FOZ0" TargetMode="External"/><Relationship Id="rId489" Type="http://schemas.openxmlformats.org/officeDocument/2006/relationships/hyperlink" Target="https://talan.bank.gov.ua/get-user-certificate/SEJMo-677lnz4mioY7qu" TargetMode="External"/><Relationship Id="rId696" Type="http://schemas.openxmlformats.org/officeDocument/2006/relationships/hyperlink" Target="https://talan.bank.gov.ua/get-user-certificate/SEJMoM5yP11tYxS6zQVl" TargetMode="External"/><Relationship Id="rId917" Type="http://schemas.openxmlformats.org/officeDocument/2006/relationships/hyperlink" Target="https://talan.bank.gov.ua/get-user-certificate/SEJMonhUGJB2Fmeb7G7w" TargetMode="External"/><Relationship Id="rId46" Type="http://schemas.openxmlformats.org/officeDocument/2006/relationships/hyperlink" Target="https://talan.bank.gov.ua/get-user-certificate/SEJMoMDlbGsEQjaSRLKX" TargetMode="External"/><Relationship Id="rId349" Type="http://schemas.openxmlformats.org/officeDocument/2006/relationships/hyperlink" Target="https://talan.bank.gov.ua/get-user-certificate/SEJMoQwZ7HmQ3jwDbh7C" TargetMode="External"/><Relationship Id="rId556" Type="http://schemas.openxmlformats.org/officeDocument/2006/relationships/hyperlink" Target="https://talan.bank.gov.ua/get-user-certificate/SEJMosbvkTqao0lZvHfB" TargetMode="External"/><Relationship Id="rId763" Type="http://schemas.openxmlformats.org/officeDocument/2006/relationships/hyperlink" Target="https://talan.bank.gov.ua/get-user-certificate/SEJMocSUuWTU6FvaNF8h" TargetMode="External"/><Relationship Id="rId111" Type="http://schemas.openxmlformats.org/officeDocument/2006/relationships/hyperlink" Target="https://talan.bank.gov.ua/get-user-certificate/SEJMo5pUU5tYp7rJ3aw8" TargetMode="External"/><Relationship Id="rId195" Type="http://schemas.openxmlformats.org/officeDocument/2006/relationships/hyperlink" Target="https://talan.bank.gov.ua/get-user-certificate/SEJMo_S1JN9FeBzuhL1x" TargetMode="External"/><Relationship Id="rId209" Type="http://schemas.openxmlformats.org/officeDocument/2006/relationships/hyperlink" Target="https://talan.bank.gov.ua/get-user-certificate/SEJMo_YhQsAaNovfT3fj" TargetMode="External"/><Relationship Id="rId416" Type="http://schemas.openxmlformats.org/officeDocument/2006/relationships/hyperlink" Target="https://talan.bank.gov.ua/get-user-certificate/SEJMoooUqYFDPxg3gOvl" TargetMode="External"/><Relationship Id="rId623" Type="http://schemas.openxmlformats.org/officeDocument/2006/relationships/hyperlink" Target="https://talan.bank.gov.ua/get-user-certificate/SEJMoXaGoN_Vuk4dK9U3" TargetMode="External"/><Relationship Id="rId830" Type="http://schemas.openxmlformats.org/officeDocument/2006/relationships/hyperlink" Target="https://talan.bank.gov.ua/get-user-certificate/SEJMoWNjalo8vK_wCZpJ" TargetMode="External"/><Relationship Id="rId57" Type="http://schemas.openxmlformats.org/officeDocument/2006/relationships/hyperlink" Target="https://talan.bank.gov.ua/get-user-certificate/SEJMopUfwtFLr_51jt9K" TargetMode="External"/><Relationship Id="rId262" Type="http://schemas.openxmlformats.org/officeDocument/2006/relationships/hyperlink" Target="https://talan.bank.gov.ua/get-user-certificate/SEJMozqtP1OBBCkdRtB1" TargetMode="External"/><Relationship Id="rId567" Type="http://schemas.openxmlformats.org/officeDocument/2006/relationships/hyperlink" Target="https://talan.bank.gov.ua/get-user-certificate/SEJMolYVpCCHOioKj6Al" TargetMode="External"/><Relationship Id="rId122" Type="http://schemas.openxmlformats.org/officeDocument/2006/relationships/hyperlink" Target="https://talan.bank.gov.ua/get-user-certificate/SEJMoFtw7lpr5syQ2f0X" TargetMode="External"/><Relationship Id="rId774" Type="http://schemas.openxmlformats.org/officeDocument/2006/relationships/hyperlink" Target="https://talan.bank.gov.ua/get-user-certificate/SEJMoTYOVuMM9F2aMtSD" TargetMode="External"/><Relationship Id="rId427" Type="http://schemas.openxmlformats.org/officeDocument/2006/relationships/hyperlink" Target="https://talan.bank.gov.ua/get-user-certificate/SEJMoNPjMbJV20Xa40iD" TargetMode="External"/><Relationship Id="rId634" Type="http://schemas.openxmlformats.org/officeDocument/2006/relationships/hyperlink" Target="https://talan.bank.gov.ua/get-user-certificate/SEJMoP7YiMtFe4buCWWo" TargetMode="External"/><Relationship Id="rId841" Type="http://schemas.openxmlformats.org/officeDocument/2006/relationships/hyperlink" Target="https://talan.bank.gov.ua/get-user-certificate/SEJMoVFaAM9RwjZ_t0FT" TargetMode="External"/><Relationship Id="rId273" Type="http://schemas.openxmlformats.org/officeDocument/2006/relationships/hyperlink" Target="https://talan.bank.gov.ua/get-user-certificate/SEJMolurvopy6vjCpd2l" TargetMode="External"/><Relationship Id="rId480" Type="http://schemas.openxmlformats.org/officeDocument/2006/relationships/hyperlink" Target="https://talan.bank.gov.ua/get-user-certificate/SEJMo9Du_SisYi36d777" TargetMode="External"/><Relationship Id="rId701" Type="http://schemas.openxmlformats.org/officeDocument/2006/relationships/hyperlink" Target="https://talan.bank.gov.ua/get-user-certificate/SEJMoXHnDclU-gGU7paL" TargetMode="External"/><Relationship Id="rId68" Type="http://schemas.openxmlformats.org/officeDocument/2006/relationships/hyperlink" Target="https://talan.bank.gov.ua/get-user-certificate/SEJMo_yiz_PWmnKHY8gM" TargetMode="External"/><Relationship Id="rId133" Type="http://schemas.openxmlformats.org/officeDocument/2006/relationships/hyperlink" Target="https://talan.bank.gov.ua/get-user-certificate/SEJMoQCSRyyFNwWXkjWO" TargetMode="External"/><Relationship Id="rId340" Type="http://schemas.openxmlformats.org/officeDocument/2006/relationships/hyperlink" Target="https://talan.bank.gov.ua/get-user-certificate/SEJMo8k2d6lI5bPWJ6VY" TargetMode="External"/><Relationship Id="rId578" Type="http://schemas.openxmlformats.org/officeDocument/2006/relationships/hyperlink" Target="https://talan.bank.gov.ua/get-user-certificate/SEJMoaKFHTn_gev_XggU" TargetMode="External"/><Relationship Id="rId785" Type="http://schemas.openxmlformats.org/officeDocument/2006/relationships/hyperlink" Target="https://talan.bank.gov.ua/get-user-certificate/SEJMoo03FPcEUJBQ3pw3" TargetMode="External"/><Relationship Id="rId200" Type="http://schemas.openxmlformats.org/officeDocument/2006/relationships/hyperlink" Target="https://talan.bank.gov.ua/get-user-certificate/SEJMo_Tps_xhVw2lO8uo" TargetMode="External"/><Relationship Id="rId438" Type="http://schemas.openxmlformats.org/officeDocument/2006/relationships/hyperlink" Target="https://talan.bank.gov.ua/get-user-certificate/SEJMoMmMzXY7jDymFizQ" TargetMode="External"/><Relationship Id="rId645" Type="http://schemas.openxmlformats.org/officeDocument/2006/relationships/hyperlink" Target="https://talan.bank.gov.ua/get-user-certificate/SEJMo5Vu1gpG03CBSTGQ" TargetMode="External"/><Relationship Id="rId852" Type="http://schemas.openxmlformats.org/officeDocument/2006/relationships/hyperlink" Target="https://talan.bank.gov.ua/get-user-certificate/SEJMoqHuRNZ1hxFFq-Yw" TargetMode="External"/><Relationship Id="rId284" Type="http://schemas.openxmlformats.org/officeDocument/2006/relationships/hyperlink" Target="https://talan.bank.gov.ua/get-user-certificate/SEJMoa7T7E4YekmJc-2z" TargetMode="External"/><Relationship Id="rId491" Type="http://schemas.openxmlformats.org/officeDocument/2006/relationships/hyperlink" Target="https://talan.bank.gov.ua/get-user-certificate/SEJMoZmxYBEVEghtGr8U" TargetMode="External"/><Relationship Id="rId505" Type="http://schemas.openxmlformats.org/officeDocument/2006/relationships/hyperlink" Target="https://talan.bank.gov.ua/get-user-certificate/SEJMozSXFvkzZ3E_QaSq" TargetMode="External"/><Relationship Id="rId712" Type="http://schemas.openxmlformats.org/officeDocument/2006/relationships/hyperlink" Target="https://talan.bank.gov.ua/get-user-certificate/SEJMoRnKOq0T55tw9kfS" TargetMode="External"/><Relationship Id="rId79" Type="http://schemas.openxmlformats.org/officeDocument/2006/relationships/hyperlink" Target="https://talan.bank.gov.ua/get-user-certificate/SEJMoD7mziva65MMzNrI" TargetMode="External"/><Relationship Id="rId144" Type="http://schemas.openxmlformats.org/officeDocument/2006/relationships/hyperlink" Target="https://talan.bank.gov.ua/get-user-certificate/SEJMobklOIkFtnoXv65k" TargetMode="External"/><Relationship Id="rId589" Type="http://schemas.openxmlformats.org/officeDocument/2006/relationships/hyperlink" Target="https://talan.bank.gov.ua/get-user-certificate/SEJMoWtyq0QUFLmLwq7C" TargetMode="External"/><Relationship Id="rId796" Type="http://schemas.openxmlformats.org/officeDocument/2006/relationships/hyperlink" Target="https://talan.bank.gov.ua/get-user-certificate/SEJMoEFNS7_TcvichpPy" TargetMode="External"/><Relationship Id="rId351" Type="http://schemas.openxmlformats.org/officeDocument/2006/relationships/hyperlink" Target="https://talan.bank.gov.ua/get-user-certificate/SEJMo0ae0NVH0qmGGMsC" TargetMode="External"/><Relationship Id="rId449" Type="http://schemas.openxmlformats.org/officeDocument/2006/relationships/hyperlink" Target="https://talan.bank.gov.ua/get-user-certificate/SEJMoeRzGUiYdvCrGwdw" TargetMode="External"/><Relationship Id="rId656" Type="http://schemas.openxmlformats.org/officeDocument/2006/relationships/hyperlink" Target="https://talan.bank.gov.ua/get-user-certificate/SEJMoOLptSWQxjf4J_mR" TargetMode="External"/><Relationship Id="rId863" Type="http://schemas.openxmlformats.org/officeDocument/2006/relationships/hyperlink" Target="https://talan.bank.gov.ua/get-user-certificate/SEJMomnLF77hyW5BRCJn" TargetMode="External"/><Relationship Id="rId211" Type="http://schemas.openxmlformats.org/officeDocument/2006/relationships/hyperlink" Target="https://talan.bank.gov.ua/get-user-certificate/SEJMo-IBppbtgKtCjiEE" TargetMode="External"/><Relationship Id="rId295" Type="http://schemas.openxmlformats.org/officeDocument/2006/relationships/hyperlink" Target="https://talan.bank.gov.ua/get-user-certificate/SEJMo6brLMTWLZTbXumd" TargetMode="External"/><Relationship Id="rId309" Type="http://schemas.openxmlformats.org/officeDocument/2006/relationships/hyperlink" Target="https://talan.bank.gov.ua/get-user-certificate/SEJMoWFVaCgNqaLjbIF-" TargetMode="External"/><Relationship Id="rId516" Type="http://schemas.openxmlformats.org/officeDocument/2006/relationships/hyperlink" Target="https://talan.bank.gov.ua/get-user-certificate/SEJMozpnRAwMT6fvo9_i" TargetMode="External"/><Relationship Id="rId723" Type="http://schemas.openxmlformats.org/officeDocument/2006/relationships/hyperlink" Target="https://talan.bank.gov.ua/get-user-certificate/SEJMoQ2uQEJn-x_jg7Gu" TargetMode="External"/><Relationship Id="rId155" Type="http://schemas.openxmlformats.org/officeDocument/2006/relationships/hyperlink" Target="https://talan.bank.gov.ua/get-user-certificate/SEJMozPSzbeXyQDZQj2p" TargetMode="External"/><Relationship Id="rId197" Type="http://schemas.openxmlformats.org/officeDocument/2006/relationships/hyperlink" Target="https://talan.bank.gov.ua/get-user-certificate/SEJMoWFcwmrZXkohIodW" TargetMode="External"/><Relationship Id="rId362" Type="http://schemas.openxmlformats.org/officeDocument/2006/relationships/hyperlink" Target="https://talan.bank.gov.ua/get-user-certificate/SEJMo4tMMB65rksLTZU3" TargetMode="External"/><Relationship Id="rId418" Type="http://schemas.openxmlformats.org/officeDocument/2006/relationships/hyperlink" Target="https://talan.bank.gov.ua/get-user-certificate/SEJMoHnavSwaeJqsl67u" TargetMode="External"/><Relationship Id="rId625" Type="http://schemas.openxmlformats.org/officeDocument/2006/relationships/hyperlink" Target="https://talan.bank.gov.ua/get-user-certificate/SEJMowA_DV5eaPnQRCkA" TargetMode="External"/><Relationship Id="rId832" Type="http://schemas.openxmlformats.org/officeDocument/2006/relationships/hyperlink" Target="https://talan.bank.gov.ua/get-user-certificate/SEJMoCPUiPEY5L7mmR3j" TargetMode="External"/><Relationship Id="rId222" Type="http://schemas.openxmlformats.org/officeDocument/2006/relationships/hyperlink" Target="https://talan.bank.gov.ua/get-user-certificate/SEJMolcPeQ-PrbVdHE4o" TargetMode="External"/><Relationship Id="rId264" Type="http://schemas.openxmlformats.org/officeDocument/2006/relationships/hyperlink" Target="https://talan.bank.gov.ua/get-user-certificate/SEJMowHSKZvcRdmVXbUx" TargetMode="External"/><Relationship Id="rId471" Type="http://schemas.openxmlformats.org/officeDocument/2006/relationships/hyperlink" Target="https://talan.bank.gov.ua/get-user-certificate/SEJMoGFJEM-bpumgWE3M" TargetMode="External"/><Relationship Id="rId667" Type="http://schemas.openxmlformats.org/officeDocument/2006/relationships/hyperlink" Target="https://talan.bank.gov.ua/get-user-certificate/SEJMoMgg7GCD-ZvyGH99" TargetMode="External"/><Relationship Id="rId874" Type="http://schemas.openxmlformats.org/officeDocument/2006/relationships/hyperlink" Target="https://talan.bank.gov.ua/get-user-certificate/SEJMo9cwPmvnFFLmcKw8" TargetMode="External"/><Relationship Id="rId17" Type="http://schemas.openxmlformats.org/officeDocument/2006/relationships/hyperlink" Target="https://talan.bank.gov.ua/get-user-certificate/SEJMonKj0ObWDiIxFF6_" TargetMode="External"/><Relationship Id="rId59" Type="http://schemas.openxmlformats.org/officeDocument/2006/relationships/hyperlink" Target="https://talan.bank.gov.ua/get-user-certificate/SEJMok-4Yy77UdKLDBmn" TargetMode="External"/><Relationship Id="rId124" Type="http://schemas.openxmlformats.org/officeDocument/2006/relationships/hyperlink" Target="https://talan.bank.gov.ua/get-user-certificate/SEJMoFqdT9ydOQsfJIC8" TargetMode="External"/><Relationship Id="rId527" Type="http://schemas.openxmlformats.org/officeDocument/2006/relationships/hyperlink" Target="https://talan.bank.gov.ua/get-user-certificate/SEJMoYkgaZ3Bjc_ShyiD" TargetMode="External"/><Relationship Id="rId569" Type="http://schemas.openxmlformats.org/officeDocument/2006/relationships/hyperlink" Target="https://talan.bank.gov.ua/get-user-certificate/SEJMoReIOQ65g2ndyqgR" TargetMode="External"/><Relationship Id="rId734" Type="http://schemas.openxmlformats.org/officeDocument/2006/relationships/hyperlink" Target="https://talan.bank.gov.ua/get-user-certificate/SEJMo2E4UmQCm1qz74ji" TargetMode="External"/><Relationship Id="rId776" Type="http://schemas.openxmlformats.org/officeDocument/2006/relationships/hyperlink" Target="https://talan.bank.gov.ua/get-user-certificate/SEJMocMrvE_3oa7JX2Jn" TargetMode="External"/><Relationship Id="rId70" Type="http://schemas.openxmlformats.org/officeDocument/2006/relationships/hyperlink" Target="https://talan.bank.gov.ua/get-user-certificate/SEJMolVJ0mXCiYNPEaA7" TargetMode="External"/><Relationship Id="rId166" Type="http://schemas.openxmlformats.org/officeDocument/2006/relationships/hyperlink" Target="https://talan.bank.gov.ua/get-user-certificate/SEJMomBNbO_gIBE8CVs2" TargetMode="External"/><Relationship Id="rId331" Type="http://schemas.openxmlformats.org/officeDocument/2006/relationships/hyperlink" Target="https://talan.bank.gov.ua/get-user-certificate/SEJMoAItOXIU3ZxpRgWl" TargetMode="External"/><Relationship Id="rId373" Type="http://schemas.openxmlformats.org/officeDocument/2006/relationships/hyperlink" Target="https://talan.bank.gov.ua/get-user-certificate/SEJMoIwzVfqJt1P6OG7Y" TargetMode="External"/><Relationship Id="rId429" Type="http://schemas.openxmlformats.org/officeDocument/2006/relationships/hyperlink" Target="https://talan.bank.gov.ua/get-user-certificate/SEJMo9-ueaZF2hdafqt9" TargetMode="External"/><Relationship Id="rId580" Type="http://schemas.openxmlformats.org/officeDocument/2006/relationships/hyperlink" Target="https://talan.bank.gov.ua/get-user-certificate/SEJMoC6fGmEIilRlawrM" TargetMode="External"/><Relationship Id="rId636" Type="http://schemas.openxmlformats.org/officeDocument/2006/relationships/hyperlink" Target="https://talan.bank.gov.ua/get-user-certificate/SEJMopqRQCimpMfCEz9y" TargetMode="External"/><Relationship Id="rId801" Type="http://schemas.openxmlformats.org/officeDocument/2006/relationships/hyperlink" Target="https://talan.bank.gov.ua/get-user-certificate/SEJMobpGs4y7N-QEvgWY" TargetMode="External"/><Relationship Id="rId1" Type="http://schemas.openxmlformats.org/officeDocument/2006/relationships/hyperlink" Target="https://talan.bank.gov.ua/get-user-certificate/SEJMokfTuzZ869pPedC_" TargetMode="External"/><Relationship Id="rId233" Type="http://schemas.openxmlformats.org/officeDocument/2006/relationships/hyperlink" Target="https://talan.bank.gov.ua/get-user-certificate/SEJMoi8UNW7Eppgp6bfr" TargetMode="External"/><Relationship Id="rId440" Type="http://schemas.openxmlformats.org/officeDocument/2006/relationships/hyperlink" Target="https://talan.bank.gov.ua/get-user-certificate/SEJMoyYRgoXUtDfBr-BA" TargetMode="External"/><Relationship Id="rId678" Type="http://schemas.openxmlformats.org/officeDocument/2006/relationships/hyperlink" Target="https://talan.bank.gov.ua/get-user-certificate/SEJMoEgaFVFC7h9iMAT2" TargetMode="External"/><Relationship Id="rId843" Type="http://schemas.openxmlformats.org/officeDocument/2006/relationships/hyperlink" Target="https://talan.bank.gov.ua/get-user-certificate/SEJMoEbdClMVRsI_lnUm" TargetMode="External"/><Relationship Id="rId885" Type="http://schemas.openxmlformats.org/officeDocument/2006/relationships/hyperlink" Target="https://talan.bank.gov.ua/get-user-certificate/SEJMoQgkUnABJbYMi68c" TargetMode="External"/><Relationship Id="rId28" Type="http://schemas.openxmlformats.org/officeDocument/2006/relationships/hyperlink" Target="https://talan.bank.gov.ua/get-user-certificate/SEJMonqasdvt_iKu4k9h" TargetMode="External"/><Relationship Id="rId275" Type="http://schemas.openxmlformats.org/officeDocument/2006/relationships/hyperlink" Target="https://talan.bank.gov.ua/get-user-certificate/SEJMoslDPgUWG--fgbll" TargetMode="External"/><Relationship Id="rId300" Type="http://schemas.openxmlformats.org/officeDocument/2006/relationships/hyperlink" Target="https://talan.bank.gov.ua/get-user-certificate/SEJMoT-kYFYPRrkSmmBL" TargetMode="External"/><Relationship Id="rId482" Type="http://schemas.openxmlformats.org/officeDocument/2006/relationships/hyperlink" Target="https://talan.bank.gov.ua/get-user-certificate/SEJMoaZNQZkTOD4IrhUh" TargetMode="External"/><Relationship Id="rId538" Type="http://schemas.openxmlformats.org/officeDocument/2006/relationships/hyperlink" Target="https://talan.bank.gov.ua/get-user-certificate/SEJMoSR902h6Yo2qQwys" TargetMode="External"/><Relationship Id="rId703" Type="http://schemas.openxmlformats.org/officeDocument/2006/relationships/hyperlink" Target="https://talan.bank.gov.ua/get-user-certificate/SEJMoflEx0siDCzqHa77" TargetMode="External"/><Relationship Id="rId745" Type="http://schemas.openxmlformats.org/officeDocument/2006/relationships/hyperlink" Target="https://talan.bank.gov.ua/get-user-certificate/SEJMoFBvC4Je-wQuWx-g" TargetMode="External"/><Relationship Id="rId910" Type="http://schemas.openxmlformats.org/officeDocument/2006/relationships/hyperlink" Target="https://talan.bank.gov.ua/get-user-certificate/SEJMo0iWH30diRGkROss" TargetMode="External"/><Relationship Id="rId81" Type="http://schemas.openxmlformats.org/officeDocument/2006/relationships/hyperlink" Target="https://talan.bank.gov.ua/get-user-certificate/SEJMoB9KTnzASrVahetb" TargetMode="External"/><Relationship Id="rId135" Type="http://schemas.openxmlformats.org/officeDocument/2006/relationships/hyperlink" Target="https://talan.bank.gov.ua/get-user-certificate/SEJMoeY21ErZ6pFSz9BH" TargetMode="External"/><Relationship Id="rId177" Type="http://schemas.openxmlformats.org/officeDocument/2006/relationships/hyperlink" Target="https://talan.bank.gov.ua/get-user-certificate/SEJMo7hfk1GqEm-0-rre" TargetMode="External"/><Relationship Id="rId342" Type="http://schemas.openxmlformats.org/officeDocument/2006/relationships/hyperlink" Target="https://talan.bank.gov.ua/get-user-certificate/SEJMoKbEmH1oprknjoRh" TargetMode="External"/><Relationship Id="rId384" Type="http://schemas.openxmlformats.org/officeDocument/2006/relationships/hyperlink" Target="https://talan.bank.gov.ua/get-user-certificate/SEJMoDjURQ2XOrQTBztA" TargetMode="External"/><Relationship Id="rId591" Type="http://schemas.openxmlformats.org/officeDocument/2006/relationships/hyperlink" Target="https://talan.bank.gov.ua/get-user-certificate/SEJMoLxmD7xeGOF-bjH9" TargetMode="External"/><Relationship Id="rId605" Type="http://schemas.openxmlformats.org/officeDocument/2006/relationships/hyperlink" Target="https://talan.bank.gov.ua/get-user-certificate/SEJMoVk1vc_zuuyI0Lse" TargetMode="External"/><Relationship Id="rId787" Type="http://schemas.openxmlformats.org/officeDocument/2006/relationships/hyperlink" Target="https://talan.bank.gov.ua/get-user-certificate/SEJMo-32hyZVWJHPUjhb" TargetMode="External"/><Relationship Id="rId812" Type="http://schemas.openxmlformats.org/officeDocument/2006/relationships/hyperlink" Target="https://talan.bank.gov.ua/get-user-certificate/SEJMo4wSuy-lodkCJY0f" TargetMode="External"/><Relationship Id="rId202" Type="http://schemas.openxmlformats.org/officeDocument/2006/relationships/hyperlink" Target="https://talan.bank.gov.ua/get-user-certificate/SEJMoFMXngN01-TXp-yX" TargetMode="External"/><Relationship Id="rId244" Type="http://schemas.openxmlformats.org/officeDocument/2006/relationships/hyperlink" Target="https://talan.bank.gov.ua/get-user-certificate/SEJMognfoAvnD6Dbaya2" TargetMode="External"/><Relationship Id="rId647" Type="http://schemas.openxmlformats.org/officeDocument/2006/relationships/hyperlink" Target="https://talan.bank.gov.ua/get-user-certificate/SEJMowQpJWO-7TuqxjUV" TargetMode="External"/><Relationship Id="rId689" Type="http://schemas.openxmlformats.org/officeDocument/2006/relationships/hyperlink" Target="https://talan.bank.gov.ua/get-user-certificate/SEJMo_v-E8WhRHsHPeuw" TargetMode="External"/><Relationship Id="rId854" Type="http://schemas.openxmlformats.org/officeDocument/2006/relationships/hyperlink" Target="https://talan.bank.gov.ua/get-user-certificate/SEJMoShYECKxPy6ndseb" TargetMode="External"/><Relationship Id="rId896" Type="http://schemas.openxmlformats.org/officeDocument/2006/relationships/hyperlink" Target="https://talan.bank.gov.ua/get-user-certificate/SEJMoH3F6m3lrzYbgMi4" TargetMode="External"/><Relationship Id="rId39" Type="http://schemas.openxmlformats.org/officeDocument/2006/relationships/hyperlink" Target="https://talan.bank.gov.ua/get-user-certificate/SEJMoobiPlm3xDQWAanD" TargetMode="External"/><Relationship Id="rId286" Type="http://schemas.openxmlformats.org/officeDocument/2006/relationships/hyperlink" Target="https://talan.bank.gov.ua/get-user-certificate/SEJMoCU7bQyRBFDYOYgm" TargetMode="External"/><Relationship Id="rId451" Type="http://schemas.openxmlformats.org/officeDocument/2006/relationships/hyperlink" Target="https://talan.bank.gov.ua/get-user-certificate/SEJMok5Fv-FE0M0Zc40t" TargetMode="External"/><Relationship Id="rId493" Type="http://schemas.openxmlformats.org/officeDocument/2006/relationships/hyperlink" Target="https://talan.bank.gov.ua/get-user-certificate/SEJMoMlGgYzLKWrcQ2Ra" TargetMode="External"/><Relationship Id="rId507" Type="http://schemas.openxmlformats.org/officeDocument/2006/relationships/hyperlink" Target="https://talan.bank.gov.ua/get-user-certificate/SEJMoWwiXUZXW2aOgWrn" TargetMode="External"/><Relationship Id="rId549" Type="http://schemas.openxmlformats.org/officeDocument/2006/relationships/hyperlink" Target="https://talan.bank.gov.ua/get-user-certificate/SEJMo8c7Aw8bN_84s2Fg" TargetMode="External"/><Relationship Id="rId714" Type="http://schemas.openxmlformats.org/officeDocument/2006/relationships/hyperlink" Target="https://talan.bank.gov.ua/get-user-certificate/SEJMo6U4WasvfQAgdVY5" TargetMode="External"/><Relationship Id="rId756" Type="http://schemas.openxmlformats.org/officeDocument/2006/relationships/hyperlink" Target="https://talan.bank.gov.ua/get-user-certificate/SEJMokY-Rg-qhEDjsy_A" TargetMode="External"/><Relationship Id="rId921" Type="http://schemas.openxmlformats.org/officeDocument/2006/relationships/hyperlink" Target="https://talan.bank.gov.ua/get-user-certificate/SEJMoDFij9FbzPcn6bsH" TargetMode="External"/><Relationship Id="rId50" Type="http://schemas.openxmlformats.org/officeDocument/2006/relationships/hyperlink" Target="https://talan.bank.gov.ua/get-user-certificate/SEJMoXuW1jVIDZ1vGIoM" TargetMode="External"/><Relationship Id="rId104" Type="http://schemas.openxmlformats.org/officeDocument/2006/relationships/hyperlink" Target="https://talan.bank.gov.ua/get-user-certificate/SEJMo2VO3enp2HGqZ6JZ" TargetMode="External"/><Relationship Id="rId146" Type="http://schemas.openxmlformats.org/officeDocument/2006/relationships/hyperlink" Target="https://talan.bank.gov.ua/get-user-certificate/SEJMocawpYXEwxpzhxcS" TargetMode="External"/><Relationship Id="rId188" Type="http://schemas.openxmlformats.org/officeDocument/2006/relationships/hyperlink" Target="https://talan.bank.gov.ua/get-user-certificate/SEJMoxLac295lw8FNVFv" TargetMode="External"/><Relationship Id="rId311" Type="http://schemas.openxmlformats.org/officeDocument/2006/relationships/hyperlink" Target="https://talan.bank.gov.ua/get-user-certificate/SEJMo7jOSaCvLWdOopzk" TargetMode="External"/><Relationship Id="rId353" Type="http://schemas.openxmlformats.org/officeDocument/2006/relationships/hyperlink" Target="https://talan.bank.gov.ua/get-user-certificate/SEJMoRndQa5ga8kVCtcF" TargetMode="External"/><Relationship Id="rId395" Type="http://schemas.openxmlformats.org/officeDocument/2006/relationships/hyperlink" Target="https://talan.bank.gov.ua/get-user-certificate/SEJMoYvYjU-e-Y8725-j" TargetMode="External"/><Relationship Id="rId409" Type="http://schemas.openxmlformats.org/officeDocument/2006/relationships/hyperlink" Target="https://talan.bank.gov.ua/get-user-certificate/SEJMos8t_s5giF7pzzQY" TargetMode="External"/><Relationship Id="rId560" Type="http://schemas.openxmlformats.org/officeDocument/2006/relationships/hyperlink" Target="https://talan.bank.gov.ua/get-user-certificate/SEJMorkSretap-L07Str" TargetMode="External"/><Relationship Id="rId798" Type="http://schemas.openxmlformats.org/officeDocument/2006/relationships/hyperlink" Target="https://talan.bank.gov.ua/get-user-certificate/SEJMoqPYoXQo8elDovzf" TargetMode="External"/><Relationship Id="rId92" Type="http://schemas.openxmlformats.org/officeDocument/2006/relationships/hyperlink" Target="https://talan.bank.gov.ua/get-user-certificate/SEJMoyrg2qViEZ-2eBK7" TargetMode="External"/><Relationship Id="rId213" Type="http://schemas.openxmlformats.org/officeDocument/2006/relationships/hyperlink" Target="https://talan.bank.gov.ua/get-user-certificate/SEJMokBYfoyac4_PXzdh" TargetMode="External"/><Relationship Id="rId420" Type="http://schemas.openxmlformats.org/officeDocument/2006/relationships/hyperlink" Target="https://talan.bank.gov.ua/get-user-certificate/SEJMoc8yrb9AejDSqL0R" TargetMode="External"/><Relationship Id="rId616" Type="http://schemas.openxmlformats.org/officeDocument/2006/relationships/hyperlink" Target="https://talan.bank.gov.ua/get-user-certificate/SEJMoo6ZE1J53CNvVLb0" TargetMode="External"/><Relationship Id="rId658" Type="http://schemas.openxmlformats.org/officeDocument/2006/relationships/hyperlink" Target="https://talan.bank.gov.ua/get-user-certificate/SEJMousU9erUVebu2dDk" TargetMode="External"/><Relationship Id="rId823" Type="http://schemas.openxmlformats.org/officeDocument/2006/relationships/hyperlink" Target="https://talan.bank.gov.ua/get-user-certificate/SEJMoJG45QpeaaqqRBJ8" TargetMode="External"/><Relationship Id="rId865" Type="http://schemas.openxmlformats.org/officeDocument/2006/relationships/hyperlink" Target="https://talan.bank.gov.ua/get-user-certificate/SEJMoeYomoyrtRbvH4DK" TargetMode="External"/><Relationship Id="rId255" Type="http://schemas.openxmlformats.org/officeDocument/2006/relationships/hyperlink" Target="https://talan.bank.gov.ua/get-user-certificate/SEJMoCcOAjmeK2sAMed2" TargetMode="External"/><Relationship Id="rId297" Type="http://schemas.openxmlformats.org/officeDocument/2006/relationships/hyperlink" Target="https://talan.bank.gov.ua/get-user-certificate/SEJMojwjVHz_CLL1Vqyf" TargetMode="External"/><Relationship Id="rId462" Type="http://schemas.openxmlformats.org/officeDocument/2006/relationships/hyperlink" Target="https://talan.bank.gov.ua/get-user-certificate/SEJMoZkBDyC5Ze8UVMTY" TargetMode="External"/><Relationship Id="rId518" Type="http://schemas.openxmlformats.org/officeDocument/2006/relationships/hyperlink" Target="https://talan.bank.gov.ua/get-user-certificate/SEJMok1YzAz3ytHXI8Kp" TargetMode="External"/><Relationship Id="rId725" Type="http://schemas.openxmlformats.org/officeDocument/2006/relationships/hyperlink" Target="https://talan.bank.gov.ua/get-user-certificate/SEJMoFu7lCxqhg_7tD33" TargetMode="External"/><Relationship Id="rId115" Type="http://schemas.openxmlformats.org/officeDocument/2006/relationships/hyperlink" Target="https://talan.bank.gov.ua/get-user-certificate/SEJMoDY0EFFwUHFWFDib" TargetMode="External"/><Relationship Id="rId157" Type="http://schemas.openxmlformats.org/officeDocument/2006/relationships/hyperlink" Target="https://talan.bank.gov.ua/get-user-certificate/SEJMoDXATHwr3os-jVI4" TargetMode="External"/><Relationship Id="rId322" Type="http://schemas.openxmlformats.org/officeDocument/2006/relationships/hyperlink" Target="https://talan.bank.gov.ua/get-user-certificate/SEJMotAxml-4lRZ8NMOg" TargetMode="External"/><Relationship Id="rId364" Type="http://schemas.openxmlformats.org/officeDocument/2006/relationships/hyperlink" Target="https://talan.bank.gov.ua/get-user-certificate/SEJMoO69EDMwzC5XC6ix" TargetMode="External"/><Relationship Id="rId767" Type="http://schemas.openxmlformats.org/officeDocument/2006/relationships/hyperlink" Target="https://talan.bank.gov.ua/get-user-certificate/SEJMojB97zFFy9gyKdM9" TargetMode="External"/><Relationship Id="rId61" Type="http://schemas.openxmlformats.org/officeDocument/2006/relationships/hyperlink" Target="https://talan.bank.gov.ua/get-user-certificate/SEJMoVZ7Soq9Z3zh90og" TargetMode="External"/><Relationship Id="rId199" Type="http://schemas.openxmlformats.org/officeDocument/2006/relationships/hyperlink" Target="https://talan.bank.gov.ua/get-user-certificate/SEJMoNEKZWMvLC6vVChn" TargetMode="External"/><Relationship Id="rId571" Type="http://schemas.openxmlformats.org/officeDocument/2006/relationships/hyperlink" Target="https://talan.bank.gov.ua/get-user-certificate/SEJMoNVDQUPm2V4-ypvN" TargetMode="External"/><Relationship Id="rId627" Type="http://schemas.openxmlformats.org/officeDocument/2006/relationships/hyperlink" Target="https://talan.bank.gov.ua/get-user-certificate/SEJMoXFeWhmbcY2rQxBM" TargetMode="External"/><Relationship Id="rId669" Type="http://schemas.openxmlformats.org/officeDocument/2006/relationships/hyperlink" Target="https://talan.bank.gov.ua/get-user-certificate/SEJMon1r6aKiOxZRUgn3" TargetMode="External"/><Relationship Id="rId834" Type="http://schemas.openxmlformats.org/officeDocument/2006/relationships/hyperlink" Target="https://talan.bank.gov.ua/get-user-certificate/SEJMo0as0l8tQqQYaFhM" TargetMode="External"/><Relationship Id="rId876" Type="http://schemas.openxmlformats.org/officeDocument/2006/relationships/hyperlink" Target="https://talan.bank.gov.ua/get-user-certificate/SEJMos6TTn6XbZ8O15ZK" TargetMode="External"/><Relationship Id="rId19" Type="http://schemas.openxmlformats.org/officeDocument/2006/relationships/hyperlink" Target="https://talan.bank.gov.ua/get-user-certificate/SEJMo_gKZeOOLPPbsTLz" TargetMode="External"/><Relationship Id="rId224" Type="http://schemas.openxmlformats.org/officeDocument/2006/relationships/hyperlink" Target="https://talan.bank.gov.ua/get-user-certificate/SEJMoGpmUwLO3ezs1xeZ" TargetMode="External"/><Relationship Id="rId266" Type="http://schemas.openxmlformats.org/officeDocument/2006/relationships/hyperlink" Target="https://talan.bank.gov.ua/get-user-certificate/SEJMoZUKSQ_npbWQLpZr" TargetMode="External"/><Relationship Id="rId431" Type="http://schemas.openxmlformats.org/officeDocument/2006/relationships/hyperlink" Target="https://talan.bank.gov.ua/get-user-certificate/SEJMoncOftvVlNaM70Ks" TargetMode="External"/><Relationship Id="rId473" Type="http://schemas.openxmlformats.org/officeDocument/2006/relationships/hyperlink" Target="https://talan.bank.gov.ua/get-user-certificate/SEJMo9XDrIj7Pq_GCtlC" TargetMode="External"/><Relationship Id="rId529" Type="http://schemas.openxmlformats.org/officeDocument/2006/relationships/hyperlink" Target="https://talan.bank.gov.ua/get-user-certificate/SEJMoOrbT7xcFpC3ELL0" TargetMode="External"/><Relationship Id="rId680" Type="http://schemas.openxmlformats.org/officeDocument/2006/relationships/hyperlink" Target="https://talan.bank.gov.ua/get-user-certificate/SEJMomNIxQetxQAqE0Ji" TargetMode="External"/><Relationship Id="rId736" Type="http://schemas.openxmlformats.org/officeDocument/2006/relationships/hyperlink" Target="https://talan.bank.gov.ua/get-user-certificate/SEJMoz2_RoKF5fJmkBlA" TargetMode="External"/><Relationship Id="rId901" Type="http://schemas.openxmlformats.org/officeDocument/2006/relationships/hyperlink" Target="https://talan.bank.gov.ua/get-user-certificate/SEJMozuz7Gw-UG2LuDHm" TargetMode="External"/><Relationship Id="rId30" Type="http://schemas.openxmlformats.org/officeDocument/2006/relationships/hyperlink" Target="https://talan.bank.gov.ua/get-user-certificate/SEJModmUfT1XCoStuo8T" TargetMode="External"/><Relationship Id="rId126" Type="http://schemas.openxmlformats.org/officeDocument/2006/relationships/hyperlink" Target="https://talan.bank.gov.ua/get-user-certificate/SEJMo6eLR7pl9Gg0-Jvr" TargetMode="External"/><Relationship Id="rId168" Type="http://schemas.openxmlformats.org/officeDocument/2006/relationships/hyperlink" Target="https://talan.bank.gov.ua/get-user-certificate/SEJMonXrEvm40yqKFVbY" TargetMode="External"/><Relationship Id="rId333" Type="http://schemas.openxmlformats.org/officeDocument/2006/relationships/hyperlink" Target="https://talan.bank.gov.ua/get-user-certificate/SEJMouGJ5VBKgFHuh5Bx" TargetMode="External"/><Relationship Id="rId540" Type="http://schemas.openxmlformats.org/officeDocument/2006/relationships/hyperlink" Target="https://talan.bank.gov.ua/get-user-certificate/SEJMoJ6iBZP5vm9SslJc" TargetMode="External"/><Relationship Id="rId778" Type="http://schemas.openxmlformats.org/officeDocument/2006/relationships/hyperlink" Target="https://talan.bank.gov.ua/get-user-certificate/SEJMo4PL2cDpX6Qm0nwb" TargetMode="External"/><Relationship Id="rId72" Type="http://schemas.openxmlformats.org/officeDocument/2006/relationships/hyperlink" Target="https://talan.bank.gov.ua/get-user-certificate/SEJMo1M1pCHU-31UI72w" TargetMode="External"/><Relationship Id="rId375" Type="http://schemas.openxmlformats.org/officeDocument/2006/relationships/hyperlink" Target="https://talan.bank.gov.ua/get-user-certificate/SEJMoE7uK2In_y-Ocgoy" TargetMode="External"/><Relationship Id="rId582" Type="http://schemas.openxmlformats.org/officeDocument/2006/relationships/hyperlink" Target="https://talan.bank.gov.ua/get-user-certificate/SEJMoBjlzHOQFOpQaBgo" TargetMode="External"/><Relationship Id="rId638" Type="http://schemas.openxmlformats.org/officeDocument/2006/relationships/hyperlink" Target="https://talan.bank.gov.ua/get-user-certificate/SEJMo7w4ZH_Yq4hkpM8j" TargetMode="External"/><Relationship Id="rId803" Type="http://schemas.openxmlformats.org/officeDocument/2006/relationships/hyperlink" Target="https://talan.bank.gov.ua/get-user-certificate/SEJMoRS2r3i-fYGnk6Bc" TargetMode="External"/><Relationship Id="rId845" Type="http://schemas.openxmlformats.org/officeDocument/2006/relationships/hyperlink" Target="https://talan.bank.gov.ua/get-user-certificate/SEJMo4CFbqoL8y1gD6sL" TargetMode="External"/><Relationship Id="rId3" Type="http://schemas.openxmlformats.org/officeDocument/2006/relationships/hyperlink" Target="https://talan.bank.gov.ua/get-user-certificate/SEJMo-h2WUvBI3RYI3sX" TargetMode="External"/><Relationship Id="rId235" Type="http://schemas.openxmlformats.org/officeDocument/2006/relationships/hyperlink" Target="https://talan.bank.gov.ua/get-user-certificate/SEJMocmoIlfSV1NFKPrQ" TargetMode="External"/><Relationship Id="rId277" Type="http://schemas.openxmlformats.org/officeDocument/2006/relationships/hyperlink" Target="https://talan.bank.gov.ua/get-user-certificate/SEJMorHFr0D1ICVLZVx_" TargetMode="External"/><Relationship Id="rId400" Type="http://schemas.openxmlformats.org/officeDocument/2006/relationships/hyperlink" Target="https://talan.bank.gov.ua/get-user-certificate/SEJMowTHnPrD7-7z1Js6" TargetMode="External"/><Relationship Id="rId442" Type="http://schemas.openxmlformats.org/officeDocument/2006/relationships/hyperlink" Target="https://talan.bank.gov.ua/get-user-certificate/SEJMojesOytyxijMLoBY" TargetMode="External"/><Relationship Id="rId484" Type="http://schemas.openxmlformats.org/officeDocument/2006/relationships/hyperlink" Target="https://talan.bank.gov.ua/get-user-certificate/SEJMoZx48oNp2OypJzB_" TargetMode="External"/><Relationship Id="rId705" Type="http://schemas.openxmlformats.org/officeDocument/2006/relationships/hyperlink" Target="https://talan.bank.gov.ua/get-user-certificate/SEJMoPW4XqpGPPp4v0Ru" TargetMode="External"/><Relationship Id="rId887" Type="http://schemas.openxmlformats.org/officeDocument/2006/relationships/hyperlink" Target="https://talan.bank.gov.ua/get-user-certificate/SEJMoJ0YxiNEHbqyTe9A" TargetMode="External"/><Relationship Id="rId137" Type="http://schemas.openxmlformats.org/officeDocument/2006/relationships/hyperlink" Target="https://talan.bank.gov.ua/get-user-certificate/SEJMoGApOvkXAySJ_yBK" TargetMode="External"/><Relationship Id="rId302" Type="http://schemas.openxmlformats.org/officeDocument/2006/relationships/hyperlink" Target="https://talan.bank.gov.ua/get-user-certificate/SEJMoCuA8BcHTIQ-FICG" TargetMode="External"/><Relationship Id="rId344" Type="http://schemas.openxmlformats.org/officeDocument/2006/relationships/hyperlink" Target="https://talan.bank.gov.ua/get-user-certificate/SEJMo2-nZnmXqnDXbn2v" TargetMode="External"/><Relationship Id="rId691" Type="http://schemas.openxmlformats.org/officeDocument/2006/relationships/hyperlink" Target="https://talan.bank.gov.ua/get-user-certificate/SEJMo7gMIgMiOoOsZKfd" TargetMode="External"/><Relationship Id="rId747" Type="http://schemas.openxmlformats.org/officeDocument/2006/relationships/hyperlink" Target="https://talan.bank.gov.ua/get-user-certificate/SEJMosiQtgFkUXYjGytu" TargetMode="External"/><Relationship Id="rId789" Type="http://schemas.openxmlformats.org/officeDocument/2006/relationships/hyperlink" Target="https://talan.bank.gov.ua/get-user-certificate/SEJMo0AWxDUKWNMzi8UI" TargetMode="External"/><Relationship Id="rId912" Type="http://schemas.openxmlformats.org/officeDocument/2006/relationships/hyperlink" Target="https://talan.bank.gov.ua/get-user-certificate/SEJMoR4PrtmkKD10IUFX" TargetMode="External"/><Relationship Id="rId41" Type="http://schemas.openxmlformats.org/officeDocument/2006/relationships/hyperlink" Target="https://talan.bank.gov.ua/get-user-certificate/SEJMocKvT9jrEVBvZyiD" TargetMode="External"/><Relationship Id="rId83" Type="http://schemas.openxmlformats.org/officeDocument/2006/relationships/hyperlink" Target="https://talan.bank.gov.ua/get-user-certificate/SEJMoLDrdS6BUZ7qopO9" TargetMode="External"/><Relationship Id="rId179" Type="http://schemas.openxmlformats.org/officeDocument/2006/relationships/hyperlink" Target="https://talan.bank.gov.ua/get-user-certificate/SEJMo-GEWbVL_J3oplk3" TargetMode="External"/><Relationship Id="rId386" Type="http://schemas.openxmlformats.org/officeDocument/2006/relationships/hyperlink" Target="https://talan.bank.gov.ua/get-user-certificate/SEJMoHrH_G-vlRn4DEXx" TargetMode="External"/><Relationship Id="rId551" Type="http://schemas.openxmlformats.org/officeDocument/2006/relationships/hyperlink" Target="https://talan.bank.gov.ua/get-user-certificate/SEJMoHZWhMzuWUlPxf7g" TargetMode="External"/><Relationship Id="rId593" Type="http://schemas.openxmlformats.org/officeDocument/2006/relationships/hyperlink" Target="https://talan.bank.gov.ua/get-user-certificate/SEJMo5XnqdZ3g1wZz7sw" TargetMode="External"/><Relationship Id="rId607" Type="http://schemas.openxmlformats.org/officeDocument/2006/relationships/hyperlink" Target="https://talan.bank.gov.ua/get-user-certificate/SEJMofsklY7I7XyKmwEt" TargetMode="External"/><Relationship Id="rId649" Type="http://schemas.openxmlformats.org/officeDocument/2006/relationships/hyperlink" Target="https://talan.bank.gov.ua/get-user-certificate/SEJMoUDT8W-tmu0DI_Bx" TargetMode="External"/><Relationship Id="rId814" Type="http://schemas.openxmlformats.org/officeDocument/2006/relationships/hyperlink" Target="https://talan.bank.gov.ua/get-user-certificate/SEJModj6b1tsgUUn5E4j" TargetMode="External"/><Relationship Id="rId856" Type="http://schemas.openxmlformats.org/officeDocument/2006/relationships/hyperlink" Target="https://talan.bank.gov.ua/get-user-certificate/SEJMoMhWID0l8sLNsNDu" TargetMode="External"/><Relationship Id="rId190" Type="http://schemas.openxmlformats.org/officeDocument/2006/relationships/hyperlink" Target="https://talan.bank.gov.ua/get-user-certificate/SEJMoO4D8RJSuUgw4iNy" TargetMode="External"/><Relationship Id="rId204" Type="http://schemas.openxmlformats.org/officeDocument/2006/relationships/hyperlink" Target="https://talan.bank.gov.ua/get-user-certificate/SEJMoaB1w74Z24YK0Usb" TargetMode="External"/><Relationship Id="rId246" Type="http://schemas.openxmlformats.org/officeDocument/2006/relationships/hyperlink" Target="https://talan.bank.gov.ua/get-user-certificate/SEJMoTR5senkvvHABwSC" TargetMode="External"/><Relationship Id="rId288" Type="http://schemas.openxmlformats.org/officeDocument/2006/relationships/hyperlink" Target="https://talan.bank.gov.ua/get-user-certificate/SEJMoYHNl-wzcZeC5iGg" TargetMode="External"/><Relationship Id="rId411" Type="http://schemas.openxmlformats.org/officeDocument/2006/relationships/hyperlink" Target="https://talan.bank.gov.ua/get-user-certificate/SEJMo4hihems0F8axFRQ" TargetMode="External"/><Relationship Id="rId453" Type="http://schemas.openxmlformats.org/officeDocument/2006/relationships/hyperlink" Target="https://talan.bank.gov.ua/get-user-certificate/SEJMoaelbCjYRzRSHwDy" TargetMode="External"/><Relationship Id="rId509" Type="http://schemas.openxmlformats.org/officeDocument/2006/relationships/hyperlink" Target="https://talan.bank.gov.ua/get-user-certificate/SEJMoc_OhSKrr93xBbBx" TargetMode="External"/><Relationship Id="rId660" Type="http://schemas.openxmlformats.org/officeDocument/2006/relationships/hyperlink" Target="https://talan.bank.gov.ua/get-user-certificate/SEJMoNabr6BERVtvrL_X" TargetMode="External"/><Relationship Id="rId898" Type="http://schemas.openxmlformats.org/officeDocument/2006/relationships/hyperlink" Target="https://talan.bank.gov.ua/get-user-certificate/SEJMojwMD5O1aE1T7avm" TargetMode="External"/><Relationship Id="rId106" Type="http://schemas.openxmlformats.org/officeDocument/2006/relationships/hyperlink" Target="https://talan.bank.gov.ua/get-user-certificate/SEJMo79aiZaKReamfirW" TargetMode="External"/><Relationship Id="rId313" Type="http://schemas.openxmlformats.org/officeDocument/2006/relationships/hyperlink" Target="https://talan.bank.gov.ua/get-user-certificate/SEJMoVHDrcKmJtzWykuP" TargetMode="External"/><Relationship Id="rId495" Type="http://schemas.openxmlformats.org/officeDocument/2006/relationships/hyperlink" Target="https://talan.bank.gov.ua/get-user-certificate/SEJMoG4JMj7TMz432Fe1" TargetMode="External"/><Relationship Id="rId716" Type="http://schemas.openxmlformats.org/officeDocument/2006/relationships/hyperlink" Target="https://talan.bank.gov.ua/get-user-certificate/SEJMoYfrmd9xjDz4PVNK" TargetMode="External"/><Relationship Id="rId758" Type="http://schemas.openxmlformats.org/officeDocument/2006/relationships/hyperlink" Target="https://talan.bank.gov.ua/get-user-certificate/SEJMoZHMA6QwAG31LNUW" TargetMode="External"/><Relationship Id="rId923" Type="http://schemas.openxmlformats.org/officeDocument/2006/relationships/hyperlink" Target="https://talan.bank.gov.ua/get-user-certificate/SEJMozY34qkFcg4QD2ut" TargetMode="External"/><Relationship Id="rId10" Type="http://schemas.openxmlformats.org/officeDocument/2006/relationships/hyperlink" Target="https://talan.bank.gov.ua/get-user-certificate/SEJMo8m4pFIQQPMhtwwX" TargetMode="External"/><Relationship Id="rId52" Type="http://schemas.openxmlformats.org/officeDocument/2006/relationships/hyperlink" Target="https://talan.bank.gov.ua/get-user-certificate/SEJMog4MJktIuBkS7HJE" TargetMode="External"/><Relationship Id="rId94" Type="http://schemas.openxmlformats.org/officeDocument/2006/relationships/hyperlink" Target="https://talan.bank.gov.ua/get-user-certificate/SEJMoF1IKzIA05Ixv_aB" TargetMode="External"/><Relationship Id="rId148" Type="http://schemas.openxmlformats.org/officeDocument/2006/relationships/hyperlink" Target="https://talan.bank.gov.ua/get-user-certificate/SEJMoaMO6B5vjXIpjbTK" TargetMode="External"/><Relationship Id="rId355" Type="http://schemas.openxmlformats.org/officeDocument/2006/relationships/hyperlink" Target="https://talan.bank.gov.ua/get-user-certificate/SEJMo5V1rA1e60al4aPI" TargetMode="External"/><Relationship Id="rId397" Type="http://schemas.openxmlformats.org/officeDocument/2006/relationships/hyperlink" Target="https://talan.bank.gov.ua/get-user-certificate/SEJMoszGksbO7885Y8xH" TargetMode="External"/><Relationship Id="rId520" Type="http://schemas.openxmlformats.org/officeDocument/2006/relationships/hyperlink" Target="https://talan.bank.gov.ua/get-user-certificate/SEJMoXl-GDhnLX_pQitN" TargetMode="External"/><Relationship Id="rId562" Type="http://schemas.openxmlformats.org/officeDocument/2006/relationships/hyperlink" Target="https://talan.bank.gov.ua/get-user-certificate/SEJMoz65Zp7eejmglQ9V" TargetMode="External"/><Relationship Id="rId618" Type="http://schemas.openxmlformats.org/officeDocument/2006/relationships/hyperlink" Target="https://talan.bank.gov.ua/get-user-certificate/SEJMo05DO-a5xQg9R-5I" TargetMode="External"/><Relationship Id="rId825" Type="http://schemas.openxmlformats.org/officeDocument/2006/relationships/hyperlink" Target="https://talan.bank.gov.ua/get-user-certificate/SEJMog72KRjR30A_kiEX" TargetMode="External"/><Relationship Id="rId215" Type="http://schemas.openxmlformats.org/officeDocument/2006/relationships/hyperlink" Target="https://talan.bank.gov.ua/get-user-certificate/SEJMoX89d_2PR02_1Fju" TargetMode="External"/><Relationship Id="rId257" Type="http://schemas.openxmlformats.org/officeDocument/2006/relationships/hyperlink" Target="https://talan.bank.gov.ua/get-user-certificate/SEJMolylboT6n3nEEZvV" TargetMode="External"/><Relationship Id="rId422" Type="http://schemas.openxmlformats.org/officeDocument/2006/relationships/hyperlink" Target="https://talan.bank.gov.ua/get-user-certificate/SEJMojVthpy-puYq1jVV" TargetMode="External"/><Relationship Id="rId464" Type="http://schemas.openxmlformats.org/officeDocument/2006/relationships/hyperlink" Target="https://talan.bank.gov.ua/get-user-certificate/SEJMonPCQmWzgStmV4Bh" TargetMode="External"/><Relationship Id="rId867" Type="http://schemas.openxmlformats.org/officeDocument/2006/relationships/hyperlink" Target="https://talan.bank.gov.ua/get-user-certificate/SEJMot-QCkx4jIw8yMQb" TargetMode="External"/><Relationship Id="rId299" Type="http://schemas.openxmlformats.org/officeDocument/2006/relationships/hyperlink" Target="https://talan.bank.gov.ua/get-user-certificate/SEJMo5zDBPb66s3eClYl" TargetMode="External"/><Relationship Id="rId727" Type="http://schemas.openxmlformats.org/officeDocument/2006/relationships/hyperlink" Target="https://talan.bank.gov.ua/get-user-certificate/SEJMobtlPdYwARCpAi40" TargetMode="External"/><Relationship Id="rId63" Type="http://schemas.openxmlformats.org/officeDocument/2006/relationships/hyperlink" Target="https://talan.bank.gov.ua/get-user-certificate/SEJMozkYo8U9Fx4kBxjt" TargetMode="External"/><Relationship Id="rId159" Type="http://schemas.openxmlformats.org/officeDocument/2006/relationships/hyperlink" Target="https://talan.bank.gov.ua/get-user-certificate/SEJMo6j93JNV53tuyRPf" TargetMode="External"/><Relationship Id="rId366" Type="http://schemas.openxmlformats.org/officeDocument/2006/relationships/hyperlink" Target="https://talan.bank.gov.ua/get-user-certificate/SEJMo7cibgzshZ1FcitV" TargetMode="External"/><Relationship Id="rId573" Type="http://schemas.openxmlformats.org/officeDocument/2006/relationships/hyperlink" Target="https://talan.bank.gov.ua/get-user-certificate/SEJMoeXdLO--Sn2JwpLE" TargetMode="External"/><Relationship Id="rId780" Type="http://schemas.openxmlformats.org/officeDocument/2006/relationships/hyperlink" Target="https://talan.bank.gov.ua/get-user-certificate/SEJMor4UgwPLKaF9T4T5" TargetMode="External"/><Relationship Id="rId226" Type="http://schemas.openxmlformats.org/officeDocument/2006/relationships/hyperlink" Target="https://talan.bank.gov.ua/get-user-certificate/SEJMoMYNkMWVQSGnwuVN" TargetMode="External"/><Relationship Id="rId433" Type="http://schemas.openxmlformats.org/officeDocument/2006/relationships/hyperlink" Target="https://talan.bank.gov.ua/get-user-certificate/SEJMowhiygnRhudeNT-J" TargetMode="External"/><Relationship Id="rId878" Type="http://schemas.openxmlformats.org/officeDocument/2006/relationships/hyperlink" Target="https://talan.bank.gov.ua/get-user-certificate/SEJMoa9US__nsi78FcKc" TargetMode="External"/><Relationship Id="rId640" Type="http://schemas.openxmlformats.org/officeDocument/2006/relationships/hyperlink" Target="https://talan.bank.gov.ua/get-user-certificate/SEJMoWYP-LwrjWTNQ34J" TargetMode="External"/><Relationship Id="rId738" Type="http://schemas.openxmlformats.org/officeDocument/2006/relationships/hyperlink" Target="https://talan.bank.gov.ua/get-user-certificate/SEJMoKhVSAeM7_d9Z_aW" TargetMode="External"/><Relationship Id="rId74" Type="http://schemas.openxmlformats.org/officeDocument/2006/relationships/hyperlink" Target="https://talan.bank.gov.ua/get-user-certificate/SEJMoG2EXMMK3JBB-800" TargetMode="External"/><Relationship Id="rId377" Type="http://schemas.openxmlformats.org/officeDocument/2006/relationships/hyperlink" Target="https://talan.bank.gov.ua/get-user-certificate/SEJMotYdUWzeNAerXJay" TargetMode="External"/><Relationship Id="rId500" Type="http://schemas.openxmlformats.org/officeDocument/2006/relationships/hyperlink" Target="https://talan.bank.gov.ua/get-user-certificate/SEJMolTnHij5BqGSNaHy" TargetMode="External"/><Relationship Id="rId584" Type="http://schemas.openxmlformats.org/officeDocument/2006/relationships/hyperlink" Target="https://talan.bank.gov.ua/get-user-certificate/SEJMoi8tnw_z-1TWUmBJ" TargetMode="External"/><Relationship Id="rId805" Type="http://schemas.openxmlformats.org/officeDocument/2006/relationships/hyperlink" Target="https://talan.bank.gov.ua/get-user-certificate/SEJMoX9nNetXuAlcht3I" TargetMode="External"/><Relationship Id="rId5" Type="http://schemas.openxmlformats.org/officeDocument/2006/relationships/hyperlink" Target="https://talan.bank.gov.ua/get-user-certificate/SEJMovHWTqG2TMX_c6Qp" TargetMode="External"/><Relationship Id="rId237" Type="http://schemas.openxmlformats.org/officeDocument/2006/relationships/hyperlink" Target="https://talan.bank.gov.ua/get-user-certificate/SEJMozffkJRZZFUACeu0" TargetMode="External"/><Relationship Id="rId791" Type="http://schemas.openxmlformats.org/officeDocument/2006/relationships/hyperlink" Target="https://talan.bank.gov.ua/get-user-certificate/SEJMo_kMvWNBMF5tlMCV" TargetMode="External"/><Relationship Id="rId889" Type="http://schemas.openxmlformats.org/officeDocument/2006/relationships/hyperlink" Target="https://talan.bank.gov.ua/get-user-certificate/SEJMo-rvhp3GlBq4i5yE" TargetMode="External"/><Relationship Id="rId444" Type="http://schemas.openxmlformats.org/officeDocument/2006/relationships/hyperlink" Target="https://talan.bank.gov.ua/get-user-certificate/SEJMoyfZw7GCwRUlgE8s" TargetMode="External"/><Relationship Id="rId651" Type="http://schemas.openxmlformats.org/officeDocument/2006/relationships/hyperlink" Target="https://talan.bank.gov.ua/get-user-certificate/SEJMoEwWQ9EUxcsoZ2Kb" TargetMode="External"/><Relationship Id="rId749" Type="http://schemas.openxmlformats.org/officeDocument/2006/relationships/hyperlink" Target="https://talan.bank.gov.ua/get-user-certificate/SEJMoukMTHDLxotpgdVi" TargetMode="External"/><Relationship Id="rId290" Type="http://schemas.openxmlformats.org/officeDocument/2006/relationships/hyperlink" Target="https://talan.bank.gov.ua/get-user-certificate/SEJMoK7eoM43Ep0zexbk" TargetMode="External"/><Relationship Id="rId304" Type="http://schemas.openxmlformats.org/officeDocument/2006/relationships/hyperlink" Target="https://talan.bank.gov.ua/get-user-certificate/SEJMotJZk6mJr6aBBbyf" TargetMode="External"/><Relationship Id="rId388" Type="http://schemas.openxmlformats.org/officeDocument/2006/relationships/hyperlink" Target="https://talan.bank.gov.ua/get-user-certificate/SEJMovLhqMwg7nX1gWNm" TargetMode="External"/><Relationship Id="rId511" Type="http://schemas.openxmlformats.org/officeDocument/2006/relationships/hyperlink" Target="https://talan.bank.gov.ua/get-user-certificate/SEJMoJcVJAeKMTyZ9VDn" TargetMode="External"/><Relationship Id="rId609" Type="http://schemas.openxmlformats.org/officeDocument/2006/relationships/hyperlink" Target="https://talan.bank.gov.ua/get-user-certificate/SEJMo1Gt113P4BQ3Am8m" TargetMode="External"/><Relationship Id="rId85" Type="http://schemas.openxmlformats.org/officeDocument/2006/relationships/hyperlink" Target="https://talan.bank.gov.ua/get-user-certificate/SEJMowpYdf578IfG9TCn" TargetMode="External"/><Relationship Id="rId150" Type="http://schemas.openxmlformats.org/officeDocument/2006/relationships/hyperlink" Target="https://talan.bank.gov.ua/get-user-certificate/SEJMo1klKqMqMmgzLUI0" TargetMode="External"/><Relationship Id="rId595" Type="http://schemas.openxmlformats.org/officeDocument/2006/relationships/hyperlink" Target="https://talan.bank.gov.ua/get-user-certificate/SEJMoyETrXacQq_V01n5" TargetMode="External"/><Relationship Id="rId816" Type="http://schemas.openxmlformats.org/officeDocument/2006/relationships/hyperlink" Target="https://talan.bank.gov.ua/get-user-certificate/SEJMoH2P6N13kAYNNtZq" TargetMode="External"/><Relationship Id="rId248" Type="http://schemas.openxmlformats.org/officeDocument/2006/relationships/hyperlink" Target="https://talan.bank.gov.ua/get-user-certificate/SEJMo31JjQPvsXWYPzhj" TargetMode="External"/><Relationship Id="rId455" Type="http://schemas.openxmlformats.org/officeDocument/2006/relationships/hyperlink" Target="https://talan.bank.gov.ua/get-user-certificate/SEJMo51gBcKm0YkEISzb" TargetMode="External"/><Relationship Id="rId662" Type="http://schemas.openxmlformats.org/officeDocument/2006/relationships/hyperlink" Target="https://talan.bank.gov.ua/get-user-certificate/SEJMo3585tJLuwy91-I4" TargetMode="External"/><Relationship Id="rId12" Type="http://schemas.openxmlformats.org/officeDocument/2006/relationships/hyperlink" Target="https://talan.bank.gov.ua/get-user-certificate/SEJMoHSsC77DQI7A-v1I" TargetMode="External"/><Relationship Id="rId108" Type="http://schemas.openxmlformats.org/officeDocument/2006/relationships/hyperlink" Target="https://talan.bank.gov.ua/get-user-certificate/SEJMojg-yJRGasabsCZA" TargetMode="External"/><Relationship Id="rId315" Type="http://schemas.openxmlformats.org/officeDocument/2006/relationships/hyperlink" Target="https://talan.bank.gov.ua/get-user-certificate/SEJMobGHIxF9WP3e_Aof" TargetMode="External"/><Relationship Id="rId522" Type="http://schemas.openxmlformats.org/officeDocument/2006/relationships/hyperlink" Target="https://talan.bank.gov.ua/get-user-certificate/SEJMoRuHyiNzZVjahcM8" TargetMode="External"/><Relationship Id="rId96" Type="http://schemas.openxmlformats.org/officeDocument/2006/relationships/hyperlink" Target="https://talan.bank.gov.ua/get-user-certificate/SEJMo4pT9RnhnHveuI6m" TargetMode="External"/><Relationship Id="rId161" Type="http://schemas.openxmlformats.org/officeDocument/2006/relationships/hyperlink" Target="https://talan.bank.gov.ua/get-user-certificate/SEJMousMvmkybj9NLpdr" TargetMode="External"/><Relationship Id="rId399" Type="http://schemas.openxmlformats.org/officeDocument/2006/relationships/hyperlink" Target="https://talan.bank.gov.ua/get-user-certificate/SEJMoaMp7aiFT8sWqKzC" TargetMode="External"/><Relationship Id="rId827" Type="http://schemas.openxmlformats.org/officeDocument/2006/relationships/hyperlink" Target="https://talan.bank.gov.ua/get-user-certificate/SEJMoUv3f6Ky3y6sZ8Z8" TargetMode="External"/><Relationship Id="rId259" Type="http://schemas.openxmlformats.org/officeDocument/2006/relationships/hyperlink" Target="https://talan.bank.gov.ua/get-user-certificate/SEJMoNr9n0RjRytHWxYe" TargetMode="External"/><Relationship Id="rId466" Type="http://schemas.openxmlformats.org/officeDocument/2006/relationships/hyperlink" Target="https://talan.bank.gov.ua/get-user-certificate/SEJMoPcnJZRE1mYzrF-T" TargetMode="External"/><Relationship Id="rId673" Type="http://schemas.openxmlformats.org/officeDocument/2006/relationships/hyperlink" Target="https://talan.bank.gov.ua/get-user-certificate/SEJMotMvXOFvw2zjU5HH" TargetMode="External"/><Relationship Id="rId880" Type="http://schemas.openxmlformats.org/officeDocument/2006/relationships/hyperlink" Target="https://talan.bank.gov.ua/get-user-certificate/SEJMoOxb0uSjTTEUGbkE" TargetMode="External"/><Relationship Id="rId23" Type="http://schemas.openxmlformats.org/officeDocument/2006/relationships/hyperlink" Target="https://talan.bank.gov.ua/get-user-certificate/SEJMoeMGwiNnOpAX_u5m" TargetMode="External"/><Relationship Id="rId119" Type="http://schemas.openxmlformats.org/officeDocument/2006/relationships/hyperlink" Target="https://talan.bank.gov.ua/get-user-certificate/SEJMo9LIdb0w9nSeMmxH" TargetMode="External"/><Relationship Id="rId326" Type="http://schemas.openxmlformats.org/officeDocument/2006/relationships/hyperlink" Target="https://talan.bank.gov.ua/get-user-certificate/SEJMoQE-xchHoqfH8stv" TargetMode="External"/><Relationship Id="rId533" Type="http://schemas.openxmlformats.org/officeDocument/2006/relationships/hyperlink" Target="https://talan.bank.gov.ua/get-user-certificate/SEJMoyw4p5mcu85REqeT" TargetMode="External"/><Relationship Id="rId740" Type="http://schemas.openxmlformats.org/officeDocument/2006/relationships/hyperlink" Target="https://talan.bank.gov.ua/get-user-certificate/SEJMo7W6YjhUiEnqRtfE" TargetMode="External"/><Relationship Id="rId838" Type="http://schemas.openxmlformats.org/officeDocument/2006/relationships/hyperlink" Target="https://talan.bank.gov.ua/get-user-certificate/SEJMoh6XK3G-voKyDgns" TargetMode="External"/><Relationship Id="rId172" Type="http://schemas.openxmlformats.org/officeDocument/2006/relationships/hyperlink" Target="https://talan.bank.gov.ua/get-user-certificate/SEJMoKSHNbTBJ4QzrqZ5" TargetMode="External"/><Relationship Id="rId477" Type="http://schemas.openxmlformats.org/officeDocument/2006/relationships/hyperlink" Target="https://talan.bank.gov.ua/get-user-certificate/SEJMoP8f1JNOIIoPT7mW" TargetMode="External"/><Relationship Id="rId600" Type="http://schemas.openxmlformats.org/officeDocument/2006/relationships/hyperlink" Target="https://talan.bank.gov.ua/get-user-certificate/SEJMouEK4fWtJZyWZxR0" TargetMode="External"/><Relationship Id="rId684" Type="http://schemas.openxmlformats.org/officeDocument/2006/relationships/hyperlink" Target="https://talan.bank.gov.ua/get-user-certificate/SEJMofS-Jck7LKcgCtRf" TargetMode="External"/><Relationship Id="rId337" Type="http://schemas.openxmlformats.org/officeDocument/2006/relationships/hyperlink" Target="https://talan.bank.gov.ua/get-user-certificate/SEJMoVV2Tk3Ji-jExl65" TargetMode="External"/><Relationship Id="rId891" Type="http://schemas.openxmlformats.org/officeDocument/2006/relationships/hyperlink" Target="https://talan.bank.gov.ua/get-user-certificate/SEJMouAvxOl4cWWiF6jQ" TargetMode="External"/><Relationship Id="rId905" Type="http://schemas.openxmlformats.org/officeDocument/2006/relationships/hyperlink" Target="https://talan.bank.gov.ua/get-user-certificate/SEJMoovDFb-X-Y20vyJ_" TargetMode="External"/><Relationship Id="rId34" Type="http://schemas.openxmlformats.org/officeDocument/2006/relationships/hyperlink" Target="https://talan.bank.gov.ua/get-user-certificate/SEJMomD9_fvfFgd5YW1z" TargetMode="External"/><Relationship Id="rId544" Type="http://schemas.openxmlformats.org/officeDocument/2006/relationships/hyperlink" Target="https://talan.bank.gov.ua/get-user-certificate/SEJMoMQxkqb-PRzvuEql" TargetMode="External"/><Relationship Id="rId751" Type="http://schemas.openxmlformats.org/officeDocument/2006/relationships/hyperlink" Target="https://talan.bank.gov.ua/get-user-certificate/SEJMo_skjcxcjIQtkbZB" TargetMode="External"/><Relationship Id="rId849" Type="http://schemas.openxmlformats.org/officeDocument/2006/relationships/hyperlink" Target="https://talan.bank.gov.ua/get-user-certificate/SEJMoohrNiR4WwdUum47" TargetMode="External"/><Relationship Id="rId183" Type="http://schemas.openxmlformats.org/officeDocument/2006/relationships/hyperlink" Target="https://talan.bank.gov.ua/get-user-certificate/SEJMoiUAFOTSNJB9khtL" TargetMode="External"/><Relationship Id="rId390" Type="http://schemas.openxmlformats.org/officeDocument/2006/relationships/hyperlink" Target="https://talan.bank.gov.ua/get-user-certificate/SEJMooSUCtGg13v0FJd8" TargetMode="External"/><Relationship Id="rId404" Type="http://schemas.openxmlformats.org/officeDocument/2006/relationships/hyperlink" Target="https://talan.bank.gov.ua/get-user-certificate/SEJMosKzk3W-sO0tMfen" TargetMode="External"/><Relationship Id="rId611" Type="http://schemas.openxmlformats.org/officeDocument/2006/relationships/hyperlink" Target="https://talan.bank.gov.ua/get-user-certificate/SEJMo9VcZTpel6GHCtj5" TargetMode="External"/><Relationship Id="rId250" Type="http://schemas.openxmlformats.org/officeDocument/2006/relationships/hyperlink" Target="https://talan.bank.gov.ua/get-user-certificate/SEJMoE2SUsLzLDfSZL_0" TargetMode="External"/><Relationship Id="rId488" Type="http://schemas.openxmlformats.org/officeDocument/2006/relationships/hyperlink" Target="https://talan.bank.gov.ua/get-user-certificate/SEJMo4ip7pZr0MiXRfC1" TargetMode="External"/><Relationship Id="rId695" Type="http://schemas.openxmlformats.org/officeDocument/2006/relationships/hyperlink" Target="https://talan.bank.gov.ua/get-user-certificate/SEJMobl11MA5KoEz755M" TargetMode="External"/><Relationship Id="rId709" Type="http://schemas.openxmlformats.org/officeDocument/2006/relationships/hyperlink" Target="https://talan.bank.gov.ua/get-user-certificate/SEJMoYU0XxuNXiHhyWds" TargetMode="External"/><Relationship Id="rId916" Type="http://schemas.openxmlformats.org/officeDocument/2006/relationships/hyperlink" Target="https://talan.bank.gov.ua/get-user-certificate/SEJMogmABNyH-k2A1EYM" TargetMode="External"/><Relationship Id="rId45" Type="http://schemas.openxmlformats.org/officeDocument/2006/relationships/hyperlink" Target="https://talan.bank.gov.ua/get-user-certificate/SEJMoLBNcQ6PeERe1nm2" TargetMode="External"/><Relationship Id="rId110" Type="http://schemas.openxmlformats.org/officeDocument/2006/relationships/hyperlink" Target="https://talan.bank.gov.ua/get-user-certificate/SEJMoXVoErmaectrQKvH" TargetMode="External"/><Relationship Id="rId348" Type="http://schemas.openxmlformats.org/officeDocument/2006/relationships/hyperlink" Target="https://talan.bank.gov.ua/get-user-certificate/SEJMoEfnBCbMo691wr6Q" TargetMode="External"/><Relationship Id="rId555" Type="http://schemas.openxmlformats.org/officeDocument/2006/relationships/hyperlink" Target="https://talan.bank.gov.ua/get-user-certificate/SEJMoaBNtyOZfS9nES_w" TargetMode="External"/><Relationship Id="rId762" Type="http://schemas.openxmlformats.org/officeDocument/2006/relationships/hyperlink" Target="https://talan.bank.gov.ua/get-user-certificate/SEJMoIisQ3JwLZRL2VS6" TargetMode="External"/><Relationship Id="rId194" Type="http://schemas.openxmlformats.org/officeDocument/2006/relationships/hyperlink" Target="https://talan.bank.gov.ua/get-user-certificate/SEJMoM3gh_XxYmlxSR1X" TargetMode="External"/><Relationship Id="rId208" Type="http://schemas.openxmlformats.org/officeDocument/2006/relationships/hyperlink" Target="https://talan.bank.gov.ua/get-user-certificate/SEJMojP5ShMcAP3sdnhK" TargetMode="External"/><Relationship Id="rId415" Type="http://schemas.openxmlformats.org/officeDocument/2006/relationships/hyperlink" Target="https://talan.bank.gov.ua/get-user-certificate/SEJMoigfYNtcEhKS9rhP" TargetMode="External"/><Relationship Id="rId622" Type="http://schemas.openxmlformats.org/officeDocument/2006/relationships/hyperlink" Target="https://talan.bank.gov.ua/get-user-certificate/SEJMofFzL41GwtSQufmD" TargetMode="External"/><Relationship Id="rId261" Type="http://schemas.openxmlformats.org/officeDocument/2006/relationships/hyperlink" Target="https://talan.bank.gov.ua/get-user-certificate/SEJMoKQui7pQ4cuYolor" TargetMode="External"/><Relationship Id="rId499" Type="http://schemas.openxmlformats.org/officeDocument/2006/relationships/hyperlink" Target="https://talan.bank.gov.ua/get-user-certificate/SEJMoim6MsEHuNmTW3V5" TargetMode="External"/><Relationship Id="rId56" Type="http://schemas.openxmlformats.org/officeDocument/2006/relationships/hyperlink" Target="https://talan.bank.gov.ua/get-user-certificate/SEJMoFHPyqzAqoz49yiX" TargetMode="External"/><Relationship Id="rId359" Type="http://schemas.openxmlformats.org/officeDocument/2006/relationships/hyperlink" Target="https://talan.bank.gov.ua/get-user-certificate/SEJMocfqOaTeq77JMEbi" TargetMode="External"/><Relationship Id="rId566" Type="http://schemas.openxmlformats.org/officeDocument/2006/relationships/hyperlink" Target="https://talan.bank.gov.ua/get-user-certificate/SEJMorFPoJQaURT9Asu0" TargetMode="External"/><Relationship Id="rId773" Type="http://schemas.openxmlformats.org/officeDocument/2006/relationships/hyperlink" Target="https://talan.bank.gov.ua/get-user-certificate/SEJMoeHN77nFwh2pfkvr" TargetMode="External"/><Relationship Id="rId121" Type="http://schemas.openxmlformats.org/officeDocument/2006/relationships/hyperlink" Target="https://talan.bank.gov.ua/get-user-certificate/SEJMoO6aYq5IgMZ5BVK7" TargetMode="External"/><Relationship Id="rId219" Type="http://schemas.openxmlformats.org/officeDocument/2006/relationships/hyperlink" Target="https://talan.bank.gov.ua/get-user-certificate/SEJMoiMIEzLBGIFMI0qy" TargetMode="External"/><Relationship Id="rId426" Type="http://schemas.openxmlformats.org/officeDocument/2006/relationships/hyperlink" Target="https://talan.bank.gov.ua/get-user-certificate/SEJMogZ57VR0fvexLIFi" TargetMode="External"/><Relationship Id="rId633" Type="http://schemas.openxmlformats.org/officeDocument/2006/relationships/hyperlink" Target="https://talan.bank.gov.ua/get-user-certificate/SEJMoZm3ijOwRkrxw-a8" TargetMode="External"/><Relationship Id="rId840" Type="http://schemas.openxmlformats.org/officeDocument/2006/relationships/hyperlink" Target="https://talan.bank.gov.ua/get-user-certificate/SEJMo4utNwxrnkSmmsVW" TargetMode="External"/><Relationship Id="rId67" Type="http://schemas.openxmlformats.org/officeDocument/2006/relationships/hyperlink" Target="https://talan.bank.gov.ua/get-user-certificate/SEJMol4Xen4-UBdgmjER" TargetMode="External"/><Relationship Id="rId272" Type="http://schemas.openxmlformats.org/officeDocument/2006/relationships/hyperlink" Target="https://talan.bank.gov.ua/get-user-certificate/SEJMoyvLEyyeekW4fJSC" TargetMode="External"/><Relationship Id="rId577" Type="http://schemas.openxmlformats.org/officeDocument/2006/relationships/hyperlink" Target="https://talan.bank.gov.ua/get-user-certificate/SEJMo5CnZdLcx8V_t6bg" TargetMode="External"/><Relationship Id="rId700" Type="http://schemas.openxmlformats.org/officeDocument/2006/relationships/hyperlink" Target="https://talan.bank.gov.ua/get-user-certificate/SEJMoO1mFtweDvNS73ar" TargetMode="External"/><Relationship Id="rId132" Type="http://schemas.openxmlformats.org/officeDocument/2006/relationships/hyperlink" Target="https://talan.bank.gov.ua/get-user-certificate/SEJMoMkQNA5gHzWmj1gR" TargetMode="External"/><Relationship Id="rId784" Type="http://schemas.openxmlformats.org/officeDocument/2006/relationships/hyperlink" Target="https://talan.bank.gov.ua/get-user-certificate/SEJMo8WiXII_NYnPlA-x" TargetMode="External"/><Relationship Id="rId437" Type="http://schemas.openxmlformats.org/officeDocument/2006/relationships/hyperlink" Target="https://talan.bank.gov.ua/get-user-certificate/SEJMogkAKHeGnUKLfp7C" TargetMode="External"/><Relationship Id="rId644" Type="http://schemas.openxmlformats.org/officeDocument/2006/relationships/hyperlink" Target="https://talan.bank.gov.ua/get-user-certificate/SEJMobP_28u2bccQslvZ" TargetMode="External"/><Relationship Id="rId851" Type="http://schemas.openxmlformats.org/officeDocument/2006/relationships/hyperlink" Target="https://talan.bank.gov.ua/get-user-certificate/SEJMokAVN9_cIQGwR_Lb" TargetMode="External"/><Relationship Id="rId283" Type="http://schemas.openxmlformats.org/officeDocument/2006/relationships/hyperlink" Target="https://talan.bank.gov.ua/get-user-certificate/SEJMoVZPfeanVO4ENNXI" TargetMode="External"/><Relationship Id="rId490" Type="http://schemas.openxmlformats.org/officeDocument/2006/relationships/hyperlink" Target="https://talan.bank.gov.ua/get-user-certificate/SEJMoDIPfERrOLjZiOZu" TargetMode="External"/><Relationship Id="rId504" Type="http://schemas.openxmlformats.org/officeDocument/2006/relationships/hyperlink" Target="https://talan.bank.gov.ua/get-user-certificate/SEJMo1YoPD2wrMU6IoWs" TargetMode="External"/><Relationship Id="rId711" Type="http://schemas.openxmlformats.org/officeDocument/2006/relationships/hyperlink" Target="https://talan.bank.gov.ua/get-user-certificate/SEJMoeRA049719H_500n" TargetMode="External"/><Relationship Id="rId78" Type="http://schemas.openxmlformats.org/officeDocument/2006/relationships/hyperlink" Target="https://talan.bank.gov.ua/get-user-certificate/SEJMoXT8t9E3otS38jJJ" TargetMode="External"/><Relationship Id="rId143" Type="http://schemas.openxmlformats.org/officeDocument/2006/relationships/hyperlink" Target="https://talan.bank.gov.ua/get-user-certificate/SEJMorAH14b2VjCUmEGc" TargetMode="External"/><Relationship Id="rId350" Type="http://schemas.openxmlformats.org/officeDocument/2006/relationships/hyperlink" Target="https://talan.bank.gov.ua/get-user-certificate/SEJMo6q2jdfCWJulF5AV" TargetMode="External"/><Relationship Id="rId588" Type="http://schemas.openxmlformats.org/officeDocument/2006/relationships/hyperlink" Target="https://talan.bank.gov.ua/get-user-certificate/SEJMo4FLNew7O6qV7zMZ" TargetMode="External"/><Relationship Id="rId795" Type="http://schemas.openxmlformats.org/officeDocument/2006/relationships/hyperlink" Target="https://talan.bank.gov.ua/get-user-certificate/SEJMoCzlF3ymei0W_6gx" TargetMode="External"/><Relationship Id="rId809" Type="http://schemas.openxmlformats.org/officeDocument/2006/relationships/hyperlink" Target="https://talan.bank.gov.ua/get-user-certificate/SEJMoqwJdPjSv4VjpNn4" TargetMode="External"/><Relationship Id="rId9" Type="http://schemas.openxmlformats.org/officeDocument/2006/relationships/hyperlink" Target="https://talan.bank.gov.ua/get-user-certificate/SEJMoOFQS1s96q9KTM75" TargetMode="External"/><Relationship Id="rId210" Type="http://schemas.openxmlformats.org/officeDocument/2006/relationships/hyperlink" Target="https://talan.bank.gov.ua/get-user-certificate/SEJMo7RAx6jgse2ml_LW" TargetMode="External"/><Relationship Id="rId448" Type="http://schemas.openxmlformats.org/officeDocument/2006/relationships/hyperlink" Target="https://talan.bank.gov.ua/get-user-certificate/SEJMoH36XczhoDpuBQNu" TargetMode="External"/><Relationship Id="rId655" Type="http://schemas.openxmlformats.org/officeDocument/2006/relationships/hyperlink" Target="https://talan.bank.gov.ua/get-user-certificate/SEJMoFjA_LP5nIE9W3x6" TargetMode="External"/><Relationship Id="rId862" Type="http://schemas.openxmlformats.org/officeDocument/2006/relationships/hyperlink" Target="https://talan.bank.gov.ua/get-user-certificate/SEJMoKcNn_pyZvRS6KPI" TargetMode="External"/><Relationship Id="rId294" Type="http://schemas.openxmlformats.org/officeDocument/2006/relationships/hyperlink" Target="https://talan.bank.gov.ua/get-user-certificate/SEJMo0BGfyUZVchqjdSo" TargetMode="External"/><Relationship Id="rId308" Type="http://schemas.openxmlformats.org/officeDocument/2006/relationships/hyperlink" Target="https://talan.bank.gov.ua/get-user-certificate/SEJMordmEXFAk_wNYJht" TargetMode="External"/><Relationship Id="rId515" Type="http://schemas.openxmlformats.org/officeDocument/2006/relationships/hyperlink" Target="https://talan.bank.gov.ua/get-user-certificate/SEJMoyzXMZaXxagbgCeh" TargetMode="External"/><Relationship Id="rId722" Type="http://schemas.openxmlformats.org/officeDocument/2006/relationships/hyperlink" Target="https://talan.bank.gov.ua/get-user-certificate/SEJMoDQ359cvhlZNqESx" TargetMode="External"/><Relationship Id="rId89" Type="http://schemas.openxmlformats.org/officeDocument/2006/relationships/hyperlink" Target="https://talan.bank.gov.ua/get-user-certificate/SEJMoiPxOT0rwl5wGge1" TargetMode="External"/><Relationship Id="rId154" Type="http://schemas.openxmlformats.org/officeDocument/2006/relationships/hyperlink" Target="https://talan.bank.gov.ua/get-user-certificate/SEJMozKvj5-9x_g5v4wW" TargetMode="External"/><Relationship Id="rId361" Type="http://schemas.openxmlformats.org/officeDocument/2006/relationships/hyperlink" Target="https://talan.bank.gov.ua/get-user-certificate/SEJMoLh2EWsFiyblzOau" TargetMode="External"/><Relationship Id="rId599" Type="http://schemas.openxmlformats.org/officeDocument/2006/relationships/hyperlink" Target="https://talan.bank.gov.ua/get-user-certificate/SEJMo4ECnQ_o4xP_mZqL" TargetMode="External"/><Relationship Id="rId459" Type="http://schemas.openxmlformats.org/officeDocument/2006/relationships/hyperlink" Target="https://talan.bank.gov.ua/get-user-certificate/SEJMowaNhp7mWOGrVrhv" TargetMode="External"/><Relationship Id="rId666" Type="http://schemas.openxmlformats.org/officeDocument/2006/relationships/hyperlink" Target="https://talan.bank.gov.ua/get-user-certificate/SEJMoEleuza0aQG_JEJq" TargetMode="External"/><Relationship Id="rId873" Type="http://schemas.openxmlformats.org/officeDocument/2006/relationships/hyperlink" Target="https://talan.bank.gov.ua/get-user-certificate/SEJMo3R8YLFVoQ7yQwCG" TargetMode="External"/><Relationship Id="rId16" Type="http://schemas.openxmlformats.org/officeDocument/2006/relationships/hyperlink" Target="https://talan.bank.gov.ua/get-user-certificate/SEJMoUmzDIMCPCyV6H1K" TargetMode="External"/><Relationship Id="rId221" Type="http://schemas.openxmlformats.org/officeDocument/2006/relationships/hyperlink" Target="https://talan.bank.gov.ua/get-user-certificate/SEJMourFG8syGcGQkC5M" TargetMode="External"/><Relationship Id="rId319" Type="http://schemas.openxmlformats.org/officeDocument/2006/relationships/hyperlink" Target="https://talan.bank.gov.ua/get-user-certificate/SEJMo8qv1e81Q4Hkv4P8" TargetMode="External"/><Relationship Id="rId526" Type="http://schemas.openxmlformats.org/officeDocument/2006/relationships/hyperlink" Target="https://talan.bank.gov.ua/get-user-certificate/SEJMo918mwlNbex_nmOg" TargetMode="External"/><Relationship Id="rId733" Type="http://schemas.openxmlformats.org/officeDocument/2006/relationships/hyperlink" Target="https://talan.bank.gov.ua/get-user-certificate/SEJMoMlTjQpdDm_znNVl" TargetMode="External"/><Relationship Id="rId165" Type="http://schemas.openxmlformats.org/officeDocument/2006/relationships/hyperlink" Target="https://talan.bank.gov.ua/get-user-certificate/SEJMoxFD0QhmUg1kaJh3" TargetMode="External"/><Relationship Id="rId372" Type="http://schemas.openxmlformats.org/officeDocument/2006/relationships/hyperlink" Target="https://talan.bank.gov.ua/get-user-certificate/SEJMoxS2DAk5g0BYpK8I" TargetMode="External"/><Relationship Id="rId677" Type="http://schemas.openxmlformats.org/officeDocument/2006/relationships/hyperlink" Target="https://talan.bank.gov.ua/get-user-certificate/SEJMoKzJHnMQGqeLuKlT" TargetMode="External"/><Relationship Id="rId800" Type="http://schemas.openxmlformats.org/officeDocument/2006/relationships/hyperlink" Target="https://talan.bank.gov.ua/get-user-certificate/SEJMo3Qb36sV-Ia6mWXY" TargetMode="External"/><Relationship Id="rId232" Type="http://schemas.openxmlformats.org/officeDocument/2006/relationships/hyperlink" Target="https://talan.bank.gov.ua/get-user-certificate/SEJMoMdsmKqBDpA0eLu1" TargetMode="External"/><Relationship Id="rId884" Type="http://schemas.openxmlformats.org/officeDocument/2006/relationships/hyperlink" Target="https://talan.bank.gov.ua/get-user-certificate/SEJMoWPeW8grBeOtZuA8" TargetMode="External"/><Relationship Id="rId27" Type="http://schemas.openxmlformats.org/officeDocument/2006/relationships/hyperlink" Target="https://talan.bank.gov.ua/get-user-certificate/SEJMobl7P638dxrQFFa4" TargetMode="External"/><Relationship Id="rId537" Type="http://schemas.openxmlformats.org/officeDocument/2006/relationships/hyperlink" Target="https://talan.bank.gov.ua/get-user-certificate/SEJMokTSN1PfOEPE_M8h" TargetMode="External"/><Relationship Id="rId744" Type="http://schemas.openxmlformats.org/officeDocument/2006/relationships/hyperlink" Target="https://talan.bank.gov.ua/get-user-certificate/SEJMoIfRq-WEvK0zhEcT" TargetMode="External"/><Relationship Id="rId80" Type="http://schemas.openxmlformats.org/officeDocument/2006/relationships/hyperlink" Target="https://talan.bank.gov.ua/get-user-certificate/SEJMoohvSiQz9wMYbWTO" TargetMode="External"/><Relationship Id="rId176" Type="http://schemas.openxmlformats.org/officeDocument/2006/relationships/hyperlink" Target="https://talan.bank.gov.ua/get-user-certificate/SEJMoOuLT1VCZnf_re5o" TargetMode="External"/><Relationship Id="rId383" Type="http://schemas.openxmlformats.org/officeDocument/2006/relationships/hyperlink" Target="https://talan.bank.gov.ua/get-user-certificate/SEJMojBPhiz1WgVnumKA" TargetMode="External"/><Relationship Id="rId590" Type="http://schemas.openxmlformats.org/officeDocument/2006/relationships/hyperlink" Target="https://talan.bank.gov.ua/get-user-certificate/SEJMohP1s68oponhlRwJ" TargetMode="External"/><Relationship Id="rId604" Type="http://schemas.openxmlformats.org/officeDocument/2006/relationships/hyperlink" Target="https://talan.bank.gov.ua/get-user-certificate/SEJMoXy0u0Bal8ywSKM5" TargetMode="External"/><Relationship Id="rId811" Type="http://schemas.openxmlformats.org/officeDocument/2006/relationships/hyperlink" Target="https://talan.bank.gov.ua/get-user-certificate/SEJMola4sBBGUfY-wFO0" TargetMode="External"/><Relationship Id="rId243" Type="http://schemas.openxmlformats.org/officeDocument/2006/relationships/hyperlink" Target="https://talan.bank.gov.ua/get-user-certificate/SEJMoyi9fxjy6bGx4NXV" TargetMode="External"/><Relationship Id="rId450" Type="http://schemas.openxmlformats.org/officeDocument/2006/relationships/hyperlink" Target="https://talan.bank.gov.ua/get-user-certificate/SEJMogNxNtKyfhfxIEtH" TargetMode="External"/><Relationship Id="rId688" Type="http://schemas.openxmlformats.org/officeDocument/2006/relationships/hyperlink" Target="https://talan.bank.gov.ua/get-user-certificate/SEJMou5IeJ_INkNfb2X1" TargetMode="External"/><Relationship Id="rId895" Type="http://schemas.openxmlformats.org/officeDocument/2006/relationships/hyperlink" Target="https://talan.bank.gov.ua/get-user-certificate/SEJMoE6ON12PGMlX4K5Q" TargetMode="External"/><Relationship Id="rId909" Type="http://schemas.openxmlformats.org/officeDocument/2006/relationships/hyperlink" Target="https://talan.bank.gov.ua/get-user-certificate/SEJMopDogxSoT0DLg2va" TargetMode="External"/><Relationship Id="rId38" Type="http://schemas.openxmlformats.org/officeDocument/2006/relationships/hyperlink" Target="https://talan.bank.gov.ua/get-user-certificate/SEJMoBgMxC7xMCC67SzQ" TargetMode="External"/><Relationship Id="rId103" Type="http://schemas.openxmlformats.org/officeDocument/2006/relationships/hyperlink" Target="https://talan.bank.gov.ua/get-user-certificate/SEJMod0ygt6EoY6AjT6Q" TargetMode="External"/><Relationship Id="rId310" Type="http://schemas.openxmlformats.org/officeDocument/2006/relationships/hyperlink" Target="https://talan.bank.gov.ua/get-user-certificate/SEJMoo9A9wFytTsAYgjl" TargetMode="External"/><Relationship Id="rId548" Type="http://schemas.openxmlformats.org/officeDocument/2006/relationships/hyperlink" Target="https://talan.bank.gov.ua/get-user-certificate/SEJMoQDXq32apJDK6cgH" TargetMode="External"/><Relationship Id="rId755" Type="http://schemas.openxmlformats.org/officeDocument/2006/relationships/hyperlink" Target="https://talan.bank.gov.ua/get-user-certificate/SEJMouHY5ehAPS3kmRqS" TargetMode="External"/><Relationship Id="rId91" Type="http://schemas.openxmlformats.org/officeDocument/2006/relationships/hyperlink" Target="https://talan.bank.gov.ua/get-user-certificate/SEJMoDgYpb7GpYSvT1R-" TargetMode="External"/><Relationship Id="rId187" Type="http://schemas.openxmlformats.org/officeDocument/2006/relationships/hyperlink" Target="https://talan.bank.gov.ua/get-user-certificate/SEJMoCGqup1eB_XPSAl7" TargetMode="External"/><Relationship Id="rId394" Type="http://schemas.openxmlformats.org/officeDocument/2006/relationships/hyperlink" Target="https://talan.bank.gov.ua/get-user-certificate/SEJMo3cgO2OUgvdCQuTI" TargetMode="External"/><Relationship Id="rId408" Type="http://schemas.openxmlformats.org/officeDocument/2006/relationships/hyperlink" Target="https://talan.bank.gov.ua/get-user-certificate/SEJMo8AG2nl5vi5svbOe" TargetMode="External"/><Relationship Id="rId615" Type="http://schemas.openxmlformats.org/officeDocument/2006/relationships/hyperlink" Target="https://talan.bank.gov.ua/get-user-certificate/SEJMoh2sg80uzzevvsax" TargetMode="External"/><Relationship Id="rId822" Type="http://schemas.openxmlformats.org/officeDocument/2006/relationships/hyperlink" Target="https://talan.bank.gov.ua/get-user-certificate/SEJMoFdmqvRCb0Eb64hJ" TargetMode="External"/><Relationship Id="rId254" Type="http://schemas.openxmlformats.org/officeDocument/2006/relationships/hyperlink" Target="https://talan.bank.gov.ua/get-user-certificate/SEJMomVQ7QrVjS6LBpYf" TargetMode="External"/><Relationship Id="rId699" Type="http://schemas.openxmlformats.org/officeDocument/2006/relationships/hyperlink" Target="https://talan.bank.gov.ua/get-user-certificate/SEJMofccp14hUW1GroDe" TargetMode="External"/><Relationship Id="rId49" Type="http://schemas.openxmlformats.org/officeDocument/2006/relationships/hyperlink" Target="https://talan.bank.gov.ua/get-user-certificate/SEJMonheKkvlJ-SwzEVp" TargetMode="External"/><Relationship Id="rId114" Type="http://schemas.openxmlformats.org/officeDocument/2006/relationships/hyperlink" Target="https://talan.bank.gov.ua/get-user-certificate/SEJMoP4Un87XwyeHVXLu" TargetMode="External"/><Relationship Id="rId461" Type="http://schemas.openxmlformats.org/officeDocument/2006/relationships/hyperlink" Target="https://talan.bank.gov.ua/get-user-certificate/SEJMoJYSayO_W_JVIIPK" TargetMode="External"/><Relationship Id="rId559" Type="http://schemas.openxmlformats.org/officeDocument/2006/relationships/hyperlink" Target="https://talan.bank.gov.ua/get-user-certificate/SEJMooC1wywl0QXmI_Iz" TargetMode="External"/><Relationship Id="rId766" Type="http://schemas.openxmlformats.org/officeDocument/2006/relationships/hyperlink" Target="https://talan.bank.gov.ua/get-user-certificate/SEJMoQj4MYpibD16mDCM" TargetMode="External"/><Relationship Id="rId198" Type="http://schemas.openxmlformats.org/officeDocument/2006/relationships/hyperlink" Target="https://talan.bank.gov.ua/get-user-certificate/SEJMozDrGZNkPw9x8mMc" TargetMode="External"/><Relationship Id="rId321" Type="http://schemas.openxmlformats.org/officeDocument/2006/relationships/hyperlink" Target="https://talan.bank.gov.ua/get-user-certificate/SEJMoN-TX3H3SxkhCk2D" TargetMode="External"/><Relationship Id="rId419" Type="http://schemas.openxmlformats.org/officeDocument/2006/relationships/hyperlink" Target="https://talan.bank.gov.ua/get-user-certificate/SEJMofv5L8Ok9k7AEq_E" TargetMode="External"/><Relationship Id="rId626" Type="http://schemas.openxmlformats.org/officeDocument/2006/relationships/hyperlink" Target="https://talan.bank.gov.ua/get-user-certificate/SEJMoHDq9pSxO2rupMA5" TargetMode="External"/><Relationship Id="rId833" Type="http://schemas.openxmlformats.org/officeDocument/2006/relationships/hyperlink" Target="https://talan.bank.gov.ua/get-user-certificate/SEJMolo6qGr812N5GGn3" TargetMode="External"/><Relationship Id="rId265" Type="http://schemas.openxmlformats.org/officeDocument/2006/relationships/hyperlink" Target="https://talan.bank.gov.ua/get-user-certificate/SEJModzXQXnkMS_WqSsT" TargetMode="External"/><Relationship Id="rId472" Type="http://schemas.openxmlformats.org/officeDocument/2006/relationships/hyperlink" Target="https://talan.bank.gov.ua/get-user-certificate/SEJMo9y2JZ0-UXcFZxEX" TargetMode="External"/><Relationship Id="rId900" Type="http://schemas.openxmlformats.org/officeDocument/2006/relationships/hyperlink" Target="https://talan.bank.gov.ua/get-user-certificate/SEJMokKPJu1lYuLSDrDC" TargetMode="External"/><Relationship Id="rId125" Type="http://schemas.openxmlformats.org/officeDocument/2006/relationships/hyperlink" Target="https://talan.bank.gov.ua/get-user-certificate/SEJMokJO_z-3AfrlvAh5" TargetMode="External"/><Relationship Id="rId332" Type="http://schemas.openxmlformats.org/officeDocument/2006/relationships/hyperlink" Target="https://talan.bank.gov.ua/get-user-certificate/SEJMoraq9cjKY5IIOKJx" TargetMode="External"/><Relationship Id="rId777" Type="http://schemas.openxmlformats.org/officeDocument/2006/relationships/hyperlink" Target="https://talan.bank.gov.ua/get-user-certificate/SEJModEPlMFIbZb9koO_" TargetMode="External"/><Relationship Id="rId637" Type="http://schemas.openxmlformats.org/officeDocument/2006/relationships/hyperlink" Target="https://talan.bank.gov.ua/get-user-certificate/SEJMoiDjCOCxHVkjCvFR" TargetMode="External"/><Relationship Id="rId844" Type="http://schemas.openxmlformats.org/officeDocument/2006/relationships/hyperlink" Target="https://talan.bank.gov.ua/get-user-certificate/SEJMoazPrAOeBEVm7y26" TargetMode="External"/><Relationship Id="rId276" Type="http://schemas.openxmlformats.org/officeDocument/2006/relationships/hyperlink" Target="https://talan.bank.gov.ua/get-user-certificate/SEJMoFJHDNBrSzEZxVm7" TargetMode="External"/><Relationship Id="rId483" Type="http://schemas.openxmlformats.org/officeDocument/2006/relationships/hyperlink" Target="https://talan.bank.gov.ua/get-user-certificate/SEJMo-GTeNTMj8hURNkC" TargetMode="External"/><Relationship Id="rId690" Type="http://schemas.openxmlformats.org/officeDocument/2006/relationships/hyperlink" Target="https://talan.bank.gov.ua/get-user-certificate/SEJMo3qS17mTsh76Vgie" TargetMode="External"/><Relationship Id="rId704" Type="http://schemas.openxmlformats.org/officeDocument/2006/relationships/hyperlink" Target="https://talan.bank.gov.ua/get-user-certificate/SEJMoXh08qJI2kPhrIdf" TargetMode="External"/><Relationship Id="rId911" Type="http://schemas.openxmlformats.org/officeDocument/2006/relationships/hyperlink" Target="https://talan.bank.gov.ua/get-user-certificate/SEJMoqcl15OEqYRcT9kj" TargetMode="External"/><Relationship Id="rId40" Type="http://schemas.openxmlformats.org/officeDocument/2006/relationships/hyperlink" Target="https://talan.bank.gov.ua/get-user-certificate/SEJMoL08IYbMgT0aS6SP" TargetMode="External"/><Relationship Id="rId136" Type="http://schemas.openxmlformats.org/officeDocument/2006/relationships/hyperlink" Target="https://talan.bank.gov.ua/get-user-certificate/SEJMozs9KlFRK6DrTUc7" TargetMode="External"/><Relationship Id="rId343" Type="http://schemas.openxmlformats.org/officeDocument/2006/relationships/hyperlink" Target="https://talan.bank.gov.ua/get-user-certificate/SEJMoJYz7POPPxWgwdrx" TargetMode="External"/><Relationship Id="rId550" Type="http://schemas.openxmlformats.org/officeDocument/2006/relationships/hyperlink" Target="https://talan.bank.gov.ua/get-user-certificate/SEJMol0-iBgAu2zCF-n_" TargetMode="External"/><Relationship Id="rId788" Type="http://schemas.openxmlformats.org/officeDocument/2006/relationships/hyperlink" Target="https://talan.bank.gov.ua/get-user-certificate/SEJMo3ce6lfjtrFE7LlX" TargetMode="External"/><Relationship Id="rId203" Type="http://schemas.openxmlformats.org/officeDocument/2006/relationships/hyperlink" Target="https://talan.bank.gov.ua/get-user-certificate/SEJMoWY-jNjTUjHGtSwP" TargetMode="External"/><Relationship Id="rId648" Type="http://schemas.openxmlformats.org/officeDocument/2006/relationships/hyperlink" Target="https://talan.bank.gov.ua/get-user-certificate/SEJMonBize5mHicByoPl" TargetMode="External"/><Relationship Id="rId855" Type="http://schemas.openxmlformats.org/officeDocument/2006/relationships/hyperlink" Target="https://talan.bank.gov.ua/get-user-certificate/SEJMofPhdBN43tqf_5V_" TargetMode="External"/><Relationship Id="rId287" Type="http://schemas.openxmlformats.org/officeDocument/2006/relationships/hyperlink" Target="https://talan.bank.gov.ua/get-user-certificate/SEJMo_MtNaPEOslYPD1-" TargetMode="External"/><Relationship Id="rId410" Type="http://schemas.openxmlformats.org/officeDocument/2006/relationships/hyperlink" Target="https://talan.bank.gov.ua/get-user-certificate/SEJMo_Ee9DPkTFgCMaNG" TargetMode="External"/><Relationship Id="rId494" Type="http://schemas.openxmlformats.org/officeDocument/2006/relationships/hyperlink" Target="https://talan.bank.gov.ua/get-user-certificate/SEJMoCNXj-gTTUL7xUSd" TargetMode="External"/><Relationship Id="rId508" Type="http://schemas.openxmlformats.org/officeDocument/2006/relationships/hyperlink" Target="https://talan.bank.gov.ua/get-user-certificate/SEJMo7XGQx7ZBtiHPs7E" TargetMode="External"/><Relationship Id="rId715" Type="http://schemas.openxmlformats.org/officeDocument/2006/relationships/hyperlink" Target="https://talan.bank.gov.ua/get-user-certificate/SEJMofy3LOYM4xb4Zn3v" TargetMode="External"/><Relationship Id="rId922" Type="http://schemas.openxmlformats.org/officeDocument/2006/relationships/hyperlink" Target="https://talan.bank.gov.ua/get-user-certificate/SEJMoqhSFgJ6-hTuNXZO" TargetMode="External"/><Relationship Id="rId147" Type="http://schemas.openxmlformats.org/officeDocument/2006/relationships/hyperlink" Target="https://talan.bank.gov.ua/get-user-certificate/SEJMoWLXuGjx_2SwTqU-" TargetMode="External"/><Relationship Id="rId354" Type="http://schemas.openxmlformats.org/officeDocument/2006/relationships/hyperlink" Target="https://talan.bank.gov.ua/get-user-certificate/SEJMoBHzfDzlZ-z6bLkk" TargetMode="External"/><Relationship Id="rId799" Type="http://schemas.openxmlformats.org/officeDocument/2006/relationships/hyperlink" Target="https://talan.bank.gov.ua/get-user-certificate/SEJMob4DbciWv3HtSGoY" TargetMode="External"/><Relationship Id="rId51" Type="http://schemas.openxmlformats.org/officeDocument/2006/relationships/hyperlink" Target="https://talan.bank.gov.ua/get-user-certificate/SEJMoML45dLBjDDG34Af" TargetMode="External"/><Relationship Id="rId561" Type="http://schemas.openxmlformats.org/officeDocument/2006/relationships/hyperlink" Target="https://talan.bank.gov.ua/get-user-certificate/SEJMojt0uUB931HZcaSL" TargetMode="External"/><Relationship Id="rId659" Type="http://schemas.openxmlformats.org/officeDocument/2006/relationships/hyperlink" Target="https://talan.bank.gov.ua/get-user-certificate/SEJMo0ULXpdoy2F1kNbO" TargetMode="External"/><Relationship Id="rId866" Type="http://schemas.openxmlformats.org/officeDocument/2006/relationships/hyperlink" Target="https://talan.bank.gov.ua/get-user-certificate/SEJMomff8lpsi-n2MBLO" TargetMode="External"/><Relationship Id="rId214" Type="http://schemas.openxmlformats.org/officeDocument/2006/relationships/hyperlink" Target="https://talan.bank.gov.ua/get-user-certificate/SEJMoHe3gYp7PxZyvfAy" TargetMode="External"/><Relationship Id="rId298" Type="http://schemas.openxmlformats.org/officeDocument/2006/relationships/hyperlink" Target="https://talan.bank.gov.ua/get-user-certificate/SEJMoGveJ7mfCH0ts5lE" TargetMode="External"/><Relationship Id="rId421" Type="http://schemas.openxmlformats.org/officeDocument/2006/relationships/hyperlink" Target="https://talan.bank.gov.ua/get-user-certificate/SEJMohzytgO3hd6mT-3D" TargetMode="External"/><Relationship Id="rId519" Type="http://schemas.openxmlformats.org/officeDocument/2006/relationships/hyperlink" Target="https://talan.bank.gov.ua/get-user-certificate/SEJMoMy_bcxcIM4DO91H" TargetMode="External"/><Relationship Id="rId158" Type="http://schemas.openxmlformats.org/officeDocument/2006/relationships/hyperlink" Target="https://talan.bank.gov.ua/get-user-certificate/SEJMo9rpNrMtMgtaR0V3" TargetMode="External"/><Relationship Id="rId726" Type="http://schemas.openxmlformats.org/officeDocument/2006/relationships/hyperlink" Target="https://talan.bank.gov.ua/get-user-certificate/SEJMoc3EuyH3gPOZUBEY" TargetMode="External"/><Relationship Id="rId62" Type="http://schemas.openxmlformats.org/officeDocument/2006/relationships/hyperlink" Target="https://talan.bank.gov.ua/get-user-certificate/SEJMoCPDCYXYOby0C-Al" TargetMode="External"/><Relationship Id="rId365" Type="http://schemas.openxmlformats.org/officeDocument/2006/relationships/hyperlink" Target="https://talan.bank.gov.ua/get-user-certificate/SEJMo-OTWLR-yiipMFxk" TargetMode="External"/><Relationship Id="rId572" Type="http://schemas.openxmlformats.org/officeDocument/2006/relationships/hyperlink" Target="https://talan.bank.gov.ua/get-user-certificate/SEJMoEP_gTx3WoOpJFQn" TargetMode="External"/><Relationship Id="rId225" Type="http://schemas.openxmlformats.org/officeDocument/2006/relationships/hyperlink" Target="https://talan.bank.gov.ua/get-user-certificate/SEJMoKtNP7pujf-uDIWO" TargetMode="External"/><Relationship Id="rId432" Type="http://schemas.openxmlformats.org/officeDocument/2006/relationships/hyperlink" Target="https://talan.bank.gov.ua/get-user-certificate/SEJMo0cqDYRFY142Yv8x" TargetMode="External"/><Relationship Id="rId877" Type="http://schemas.openxmlformats.org/officeDocument/2006/relationships/hyperlink" Target="https://talan.bank.gov.ua/get-user-certificate/SEJMoFQ4WKlFUp2r7UBR" TargetMode="External"/><Relationship Id="rId737" Type="http://schemas.openxmlformats.org/officeDocument/2006/relationships/hyperlink" Target="https://talan.bank.gov.ua/get-user-certificate/SEJMo8N5MLoSDUzgLLwZ" TargetMode="External"/><Relationship Id="rId73" Type="http://schemas.openxmlformats.org/officeDocument/2006/relationships/hyperlink" Target="https://talan.bank.gov.ua/get-user-certificate/SEJMocnfvtCrg56KdqJd" TargetMode="External"/><Relationship Id="rId169" Type="http://schemas.openxmlformats.org/officeDocument/2006/relationships/hyperlink" Target="https://talan.bank.gov.ua/get-user-certificate/SEJMotEe-LC4MtN5-yPy" TargetMode="External"/><Relationship Id="rId376" Type="http://schemas.openxmlformats.org/officeDocument/2006/relationships/hyperlink" Target="https://talan.bank.gov.ua/get-user-certificate/SEJMosQ8djvsMwB68A95" TargetMode="External"/><Relationship Id="rId583" Type="http://schemas.openxmlformats.org/officeDocument/2006/relationships/hyperlink" Target="https://talan.bank.gov.ua/get-user-certificate/SEJMoQzoGUwJru_fMF1v" TargetMode="External"/><Relationship Id="rId790" Type="http://schemas.openxmlformats.org/officeDocument/2006/relationships/hyperlink" Target="https://talan.bank.gov.ua/get-user-certificate/SEJMoVRsx3mNbU2F4c-m" TargetMode="External"/><Relationship Id="rId804" Type="http://schemas.openxmlformats.org/officeDocument/2006/relationships/hyperlink" Target="https://talan.bank.gov.ua/get-user-certificate/SEJMoivwkW7yEv_65Isc" TargetMode="External"/><Relationship Id="rId4" Type="http://schemas.openxmlformats.org/officeDocument/2006/relationships/hyperlink" Target="https://talan.bank.gov.ua/get-user-certificate/SEJMoRgeMOWRSJne_ZoW" TargetMode="External"/><Relationship Id="rId236" Type="http://schemas.openxmlformats.org/officeDocument/2006/relationships/hyperlink" Target="https://talan.bank.gov.ua/get-user-certificate/SEJMoXpJbsxY9mxvEr12" TargetMode="External"/><Relationship Id="rId443" Type="http://schemas.openxmlformats.org/officeDocument/2006/relationships/hyperlink" Target="https://talan.bank.gov.ua/get-user-certificate/SEJMoz4FM6lbZBi7tHQl" TargetMode="External"/><Relationship Id="rId650" Type="http://schemas.openxmlformats.org/officeDocument/2006/relationships/hyperlink" Target="https://talan.bank.gov.ua/get-user-certificate/SEJMoNABaSAThB4KzE2b" TargetMode="External"/><Relationship Id="rId888" Type="http://schemas.openxmlformats.org/officeDocument/2006/relationships/hyperlink" Target="https://talan.bank.gov.ua/get-user-certificate/SEJMoze8aR8TBxDzLwpv" TargetMode="External"/><Relationship Id="rId303" Type="http://schemas.openxmlformats.org/officeDocument/2006/relationships/hyperlink" Target="https://talan.bank.gov.ua/get-user-certificate/SEJMoxc5qUgkaU25jMoh" TargetMode="External"/><Relationship Id="rId748" Type="http://schemas.openxmlformats.org/officeDocument/2006/relationships/hyperlink" Target="https://talan.bank.gov.ua/get-user-certificate/SEJMoUQYP0A3T87m98JR" TargetMode="External"/><Relationship Id="rId84" Type="http://schemas.openxmlformats.org/officeDocument/2006/relationships/hyperlink" Target="https://talan.bank.gov.ua/get-user-certificate/SEJMog63D9rf3IIbHZgt" TargetMode="External"/><Relationship Id="rId387" Type="http://schemas.openxmlformats.org/officeDocument/2006/relationships/hyperlink" Target="https://talan.bank.gov.ua/get-user-certificate/SEJMoSx3pXMaYYoJ_x0X" TargetMode="External"/><Relationship Id="rId510" Type="http://schemas.openxmlformats.org/officeDocument/2006/relationships/hyperlink" Target="https://talan.bank.gov.ua/get-user-certificate/SEJMo2ymWFNHb5oALiMy" TargetMode="External"/><Relationship Id="rId594" Type="http://schemas.openxmlformats.org/officeDocument/2006/relationships/hyperlink" Target="https://talan.bank.gov.ua/get-user-certificate/SEJMoUtklSNoHkoOuQ1P" TargetMode="External"/><Relationship Id="rId608" Type="http://schemas.openxmlformats.org/officeDocument/2006/relationships/hyperlink" Target="https://talan.bank.gov.ua/get-user-certificate/SEJMocMH30B4QnzqCqsJ" TargetMode="External"/><Relationship Id="rId815" Type="http://schemas.openxmlformats.org/officeDocument/2006/relationships/hyperlink" Target="https://talan.bank.gov.ua/get-user-certificate/SEJMoM8ulHNZMkl5l-Vg" TargetMode="External"/><Relationship Id="rId247" Type="http://schemas.openxmlformats.org/officeDocument/2006/relationships/hyperlink" Target="https://talan.bank.gov.ua/get-user-certificate/SEJMo-u7GexT55n3T509" TargetMode="External"/><Relationship Id="rId899" Type="http://schemas.openxmlformats.org/officeDocument/2006/relationships/hyperlink" Target="https://talan.bank.gov.ua/get-user-certificate/SEJMoMxUx-tNawf2h3Ec" TargetMode="External"/><Relationship Id="rId107" Type="http://schemas.openxmlformats.org/officeDocument/2006/relationships/hyperlink" Target="https://talan.bank.gov.ua/get-user-certificate/SEJMoEPJSZm8Zt35G4b1" TargetMode="External"/><Relationship Id="rId454" Type="http://schemas.openxmlformats.org/officeDocument/2006/relationships/hyperlink" Target="https://talan.bank.gov.ua/get-user-certificate/SEJMoeIfsMrBvJ6C8I9x" TargetMode="External"/><Relationship Id="rId661" Type="http://schemas.openxmlformats.org/officeDocument/2006/relationships/hyperlink" Target="https://talan.bank.gov.ua/get-user-certificate/SEJMo8kUVIvrZCyY6b1Z" TargetMode="External"/><Relationship Id="rId759" Type="http://schemas.openxmlformats.org/officeDocument/2006/relationships/hyperlink" Target="https://talan.bank.gov.ua/get-user-certificate/SEJMoCoKgDd0oskinVvr" TargetMode="External"/><Relationship Id="rId11" Type="http://schemas.openxmlformats.org/officeDocument/2006/relationships/hyperlink" Target="https://talan.bank.gov.ua/get-user-certificate/SEJMor2I1akd-TBkJrNZ" TargetMode="External"/><Relationship Id="rId314" Type="http://schemas.openxmlformats.org/officeDocument/2006/relationships/hyperlink" Target="https://talan.bank.gov.ua/get-user-certificate/SEJMoloRTN4cAwao4tGo" TargetMode="External"/><Relationship Id="rId398" Type="http://schemas.openxmlformats.org/officeDocument/2006/relationships/hyperlink" Target="https://talan.bank.gov.ua/get-user-certificate/SEJMolRFSCkv9mKZbjsC" TargetMode="External"/><Relationship Id="rId521" Type="http://schemas.openxmlformats.org/officeDocument/2006/relationships/hyperlink" Target="https://talan.bank.gov.ua/get-user-certificate/SEJMoyGLjHRqgEcyUFo-" TargetMode="External"/><Relationship Id="rId619" Type="http://schemas.openxmlformats.org/officeDocument/2006/relationships/hyperlink" Target="https://talan.bank.gov.ua/get-user-certificate/SEJMoqm3oDvL4KH4zDcb" TargetMode="External"/><Relationship Id="rId95" Type="http://schemas.openxmlformats.org/officeDocument/2006/relationships/hyperlink" Target="https://talan.bank.gov.ua/get-user-certificate/SEJMoY6h1i-iCYu_WyuH" TargetMode="External"/><Relationship Id="rId160" Type="http://schemas.openxmlformats.org/officeDocument/2006/relationships/hyperlink" Target="https://talan.bank.gov.ua/get-user-certificate/SEJMoeGfYUGbX9DDKO0f" TargetMode="External"/><Relationship Id="rId826" Type="http://schemas.openxmlformats.org/officeDocument/2006/relationships/hyperlink" Target="https://talan.bank.gov.ua/get-user-certificate/SEJMozmcXgiAHgtvcY7z" TargetMode="External"/><Relationship Id="rId258" Type="http://schemas.openxmlformats.org/officeDocument/2006/relationships/hyperlink" Target="https://talan.bank.gov.ua/get-user-certificate/SEJMoTQYy3Xs0DPcChXv" TargetMode="External"/><Relationship Id="rId465" Type="http://schemas.openxmlformats.org/officeDocument/2006/relationships/hyperlink" Target="https://talan.bank.gov.ua/get-user-certificate/SEJMo2qF0KGnwBCNPfIb" TargetMode="External"/><Relationship Id="rId672" Type="http://schemas.openxmlformats.org/officeDocument/2006/relationships/hyperlink" Target="https://talan.bank.gov.ua/get-user-certificate/SEJMoIjpKDLbKiwtapMt" TargetMode="External"/><Relationship Id="rId22" Type="http://schemas.openxmlformats.org/officeDocument/2006/relationships/hyperlink" Target="https://talan.bank.gov.ua/get-user-certificate/SEJMopWf2XsZw0w1o1rZ" TargetMode="External"/><Relationship Id="rId118" Type="http://schemas.openxmlformats.org/officeDocument/2006/relationships/hyperlink" Target="https://talan.bank.gov.ua/get-user-certificate/SEJMo19koVA-rFqoodfE" TargetMode="External"/><Relationship Id="rId325" Type="http://schemas.openxmlformats.org/officeDocument/2006/relationships/hyperlink" Target="https://talan.bank.gov.ua/get-user-certificate/SEJMoxBK-V3AfhsPKqrf" TargetMode="External"/><Relationship Id="rId532" Type="http://schemas.openxmlformats.org/officeDocument/2006/relationships/hyperlink" Target="https://talan.bank.gov.ua/get-user-certificate/SEJMoBLbp7Dx3e7ST4YO" TargetMode="External"/><Relationship Id="rId171" Type="http://schemas.openxmlformats.org/officeDocument/2006/relationships/hyperlink" Target="https://talan.bank.gov.ua/get-user-certificate/SEJMoVc0Qybv-zsD8H1E" TargetMode="External"/><Relationship Id="rId837" Type="http://schemas.openxmlformats.org/officeDocument/2006/relationships/hyperlink" Target="https://talan.bank.gov.ua/get-user-certificate/SEJMof480gtGB8QxFJID" TargetMode="External"/><Relationship Id="rId269" Type="http://schemas.openxmlformats.org/officeDocument/2006/relationships/hyperlink" Target="https://talan.bank.gov.ua/get-user-certificate/SEJMooSJLSQLY3mlzAUf" TargetMode="External"/><Relationship Id="rId476" Type="http://schemas.openxmlformats.org/officeDocument/2006/relationships/hyperlink" Target="https://talan.bank.gov.ua/get-user-certificate/SEJMoulM9T2IeW5Q6jlv" TargetMode="External"/><Relationship Id="rId683" Type="http://schemas.openxmlformats.org/officeDocument/2006/relationships/hyperlink" Target="https://talan.bank.gov.ua/get-user-certificate/SEJMo2uF-L5RfSZSO1ll" TargetMode="External"/><Relationship Id="rId890" Type="http://schemas.openxmlformats.org/officeDocument/2006/relationships/hyperlink" Target="https://talan.bank.gov.ua/get-user-certificate/SEJMoEWdXNUUzS_cjE_L" TargetMode="External"/><Relationship Id="rId904" Type="http://schemas.openxmlformats.org/officeDocument/2006/relationships/hyperlink" Target="https://talan.bank.gov.ua/get-user-certificate/SEJMo2rRBgVPgMDWRoWF" TargetMode="External"/><Relationship Id="rId33" Type="http://schemas.openxmlformats.org/officeDocument/2006/relationships/hyperlink" Target="https://talan.bank.gov.ua/get-user-certificate/SEJMoMwFkZLKCS_DVnKe" TargetMode="External"/><Relationship Id="rId129" Type="http://schemas.openxmlformats.org/officeDocument/2006/relationships/hyperlink" Target="https://talan.bank.gov.ua/get-user-certificate/SEJMovaoqifm_a2QXUUD" TargetMode="External"/><Relationship Id="rId336" Type="http://schemas.openxmlformats.org/officeDocument/2006/relationships/hyperlink" Target="https://talan.bank.gov.ua/get-user-certificate/SEJMo8ltecXUyj9cFW_6" TargetMode="External"/><Relationship Id="rId543" Type="http://schemas.openxmlformats.org/officeDocument/2006/relationships/hyperlink" Target="https://talan.bank.gov.ua/get-user-certificate/SEJMoWx8yds9PKkcbzdc" TargetMode="External"/><Relationship Id="rId182" Type="http://schemas.openxmlformats.org/officeDocument/2006/relationships/hyperlink" Target="https://talan.bank.gov.ua/get-user-certificate/SEJMoEVFQYFnjdu1k3Tm" TargetMode="External"/><Relationship Id="rId403" Type="http://schemas.openxmlformats.org/officeDocument/2006/relationships/hyperlink" Target="https://talan.bank.gov.ua/get-user-certificate/SEJMoK7UdMxNQ2R_YpCN" TargetMode="External"/><Relationship Id="rId750" Type="http://schemas.openxmlformats.org/officeDocument/2006/relationships/hyperlink" Target="https://talan.bank.gov.ua/get-user-certificate/SEJMogjPzirhDPYs_01a" TargetMode="External"/><Relationship Id="rId848" Type="http://schemas.openxmlformats.org/officeDocument/2006/relationships/hyperlink" Target="https://talan.bank.gov.ua/get-user-certificate/SEJMoQ2CRsDJrOY6C8rR" TargetMode="External"/><Relationship Id="rId487" Type="http://schemas.openxmlformats.org/officeDocument/2006/relationships/hyperlink" Target="https://talan.bank.gov.ua/get-user-certificate/SEJMogoNvfYlqmj6Ijvl" TargetMode="External"/><Relationship Id="rId610" Type="http://schemas.openxmlformats.org/officeDocument/2006/relationships/hyperlink" Target="https://talan.bank.gov.ua/get-user-certificate/SEJMopfMEYLBkLSH-ulN" TargetMode="External"/><Relationship Id="rId694" Type="http://schemas.openxmlformats.org/officeDocument/2006/relationships/hyperlink" Target="https://talan.bank.gov.ua/get-user-certificate/SEJMoHFSXI7N2VI9C5zE" TargetMode="External"/><Relationship Id="rId708" Type="http://schemas.openxmlformats.org/officeDocument/2006/relationships/hyperlink" Target="https://talan.bank.gov.ua/get-user-certificate/SEJMotQCgWt2IDVj7ePq" TargetMode="External"/><Relationship Id="rId915" Type="http://schemas.openxmlformats.org/officeDocument/2006/relationships/hyperlink" Target="https://talan.bank.gov.ua/get-user-certificate/SEJMoML_xvdEi55b8GDX" TargetMode="External"/><Relationship Id="rId347" Type="http://schemas.openxmlformats.org/officeDocument/2006/relationships/hyperlink" Target="https://talan.bank.gov.ua/get-user-certificate/SEJMozzaHdc3qZnLesKA" TargetMode="External"/><Relationship Id="rId44" Type="http://schemas.openxmlformats.org/officeDocument/2006/relationships/hyperlink" Target="https://talan.bank.gov.ua/get-user-certificate/SEJMoccx9i_kNN2GZYdS" TargetMode="External"/><Relationship Id="rId554" Type="http://schemas.openxmlformats.org/officeDocument/2006/relationships/hyperlink" Target="https://talan.bank.gov.ua/get-user-certificate/SEJMowSlol6oT4AjF95W" TargetMode="External"/><Relationship Id="rId761" Type="http://schemas.openxmlformats.org/officeDocument/2006/relationships/hyperlink" Target="https://talan.bank.gov.ua/get-user-certificate/SEJMoNw7J8KAUVbb1G7O" TargetMode="External"/><Relationship Id="rId859" Type="http://schemas.openxmlformats.org/officeDocument/2006/relationships/hyperlink" Target="https://talan.bank.gov.ua/get-user-certificate/SEJMoruF0GhabZpjqnR1" TargetMode="External"/><Relationship Id="rId193" Type="http://schemas.openxmlformats.org/officeDocument/2006/relationships/hyperlink" Target="https://talan.bank.gov.ua/get-user-certificate/SEJMoUuakae32KXUUZPd" TargetMode="External"/><Relationship Id="rId207" Type="http://schemas.openxmlformats.org/officeDocument/2006/relationships/hyperlink" Target="https://talan.bank.gov.ua/get-user-certificate/SEJMoPm3F7yq0i0vBQfw" TargetMode="External"/><Relationship Id="rId414" Type="http://schemas.openxmlformats.org/officeDocument/2006/relationships/hyperlink" Target="https://talan.bank.gov.ua/get-user-certificate/SEJMojank2yb8rUqxNri" TargetMode="External"/><Relationship Id="rId498" Type="http://schemas.openxmlformats.org/officeDocument/2006/relationships/hyperlink" Target="https://talan.bank.gov.ua/get-user-certificate/SEJMoJYCUsYVoenDLPqa" TargetMode="External"/><Relationship Id="rId621" Type="http://schemas.openxmlformats.org/officeDocument/2006/relationships/hyperlink" Target="https://talan.bank.gov.ua/get-user-certificate/SEJMovuLkJ7D0BNynqWw" TargetMode="External"/><Relationship Id="rId260" Type="http://schemas.openxmlformats.org/officeDocument/2006/relationships/hyperlink" Target="https://talan.bank.gov.ua/get-user-certificate/SEJMoKiaKNIpm6k9FynC" TargetMode="External"/><Relationship Id="rId719" Type="http://schemas.openxmlformats.org/officeDocument/2006/relationships/hyperlink" Target="https://talan.bank.gov.ua/get-user-certificate/SEJMo3_3BbO42j8kEsIl" TargetMode="External"/><Relationship Id="rId926" Type="http://schemas.openxmlformats.org/officeDocument/2006/relationships/printerSettings" Target="../printerSettings/printerSettings1.bin"/><Relationship Id="rId55" Type="http://schemas.openxmlformats.org/officeDocument/2006/relationships/hyperlink" Target="https://talan.bank.gov.ua/get-user-certificate/SEJMo63NXLKaK3xXCcno" TargetMode="External"/><Relationship Id="rId120" Type="http://schemas.openxmlformats.org/officeDocument/2006/relationships/hyperlink" Target="https://talan.bank.gov.ua/get-user-certificate/SEJMoIkd0qQNRDBkA1jp" TargetMode="External"/><Relationship Id="rId358" Type="http://schemas.openxmlformats.org/officeDocument/2006/relationships/hyperlink" Target="https://talan.bank.gov.ua/get-user-certificate/SEJMo57VGLoLv9js8pYn" TargetMode="External"/><Relationship Id="rId565" Type="http://schemas.openxmlformats.org/officeDocument/2006/relationships/hyperlink" Target="https://talan.bank.gov.ua/get-user-certificate/SEJMo1yQHH1MFtpgyG-z" TargetMode="External"/><Relationship Id="rId772" Type="http://schemas.openxmlformats.org/officeDocument/2006/relationships/hyperlink" Target="https://talan.bank.gov.ua/get-user-certificate/SEJMojN6mamQmvY3VBa9" TargetMode="External"/><Relationship Id="rId218" Type="http://schemas.openxmlformats.org/officeDocument/2006/relationships/hyperlink" Target="https://talan.bank.gov.ua/get-user-certificate/SEJMo_BnZwitJ4sB4R9P" TargetMode="External"/><Relationship Id="rId425" Type="http://schemas.openxmlformats.org/officeDocument/2006/relationships/hyperlink" Target="https://talan.bank.gov.ua/get-user-certificate/SEJMoSqsxlv_G_LC0upq" TargetMode="External"/><Relationship Id="rId632" Type="http://schemas.openxmlformats.org/officeDocument/2006/relationships/hyperlink" Target="https://talan.bank.gov.ua/get-user-certificate/SEJMoOKW0HF19iMDtq6f" TargetMode="External"/><Relationship Id="rId271" Type="http://schemas.openxmlformats.org/officeDocument/2006/relationships/hyperlink" Target="https://talan.bank.gov.ua/get-user-certificate/SEJMoWWqGnPf4OmwSiHd" TargetMode="External"/><Relationship Id="rId66" Type="http://schemas.openxmlformats.org/officeDocument/2006/relationships/hyperlink" Target="https://talan.bank.gov.ua/get-user-certificate/SEJMoAHnNu8vB2uIsv6R" TargetMode="External"/><Relationship Id="rId131" Type="http://schemas.openxmlformats.org/officeDocument/2006/relationships/hyperlink" Target="https://talan.bank.gov.ua/get-user-certificate/SEJMoIapc0jNbmlbpzXR" TargetMode="External"/><Relationship Id="rId369" Type="http://schemas.openxmlformats.org/officeDocument/2006/relationships/hyperlink" Target="https://talan.bank.gov.ua/get-user-certificate/SEJMoUCsSfsAIdT6GfRA" TargetMode="External"/><Relationship Id="rId576" Type="http://schemas.openxmlformats.org/officeDocument/2006/relationships/hyperlink" Target="https://talan.bank.gov.ua/get-user-certificate/SEJMo5F_ZhEsUtg2m1LL" TargetMode="External"/><Relationship Id="rId783" Type="http://schemas.openxmlformats.org/officeDocument/2006/relationships/hyperlink" Target="https://talan.bank.gov.ua/get-user-certificate/SEJMoWPwx-btj-LXO_g-" TargetMode="External"/><Relationship Id="rId229" Type="http://schemas.openxmlformats.org/officeDocument/2006/relationships/hyperlink" Target="https://talan.bank.gov.ua/get-user-certificate/SEJMomVmnZ0bnh84TMPE" TargetMode="External"/><Relationship Id="rId436" Type="http://schemas.openxmlformats.org/officeDocument/2006/relationships/hyperlink" Target="https://talan.bank.gov.ua/get-user-certificate/SEJMo675yEPVN0Kb2PyX" TargetMode="External"/><Relationship Id="rId643" Type="http://schemas.openxmlformats.org/officeDocument/2006/relationships/hyperlink" Target="https://talan.bank.gov.ua/get-user-certificate/SEJMoXjiOqTHy3xOitYn" TargetMode="External"/><Relationship Id="rId850" Type="http://schemas.openxmlformats.org/officeDocument/2006/relationships/hyperlink" Target="https://talan.bank.gov.ua/get-user-certificate/SEJMokuzPxmCScKI5_dw" TargetMode="External"/><Relationship Id="rId77" Type="http://schemas.openxmlformats.org/officeDocument/2006/relationships/hyperlink" Target="https://talan.bank.gov.ua/get-user-certificate/SEJMoT-6ar3DHm7ocsQl" TargetMode="External"/><Relationship Id="rId282" Type="http://schemas.openxmlformats.org/officeDocument/2006/relationships/hyperlink" Target="https://talan.bank.gov.ua/get-user-certificate/SEJMoYvNP6aiT9yg6ysz" TargetMode="External"/><Relationship Id="rId503" Type="http://schemas.openxmlformats.org/officeDocument/2006/relationships/hyperlink" Target="https://talan.bank.gov.ua/get-user-certificate/SEJMoNg6apOVPFCFePvp" TargetMode="External"/><Relationship Id="rId587" Type="http://schemas.openxmlformats.org/officeDocument/2006/relationships/hyperlink" Target="https://talan.bank.gov.ua/get-user-certificate/SEJMo8n_sJkQ5B_vI8Q4" TargetMode="External"/><Relationship Id="rId710" Type="http://schemas.openxmlformats.org/officeDocument/2006/relationships/hyperlink" Target="https://talan.bank.gov.ua/get-user-certificate/SEJMoJSi6U9nRjbpRRvA" TargetMode="External"/><Relationship Id="rId808" Type="http://schemas.openxmlformats.org/officeDocument/2006/relationships/hyperlink" Target="https://talan.bank.gov.ua/get-user-certificate/SEJMo7ZLLqMI2lb6ivAl" TargetMode="External"/><Relationship Id="rId8" Type="http://schemas.openxmlformats.org/officeDocument/2006/relationships/hyperlink" Target="https://talan.bank.gov.ua/get-user-certificate/SEJMofa05D8kA4c0igR7" TargetMode="External"/><Relationship Id="rId142" Type="http://schemas.openxmlformats.org/officeDocument/2006/relationships/hyperlink" Target="https://talan.bank.gov.ua/get-user-certificate/SEJMo4GKK3i6c-ML5Z-0" TargetMode="External"/><Relationship Id="rId447" Type="http://schemas.openxmlformats.org/officeDocument/2006/relationships/hyperlink" Target="https://talan.bank.gov.ua/get-user-certificate/SEJMocFtxjkAUZEX8WFh" TargetMode="External"/><Relationship Id="rId794" Type="http://schemas.openxmlformats.org/officeDocument/2006/relationships/hyperlink" Target="https://talan.bank.gov.ua/get-user-certificate/SEJMopusRX_UM4CPTlKd" TargetMode="External"/><Relationship Id="rId654" Type="http://schemas.openxmlformats.org/officeDocument/2006/relationships/hyperlink" Target="https://talan.bank.gov.ua/get-user-certificate/SEJMog1nwOZP8mV08vsZ" TargetMode="External"/><Relationship Id="rId861" Type="http://schemas.openxmlformats.org/officeDocument/2006/relationships/hyperlink" Target="https://talan.bank.gov.ua/get-user-certificate/SEJMoKk9q6LV0g6QmbxV" TargetMode="External"/><Relationship Id="rId293" Type="http://schemas.openxmlformats.org/officeDocument/2006/relationships/hyperlink" Target="https://talan.bank.gov.ua/get-user-certificate/SEJMoxFOapbJozfDuJcY" TargetMode="External"/><Relationship Id="rId307" Type="http://schemas.openxmlformats.org/officeDocument/2006/relationships/hyperlink" Target="https://talan.bank.gov.ua/get-user-certificate/SEJModhmvxK7V4SMtM3r" TargetMode="External"/><Relationship Id="rId514" Type="http://schemas.openxmlformats.org/officeDocument/2006/relationships/hyperlink" Target="https://talan.bank.gov.ua/get-user-certificate/SEJMoM28ayceh5y7sAuc" TargetMode="External"/><Relationship Id="rId721" Type="http://schemas.openxmlformats.org/officeDocument/2006/relationships/hyperlink" Target="https://talan.bank.gov.ua/get-user-certificate/SEJMoq_zXYeQesdkxjWJ" TargetMode="External"/><Relationship Id="rId88" Type="http://schemas.openxmlformats.org/officeDocument/2006/relationships/hyperlink" Target="https://talan.bank.gov.ua/get-user-certificate/SEJMof8UHpunaOztvbOL" TargetMode="External"/><Relationship Id="rId153" Type="http://schemas.openxmlformats.org/officeDocument/2006/relationships/hyperlink" Target="https://talan.bank.gov.ua/get-user-certificate/SEJMoSety-muvy7ppeyh" TargetMode="External"/><Relationship Id="rId360" Type="http://schemas.openxmlformats.org/officeDocument/2006/relationships/hyperlink" Target="https://talan.bank.gov.ua/get-user-certificate/SEJMo-2G1wfa17B-9iXV" TargetMode="External"/><Relationship Id="rId598" Type="http://schemas.openxmlformats.org/officeDocument/2006/relationships/hyperlink" Target="https://talan.bank.gov.ua/get-user-certificate/SEJMocHOwwRorhWXOfOA" TargetMode="External"/><Relationship Id="rId819" Type="http://schemas.openxmlformats.org/officeDocument/2006/relationships/hyperlink" Target="https://talan.bank.gov.ua/get-user-certificate/SEJMoHj3jaCcstdQ65lL" TargetMode="External"/><Relationship Id="rId220" Type="http://schemas.openxmlformats.org/officeDocument/2006/relationships/hyperlink" Target="https://talan.bank.gov.ua/get-user-certificate/SEJMoSFg9Vuz2MD_Tr-U" TargetMode="External"/><Relationship Id="rId458" Type="http://schemas.openxmlformats.org/officeDocument/2006/relationships/hyperlink" Target="https://talan.bank.gov.ua/get-user-certificate/SEJMoDfFp4EeH6KMKzKS" TargetMode="External"/><Relationship Id="rId665" Type="http://schemas.openxmlformats.org/officeDocument/2006/relationships/hyperlink" Target="https://talan.bank.gov.ua/get-user-certificate/SEJMooIcS7qaVCEkg64Z" TargetMode="External"/><Relationship Id="rId872" Type="http://schemas.openxmlformats.org/officeDocument/2006/relationships/hyperlink" Target="https://talan.bank.gov.ua/get-user-certificate/SEJMorDmaJtIKFe0GyXQ" TargetMode="External"/><Relationship Id="rId15" Type="http://schemas.openxmlformats.org/officeDocument/2006/relationships/hyperlink" Target="https://talan.bank.gov.ua/get-user-certificate/SEJMo8bGIxlDrxcdy4If" TargetMode="External"/><Relationship Id="rId318" Type="http://schemas.openxmlformats.org/officeDocument/2006/relationships/hyperlink" Target="https://talan.bank.gov.ua/get-user-certificate/SEJMo-yIoH6pZI5DTmC1" TargetMode="External"/><Relationship Id="rId525" Type="http://schemas.openxmlformats.org/officeDocument/2006/relationships/hyperlink" Target="https://talan.bank.gov.ua/get-user-certificate/SEJMoGsVuv7HN4EiLu29" TargetMode="External"/><Relationship Id="rId732" Type="http://schemas.openxmlformats.org/officeDocument/2006/relationships/hyperlink" Target="https://talan.bank.gov.ua/get-user-certificate/SEJMo2lEBumHEmnrM8sQ" TargetMode="External"/><Relationship Id="rId99" Type="http://schemas.openxmlformats.org/officeDocument/2006/relationships/hyperlink" Target="https://talan.bank.gov.ua/get-user-certificate/SEJMooeEag8Q0fjCHypI" TargetMode="External"/><Relationship Id="rId164" Type="http://schemas.openxmlformats.org/officeDocument/2006/relationships/hyperlink" Target="https://talan.bank.gov.ua/get-user-certificate/SEJMoaA7kuEIUAtq8p3c" TargetMode="External"/><Relationship Id="rId371" Type="http://schemas.openxmlformats.org/officeDocument/2006/relationships/hyperlink" Target="https://talan.bank.gov.ua/get-user-certificate/SEJMoIZsDBOHVUtnOHNl" TargetMode="External"/><Relationship Id="rId469" Type="http://schemas.openxmlformats.org/officeDocument/2006/relationships/hyperlink" Target="https://talan.bank.gov.ua/get-user-certificate/SEJMo5Fpk_awIVz_KYY2" TargetMode="External"/><Relationship Id="rId676" Type="http://schemas.openxmlformats.org/officeDocument/2006/relationships/hyperlink" Target="https://talan.bank.gov.ua/get-user-certificate/SEJMo3zG6tED6WK_sfxe" TargetMode="External"/><Relationship Id="rId883" Type="http://schemas.openxmlformats.org/officeDocument/2006/relationships/hyperlink" Target="https://talan.bank.gov.ua/get-user-certificate/SEJMo8pM8C_d8joxQ6pt" TargetMode="External"/><Relationship Id="rId26" Type="http://schemas.openxmlformats.org/officeDocument/2006/relationships/hyperlink" Target="https://talan.bank.gov.ua/get-user-certificate/SEJMo8yyZQDibSVh2Qi8" TargetMode="External"/><Relationship Id="rId231" Type="http://schemas.openxmlformats.org/officeDocument/2006/relationships/hyperlink" Target="https://talan.bank.gov.ua/get-user-certificate/SEJMoXc8WnhKJM6RatVW" TargetMode="External"/><Relationship Id="rId329" Type="http://schemas.openxmlformats.org/officeDocument/2006/relationships/hyperlink" Target="https://talan.bank.gov.ua/get-user-certificate/SEJMolvQ4gn51rDfALpI" TargetMode="External"/><Relationship Id="rId536" Type="http://schemas.openxmlformats.org/officeDocument/2006/relationships/hyperlink" Target="https://talan.bank.gov.ua/get-user-certificate/SEJMoQum61WqztpYR1kj" TargetMode="External"/><Relationship Id="rId175" Type="http://schemas.openxmlformats.org/officeDocument/2006/relationships/hyperlink" Target="https://talan.bank.gov.ua/get-user-certificate/SEJMo0Bq7yQE8MI79lAs" TargetMode="External"/><Relationship Id="rId743" Type="http://schemas.openxmlformats.org/officeDocument/2006/relationships/hyperlink" Target="https://talan.bank.gov.ua/get-user-certificate/SEJMo4ARCx10GXOLHD7i" TargetMode="External"/><Relationship Id="rId382" Type="http://schemas.openxmlformats.org/officeDocument/2006/relationships/hyperlink" Target="https://talan.bank.gov.ua/get-user-certificate/SEJMow5fIQQfZoLUgqe8" TargetMode="External"/><Relationship Id="rId603" Type="http://schemas.openxmlformats.org/officeDocument/2006/relationships/hyperlink" Target="https://talan.bank.gov.ua/get-user-certificate/SEJMoUf5gdkxMkb-IG24" TargetMode="External"/><Relationship Id="rId687" Type="http://schemas.openxmlformats.org/officeDocument/2006/relationships/hyperlink" Target="https://talan.bank.gov.ua/get-user-certificate/SEJMoJ4hqMRSsMxxyKCU" TargetMode="External"/><Relationship Id="rId810" Type="http://schemas.openxmlformats.org/officeDocument/2006/relationships/hyperlink" Target="https://talan.bank.gov.ua/get-user-certificate/SEJMoT-8zOpmjzHKkVnE" TargetMode="External"/><Relationship Id="rId908" Type="http://schemas.openxmlformats.org/officeDocument/2006/relationships/hyperlink" Target="https://talan.bank.gov.ua/get-user-certificate/SEJMo78MtxfnbCmIjIah" TargetMode="External"/><Relationship Id="rId242" Type="http://schemas.openxmlformats.org/officeDocument/2006/relationships/hyperlink" Target="https://talan.bank.gov.ua/get-user-certificate/SEJMopBknj0cVI2YwweV" TargetMode="External"/><Relationship Id="rId894" Type="http://schemas.openxmlformats.org/officeDocument/2006/relationships/hyperlink" Target="https://talan.bank.gov.ua/get-user-certificate/SEJMoWk1sao4yBdiwSH1" TargetMode="External"/><Relationship Id="rId37" Type="http://schemas.openxmlformats.org/officeDocument/2006/relationships/hyperlink" Target="https://talan.bank.gov.ua/get-user-certificate/SEJMosVI6EgQcu6l_aF2" TargetMode="External"/><Relationship Id="rId102" Type="http://schemas.openxmlformats.org/officeDocument/2006/relationships/hyperlink" Target="https://talan.bank.gov.ua/get-user-certificate/SEJMomZAEG0XD6k5HcgB" TargetMode="External"/><Relationship Id="rId547" Type="http://schemas.openxmlformats.org/officeDocument/2006/relationships/hyperlink" Target="https://talan.bank.gov.ua/get-user-certificate/SEJMow7XyOFnsZoUrGik" TargetMode="External"/><Relationship Id="rId754" Type="http://schemas.openxmlformats.org/officeDocument/2006/relationships/hyperlink" Target="https://talan.bank.gov.ua/get-user-certificate/SEJMomQ-pZt_XiOZPiOR" TargetMode="External"/><Relationship Id="rId90" Type="http://schemas.openxmlformats.org/officeDocument/2006/relationships/hyperlink" Target="https://talan.bank.gov.ua/get-user-certificate/SEJMoTiAt6VT12ZWn7LH" TargetMode="External"/><Relationship Id="rId186" Type="http://schemas.openxmlformats.org/officeDocument/2006/relationships/hyperlink" Target="https://talan.bank.gov.ua/get-user-certificate/SEJMoa8SlBMbJIWsV7Vx" TargetMode="External"/><Relationship Id="rId393" Type="http://schemas.openxmlformats.org/officeDocument/2006/relationships/hyperlink" Target="https://talan.bank.gov.ua/get-user-certificate/SEJMowzVTv21LMbOOveu" TargetMode="External"/><Relationship Id="rId407" Type="http://schemas.openxmlformats.org/officeDocument/2006/relationships/hyperlink" Target="https://talan.bank.gov.ua/get-user-certificate/SEJMoONmfnfCvIyjEq-1" TargetMode="External"/><Relationship Id="rId614" Type="http://schemas.openxmlformats.org/officeDocument/2006/relationships/hyperlink" Target="https://talan.bank.gov.ua/get-user-certificate/SEJMo1z_guUOeIDCj84N" TargetMode="External"/><Relationship Id="rId821" Type="http://schemas.openxmlformats.org/officeDocument/2006/relationships/hyperlink" Target="https://talan.bank.gov.ua/get-user-certificate/SEJMo9VKxCUWtegqTyct" TargetMode="External"/><Relationship Id="rId253" Type="http://schemas.openxmlformats.org/officeDocument/2006/relationships/hyperlink" Target="https://talan.bank.gov.ua/get-user-certificate/SEJMowHUNmh3zElSh0n4" TargetMode="External"/><Relationship Id="rId460" Type="http://schemas.openxmlformats.org/officeDocument/2006/relationships/hyperlink" Target="https://talan.bank.gov.ua/get-user-certificate/SEJMoTBD7qlVH_Rv5YCn" TargetMode="External"/><Relationship Id="rId698" Type="http://schemas.openxmlformats.org/officeDocument/2006/relationships/hyperlink" Target="https://talan.bank.gov.ua/get-user-certificate/SEJMoDBNlE6I-yVymEsZ" TargetMode="External"/><Relationship Id="rId919" Type="http://schemas.openxmlformats.org/officeDocument/2006/relationships/hyperlink" Target="https://talan.bank.gov.ua/get-user-certificate/SEJMoa559Y9XpR3Na2m8" TargetMode="External"/><Relationship Id="rId48" Type="http://schemas.openxmlformats.org/officeDocument/2006/relationships/hyperlink" Target="https://talan.bank.gov.ua/get-user-certificate/SEJMooW6C5p6bEcc2uQ9" TargetMode="External"/><Relationship Id="rId113" Type="http://schemas.openxmlformats.org/officeDocument/2006/relationships/hyperlink" Target="https://talan.bank.gov.ua/get-user-certificate/SEJMoObluQeQ4Zbzb9lE" TargetMode="External"/><Relationship Id="rId320" Type="http://schemas.openxmlformats.org/officeDocument/2006/relationships/hyperlink" Target="https://talan.bank.gov.ua/get-user-certificate/SEJMoeTNRZscHcIEcWaJ" TargetMode="External"/><Relationship Id="rId558" Type="http://schemas.openxmlformats.org/officeDocument/2006/relationships/hyperlink" Target="https://talan.bank.gov.ua/get-user-certificate/SEJMoEjXqnOwVXva7epk" TargetMode="External"/><Relationship Id="rId765" Type="http://schemas.openxmlformats.org/officeDocument/2006/relationships/hyperlink" Target="https://talan.bank.gov.ua/get-user-certificate/SEJMoOSy3qzDamdlJHe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6"/>
  <sheetViews>
    <sheetView tabSelected="1" workbookViewId="0">
      <selection activeCell="B2" sqref="B2"/>
    </sheetView>
  </sheetViews>
  <sheetFormatPr defaultRowHeight="14.4" x14ac:dyDescent="0.3"/>
  <cols>
    <col min="1" max="1" width="8.88671875" style="1"/>
    <col min="2" max="2" width="47.33203125" style="3" customWidth="1"/>
    <col min="3" max="3" width="22.33203125" customWidth="1"/>
  </cols>
  <sheetData>
    <row r="1" spans="1:3" s="2" customFormat="1" ht="28.8" x14ac:dyDescent="0.3">
      <c r="A1" s="2" t="s">
        <v>755</v>
      </c>
      <c r="B1" s="2" t="s">
        <v>0</v>
      </c>
      <c r="C1" s="2" t="s">
        <v>1</v>
      </c>
    </row>
    <row r="2" spans="1:3" ht="28.8" x14ac:dyDescent="0.3">
      <c r="A2" s="1">
        <v>1</v>
      </c>
      <c r="B2" s="3" t="s">
        <v>2</v>
      </c>
      <c r="C2" t="str">
        <f>HYPERLINK("https://talan.bank.gov.ua/get-user-certificate/SEJMokfTuzZ869pPedC_","Завантажити сертифікат")</f>
        <v>Завантажити сертифікат</v>
      </c>
    </row>
    <row r="3" spans="1:3" ht="28.8" x14ac:dyDescent="0.3">
      <c r="A3" s="1">
        <v>2</v>
      </c>
      <c r="B3" s="3" t="s">
        <v>3</v>
      </c>
      <c r="C3" t="str">
        <f>HYPERLINK("https://talan.bank.gov.ua/get-user-certificate/SEJMo8hQnczpqxbmhTY_","Завантажити сертифікат")</f>
        <v>Завантажити сертифікат</v>
      </c>
    </row>
    <row r="4" spans="1:3" x14ac:dyDescent="0.3">
      <c r="A4" s="1">
        <v>3</v>
      </c>
      <c r="B4" s="3" t="s">
        <v>4</v>
      </c>
      <c r="C4" t="str">
        <f>HYPERLINK("https://talan.bank.gov.ua/get-user-certificate/SEJMo-h2WUvBI3RYI3sX","Завантажити сертифікат")</f>
        <v>Завантажити сертифікат</v>
      </c>
    </row>
    <row r="5" spans="1:3" ht="43.2" x14ac:dyDescent="0.3">
      <c r="A5" s="1">
        <v>4</v>
      </c>
      <c r="B5" s="3" t="s">
        <v>5</v>
      </c>
      <c r="C5" t="str">
        <f>HYPERLINK("https://talan.bank.gov.ua/get-user-certificate/SEJMoRgeMOWRSJne_ZoW","Завантажити сертифікат")</f>
        <v>Завантажити сертифікат</v>
      </c>
    </row>
    <row r="6" spans="1:3" ht="28.8" x14ac:dyDescent="0.3">
      <c r="A6" s="1">
        <v>5</v>
      </c>
      <c r="B6" s="3" t="s">
        <v>6</v>
      </c>
      <c r="C6" t="str">
        <f>HYPERLINK("https://talan.bank.gov.ua/get-user-certificate/SEJMovHWTqG2TMX_c6Qp","Завантажити сертифікат")</f>
        <v>Завантажити сертифікат</v>
      </c>
    </row>
    <row r="7" spans="1:3" x14ac:dyDescent="0.3">
      <c r="A7" s="1">
        <v>6</v>
      </c>
      <c r="B7" s="3" t="s">
        <v>7</v>
      </c>
      <c r="C7" t="str">
        <f>HYPERLINK("https://talan.bank.gov.ua/get-user-certificate/SEJMoHcFTHOiwIdsnV3X","Завантажити сертифікат")</f>
        <v>Завантажити сертифікат</v>
      </c>
    </row>
    <row r="8" spans="1:3" x14ac:dyDescent="0.3">
      <c r="A8" s="1">
        <v>7</v>
      </c>
      <c r="B8" s="3" t="s">
        <v>8</v>
      </c>
      <c r="C8" t="str">
        <f>HYPERLINK("https://talan.bank.gov.ua/get-user-certificate/SEJMoo8JPbaQ83fzDgiB","Завантажити сертифікат")</f>
        <v>Завантажити сертифікат</v>
      </c>
    </row>
    <row r="9" spans="1:3" ht="28.8" x14ac:dyDescent="0.3">
      <c r="A9" s="1">
        <v>8</v>
      </c>
      <c r="B9" s="3" t="s">
        <v>9</v>
      </c>
      <c r="C9" t="str">
        <f>HYPERLINK("https://talan.bank.gov.ua/get-user-certificate/SEJMofa05D8kA4c0igR7","Завантажити сертифікат")</f>
        <v>Завантажити сертифікат</v>
      </c>
    </row>
    <row r="10" spans="1:3" ht="28.8" x14ac:dyDescent="0.3">
      <c r="A10" s="1">
        <v>9</v>
      </c>
      <c r="B10" s="3" t="s">
        <v>10</v>
      </c>
      <c r="C10" t="str">
        <f>HYPERLINK("https://talan.bank.gov.ua/get-user-certificate/SEJMoOFQS1s96q9KTM75","Завантажити сертифікат")</f>
        <v>Завантажити сертифікат</v>
      </c>
    </row>
    <row r="11" spans="1:3" ht="28.8" x14ac:dyDescent="0.3">
      <c r="A11" s="1">
        <v>10</v>
      </c>
      <c r="B11" s="3" t="s">
        <v>11</v>
      </c>
      <c r="C11" t="str">
        <f>HYPERLINK("https://talan.bank.gov.ua/get-user-certificate/SEJMo8m4pFIQQPMhtwwX","Завантажити сертифікат")</f>
        <v>Завантажити сертифікат</v>
      </c>
    </row>
    <row r="12" spans="1:3" x14ac:dyDescent="0.3">
      <c r="A12" s="1">
        <v>11</v>
      </c>
      <c r="B12" s="3" t="s">
        <v>12</v>
      </c>
      <c r="C12" t="str">
        <f>HYPERLINK("https://talan.bank.gov.ua/get-user-certificate/SEJMor2I1akd-TBkJrNZ","Завантажити сертифікат")</f>
        <v>Завантажити сертифікат</v>
      </c>
    </row>
    <row r="13" spans="1:3" ht="43.2" x14ac:dyDescent="0.3">
      <c r="A13" s="1">
        <v>12</v>
      </c>
      <c r="B13" s="3" t="s">
        <v>13</v>
      </c>
      <c r="C13" t="str">
        <f>HYPERLINK("https://talan.bank.gov.ua/get-user-certificate/SEJMoHSsC77DQI7A-v1I","Завантажити сертифікат")</f>
        <v>Завантажити сертифікат</v>
      </c>
    </row>
    <row r="14" spans="1:3" x14ac:dyDescent="0.3">
      <c r="A14" s="1">
        <v>13</v>
      </c>
      <c r="B14" s="3" t="s">
        <v>14</v>
      </c>
      <c r="C14" t="str">
        <f>HYPERLINK("https://talan.bank.gov.ua/get-user-certificate/SEJMomQ-U19jai4N6pyz","Завантажити сертифікат")</f>
        <v>Завантажити сертифікат</v>
      </c>
    </row>
    <row r="15" spans="1:3" ht="28.8" x14ac:dyDescent="0.3">
      <c r="A15" s="1">
        <v>14</v>
      </c>
      <c r="B15" s="3" t="s">
        <v>15</v>
      </c>
      <c r="C15" t="str">
        <f>HYPERLINK("https://talan.bank.gov.ua/get-user-certificate/SEJMozAYFbgUDxvkNdOQ","Завантажити сертифікат")</f>
        <v>Завантажити сертифікат</v>
      </c>
    </row>
    <row r="16" spans="1:3" x14ac:dyDescent="0.3">
      <c r="A16" s="1">
        <v>15</v>
      </c>
      <c r="B16" s="3" t="s">
        <v>16</v>
      </c>
      <c r="C16" t="str">
        <f>HYPERLINK("https://talan.bank.gov.ua/get-user-certificate/SEJMo8bGIxlDrxcdy4If","Завантажити сертифікат")</f>
        <v>Завантажити сертифікат</v>
      </c>
    </row>
    <row r="17" spans="1:3" ht="28.8" x14ac:dyDescent="0.3">
      <c r="A17" s="1">
        <v>16</v>
      </c>
      <c r="B17" s="3" t="s">
        <v>17</v>
      </c>
      <c r="C17" t="str">
        <f>HYPERLINK("https://talan.bank.gov.ua/get-user-certificate/SEJMoUmzDIMCPCyV6H1K","Завантажити сертифікат")</f>
        <v>Завантажити сертифікат</v>
      </c>
    </row>
    <row r="18" spans="1:3" ht="28.8" x14ac:dyDescent="0.3">
      <c r="A18" s="1">
        <v>17</v>
      </c>
      <c r="B18" s="3" t="s">
        <v>18</v>
      </c>
      <c r="C18" t="str">
        <f>HYPERLINK("https://talan.bank.gov.ua/get-user-certificate/SEJMonKj0ObWDiIxFF6_","Завантажити сертифікат")</f>
        <v>Завантажити сертифікат</v>
      </c>
    </row>
    <row r="19" spans="1:3" ht="28.8" x14ac:dyDescent="0.3">
      <c r="A19" s="1">
        <v>18</v>
      </c>
      <c r="B19" s="3" t="s">
        <v>19</v>
      </c>
      <c r="C19" t="str">
        <f>HYPERLINK("https://talan.bank.gov.ua/get-user-certificate/SEJMomVj6_C3eIhlTrPV","Завантажити сертифікат")</f>
        <v>Завантажити сертифікат</v>
      </c>
    </row>
    <row r="20" spans="1:3" ht="28.8" x14ac:dyDescent="0.3">
      <c r="A20" s="1">
        <v>19</v>
      </c>
      <c r="B20" s="3" t="s">
        <v>20</v>
      </c>
      <c r="C20" t="str">
        <f>HYPERLINK("https://talan.bank.gov.ua/get-user-certificate/SEJMo_gKZeOOLPPbsTLz","Завантажити сертифікат")</f>
        <v>Завантажити сертифікат</v>
      </c>
    </row>
    <row r="21" spans="1:3" x14ac:dyDescent="0.3">
      <c r="A21" s="1">
        <v>20</v>
      </c>
      <c r="B21" s="3" t="s">
        <v>21</v>
      </c>
      <c r="C21" t="str">
        <f>HYPERLINK("https://talan.bank.gov.ua/get-user-certificate/SEJMoefmA89N_cG-dul5","Завантажити сертифікат")</f>
        <v>Завантажити сертифікат</v>
      </c>
    </row>
    <row r="22" spans="1:3" x14ac:dyDescent="0.3">
      <c r="A22" s="1">
        <v>21</v>
      </c>
      <c r="B22" s="3" t="s">
        <v>22</v>
      </c>
      <c r="C22" t="str">
        <f>HYPERLINK("https://talan.bank.gov.ua/get-user-certificate/SEJMoOe-F6HG0vzjUftV","Завантажити сертифікат")</f>
        <v>Завантажити сертифікат</v>
      </c>
    </row>
    <row r="23" spans="1:3" x14ac:dyDescent="0.3">
      <c r="A23" s="1">
        <v>22</v>
      </c>
      <c r="B23" s="3" t="s">
        <v>23</v>
      </c>
      <c r="C23" t="str">
        <f>HYPERLINK("https://talan.bank.gov.ua/get-user-certificate/SEJMopWf2XsZw0w1o1rZ","Завантажити сертифікат")</f>
        <v>Завантажити сертифікат</v>
      </c>
    </row>
    <row r="24" spans="1:3" x14ac:dyDescent="0.3">
      <c r="A24" s="1">
        <v>23</v>
      </c>
      <c r="B24" s="3" t="s">
        <v>24</v>
      </c>
      <c r="C24" t="str">
        <f>HYPERLINK("https://talan.bank.gov.ua/get-user-certificate/SEJMoeMGwiNnOpAX_u5m","Завантажити сертифікат")</f>
        <v>Завантажити сертифікат</v>
      </c>
    </row>
    <row r="25" spans="1:3" ht="43.2" x14ac:dyDescent="0.3">
      <c r="A25" s="1">
        <v>24</v>
      </c>
      <c r="B25" s="3" t="s">
        <v>25</v>
      </c>
      <c r="C25" t="str">
        <f>HYPERLINK("https://talan.bank.gov.ua/get-user-certificate/SEJMoD5qnRl8GkLpMHOj","Завантажити сертифікат")</f>
        <v>Завантажити сертифікат</v>
      </c>
    </row>
    <row r="26" spans="1:3" x14ac:dyDescent="0.3">
      <c r="A26" s="1">
        <v>25</v>
      </c>
      <c r="B26" s="3" t="s">
        <v>26</v>
      </c>
      <c r="C26" t="str">
        <f>HYPERLINK("https://talan.bank.gov.ua/get-user-certificate/SEJMo3YYJvKcl8ZseAA3","Завантажити сертифікат")</f>
        <v>Завантажити сертифікат</v>
      </c>
    </row>
    <row r="27" spans="1:3" x14ac:dyDescent="0.3">
      <c r="A27" s="1">
        <v>26</v>
      </c>
      <c r="B27" s="3" t="s">
        <v>27</v>
      </c>
      <c r="C27" t="str">
        <f>HYPERLINK("https://talan.bank.gov.ua/get-user-certificate/SEJMo8yyZQDibSVh2Qi8","Завантажити сертифікат")</f>
        <v>Завантажити сертифікат</v>
      </c>
    </row>
    <row r="28" spans="1:3" ht="28.8" x14ac:dyDescent="0.3">
      <c r="A28" s="1">
        <v>27</v>
      </c>
      <c r="B28" s="3" t="s">
        <v>28</v>
      </c>
      <c r="C28" t="str">
        <f>HYPERLINK("https://talan.bank.gov.ua/get-user-certificate/SEJMobl7P638dxrQFFa4","Завантажити сертифікат")</f>
        <v>Завантажити сертифікат</v>
      </c>
    </row>
    <row r="29" spans="1:3" x14ac:dyDescent="0.3">
      <c r="A29" s="1">
        <v>28</v>
      </c>
      <c r="B29" s="3" t="s">
        <v>29</v>
      </c>
      <c r="C29" t="str">
        <f>HYPERLINK("https://talan.bank.gov.ua/get-user-certificate/SEJMonqasdvt_iKu4k9h","Завантажити сертифікат")</f>
        <v>Завантажити сертифікат</v>
      </c>
    </row>
    <row r="30" spans="1:3" ht="28.8" x14ac:dyDescent="0.3">
      <c r="A30" s="1">
        <v>29</v>
      </c>
      <c r="B30" s="3" t="s">
        <v>30</v>
      </c>
      <c r="C30" t="str">
        <f>HYPERLINK("https://talan.bank.gov.ua/get-user-certificate/SEJMoOKQmFakJCi6-QxO","Завантажити сертифікат")</f>
        <v>Завантажити сертифікат</v>
      </c>
    </row>
    <row r="31" spans="1:3" x14ac:dyDescent="0.3">
      <c r="A31" s="1">
        <v>30</v>
      </c>
      <c r="B31" s="3" t="s">
        <v>31</v>
      </c>
      <c r="C31" t="str">
        <f>HYPERLINK("https://talan.bank.gov.ua/get-user-certificate/SEJModmUfT1XCoStuo8T","Завантажити сертифікат")</f>
        <v>Завантажити сертифікат</v>
      </c>
    </row>
    <row r="32" spans="1:3" ht="28.8" x14ac:dyDescent="0.3">
      <c r="A32" s="1">
        <v>31</v>
      </c>
      <c r="B32" s="3" t="s">
        <v>32</v>
      </c>
      <c r="C32" t="str">
        <f>HYPERLINK("https://talan.bank.gov.ua/get-user-certificate/SEJMoNl0_3Tc0RqfzTvP","Завантажити сертифікат")</f>
        <v>Завантажити сертифікат</v>
      </c>
    </row>
    <row r="33" spans="1:3" ht="28.8" x14ac:dyDescent="0.3">
      <c r="A33" s="1">
        <v>32</v>
      </c>
      <c r="B33" s="3" t="s">
        <v>33</v>
      </c>
      <c r="C33" t="str">
        <f>HYPERLINK("https://talan.bank.gov.ua/get-user-certificate/SEJMo0CF38VUUU98SPYS","Завантажити сертифікат")</f>
        <v>Завантажити сертифікат</v>
      </c>
    </row>
    <row r="34" spans="1:3" ht="28.8" x14ac:dyDescent="0.3">
      <c r="A34" s="1">
        <v>33</v>
      </c>
      <c r="B34" s="3" t="s">
        <v>34</v>
      </c>
      <c r="C34" t="str">
        <f>HYPERLINK("https://talan.bank.gov.ua/get-user-certificate/SEJMoMwFkZLKCS_DVnKe","Завантажити сертифікат")</f>
        <v>Завантажити сертифікат</v>
      </c>
    </row>
    <row r="35" spans="1:3" x14ac:dyDescent="0.3">
      <c r="A35" s="1">
        <v>34</v>
      </c>
      <c r="B35" s="3" t="s">
        <v>35</v>
      </c>
      <c r="C35" t="str">
        <f>HYPERLINK("https://talan.bank.gov.ua/get-user-certificate/SEJMomD9_fvfFgd5YW1z","Завантажити сертифікат")</f>
        <v>Завантажити сертифікат</v>
      </c>
    </row>
    <row r="36" spans="1:3" ht="28.8" x14ac:dyDescent="0.3">
      <c r="A36" s="1">
        <v>35</v>
      </c>
      <c r="B36" s="3" t="s">
        <v>36</v>
      </c>
      <c r="C36" t="str">
        <f>HYPERLINK("https://talan.bank.gov.ua/get-user-certificate/SEJMo1pK_tw8xzndHt3d","Завантажити сертифікат")</f>
        <v>Завантажити сертифікат</v>
      </c>
    </row>
    <row r="37" spans="1:3" x14ac:dyDescent="0.3">
      <c r="A37" s="1">
        <v>36</v>
      </c>
      <c r="B37" s="3" t="s">
        <v>37</v>
      </c>
      <c r="C37" t="str">
        <f>HYPERLINK("https://talan.bank.gov.ua/get-user-certificate/SEJMoINVs0kZ3JTAha1_","Завантажити сертифікат")</f>
        <v>Завантажити сертифікат</v>
      </c>
    </row>
    <row r="38" spans="1:3" ht="43.2" x14ac:dyDescent="0.3">
      <c r="A38" s="1">
        <v>37</v>
      </c>
      <c r="B38" s="3" t="s">
        <v>38</v>
      </c>
      <c r="C38" t="str">
        <f>HYPERLINK("https://talan.bank.gov.ua/get-user-certificate/SEJMosVI6EgQcu6l_aF2","Завантажити сертифікат")</f>
        <v>Завантажити сертифікат</v>
      </c>
    </row>
    <row r="39" spans="1:3" ht="43.2" x14ac:dyDescent="0.3">
      <c r="A39" s="1">
        <v>38</v>
      </c>
      <c r="B39" s="3" t="s">
        <v>38</v>
      </c>
      <c r="C39" t="str">
        <f>HYPERLINK("https://talan.bank.gov.ua/get-user-certificate/SEJMoBgMxC7xMCC67SzQ","Завантажити сертифікат")</f>
        <v>Завантажити сертифікат</v>
      </c>
    </row>
    <row r="40" spans="1:3" ht="43.2" x14ac:dyDescent="0.3">
      <c r="A40" s="1">
        <v>39</v>
      </c>
      <c r="B40" s="3" t="s">
        <v>38</v>
      </c>
      <c r="C40" t="str">
        <f>HYPERLINK("https://talan.bank.gov.ua/get-user-certificate/SEJMoobiPlm3xDQWAanD","Завантажити сертифікат")</f>
        <v>Завантажити сертифікат</v>
      </c>
    </row>
    <row r="41" spans="1:3" ht="28.8" x14ac:dyDescent="0.3">
      <c r="A41" s="1">
        <v>40</v>
      </c>
      <c r="B41" s="3" t="s">
        <v>39</v>
      </c>
      <c r="C41" t="str">
        <f>HYPERLINK("https://talan.bank.gov.ua/get-user-certificate/SEJMoL08IYbMgT0aS6SP","Завантажити сертифікат")</f>
        <v>Завантажити сертифікат</v>
      </c>
    </row>
    <row r="42" spans="1:3" ht="43.2" x14ac:dyDescent="0.3">
      <c r="A42" s="1">
        <v>41</v>
      </c>
      <c r="B42" s="3" t="s">
        <v>40</v>
      </c>
      <c r="C42" t="str">
        <f>HYPERLINK("https://talan.bank.gov.ua/get-user-certificate/SEJMocKvT9jrEVBvZyiD","Завантажити сертифікат")</f>
        <v>Завантажити сертифікат</v>
      </c>
    </row>
    <row r="43" spans="1:3" ht="28.8" x14ac:dyDescent="0.3">
      <c r="A43" s="1">
        <v>42</v>
      </c>
      <c r="B43" s="3" t="s">
        <v>41</v>
      </c>
      <c r="C43" t="str">
        <f>HYPERLINK("https://talan.bank.gov.ua/get-user-certificate/SEJMohNEAMsnQz0yzqDf","Завантажити сертифікат")</f>
        <v>Завантажити сертифікат</v>
      </c>
    </row>
    <row r="44" spans="1:3" ht="43.2" x14ac:dyDescent="0.3">
      <c r="A44" s="1">
        <v>43</v>
      </c>
      <c r="B44" s="3" t="s">
        <v>42</v>
      </c>
      <c r="C44" t="str">
        <f>HYPERLINK("https://talan.bank.gov.ua/get-user-certificate/SEJMozsMu5qjxpyLih2o","Завантажити сертифікат")</f>
        <v>Завантажити сертифікат</v>
      </c>
    </row>
    <row r="45" spans="1:3" x14ac:dyDescent="0.3">
      <c r="A45" s="1">
        <v>44</v>
      </c>
      <c r="B45" s="3" t="s">
        <v>43</v>
      </c>
      <c r="C45" t="str">
        <f>HYPERLINK("https://talan.bank.gov.ua/get-user-certificate/SEJMoccx9i_kNN2GZYdS","Завантажити сертифікат")</f>
        <v>Завантажити сертифікат</v>
      </c>
    </row>
    <row r="46" spans="1:3" x14ac:dyDescent="0.3">
      <c r="A46" s="1">
        <v>45</v>
      </c>
      <c r="B46" s="3" t="s">
        <v>43</v>
      </c>
      <c r="C46" t="str">
        <f>HYPERLINK("https://talan.bank.gov.ua/get-user-certificate/SEJMoLBNcQ6PeERe1nm2","Завантажити сертифікат")</f>
        <v>Завантажити сертифікат</v>
      </c>
    </row>
    <row r="47" spans="1:3" x14ac:dyDescent="0.3">
      <c r="A47" s="1">
        <v>46</v>
      </c>
      <c r="B47" s="3" t="s">
        <v>44</v>
      </c>
      <c r="C47" t="str">
        <f>HYPERLINK("https://talan.bank.gov.ua/get-user-certificate/SEJMoMDlbGsEQjaSRLKX","Завантажити сертифікат")</f>
        <v>Завантажити сертифікат</v>
      </c>
    </row>
    <row r="48" spans="1:3" x14ac:dyDescent="0.3">
      <c r="A48" s="1">
        <v>47</v>
      </c>
      <c r="B48" s="3" t="s">
        <v>44</v>
      </c>
      <c r="C48" t="str">
        <f>HYPERLINK("https://talan.bank.gov.ua/get-user-certificate/SEJMoTSnT50hD7RkkSVO","Завантажити сертифікат")</f>
        <v>Завантажити сертифікат</v>
      </c>
    </row>
    <row r="49" spans="1:3" x14ac:dyDescent="0.3">
      <c r="A49" s="1">
        <v>48</v>
      </c>
      <c r="B49" s="3" t="s">
        <v>44</v>
      </c>
      <c r="C49" t="str">
        <f>HYPERLINK("https://talan.bank.gov.ua/get-user-certificate/SEJMooW6C5p6bEcc2uQ9","Завантажити сертифікат")</f>
        <v>Завантажити сертифікат</v>
      </c>
    </row>
    <row r="50" spans="1:3" x14ac:dyDescent="0.3">
      <c r="A50" s="1">
        <v>49</v>
      </c>
      <c r="B50" s="3" t="s">
        <v>44</v>
      </c>
      <c r="C50" t="str">
        <f>HYPERLINK("https://talan.bank.gov.ua/get-user-certificate/SEJMonheKkvlJ-SwzEVp","Завантажити сертифікат")</f>
        <v>Завантажити сертифікат</v>
      </c>
    </row>
    <row r="51" spans="1:3" x14ac:dyDescent="0.3">
      <c r="A51" s="1">
        <v>50</v>
      </c>
      <c r="B51" s="3" t="s">
        <v>44</v>
      </c>
      <c r="C51" t="str">
        <f>HYPERLINK("https://talan.bank.gov.ua/get-user-certificate/SEJMoXuW1jVIDZ1vGIoM","Завантажити сертифікат")</f>
        <v>Завантажити сертифікат</v>
      </c>
    </row>
    <row r="52" spans="1:3" x14ac:dyDescent="0.3">
      <c r="A52" s="1">
        <v>51</v>
      </c>
      <c r="B52" s="3" t="s">
        <v>44</v>
      </c>
      <c r="C52" t="str">
        <f>HYPERLINK("https://talan.bank.gov.ua/get-user-certificate/SEJMoML45dLBjDDG34Af","Завантажити сертифікат")</f>
        <v>Завантажити сертифікат</v>
      </c>
    </row>
    <row r="53" spans="1:3" x14ac:dyDescent="0.3">
      <c r="A53" s="1">
        <v>52</v>
      </c>
      <c r="B53" s="3" t="s">
        <v>45</v>
      </c>
      <c r="C53" t="str">
        <f>HYPERLINK("https://talan.bank.gov.ua/get-user-certificate/SEJMog4MJktIuBkS7HJE","Завантажити сертифікат")</f>
        <v>Завантажити сертифікат</v>
      </c>
    </row>
    <row r="54" spans="1:3" ht="43.2" x14ac:dyDescent="0.3">
      <c r="A54" s="1">
        <v>53</v>
      </c>
      <c r="B54" s="3" t="s">
        <v>46</v>
      </c>
      <c r="C54" t="str">
        <f>HYPERLINK("https://talan.bank.gov.ua/get-user-certificate/SEJMoUkiTDxyFoPw5gxz","Завантажити сертифікат")</f>
        <v>Завантажити сертифікат</v>
      </c>
    </row>
    <row r="55" spans="1:3" ht="43.2" x14ac:dyDescent="0.3">
      <c r="A55" s="1">
        <v>54</v>
      </c>
      <c r="B55" s="3" t="s">
        <v>47</v>
      </c>
      <c r="C55" t="str">
        <f>HYPERLINK("https://talan.bank.gov.ua/get-user-certificate/SEJMo5uTiZQgSa-_EKop","Завантажити сертифікат")</f>
        <v>Завантажити сертифікат</v>
      </c>
    </row>
    <row r="56" spans="1:3" ht="57.6" x14ac:dyDescent="0.3">
      <c r="A56" s="1">
        <v>55</v>
      </c>
      <c r="B56" s="3" t="s">
        <v>48</v>
      </c>
      <c r="C56" t="str">
        <f>HYPERLINK("https://talan.bank.gov.ua/get-user-certificate/SEJMo63NXLKaK3xXCcno","Завантажити сертифікат")</f>
        <v>Завантажити сертифікат</v>
      </c>
    </row>
    <row r="57" spans="1:3" ht="43.2" x14ac:dyDescent="0.3">
      <c r="A57" s="1">
        <v>56</v>
      </c>
      <c r="B57" s="3" t="s">
        <v>49</v>
      </c>
      <c r="C57" t="str">
        <f>HYPERLINK("https://talan.bank.gov.ua/get-user-certificate/SEJMoFHPyqzAqoz49yiX","Завантажити сертифікат")</f>
        <v>Завантажити сертифікат</v>
      </c>
    </row>
    <row r="58" spans="1:3" ht="43.2" x14ac:dyDescent="0.3">
      <c r="A58" s="1">
        <v>57</v>
      </c>
      <c r="B58" s="3" t="s">
        <v>50</v>
      </c>
      <c r="C58" t="str">
        <f>HYPERLINK("https://talan.bank.gov.ua/get-user-certificate/SEJMopUfwtFLr_51jt9K","Завантажити сертифікат")</f>
        <v>Завантажити сертифікат</v>
      </c>
    </row>
    <row r="59" spans="1:3" ht="43.2" x14ac:dyDescent="0.3">
      <c r="A59" s="1">
        <v>58</v>
      </c>
      <c r="B59" s="3" t="s">
        <v>51</v>
      </c>
      <c r="C59" t="str">
        <f>HYPERLINK("https://talan.bank.gov.ua/get-user-certificate/SEJMo3J7__h5OmrbpRKt","Завантажити сертифікат")</f>
        <v>Завантажити сертифікат</v>
      </c>
    </row>
    <row r="60" spans="1:3" ht="43.2" x14ac:dyDescent="0.3">
      <c r="A60" s="1">
        <v>59</v>
      </c>
      <c r="B60" s="3" t="s">
        <v>52</v>
      </c>
      <c r="C60" t="str">
        <f>HYPERLINK("https://talan.bank.gov.ua/get-user-certificate/SEJMok-4Yy77UdKLDBmn","Завантажити сертифікат")</f>
        <v>Завантажити сертифікат</v>
      </c>
    </row>
    <row r="61" spans="1:3" ht="43.2" x14ac:dyDescent="0.3">
      <c r="A61" s="1">
        <v>60</v>
      </c>
      <c r="B61" s="3" t="s">
        <v>52</v>
      </c>
      <c r="C61" t="str">
        <f>HYPERLINK("https://talan.bank.gov.ua/get-user-certificate/SEJMoIXZz8bsJ-C2L5M6","Завантажити сертифікат")</f>
        <v>Завантажити сертифікат</v>
      </c>
    </row>
    <row r="62" spans="1:3" ht="43.2" x14ac:dyDescent="0.3">
      <c r="A62" s="1">
        <v>61</v>
      </c>
      <c r="B62" s="3" t="s">
        <v>53</v>
      </c>
      <c r="C62" t="str">
        <f>HYPERLINK("https://talan.bank.gov.ua/get-user-certificate/SEJMoVZ7Soq9Z3zh90og","Завантажити сертифікат")</f>
        <v>Завантажити сертифікат</v>
      </c>
    </row>
    <row r="63" spans="1:3" ht="43.2" x14ac:dyDescent="0.3">
      <c r="A63" s="1">
        <v>62</v>
      </c>
      <c r="B63" s="3" t="s">
        <v>54</v>
      </c>
      <c r="C63" t="str">
        <f>HYPERLINK("https://talan.bank.gov.ua/get-user-certificate/SEJMoCPDCYXYOby0C-Al","Завантажити сертифікат")</f>
        <v>Завантажити сертифікат</v>
      </c>
    </row>
    <row r="64" spans="1:3" ht="43.2" x14ac:dyDescent="0.3">
      <c r="A64" s="1">
        <v>63</v>
      </c>
      <c r="B64" s="3" t="s">
        <v>55</v>
      </c>
      <c r="C64" t="str">
        <f>HYPERLINK("https://talan.bank.gov.ua/get-user-certificate/SEJMozkYo8U9Fx4kBxjt","Завантажити сертифікат")</f>
        <v>Завантажити сертифікат</v>
      </c>
    </row>
    <row r="65" spans="1:3" ht="57.6" x14ac:dyDescent="0.3">
      <c r="A65" s="1">
        <v>64</v>
      </c>
      <c r="B65" s="3" t="s">
        <v>56</v>
      </c>
      <c r="C65" t="str">
        <f>HYPERLINK("https://talan.bank.gov.ua/get-user-certificate/SEJMoxl-0l0coG6G2cc0","Завантажити сертифікат")</f>
        <v>Завантажити сертифікат</v>
      </c>
    </row>
    <row r="66" spans="1:3" ht="57.6" x14ac:dyDescent="0.3">
      <c r="A66" s="1">
        <v>65</v>
      </c>
      <c r="B66" s="3" t="s">
        <v>57</v>
      </c>
      <c r="C66" t="str">
        <f>HYPERLINK("https://talan.bank.gov.ua/get-user-certificate/SEJMo4KPfkd4YOeF-yzh","Завантажити сертифікат")</f>
        <v>Завантажити сертифікат</v>
      </c>
    </row>
    <row r="67" spans="1:3" ht="28.8" x14ac:dyDescent="0.3">
      <c r="A67" s="1">
        <v>66</v>
      </c>
      <c r="B67" s="3" t="s">
        <v>58</v>
      </c>
      <c r="C67" t="str">
        <f>HYPERLINK("https://talan.bank.gov.ua/get-user-certificate/SEJMoAHnNu8vB2uIsv6R","Завантажити сертифікат")</f>
        <v>Завантажити сертифікат</v>
      </c>
    </row>
    <row r="68" spans="1:3" ht="28.8" x14ac:dyDescent="0.3">
      <c r="A68" s="1">
        <v>67</v>
      </c>
      <c r="B68" s="3" t="s">
        <v>59</v>
      </c>
      <c r="C68" t="str">
        <f>HYPERLINK("https://talan.bank.gov.ua/get-user-certificate/SEJMol4Xen4-UBdgmjER","Завантажити сертифікат")</f>
        <v>Завантажити сертифікат</v>
      </c>
    </row>
    <row r="69" spans="1:3" x14ac:dyDescent="0.3">
      <c r="A69" s="1">
        <v>68</v>
      </c>
      <c r="B69" s="3" t="s">
        <v>60</v>
      </c>
      <c r="C69" t="str">
        <f>HYPERLINK("https://talan.bank.gov.ua/get-user-certificate/SEJMo_yiz_PWmnKHY8gM","Завантажити сертифікат")</f>
        <v>Завантажити сертифікат</v>
      </c>
    </row>
    <row r="70" spans="1:3" ht="28.8" x14ac:dyDescent="0.3">
      <c r="A70" s="1">
        <v>69</v>
      </c>
      <c r="B70" s="3" t="s">
        <v>61</v>
      </c>
      <c r="C70" t="str">
        <f>HYPERLINK("https://talan.bank.gov.ua/get-user-certificate/SEJMoyNZI6HLhxs6aJyc","Завантажити сертифікат")</f>
        <v>Завантажити сертифікат</v>
      </c>
    </row>
    <row r="71" spans="1:3" x14ac:dyDescent="0.3">
      <c r="A71" s="1">
        <v>70</v>
      </c>
      <c r="B71" s="3" t="s">
        <v>62</v>
      </c>
      <c r="C71" t="str">
        <f>HYPERLINK("https://talan.bank.gov.ua/get-user-certificate/SEJMolVJ0mXCiYNPEaA7","Завантажити сертифікат")</f>
        <v>Завантажити сертифікат</v>
      </c>
    </row>
    <row r="72" spans="1:3" ht="28.8" x14ac:dyDescent="0.3">
      <c r="A72" s="1">
        <v>71</v>
      </c>
      <c r="B72" s="3" t="s">
        <v>63</v>
      </c>
      <c r="C72" t="str">
        <f>HYPERLINK("https://talan.bank.gov.ua/get-user-certificate/SEJMoKnS0p4bp6weyg-o","Завантажити сертифікат")</f>
        <v>Завантажити сертифікат</v>
      </c>
    </row>
    <row r="73" spans="1:3" ht="28.8" x14ac:dyDescent="0.3">
      <c r="A73" s="1">
        <v>72</v>
      </c>
      <c r="B73" s="3" t="s">
        <v>64</v>
      </c>
      <c r="C73" t="str">
        <f>HYPERLINK("https://talan.bank.gov.ua/get-user-certificate/SEJMo1M1pCHU-31UI72w","Завантажити сертифікат")</f>
        <v>Завантажити сертифікат</v>
      </c>
    </row>
    <row r="74" spans="1:3" ht="28.8" x14ac:dyDescent="0.3">
      <c r="A74" s="1">
        <v>73</v>
      </c>
      <c r="B74" s="3" t="s">
        <v>65</v>
      </c>
      <c r="C74" t="str">
        <f>HYPERLINK("https://talan.bank.gov.ua/get-user-certificate/SEJMocnfvtCrg56KdqJd","Завантажити сертифікат")</f>
        <v>Завантажити сертифікат</v>
      </c>
    </row>
    <row r="75" spans="1:3" x14ac:dyDescent="0.3">
      <c r="A75" s="1">
        <v>74</v>
      </c>
      <c r="B75" s="3" t="s">
        <v>66</v>
      </c>
      <c r="C75" t="str">
        <f>HYPERLINK("https://talan.bank.gov.ua/get-user-certificate/SEJMoG2EXMMK3JBB-800","Завантажити сертифікат")</f>
        <v>Завантажити сертифікат</v>
      </c>
    </row>
    <row r="76" spans="1:3" ht="28.8" x14ac:dyDescent="0.3">
      <c r="A76" s="1">
        <v>75</v>
      </c>
      <c r="B76" s="3" t="s">
        <v>67</v>
      </c>
      <c r="C76" t="str">
        <f>HYPERLINK("https://talan.bank.gov.ua/get-user-certificate/SEJMoVyPDe8Bkchaw5PP","Завантажити сертифікат")</f>
        <v>Завантажити сертифікат</v>
      </c>
    </row>
    <row r="77" spans="1:3" x14ac:dyDescent="0.3">
      <c r="A77" s="1">
        <v>76</v>
      </c>
      <c r="B77" s="3" t="s">
        <v>68</v>
      </c>
      <c r="C77" t="str">
        <f>HYPERLINK("https://talan.bank.gov.ua/get-user-certificate/SEJMoal8RdERxYKDCYjk","Завантажити сертифікат")</f>
        <v>Завантажити сертифікат</v>
      </c>
    </row>
    <row r="78" spans="1:3" ht="28.8" x14ac:dyDescent="0.3">
      <c r="A78" s="1">
        <v>77</v>
      </c>
      <c r="B78" s="3" t="s">
        <v>69</v>
      </c>
      <c r="C78" t="str">
        <f>HYPERLINK("https://talan.bank.gov.ua/get-user-certificate/SEJMoT-6ar3DHm7ocsQl","Завантажити сертифікат")</f>
        <v>Завантажити сертифікат</v>
      </c>
    </row>
    <row r="79" spans="1:3" ht="28.8" x14ac:dyDescent="0.3">
      <c r="A79" s="1">
        <v>78</v>
      </c>
      <c r="B79" s="3" t="s">
        <v>70</v>
      </c>
      <c r="C79" t="str">
        <f>HYPERLINK("https://talan.bank.gov.ua/get-user-certificate/SEJMoXT8t9E3otS38jJJ","Завантажити сертифікат")</f>
        <v>Завантажити сертифікат</v>
      </c>
    </row>
    <row r="80" spans="1:3" ht="43.2" x14ac:dyDescent="0.3">
      <c r="A80" s="1">
        <v>79</v>
      </c>
      <c r="B80" s="3" t="s">
        <v>71</v>
      </c>
      <c r="C80" t="str">
        <f>HYPERLINK("https://talan.bank.gov.ua/get-user-certificate/SEJMoD7mziva65MMzNrI","Завантажити сертифікат")</f>
        <v>Завантажити сертифікат</v>
      </c>
    </row>
    <row r="81" spans="1:3" x14ac:dyDescent="0.3">
      <c r="A81" s="1">
        <v>80</v>
      </c>
      <c r="B81" s="3" t="s">
        <v>72</v>
      </c>
      <c r="C81" t="str">
        <f>HYPERLINK("https://talan.bank.gov.ua/get-user-certificate/SEJMoohvSiQz9wMYbWTO","Завантажити сертифікат")</f>
        <v>Завантажити сертифікат</v>
      </c>
    </row>
    <row r="82" spans="1:3" ht="28.8" x14ac:dyDescent="0.3">
      <c r="A82" s="1">
        <v>81</v>
      </c>
      <c r="B82" s="3" t="s">
        <v>73</v>
      </c>
      <c r="C82" t="str">
        <f>HYPERLINK("https://talan.bank.gov.ua/get-user-certificate/SEJMoB9KTnzASrVahetb","Завантажити сертифікат")</f>
        <v>Завантажити сертифікат</v>
      </c>
    </row>
    <row r="83" spans="1:3" x14ac:dyDescent="0.3">
      <c r="A83" s="1">
        <v>82</v>
      </c>
      <c r="B83" s="3" t="s">
        <v>74</v>
      </c>
      <c r="C83" t="str">
        <f>HYPERLINK("https://talan.bank.gov.ua/get-user-certificate/SEJMoLXdA2JgU-OiNJC6","Завантажити сертифікат")</f>
        <v>Завантажити сертифікат</v>
      </c>
    </row>
    <row r="84" spans="1:3" ht="28.8" x14ac:dyDescent="0.3">
      <c r="A84" s="1">
        <v>83</v>
      </c>
      <c r="B84" s="3" t="s">
        <v>75</v>
      </c>
      <c r="C84" t="str">
        <f>HYPERLINK("https://talan.bank.gov.ua/get-user-certificate/SEJMoLDrdS6BUZ7qopO9","Завантажити сертифікат")</f>
        <v>Завантажити сертифікат</v>
      </c>
    </row>
    <row r="85" spans="1:3" x14ac:dyDescent="0.3">
      <c r="A85" s="1">
        <v>84</v>
      </c>
      <c r="B85" s="3" t="s">
        <v>76</v>
      </c>
      <c r="C85" t="str">
        <f>HYPERLINK("https://talan.bank.gov.ua/get-user-certificate/SEJMog63D9rf3IIbHZgt","Завантажити сертифікат")</f>
        <v>Завантажити сертифікат</v>
      </c>
    </row>
    <row r="86" spans="1:3" x14ac:dyDescent="0.3">
      <c r="A86" s="1">
        <v>85</v>
      </c>
      <c r="B86" s="3" t="s">
        <v>77</v>
      </c>
      <c r="C86" t="str">
        <f>HYPERLINK("https://talan.bank.gov.ua/get-user-certificate/SEJMowpYdf578IfG9TCn","Завантажити сертифікат")</f>
        <v>Завантажити сертифікат</v>
      </c>
    </row>
    <row r="87" spans="1:3" ht="43.2" x14ac:dyDescent="0.3">
      <c r="A87" s="1">
        <v>86</v>
      </c>
      <c r="B87" s="3" t="s">
        <v>78</v>
      </c>
      <c r="C87" t="str">
        <f>HYPERLINK("https://talan.bank.gov.ua/get-user-certificate/SEJMoYzShDQOt8Vvt2W6","Завантажити сертифікат")</f>
        <v>Завантажити сертифікат</v>
      </c>
    </row>
    <row r="88" spans="1:3" ht="28.8" x14ac:dyDescent="0.3">
      <c r="A88" s="1">
        <v>87</v>
      </c>
      <c r="B88" s="3" t="s">
        <v>79</v>
      </c>
      <c r="C88" t="str">
        <f>HYPERLINK("https://talan.bank.gov.ua/get-user-certificate/SEJMo53Fi1OGLwvQxz2E","Завантажити сертифікат")</f>
        <v>Завантажити сертифікат</v>
      </c>
    </row>
    <row r="89" spans="1:3" ht="28.8" x14ac:dyDescent="0.3">
      <c r="A89" s="1">
        <v>88</v>
      </c>
      <c r="B89" s="3" t="s">
        <v>80</v>
      </c>
      <c r="C89" t="str">
        <f>HYPERLINK("https://talan.bank.gov.ua/get-user-certificate/SEJMof8UHpunaOztvbOL","Завантажити сертифікат")</f>
        <v>Завантажити сертифікат</v>
      </c>
    </row>
    <row r="90" spans="1:3" ht="28.8" x14ac:dyDescent="0.3">
      <c r="A90" s="1">
        <v>89</v>
      </c>
      <c r="B90" s="3" t="s">
        <v>81</v>
      </c>
      <c r="C90" t="str">
        <f>HYPERLINK("https://talan.bank.gov.ua/get-user-certificate/SEJMoiPxOT0rwl5wGge1","Завантажити сертифікат")</f>
        <v>Завантажити сертифікат</v>
      </c>
    </row>
    <row r="91" spans="1:3" ht="28.8" x14ac:dyDescent="0.3">
      <c r="A91" s="1">
        <v>90</v>
      </c>
      <c r="B91" s="3" t="s">
        <v>81</v>
      </c>
      <c r="C91" t="str">
        <f>HYPERLINK("https://talan.bank.gov.ua/get-user-certificate/SEJMoTiAt6VT12ZWn7LH","Завантажити сертифікат")</f>
        <v>Завантажити сертифікат</v>
      </c>
    </row>
    <row r="92" spans="1:3" ht="28.8" x14ac:dyDescent="0.3">
      <c r="A92" s="1">
        <v>91</v>
      </c>
      <c r="B92" s="3" t="s">
        <v>81</v>
      </c>
      <c r="C92" t="str">
        <f>HYPERLINK("https://talan.bank.gov.ua/get-user-certificate/SEJMoDgYpb7GpYSvT1R-","Завантажити сертифікат")</f>
        <v>Завантажити сертифікат</v>
      </c>
    </row>
    <row r="93" spans="1:3" ht="28.8" x14ac:dyDescent="0.3">
      <c r="A93" s="1">
        <v>92</v>
      </c>
      <c r="B93" s="3" t="s">
        <v>81</v>
      </c>
      <c r="C93" t="str">
        <f>HYPERLINK("https://talan.bank.gov.ua/get-user-certificate/SEJMoyrg2qViEZ-2eBK7","Завантажити сертифікат")</f>
        <v>Завантажити сертифікат</v>
      </c>
    </row>
    <row r="94" spans="1:3" ht="28.8" x14ac:dyDescent="0.3">
      <c r="A94" s="1">
        <v>93</v>
      </c>
      <c r="B94" s="3" t="s">
        <v>81</v>
      </c>
      <c r="C94" t="str">
        <f>HYPERLINK("https://talan.bank.gov.ua/get-user-certificate/SEJMowGIXh1rK1eMdqBu","Завантажити сертифікат")</f>
        <v>Завантажити сертифікат</v>
      </c>
    </row>
    <row r="95" spans="1:3" x14ac:dyDescent="0.3">
      <c r="A95" s="1">
        <v>94</v>
      </c>
      <c r="B95" s="3" t="s">
        <v>82</v>
      </c>
      <c r="C95" t="str">
        <f>HYPERLINK("https://talan.bank.gov.ua/get-user-certificate/SEJMoF1IKzIA05Ixv_aB","Завантажити сертифікат")</f>
        <v>Завантажити сертифікат</v>
      </c>
    </row>
    <row r="96" spans="1:3" x14ac:dyDescent="0.3">
      <c r="A96" s="1">
        <v>95</v>
      </c>
      <c r="B96" s="3" t="s">
        <v>83</v>
      </c>
      <c r="C96" t="str">
        <f>HYPERLINK("https://talan.bank.gov.ua/get-user-certificate/SEJMoY6h1i-iCYu_WyuH","Завантажити сертифікат")</f>
        <v>Завантажити сертифікат</v>
      </c>
    </row>
    <row r="97" spans="1:3" ht="28.8" x14ac:dyDescent="0.3">
      <c r="A97" s="1">
        <v>96</v>
      </c>
      <c r="B97" s="3" t="s">
        <v>84</v>
      </c>
      <c r="C97" t="str">
        <f>HYPERLINK("https://talan.bank.gov.ua/get-user-certificate/SEJMo4pT9RnhnHveuI6m","Завантажити сертифікат")</f>
        <v>Завантажити сертифікат</v>
      </c>
    </row>
    <row r="98" spans="1:3" ht="28.8" x14ac:dyDescent="0.3">
      <c r="A98" s="1">
        <v>97</v>
      </c>
      <c r="B98" s="3" t="s">
        <v>85</v>
      </c>
      <c r="C98" t="str">
        <f>HYPERLINK("https://talan.bank.gov.ua/get-user-certificate/SEJMoWHiQDF4hx3fkVcI","Завантажити сертифікат")</f>
        <v>Завантажити сертифікат</v>
      </c>
    </row>
    <row r="99" spans="1:3" ht="28.8" x14ac:dyDescent="0.3">
      <c r="A99" s="1">
        <v>98</v>
      </c>
      <c r="B99" s="3" t="s">
        <v>86</v>
      </c>
      <c r="C99" t="str">
        <f>HYPERLINK("https://talan.bank.gov.ua/get-user-certificate/SEJMoSTrLzfC5yNmrbU9","Завантажити сертифікат")</f>
        <v>Завантажити сертифікат</v>
      </c>
    </row>
    <row r="100" spans="1:3" ht="28.8" x14ac:dyDescent="0.3">
      <c r="A100" s="1">
        <v>99</v>
      </c>
      <c r="B100" s="3" t="s">
        <v>87</v>
      </c>
      <c r="C100" t="str">
        <f>HYPERLINK("https://talan.bank.gov.ua/get-user-certificate/SEJMooeEag8Q0fjCHypI","Завантажити сертифікат")</f>
        <v>Завантажити сертифікат</v>
      </c>
    </row>
    <row r="101" spans="1:3" ht="28.8" x14ac:dyDescent="0.3">
      <c r="A101" s="1">
        <v>100</v>
      </c>
      <c r="B101" s="3" t="s">
        <v>88</v>
      </c>
      <c r="C101" t="str">
        <f>HYPERLINK("https://talan.bank.gov.ua/get-user-certificate/SEJMo0XmPqdjSWEmKW_e","Завантажити сертифікат")</f>
        <v>Завантажити сертифікат</v>
      </c>
    </row>
    <row r="102" spans="1:3" ht="43.2" x14ac:dyDescent="0.3">
      <c r="A102" s="1">
        <v>101</v>
      </c>
      <c r="B102" s="3" t="s">
        <v>89</v>
      </c>
      <c r="C102" t="str">
        <f>HYPERLINK("https://talan.bank.gov.ua/get-user-certificate/SEJModE7wTSgrWecFZ21","Завантажити сертифікат")</f>
        <v>Завантажити сертифікат</v>
      </c>
    </row>
    <row r="103" spans="1:3" ht="43.2" x14ac:dyDescent="0.3">
      <c r="A103" s="1">
        <v>102</v>
      </c>
      <c r="B103" s="3" t="s">
        <v>90</v>
      </c>
      <c r="C103" t="str">
        <f>HYPERLINK("https://talan.bank.gov.ua/get-user-certificate/SEJMomZAEG0XD6k5HcgB","Завантажити сертифікат")</f>
        <v>Завантажити сертифікат</v>
      </c>
    </row>
    <row r="104" spans="1:3" ht="28.8" x14ac:dyDescent="0.3">
      <c r="A104" s="1">
        <v>103</v>
      </c>
      <c r="B104" s="3" t="s">
        <v>91</v>
      </c>
      <c r="C104" t="str">
        <f>HYPERLINK("https://talan.bank.gov.ua/get-user-certificate/SEJMod0ygt6EoY6AjT6Q","Завантажити сертифікат")</f>
        <v>Завантажити сертифікат</v>
      </c>
    </row>
    <row r="105" spans="1:3" ht="28.8" x14ac:dyDescent="0.3">
      <c r="A105" s="1">
        <v>104</v>
      </c>
      <c r="B105" s="3" t="s">
        <v>92</v>
      </c>
      <c r="C105" t="str">
        <f>HYPERLINK("https://talan.bank.gov.ua/get-user-certificate/SEJMo2VO3enp2HGqZ6JZ","Завантажити сертифікат")</f>
        <v>Завантажити сертифікат</v>
      </c>
    </row>
    <row r="106" spans="1:3" ht="43.2" x14ac:dyDescent="0.3">
      <c r="A106" s="1">
        <v>105</v>
      </c>
      <c r="B106" s="3" t="s">
        <v>93</v>
      </c>
      <c r="C106" t="str">
        <f>HYPERLINK("https://talan.bank.gov.ua/get-user-certificate/SEJMoQTuFOB8awlHl9yT","Завантажити сертифікат")</f>
        <v>Завантажити сертифікат</v>
      </c>
    </row>
    <row r="107" spans="1:3" ht="28.8" x14ac:dyDescent="0.3">
      <c r="A107" s="1">
        <v>106</v>
      </c>
      <c r="B107" s="3" t="s">
        <v>94</v>
      </c>
      <c r="C107" t="str">
        <f>HYPERLINK("https://talan.bank.gov.ua/get-user-certificate/SEJMo79aiZaKReamfirW","Завантажити сертифікат")</f>
        <v>Завантажити сертифікат</v>
      </c>
    </row>
    <row r="108" spans="1:3" ht="28.8" x14ac:dyDescent="0.3">
      <c r="A108" s="1">
        <v>107</v>
      </c>
      <c r="B108" s="3" t="s">
        <v>95</v>
      </c>
      <c r="C108" t="str">
        <f>HYPERLINK("https://talan.bank.gov.ua/get-user-certificate/SEJMoEPJSZm8Zt35G4b1","Завантажити сертифікат")</f>
        <v>Завантажити сертифікат</v>
      </c>
    </row>
    <row r="109" spans="1:3" ht="28.8" x14ac:dyDescent="0.3">
      <c r="A109" s="1">
        <v>108</v>
      </c>
      <c r="B109" s="3" t="s">
        <v>95</v>
      </c>
      <c r="C109" t="str">
        <f>HYPERLINK("https://talan.bank.gov.ua/get-user-certificate/SEJMojg-yJRGasabsCZA","Завантажити сертифікат")</f>
        <v>Завантажити сертифікат</v>
      </c>
    </row>
    <row r="110" spans="1:3" ht="28.8" x14ac:dyDescent="0.3">
      <c r="A110" s="1">
        <v>109</v>
      </c>
      <c r="B110" s="3" t="s">
        <v>95</v>
      </c>
      <c r="C110" t="str">
        <f>HYPERLINK("https://talan.bank.gov.ua/get-user-certificate/SEJMoaLgx3CpuH-YcwV3","Завантажити сертифікат")</f>
        <v>Завантажити сертифікат</v>
      </c>
    </row>
    <row r="111" spans="1:3" ht="28.8" x14ac:dyDescent="0.3">
      <c r="A111" s="1">
        <v>110</v>
      </c>
      <c r="B111" s="3" t="s">
        <v>95</v>
      </c>
      <c r="C111" t="str">
        <f>HYPERLINK("https://talan.bank.gov.ua/get-user-certificate/SEJMoXVoErmaectrQKvH","Завантажити сертифікат")</f>
        <v>Завантажити сертифікат</v>
      </c>
    </row>
    <row r="112" spans="1:3" ht="28.8" x14ac:dyDescent="0.3">
      <c r="A112" s="1">
        <v>111</v>
      </c>
      <c r="B112" s="3" t="s">
        <v>95</v>
      </c>
      <c r="C112" t="str">
        <f>HYPERLINK("https://talan.bank.gov.ua/get-user-certificate/SEJMo5pUU5tYp7rJ3aw8","Завантажити сертифікат")</f>
        <v>Завантажити сертифікат</v>
      </c>
    </row>
    <row r="113" spans="1:3" ht="28.8" x14ac:dyDescent="0.3">
      <c r="A113" s="1">
        <v>112</v>
      </c>
      <c r="B113" s="3" t="s">
        <v>96</v>
      </c>
      <c r="C113" t="str">
        <f>HYPERLINK("https://talan.bank.gov.ua/get-user-certificate/SEJMo7c4q-G8J5VlSozA","Завантажити сертифікат")</f>
        <v>Завантажити сертифікат</v>
      </c>
    </row>
    <row r="114" spans="1:3" ht="43.2" x14ac:dyDescent="0.3">
      <c r="A114" s="1">
        <v>113</v>
      </c>
      <c r="B114" s="3" t="s">
        <v>97</v>
      </c>
      <c r="C114" t="str">
        <f>HYPERLINK("https://talan.bank.gov.ua/get-user-certificate/SEJMoObluQeQ4Zbzb9lE","Завантажити сертифікат")</f>
        <v>Завантажити сертифікат</v>
      </c>
    </row>
    <row r="115" spans="1:3" x14ac:dyDescent="0.3">
      <c r="A115" s="1">
        <v>114</v>
      </c>
      <c r="B115" s="3" t="s">
        <v>98</v>
      </c>
      <c r="C115" t="str">
        <f>HYPERLINK("https://talan.bank.gov.ua/get-user-certificate/SEJMoP4Un87XwyeHVXLu","Завантажити сертифікат")</f>
        <v>Завантажити сертифікат</v>
      </c>
    </row>
    <row r="116" spans="1:3" x14ac:dyDescent="0.3">
      <c r="A116" s="1">
        <v>115</v>
      </c>
      <c r="B116" s="3" t="s">
        <v>99</v>
      </c>
      <c r="C116" t="str">
        <f>HYPERLINK("https://talan.bank.gov.ua/get-user-certificate/SEJMoDY0EFFwUHFWFDib","Завантажити сертифікат")</f>
        <v>Завантажити сертифікат</v>
      </c>
    </row>
    <row r="117" spans="1:3" x14ac:dyDescent="0.3">
      <c r="A117" s="1">
        <v>116</v>
      </c>
      <c r="B117" s="3" t="s">
        <v>99</v>
      </c>
      <c r="C117" t="str">
        <f>HYPERLINK("https://talan.bank.gov.ua/get-user-certificate/SEJMoE-Qy7rkN_FqA_8e","Завантажити сертифікат")</f>
        <v>Завантажити сертифікат</v>
      </c>
    </row>
    <row r="118" spans="1:3" x14ac:dyDescent="0.3">
      <c r="A118" s="1">
        <v>117</v>
      </c>
      <c r="B118" s="3" t="s">
        <v>100</v>
      </c>
      <c r="C118" t="str">
        <f>HYPERLINK("https://talan.bank.gov.ua/get-user-certificate/SEJMob8XOe2gy15rTkfY","Завантажити сертифікат")</f>
        <v>Завантажити сертифікат</v>
      </c>
    </row>
    <row r="119" spans="1:3" x14ac:dyDescent="0.3">
      <c r="A119" s="1">
        <v>118</v>
      </c>
      <c r="B119" s="3" t="s">
        <v>101</v>
      </c>
      <c r="C119" t="str">
        <f>HYPERLINK("https://talan.bank.gov.ua/get-user-certificate/SEJMo19koVA-rFqoodfE","Завантажити сертифікат")</f>
        <v>Завантажити сертифікат</v>
      </c>
    </row>
    <row r="120" spans="1:3" x14ac:dyDescent="0.3">
      <c r="A120" s="1">
        <v>119</v>
      </c>
      <c r="B120" s="3" t="s">
        <v>102</v>
      </c>
      <c r="C120" t="str">
        <f>HYPERLINK("https://talan.bank.gov.ua/get-user-certificate/SEJMo9LIdb0w9nSeMmxH","Завантажити сертифікат")</f>
        <v>Завантажити сертифікат</v>
      </c>
    </row>
    <row r="121" spans="1:3" x14ac:dyDescent="0.3">
      <c r="A121" s="1">
        <v>120</v>
      </c>
      <c r="B121" s="3" t="s">
        <v>102</v>
      </c>
      <c r="C121" t="str">
        <f>HYPERLINK("https://talan.bank.gov.ua/get-user-certificate/SEJMoIkd0qQNRDBkA1jp","Завантажити сертифікат")</f>
        <v>Завантажити сертифікат</v>
      </c>
    </row>
    <row r="122" spans="1:3" x14ac:dyDescent="0.3">
      <c r="A122" s="1">
        <v>121</v>
      </c>
      <c r="B122" s="3" t="s">
        <v>102</v>
      </c>
      <c r="C122" t="str">
        <f>HYPERLINK("https://talan.bank.gov.ua/get-user-certificate/SEJMoO6aYq5IgMZ5BVK7","Завантажити сертифікат")</f>
        <v>Завантажити сертифікат</v>
      </c>
    </row>
    <row r="123" spans="1:3" x14ac:dyDescent="0.3">
      <c r="A123" s="1">
        <v>122</v>
      </c>
      <c r="B123" s="3" t="s">
        <v>102</v>
      </c>
      <c r="C123" t="str">
        <f>HYPERLINK("https://talan.bank.gov.ua/get-user-certificate/SEJMoFtw7lpr5syQ2f0X","Завантажити сертифікат")</f>
        <v>Завантажити сертифікат</v>
      </c>
    </row>
    <row r="124" spans="1:3" x14ac:dyDescent="0.3">
      <c r="A124" s="1">
        <v>123</v>
      </c>
      <c r="B124" s="3" t="s">
        <v>103</v>
      </c>
      <c r="C124" t="str">
        <f>HYPERLINK("https://talan.bank.gov.ua/get-user-certificate/SEJMoDcQDvJ1E5IFO4Sv","Завантажити сертифікат")</f>
        <v>Завантажити сертифікат</v>
      </c>
    </row>
    <row r="125" spans="1:3" ht="43.2" x14ac:dyDescent="0.3">
      <c r="A125" s="1">
        <v>124</v>
      </c>
      <c r="B125" s="3" t="s">
        <v>104</v>
      </c>
      <c r="C125" t="str">
        <f>HYPERLINK("https://talan.bank.gov.ua/get-user-certificate/SEJMoFqdT9ydOQsfJIC8","Завантажити сертифікат")</f>
        <v>Завантажити сертифікат</v>
      </c>
    </row>
    <row r="126" spans="1:3" ht="28.8" x14ac:dyDescent="0.3">
      <c r="A126" s="1">
        <v>125</v>
      </c>
      <c r="B126" s="3" t="s">
        <v>105</v>
      </c>
      <c r="C126" t="str">
        <f>HYPERLINK("https://talan.bank.gov.ua/get-user-certificate/SEJMokJO_z-3AfrlvAh5","Завантажити сертифікат")</f>
        <v>Завантажити сертифікат</v>
      </c>
    </row>
    <row r="127" spans="1:3" ht="43.2" x14ac:dyDescent="0.3">
      <c r="A127" s="1">
        <v>126</v>
      </c>
      <c r="B127" s="3" t="s">
        <v>106</v>
      </c>
      <c r="C127" t="str">
        <f>HYPERLINK("https://talan.bank.gov.ua/get-user-certificate/SEJMo6eLR7pl9Gg0-Jvr","Завантажити сертифікат")</f>
        <v>Завантажити сертифікат</v>
      </c>
    </row>
    <row r="128" spans="1:3" ht="28.8" x14ac:dyDescent="0.3">
      <c r="A128" s="1">
        <v>127</v>
      </c>
      <c r="B128" s="3" t="s">
        <v>107</v>
      </c>
      <c r="C128" t="str">
        <f>HYPERLINK("https://talan.bank.gov.ua/get-user-certificate/SEJMobxCkh1TBOV69FzU","Завантажити сертифікат")</f>
        <v>Завантажити сертифікат</v>
      </c>
    </row>
    <row r="129" spans="1:3" ht="28.8" x14ac:dyDescent="0.3">
      <c r="A129" s="1">
        <v>128</v>
      </c>
      <c r="B129" s="3" t="s">
        <v>108</v>
      </c>
      <c r="C129" t="str">
        <f>HYPERLINK("https://talan.bank.gov.ua/get-user-certificate/SEJMoBQ7BiDE8ajW9kco","Завантажити сертифікат")</f>
        <v>Завантажити сертифікат</v>
      </c>
    </row>
    <row r="130" spans="1:3" ht="28.8" x14ac:dyDescent="0.3">
      <c r="A130" s="1">
        <v>129</v>
      </c>
      <c r="B130" s="3" t="s">
        <v>109</v>
      </c>
      <c r="C130" t="str">
        <f>HYPERLINK("https://talan.bank.gov.ua/get-user-certificate/SEJMovaoqifm_a2QXUUD","Завантажити сертифікат")</f>
        <v>Завантажити сертифікат</v>
      </c>
    </row>
    <row r="131" spans="1:3" ht="28.8" x14ac:dyDescent="0.3">
      <c r="A131" s="1">
        <v>130</v>
      </c>
      <c r="B131" s="3" t="s">
        <v>110</v>
      </c>
      <c r="C131" t="str">
        <f>HYPERLINK("https://talan.bank.gov.ua/get-user-certificate/SEJMoCHZsgp3A9uJwy38","Завантажити сертифікат")</f>
        <v>Завантажити сертифікат</v>
      </c>
    </row>
    <row r="132" spans="1:3" ht="28.8" x14ac:dyDescent="0.3">
      <c r="A132" s="1">
        <v>131</v>
      </c>
      <c r="B132" s="3" t="s">
        <v>111</v>
      </c>
      <c r="C132" t="str">
        <f>HYPERLINK("https://talan.bank.gov.ua/get-user-certificate/SEJMoIapc0jNbmlbpzXR","Завантажити сертифікат")</f>
        <v>Завантажити сертифікат</v>
      </c>
    </row>
    <row r="133" spans="1:3" ht="43.2" x14ac:dyDescent="0.3">
      <c r="A133" s="1">
        <v>132</v>
      </c>
      <c r="B133" s="3" t="s">
        <v>112</v>
      </c>
      <c r="C133" t="str">
        <f>HYPERLINK("https://talan.bank.gov.ua/get-user-certificate/SEJMoMkQNA5gHzWmj1gR","Завантажити сертифікат")</f>
        <v>Завантажити сертифікат</v>
      </c>
    </row>
    <row r="134" spans="1:3" ht="28.8" x14ac:dyDescent="0.3">
      <c r="A134" s="1">
        <v>133</v>
      </c>
      <c r="B134" s="3" t="s">
        <v>113</v>
      </c>
      <c r="C134" t="str">
        <f>HYPERLINK("https://talan.bank.gov.ua/get-user-certificate/SEJMoQCSRyyFNwWXkjWO","Завантажити сертифікат")</f>
        <v>Завантажити сертифікат</v>
      </c>
    </row>
    <row r="135" spans="1:3" ht="28.8" x14ac:dyDescent="0.3">
      <c r="A135" s="1">
        <v>134</v>
      </c>
      <c r="B135" s="3" t="s">
        <v>114</v>
      </c>
      <c r="C135" t="str">
        <f>HYPERLINK("https://talan.bank.gov.ua/get-user-certificate/SEJMoi4y2nh3msYaLEp_","Завантажити сертифікат")</f>
        <v>Завантажити сертифікат</v>
      </c>
    </row>
    <row r="136" spans="1:3" ht="28.8" x14ac:dyDescent="0.3">
      <c r="A136" s="1">
        <v>135</v>
      </c>
      <c r="B136" s="3" t="s">
        <v>115</v>
      </c>
      <c r="C136" t="str">
        <f>HYPERLINK("https://talan.bank.gov.ua/get-user-certificate/SEJMoeY21ErZ6pFSz9BH","Завантажити сертифікат")</f>
        <v>Завантажити сертифікат</v>
      </c>
    </row>
    <row r="137" spans="1:3" ht="28.8" x14ac:dyDescent="0.3">
      <c r="A137" s="1">
        <v>136</v>
      </c>
      <c r="B137" s="3" t="s">
        <v>116</v>
      </c>
      <c r="C137" t="str">
        <f>HYPERLINK("https://talan.bank.gov.ua/get-user-certificate/SEJMozs9KlFRK6DrTUc7","Завантажити сертифікат")</f>
        <v>Завантажити сертифікат</v>
      </c>
    </row>
    <row r="138" spans="1:3" ht="28.8" x14ac:dyDescent="0.3">
      <c r="A138" s="1">
        <v>137</v>
      </c>
      <c r="B138" s="3" t="s">
        <v>117</v>
      </c>
      <c r="C138" t="str">
        <f>HYPERLINK("https://talan.bank.gov.ua/get-user-certificate/SEJMoGApOvkXAySJ_yBK","Завантажити сертифікат")</f>
        <v>Завантажити сертифікат</v>
      </c>
    </row>
    <row r="139" spans="1:3" ht="28.8" x14ac:dyDescent="0.3">
      <c r="A139" s="1">
        <v>138</v>
      </c>
      <c r="B139" s="3" t="s">
        <v>118</v>
      </c>
      <c r="C139" t="str">
        <f>HYPERLINK("https://talan.bank.gov.ua/get-user-certificate/SEJMoWPFOVeaqE2Bw36b","Завантажити сертифікат")</f>
        <v>Завантажити сертифікат</v>
      </c>
    </row>
    <row r="140" spans="1:3" ht="28.8" x14ac:dyDescent="0.3">
      <c r="A140" s="1">
        <v>139</v>
      </c>
      <c r="B140" s="3" t="s">
        <v>119</v>
      </c>
      <c r="C140" t="str">
        <f>HYPERLINK("https://talan.bank.gov.ua/get-user-certificate/SEJMoz2Kl51GbCtNFN0J","Завантажити сертифікат")</f>
        <v>Завантажити сертифікат</v>
      </c>
    </row>
    <row r="141" spans="1:3" ht="43.2" x14ac:dyDescent="0.3">
      <c r="A141" s="1">
        <v>140</v>
      </c>
      <c r="B141" s="3" t="s">
        <v>120</v>
      </c>
      <c r="C141" t="str">
        <f>HYPERLINK("https://talan.bank.gov.ua/get-user-certificate/SEJMokpu1u7ca1nfeTro","Завантажити сертифікат")</f>
        <v>Завантажити сертифікат</v>
      </c>
    </row>
    <row r="142" spans="1:3" ht="43.2" x14ac:dyDescent="0.3">
      <c r="A142" s="1">
        <v>141</v>
      </c>
      <c r="B142" s="3" t="s">
        <v>121</v>
      </c>
      <c r="C142" t="str">
        <f>HYPERLINK("https://talan.bank.gov.ua/get-user-certificate/SEJMogZNe_uyXcJ5qYpT","Завантажити сертифікат")</f>
        <v>Завантажити сертифікат</v>
      </c>
    </row>
    <row r="143" spans="1:3" x14ac:dyDescent="0.3">
      <c r="A143" s="1">
        <v>142</v>
      </c>
      <c r="B143" s="3" t="s">
        <v>122</v>
      </c>
      <c r="C143" t="str">
        <f>HYPERLINK("https://talan.bank.gov.ua/get-user-certificate/SEJMo4GKK3i6c-ML5Z-0","Завантажити сертифікат")</f>
        <v>Завантажити сертифікат</v>
      </c>
    </row>
    <row r="144" spans="1:3" ht="28.8" x14ac:dyDescent="0.3">
      <c r="A144" s="1">
        <v>143</v>
      </c>
      <c r="B144" s="3" t="s">
        <v>123</v>
      </c>
      <c r="C144" t="str">
        <f>HYPERLINK("https://talan.bank.gov.ua/get-user-certificate/SEJMorAH14b2VjCUmEGc","Завантажити сертифікат")</f>
        <v>Завантажити сертифікат</v>
      </c>
    </row>
    <row r="145" spans="1:3" ht="28.8" x14ac:dyDescent="0.3">
      <c r="A145" s="1">
        <v>144</v>
      </c>
      <c r="B145" s="3" t="s">
        <v>124</v>
      </c>
      <c r="C145" t="str">
        <f>HYPERLINK("https://talan.bank.gov.ua/get-user-certificate/SEJMobklOIkFtnoXv65k","Завантажити сертифікат")</f>
        <v>Завантажити сертифікат</v>
      </c>
    </row>
    <row r="146" spans="1:3" x14ac:dyDescent="0.3">
      <c r="A146" s="1">
        <v>145</v>
      </c>
      <c r="B146" s="3" t="s">
        <v>125</v>
      </c>
      <c r="C146" t="str">
        <f>HYPERLINK("https://talan.bank.gov.ua/get-user-certificate/SEJMo4gXsL5Q2cMQUcpo","Завантажити сертифікат")</f>
        <v>Завантажити сертифікат</v>
      </c>
    </row>
    <row r="147" spans="1:3" ht="28.8" x14ac:dyDescent="0.3">
      <c r="A147" s="1">
        <v>146</v>
      </c>
      <c r="B147" s="3" t="s">
        <v>126</v>
      </c>
      <c r="C147" t="str">
        <f>HYPERLINK("https://talan.bank.gov.ua/get-user-certificate/SEJMocawpYXEwxpzhxcS","Завантажити сертифікат")</f>
        <v>Завантажити сертифікат</v>
      </c>
    </row>
    <row r="148" spans="1:3" ht="28.8" x14ac:dyDescent="0.3">
      <c r="A148" s="1">
        <v>147</v>
      </c>
      <c r="B148" s="3" t="s">
        <v>127</v>
      </c>
      <c r="C148" t="str">
        <f>HYPERLINK("https://talan.bank.gov.ua/get-user-certificate/SEJMoWLXuGjx_2SwTqU-","Завантажити сертифікат")</f>
        <v>Завантажити сертифікат</v>
      </c>
    </row>
    <row r="149" spans="1:3" ht="28.8" x14ac:dyDescent="0.3">
      <c r="A149" s="1">
        <v>148</v>
      </c>
      <c r="B149" s="3" t="s">
        <v>127</v>
      </c>
      <c r="C149" t="str">
        <f>HYPERLINK("https://talan.bank.gov.ua/get-user-certificate/SEJMoaMO6B5vjXIpjbTK","Завантажити сертифікат")</f>
        <v>Завантажити сертифікат</v>
      </c>
    </row>
    <row r="150" spans="1:3" ht="28.8" x14ac:dyDescent="0.3">
      <c r="A150" s="1">
        <v>149</v>
      </c>
      <c r="B150" s="3" t="s">
        <v>128</v>
      </c>
      <c r="C150" t="str">
        <f>HYPERLINK("https://talan.bank.gov.ua/get-user-certificate/SEJMox6cb5IjxPhKK6Qc","Завантажити сертифікат")</f>
        <v>Завантажити сертифікат</v>
      </c>
    </row>
    <row r="151" spans="1:3" ht="28.8" x14ac:dyDescent="0.3">
      <c r="A151" s="1">
        <v>150</v>
      </c>
      <c r="B151" s="3" t="s">
        <v>128</v>
      </c>
      <c r="C151" t="str">
        <f>HYPERLINK("https://talan.bank.gov.ua/get-user-certificate/SEJMo1klKqMqMmgzLUI0","Завантажити сертифікат")</f>
        <v>Завантажити сертифікат</v>
      </c>
    </row>
    <row r="152" spans="1:3" ht="28.8" x14ac:dyDescent="0.3">
      <c r="A152" s="1">
        <v>151</v>
      </c>
      <c r="B152" s="3" t="s">
        <v>128</v>
      </c>
      <c r="C152" t="str">
        <f>HYPERLINK("https://talan.bank.gov.ua/get-user-certificate/SEJMoajjYA0IOvAnSDOC","Завантажити сертифікат")</f>
        <v>Завантажити сертифікат</v>
      </c>
    </row>
    <row r="153" spans="1:3" ht="28.8" x14ac:dyDescent="0.3">
      <c r="A153" s="1">
        <v>152</v>
      </c>
      <c r="B153" s="3" t="s">
        <v>128</v>
      </c>
      <c r="C153" t="str">
        <f>HYPERLINK("https://talan.bank.gov.ua/get-user-certificate/SEJMoBnKYH0muYB0BOrQ","Завантажити сертифікат")</f>
        <v>Завантажити сертифікат</v>
      </c>
    </row>
    <row r="154" spans="1:3" ht="28.8" x14ac:dyDescent="0.3">
      <c r="A154" s="1">
        <v>153</v>
      </c>
      <c r="B154" s="3" t="s">
        <v>128</v>
      </c>
      <c r="C154" t="str">
        <f>HYPERLINK("https://talan.bank.gov.ua/get-user-certificate/SEJMoSety-muvy7ppeyh","Завантажити сертифікат")</f>
        <v>Завантажити сертифікат</v>
      </c>
    </row>
    <row r="155" spans="1:3" ht="28.8" x14ac:dyDescent="0.3">
      <c r="A155" s="1">
        <v>154</v>
      </c>
      <c r="B155" s="3" t="s">
        <v>128</v>
      </c>
      <c r="C155" t="str">
        <f>HYPERLINK("https://talan.bank.gov.ua/get-user-certificate/SEJMozKvj5-9x_g5v4wW","Завантажити сертифікат")</f>
        <v>Завантажити сертифікат</v>
      </c>
    </row>
    <row r="156" spans="1:3" ht="28.8" x14ac:dyDescent="0.3">
      <c r="A156" s="1">
        <v>155</v>
      </c>
      <c r="B156" s="3" t="s">
        <v>128</v>
      </c>
      <c r="C156" t="str">
        <f>HYPERLINK("https://talan.bank.gov.ua/get-user-certificate/SEJMozPSzbeXyQDZQj2p","Завантажити сертифікат")</f>
        <v>Завантажити сертифікат</v>
      </c>
    </row>
    <row r="157" spans="1:3" ht="28.8" x14ac:dyDescent="0.3">
      <c r="A157" s="1">
        <v>156</v>
      </c>
      <c r="B157" s="3" t="s">
        <v>128</v>
      </c>
      <c r="C157" t="str">
        <f>HYPERLINK("https://talan.bank.gov.ua/get-user-certificate/SEJMoEeEmyq9vaPmNdNh","Завантажити сертифікат")</f>
        <v>Завантажити сертифікат</v>
      </c>
    </row>
    <row r="158" spans="1:3" ht="28.8" x14ac:dyDescent="0.3">
      <c r="A158" s="1">
        <v>157</v>
      </c>
      <c r="B158" s="3" t="s">
        <v>129</v>
      </c>
      <c r="C158" t="str">
        <f>HYPERLINK("https://talan.bank.gov.ua/get-user-certificate/SEJMoDXATHwr3os-jVI4","Завантажити сертифікат")</f>
        <v>Завантажити сертифікат</v>
      </c>
    </row>
    <row r="159" spans="1:3" x14ac:dyDescent="0.3">
      <c r="A159" s="1">
        <v>158</v>
      </c>
      <c r="B159" s="3" t="s">
        <v>130</v>
      </c>
      <c r="C159" t="str">
        <f>HYPERLINK("https://talan.bank.gov.ua/get-user-certificate/SEJMo9rpNrMtMgtaR0V3","Завантажити сертифікат")</f>
        <v>Завантажити сертифікат</v>
      </c>
    </row>
    <row r="160" spans="1:3" x14ac:dyDescent="0.3">
      <c r="A160" s="1">
        <v>159</v>
      </c>
      <c r="B160" s="3" t="s">
        <v>131</v>
      </c>
      <c r="C160" t="str">
        <f>HYPERLINK("https://talan.bank.gov.ua/get-user-certificate/SEJMo6j93JNV53tuyRPf","Завантажити сертифікат")</f>
        <v>Завантажити сертифікат</v>
      </c>
    </row>
    <row r="161" spans="1:3" x14ac:dyDescent="0.3">
      <c r="A161" s="1">
        <v>160</v>
      </c>
      <c r="B161" s="3" t="s">
        <v>132</v>
      </c>
      <c r="C161" t="str">
        <f>HYPERLINK("https://talan.bank.gov.ua/get-user-certificate/SEJMoeGfYUGbX9DDKO0f","Завантажити сертифікат")</f>
        <v>Завантажити сертифікат</v>
      </c>
    </row>
    <row r="162" spans="1:3" x14ac:dyDescent="0.3">
      <c r="A162" s="1">
        <v>161</v>
      </c>
      <c r="B162" s="3" t="s">
        <v>133</v>
      </c>
      <c r="C162" t="str">
        <f>HYPERLINK("https://talan.bank.gov.ua/get-user-certificate/SEJMousMvmkybj9NLpdr","Завантажити сертифікат")</f>
        <v>Завантажити сертифікат</v>
      </c>
    </row>
    <row r="163" spans="1:3" ht="28.8" x14ac:dyDescent="0.3">
      <c r="A163" s="1">
        <v>162</v>
      </c>
      <c r="B163" s="3" t="s">
        <v>134</v>
      </c>
      <c r="C163" t="str">
        <f>HYPERLINK("https://talan.bank.gov.ua/get-user-certificate/SEJMoo0oTYFX0EdHXAxX","Завантажити сертифікат")</f>
        <v>Завантажити сертифікат</v>
      </c>
    </row>
    <row r="164" spans="1:3" x14ac:dyDescent="0.3">
      <c r="A164" s="1">
        <v>163</v>
      </c>
      <c r="B164" s="3" t="s">
        <v>135</v>
      </c>
      <c r="C164" t="str">
        <f>HYPERLINK("https://talan.bank.gov.ua/get-user-certificate/SEJMolSBoX6-BavKRPGb","Завантажити сертифікат")</f>
        <v>Завантажити сертифікат</v>
      </c>
    </row>
    <row r="165" spans="1:3" x14ac:dyDescent="0.3">
      <c r="A165" s="1">
        <v>164</v>
      </c>
      <c r="B165" s="3" t="s">
        <v>135</v>
      </c>
      <c r="C165" t="str">
        <f>HYPERLINK("https://talan.bank.gov.ua/get-user-certificate/SEJMoaA7kuEIUAtq8p3c","Завантажити сертифікат")</f>
        <v>Завантажити сертифікат</v>
      </c>
    </row>
    <row r="166" spans="1:3" x14ac:dyDescent="0.3">
      <c r="A166" s="1">
        <v>165</v>
      </c>
      <c r="B166" s="3" t="s">
        <v>135</v>
      </c>
      <c r="C166" t="str">
        <f>HYPERLINK("https://talan.bank.gov.ua/get-user-certificate/SEJMoxFD0QhmUg1kaJh3","Завантажити сертифікат")</f>
        <v>Завантажити сертифікат</v>
      </c>
    </row>
    <row r="167" spans="1:3" x14ac:dyDescent="0.3">
      <c r="A167" s="1">
        <v>166</v>
      </c>
      <c r="B167" s="3" t="s">
        <v>136</v>
      </c>
      <c r="C167" t="str">
        <f>HYPERLINK("https://talan.bank.gov.ua/get-user-certificate/SEJMomBNbO_gIBE8CVs2","Завантажити сертифікат")</f>
        <v>Завантажити сертифікат</v>
      </c>
    </row>
    <row r="168" spans="1:3" x14ac:dyDescent="0.3">
      <c r="A168" s="1">
        <v>167</v>
      </c>
      <c r="B168" s="3" t="s">
        <v>137</v>
      </c>
      <c r="C168" t="str">
        <f>HYPERLINK("https://talan.bank.gov.ua/get-user-certificate/SEJMokmtqGB9ESdHm3xG","Завантажити сертифікат")</f>
        <v>Завантажити сертифікат</v>
      </c>
    </row>
    <row r="169" spans="1:3" x14ac:dyDescent="0.3">
      <c r="A169" s="1">
        <v>168</v>
      </c>
      <c r="B169" s="3" t="s">
        <v>138</v>
      </c>
      <c r="C169" t="str">
        <f>HYPERLINK("https://talan.bank.gov.ua/get-user-certificate/SEJMonXrEvm40yqKFVbY","Завантажити сертифікат")</f>
        <v>Завантажити сертифікат</v>
      </c>
    </row>
    <row r="170" spans="1:3" x14ac:dyDescent="0.3">
      <c r="A170" s="1">
        <v>169</v>
      </c>
      <c r="B170" s="3" t="s">
        <v>139</v>
      </c>
      <c r="C170" t="str">
        <f>HYPERLINK("https://talan.bank.gov.ua/get-user-certificate/SEJMotEe-LC4MtN5-yPy","Завантажити сертифікат")</f>
        <v>Завантажити сертифікат</v>
      </c>
    </row>
    <row r="171" spans="1:3" ht="28.8" x14ac:dyDescent="0.3">
      <c r="A171" s="1">
        <v>170</v>
      </c>
      <c r="B171" s="3" t="s">
        <v>140</v>
      </c>
      <c r="C171" t="str">
        <f>HYPERLINK("https://talan.bank.gov.ua/get-user-certificate/SEJMoGNG80TwgpoygFJg","Завантажити сертифікат")</f>
        <v>Завантажити сертифікат</v>
      </c>
    </row>
    <row r="172" spans="1:3" ht="28.8" x14ac:dyDescent="0.3">
      <c r="A172" s="1">
        <v>171</v>
      </c>
      <c r="B172" s="3" t="s">
        <v>141</v>
      </c>
      <c r="C172" t="str">
        <f>HYPERLINK("https://talan.bank.gov.ua/get-user-certificate/SEJMoVc0Qybv-zsD8H1E","Завантажити сертифікат")</f>
        <v>Завантажити сертифікат</v>
      </c>
    </row>
    <row r="173" spans="1:3" ht="28.8" x14ac:dyDescent="0.3">
      <c r="A173" s="1">
        <v>172</v>
      </c>
      <c r="B173" s="3" t="s">
        <v>142</v>
      </c>
      <c r="C173" t="str">
        <f>HYPERLINK("https://talan.bank.gov.ua/get-user-certificate/SEJMoKSHNbTBJ4QzrqZ5","Завантажити сертифікат")</f>
        <v>Завантажити сертифікат</v>
      </c>
    </row>
    <row r="174" spans="1:3" x14ac:dyDescent="0.3">
      <c r="A174" s="1">
        <v>173</v>
      </c>
      <c r="B174" s="3" t="s">
        <v>143</v>
      </c>
      <c r="C174" t="str">
        <f>HYPERLINK("https://talan.bank.gov.ua/get-user-certificate/SEJMoIyWHzQ7YC2HgsV6","Завантажити сертифікат")</f>
        <v>Завантажити сертифікат</v>
      </c>
    </row>
    <row r="175" spans="1:3" x14ac:dyDescent="0.3">
      <c r="A175" s="1">
        <v>174</v>
      </c>
      <c r="B175" s="3" t="s">
        <v>143</v>
      </c>
      <c r="C175" t="str">
        <f>HYPERLINK("https://talan.bank.gov.ua/get-user-certificate/SEJMok62Vmy1Wp-1I5D0","Завантажити сертифікат")</f>
        <v>Завантажити сертифікат</v>
      </c>
    </row>
    <row r="176" spans="1:3" x14ac:dyDescent="0.3">
      <c r="A176" s="1">
        <v>175</v>
      </c>
      <c r="B176" s="3" t="s">
        <v>143</v>
      </c>
      <c r="C176" t="str">
        <f>HYPERLINK("https://talan.bank.gov.ua/get-user-certificate/SEJMo0Bq7yQE8MI79lAs","Завантажити сертифікат")</f>
        <v>Завантажити сертифікат</v>
      </c>
    </row>
    <row r="177" spans="1:3" x14ac:dyDescent="0.3">
      <c r="A177" s="1">
        <v>176</v>
      </c>
      <c r="B177" s="3" t="s">
        <v>143</v>
      </c>
      <c r="C177" t="str">
        <f>HYPERLINK("https://talan.bank.gov.ua/get-user-certificate/SEJMoOuLT1VCZnf_re5o","Завантажити сертифікат")</f>
        <v>Завантажити сертифікат</v>
      </c>
    </row>
    <row r="178" spans="1:3" x14ac:dyDescent="0.3">
      <c r="A178" s="1">
        <v>177</v>
      </c>
      <c r="B178" s="3" t="s">
        <v>143</v>
      </c>
      <c r="C178" t="str">
        <f>HYPERLINK("https://talan.bank.gov.ua/get-user-certificate/SEJMo7hfk1GqEm-0-rre","Завантажити сертифікат")</f>
        <v>Завантажити сертифікат</v>
      </c>
    </row>
    <row r="179" spans="1:3" x14ac:dyDescent="0.3">
      <c r="A179" s="1">
        <v>178</v>
      </c>
      <c r="B179" s="3" t="s">
        <v>143</v>
      </c>
      <c r="C179" t="str">
        <f>HYPERLINK("https://talan.bank.gov.ua/get-user-certificate/SEJMokzHhyuHSvcpPECr","Завантажити сертифікат")</f>
        <v>Завантажити сертифікат</v>
      </c>
    </row>
    <row r="180" spans="1:3" x14ac:dyDescent="0.3">
      <c r="A180" s="1">
        <v>179</v>
      </c>
      <c r="B180" s="3" t="s">
        <v>143</v>
      </c>
      <c r="C180" t="str">
        <f>HYPERLINK("https://talan.bank.gov.ua/get-user-certificate/SEJMo-GEWbVL_J3oplk3","Завантажити сертифікат")</f>
        <v>Завантажити сертифікат</v>
      </c>
    </row>
    <row r="181" spans="1:3" x14ac:dyDescent="0.3">
      <c r="A181" s="1">
        <v>180</v>
      </c>
      <c r="B181" s="3" t="s">
        <v>143</v>
      </c>
      <c r="C181" t="str">
        <f>HYPERLINK("https://talan.bank.gov.ua/get-user-certificate/SEJMoh_opErjmLWeHVpC","Завантажити сертифікат")</f>
        <v>Завантажити сертифікат</v>
      </c>
    </row>
    <row r="182" spans="1:3" ht="28.8" x14ac:dyDescent="0.3">
      <c r="A182" s="1">
        <v>181</v>
      </c>
      <c r="B182" s="3" t="s">
        <v>144</v>
      </c>
      <c r="C182" t="str">
        <f>HYPERLINK("https://talan.bank.gov.ua/get-user-certificate/SEJMoCcSB1Jy7vx3xzaX","Завантажити сертифікат")</f>
        <v>Завантажити сертифікат</v>
      </c>
    </row>
    <row r="183" spans="1:3" ht="28.8" x14ac:dyDescent="0.3">
      <c r="A183" s="1">
        <v>182</v>
      </c>
      <c r="B183" s="3" t="s">
        <v>145</v>
      </c>
      <c r="C183" t="str">
        <f>HYPERLINK("https://talan.bank.gov.ua/get-user-certificate/SEJMoEVFQYFnjdu1k3Tm","Завантажити сертифікат")</f>
        <v>Завантажити сертифікат</v>
      </c>
    </row>
    <row r="184" spans="1:3" x14ac:dyDescent="0.3">
      <c r="A184" s="1">
        <v>183</v>
      </c>
      <c r="B184" s="3" t="s">
        <v>146</v>
      </c>
      <c r="C184" t="str">
        <f>HYPERLINK("https://talan.bank.gov.ua/get-user-certificate/SEJMoiUAFOTSNJB9khtL","Завантажити сертифікат")</f>
        <v>Завантажити сертифікат</v>
      </c>
    </row>
    <row r="185" spans="1:3" ht="28.8" x14ac:dyDescent="0.3">
      <c r="A185" s="1">
        <v>184</v>
      </c>
      <c r="B185" s="3" t="s">
        <v>147</v>
      </c>
      <c r="C185" t="str">
        <f>HYPERLINK("https://talan.bank.gov.ua/get-user-certificate/SEJMoKxXe-dzEMRLUgXK","Завантажити сертифікат")</f>
        <v>Завантажити сертифікат</v>
      </c>
    </row>
    <row r="186" spans="1:3" ht="28.8" x14ac:dyDescent="0.3">
      <c r="A186" s="1">
        <v>185</v>
      </c>
      <c r="B186" s="3" t="s">
        <v>148</v>
      </c>
      <c r="C186" t="str">
        <f>HYPERLINK("https://talan.bank.gov.ua/get-user-certificate/SEJMoHxsE6kOPTwVVECi","Завантажити сертифікат")</f>
        <v>Завантажити сертифікат</v>
      </c>
    </row>
    <row r="187" spans="1:3" ht="28.8" x14ac:dyDescent="0.3">
      <c r="A187" s="1">
        <v>186</v>
      </c>
      <c r="B187" s="3" t="s">
        <v>149</v>
      </c>
      <c r="C187" t="str">
        <f>HYPERLINK("https://talan.bank.gov.ua/get-user-certificate/SEJMoa8SlBMbJIWsV7Vx","Завантажити сертифікат")</f>
        <v>Завантажити сертифікат</v>
      </c>
    </row>
    <row r="188" spans="1:3" ht="28.8" x14ac:dyDescent="0.3">
      <c r="A188" s="1">
        <v>187</v>
      </c>
      <c r="B188" s="3" t="s">
        <v>150</v>
      </c>
      <c r="C188" t="str">
        <f>HYPERLINK("https://talan.bank.gov.ua/get-user-certificate/SEJMoCGqup1eB_XPSAl7","Завантажити сертифікат")</f>
        <v>Завантажити сертифікат</v>
      </c>
    </row>
    <row r="189" spans="1:3" ht="28.8" x14ac:dyDescent="0.3">
      <c r="A189" s="1">
        <v>188</v>
      </c>
      <c r="B189" s="3" t="s">
        <v>150</v>
      </c>
      <c r="C189" t="str">
        <f>HYPERLINK("https://talan.bank.gov.ua/get-user-certificate/SEJMoxLac295lw8FNVFv","Завантажити сертифікат")</f>
        <v>Завантажити сертифікат</v>
      </c>
    </row>
    <row r="190" spans="1:3" ht="28.8" x14ac:dyDescent="0.3">
      <c r="A190" s="1">
        <v>189</v>
      </c>
      <c r="B190" s="3" t="s">
        <v>150</v>
      </c>
      <c r="C190" t="str">
        <f>HYPERLINK("https://talan.bank.gov.ua/get-user-certificate/SEJMo6G1g0seNeoUFgbI","Завантажити сертифікат")</f>
        <v>Завантажити сертифікат</v>
      </c>
    </row>
    <row r="191" spans="1:3" ht="43.2" x14ac:dyDescent="0.3">
      <c r="A191" s="1">
        <v>190</v>
      </c>
      <c r="B191" s="3" t="s">
        <v>151</v>
      </c>
      <c r="C191" t="str">
        <f>HYPERLINK("https://talan.bank.gov.ua/get-user-certificate/SEJMoO4D8RJSuUgw4iNy","Завантажити сертифікат")</f>
        <v>Завантажити сертифікат</v>
      </c>
    </row>
    <row r="192" spans="1:3" ht="43.2" x14ac:dyDescent="0.3">
      <c r="A192" s="1">
        <v>191</v>
      </c>
      <c r="B192" s="3" t="s">
        <v>152</v>
      </c>
      <c r="C192" t="str">
        <f>HYPERLINK("https://talan.bank.gov.ua/get-user-certificate/SEJMocJaWBI_4zSjoDt_","Завантажити сертифікат")</f>
        <v>Завантажити сертифікат</v>
      </c>
    </row>
    <row r="193" spans="1:3" ht="43.2" x14ac:dyDescent="0.3">
      <c r="A193" s="1">
        <v>192</v>
      </c>
      <c r="B193" s="3" t="s">
        <v>153</v>
      </c>
      <c r="C193" t="str">
        <f>HYPERLINK("https://talan.bank.gov.ua/get-user-certificate/SEJMoqpzXHn-oap2FYhr","Завантажити сертифікат")</f>
        <v>Завантажити сертифікат</v>
      </c>
    </row>
    <row r="194" spans="1:3" ht="28.8" x14ac:dyDescent="0.3">
      <c r="A194" s="1">
        <v>193</v>
      </c>
      <c r="B194" s="3" t="s">
        <v>154</v>
      </c>
      <c r="C194" t="str">
        <f>HYPERLINK("https://talan.bank.gov.ua/get-user-certificate/SEJMoUuakae32KXUUZPd","Завантажити сертифікат")</f>
        <v>Завантажити сертифікат</v>
      </c>
    </row>
    <row r="195" spans="1:3" x14ac:dyDescent="0.3">
      <c r="A195" s="1">
        <v>194</v>
      </c>
      <c r="B195" s="3" t="s">
        <v>155</v>
      </c>
      <c r="C195" t="str">
        <f>HYPERLINK("https://talan.bank.gov.ua/get-user-certificate/SEJMoM3gh_XxYmlxSR1X","Завантажити сертифікат")</f>
        <v>Завантажити сертифікат</v>
      </c>
    </row>
    <row r="196" spans="1:3" ht="28.8" x14ac:dyDescent="0.3">
      <c r="A196" s="1">
        <v>195</v>
      </c>
      <c r="B196" s="3" t="s">
        <v>156</v>
      </c>
      <c r="C196" t="str">
        <f>HYPERLINK("https://talan.bank.gov.ua/get-user-certificate/SEJMo_S1JN9FeBzuhL1x","Завантажити сертифікат")</f>
        <v>Завантажити сертифікат</v>
      </c>
    </row>
    <row r="197" spans="1:3" ht="28.8" x14ac:dyDescent="0.3">
      <c r="A197" s="1">
        <v>196</v>
      </c>
      <c r="B197" s="3" t="s">
        <v>157</v>
      </c>
      <c r="C197" t="str">
        <f>HYPERLINK("https://talan.bank.gov.ua/get-user-certificate/SEJMoDaqSOohtSYMnNpd","Завантажити сертифікат")</f>
        <v>Завантажити сертифікат</v>
      </c>
    </row>
    <row r="198" spans="1:3" ht="28.8" x14ac:dyDescent="0.3">
      <c r="A198" s="1">
        <v>197</v>
      </c>
      <c r="B198" s="3" t="s">
        <v>158</v>
      </c>
      <c r="C198" t="str">
        <f>HYPERLINK("https://talan.bank.gov.ua/get-user-certificate/SEJMoWFcwmrZXkohIodW","Завантажити сертифікат")</f>
        <v>Завантажити сертифікат</v>
      </c>
    </row>
    <row r="199" spans="1:3" x14ac:dyDescent="0.3">
      <c r="A199" s="1">
        <v>198</v>
      </c>
      <c r="B199" s="3" t="s">
        <v>159</v>
      </c>
      <c r="C199" t="str">
        <f>HYPERLINK("https://talan.bank.gov.ua/get-user-certificate/SEJMozDrGZNkPw9x8mMc","Завантажити сертифікат")</f>
        <v>Завантажити сертифікат</v>
      </c>
    </row>
    <row r="200" spans="1:3" x14ac:dyDescent="0.3">
      <c r="A200" s="1">
        <v>199</v>
      </c>
      <c r="B200" s="3" t="s">
        <v>160</v>
      </c>
      <c r="C200" t="str">
        <f>HYPERLINK("https://talan.bank.gov.ua/get-user-certificate/SEJMoNEKZWMvLC6vVChn","Завантажити сертифікат")</f>
        <v>Завантажити сертифікат</v>
      </c>
    </row>
    <row r="201" spans="1:3" ht="28.8" x14ac:dyDescent="0.3">
      <c r="A201" s="1">
        <v>200</v>
      </c>
      <c r="B201" s="3" t="s">
        <v>161</v>
      </c>
      <c r="C201" t="str">
        <f>HYPERLINK("https://talan.bank.gov.ua/get-user-certificate/SEJMo_Tps_xhVw2lO8uo","Завантажити сертифікат")</f>
        <v>Завантажити сертифікат</v>
      </c>
    </row>
    <row r="202" spans="1:3" ht="28.8" x14ac:dyDescent="0.3">
      <c r="A202" s="1">
        <v>201</v>
      </c>
      <c r="B202" s="3" t="s">
        <v>162</v>
      </c>
      <c r="C202" t="str">
        <f>HYPERLINK("https://talan.bank.gov.ua/get-user-certificate/SEJMolS-A4AIVkkxasra","Завантажити сертифікат")</f>
        <v>Завантажити сертифікат</v>
      </c>
    </row>
    <row r="203" spans="1:3" ht="28.8" x14ac:dyDescent="0.3">
      <c r="A203" s="1">
        <v>202</v>
      </c>
      <c r="B203" s="3" t="s">
        <v>163</v>
      </c>
      <c r="C203" t="str">
        <f>HYPERLINK("https://talan.bank.gov.ua/get-user-certificate/SEJMoFMXngN01-TXp-yX","Завантажити сертифікат")</f>
        <v>Завантажити сертифікат</v>
      </c>
    </row>
    <row r="204" spans="1:3" x14ac:dyDescent="0.3">
      <c r="A204" s="1">
        <v>203</v>
      </c>
      <c r="B204" s="3" t="s">
        <v>164</v>
      </c>
      <c r="C204" t="str">
        <f>HYPERLINK("https://talan.bank.gov.ua/get-user-certificate/SEJMoWY-jNjTUjHGtSwP","Завантажити сертифікат")</f>
        <v>Завантажити сертифікат</v>
      </c>
    </row>
    <row r="205" spans="1:3" x14ac:dyDescent="0.3">
      <c r="A205" s="1">
        <v>204</v>
      </c>
      <c r="B205" s="3" t="s">
        <v>165</v>
      </c>
      <c r="C205" t="str">
        <f>HYPERLINK("https://talan.bank.gov.ua/get-user-certificate/SEJMoaB1w74Z24YK0Usb","Завантажити сертифікат")</f>
        <v>Завантажити сертифікат</v>
      </c>
    </row>
    <row r="206" spans="1:3" x14ac:dyDescent="0.3">
      <c r="A206" s="1">
        <v>205</v>
      </c>
      <c r="B206" s="3" t="s">
        <v>166</v>
      </c>
      <c r="C206" t="str">
        <f>HYPERLINK("https://talan.bank.gov.ua/get-user-certificate/SEJMoSHRJPN5cA7pVa22","Завантажити сертифікат")</f>
        <v>Завантажити сертифікат</v>
      </c>
    </row>
    <row r="207" spans="1:3" x14ac:dyDescent="0.3">
      <c r="A207" s="1">
        <v>206</v>
      </c>
      <c r="B207" s="3" t="s">
        <v>167</v>
      </c>
      <c r="C207" t="str">
        <f>HYPERLINK("https://talan.bank.gov.ua/get-user-certificate/SEJMoEJEqt4Ria-GxogN","Завантажити сертифікат")</f>
        <v>Завантажити сертифікат</v>
      </c>
    </row>
    <row r="208" spans="1:3" x14ac:dyDescent="0.3">
      <c r="A208" s="1">
        <v>207</v>
      </c>
      <c r="B208" s="3" t="s">
        <v>167</v>
      </c>
      <c r="C208" t="str">
        <f>HYPERLINK("https://talan.bank.gov.ua/get-user-certificate/SEJMoPm3F7yq0i0vBQfw","Завантажити сертифікат")</f>
        <v>Завантажити сертифікат</v>
      </c>
    </row>
    <row r="209" spans="1:3" x14ac:dyDescent="0.3">
      <c r="A209" s="1">
        <v>208</v>
      </c>
      <c r="B209" s="3" t="s">
        <v>168</v>
      </c>
      <c r="C209" t="str">
        <f>HYPERLINK("https://talan.bank.gov.ua/get-user-certificate/SEJMojP5ShMcAP3sdnhK","Завантажити сертифікат")</f>
        <v>Завантажити сертифікат</v>
      </c>
    </row>
    <row r="210" spans="1:3" ht="28.8" x14ac:dyDescent="0.3">
      <c r="A210" s="1">
        <v>209</v>
      </c>
      <c r="B210" s="3" t="s">
        <v>169</v>
      </c>
      <c r="C210" t="str">
        <f>HYPERLINK("https://talan.bank.gov.ua/get-user-certificate/SEJMo_YhQsAaNovfT3fj","Завантажити сертифікат")</f>
        <v>Завантажити сертифікат</v>
      </c>
    </row>
    <row r="211" spans="1:3" ht="28.8" x14ac:dyDescent="0.3">
      <c r="A211" s="1">
        <v>210</v>
      </c>
      <c r="B211" s="3" t="s">
        <v>170</v>
      </c>
      <c r="C211" t="str">
        <f>HYPERLINK("https://talan.bank.gov.ua/get-user-certificate/SEJMo7RAx6jgse2ml_LW","Завантажити сертифікат")</f>
        <v>Завантажити сертифікат</v>
      </c>
    </row>
    <row r="212" spans="1:3" ht="28.8" x14ac:dyDescent="0.3">
      <c r="A212" s="1">
        <v>211</v>
      </c>
      <c r="B212" s="3" t="s">
        <v>171</v>
      </c>
      <c r="C212" t="str">
        <f>HYPERLINK("https://talan.bank.gov.ua/get-user-certificate/SEJMo-IBppbtgKtCjiEE","Завантажити сертифікат")</f>
        <v>Завантажити сертифікат</v>
      </c>
    </row>
    <row r="213" spans="1:3" ht="43.2" x14ac:dyDescent="0.3">
      <c r="A213" s="1">
        <v>212</v>
      </c>
      <c r="B213" s="3" t="s">
        <v>172</v>
      </c>
      <c r="C213" t="str">
        <f>HYPERLINK("https://talan.bank.gov.ua/get-user-certificate/SEJMortV7-cRBKqFDaph","Завантажити сертифікат")</f>
        <v>Завантажити сертифікат</v>
      </c>
    </row>
    <row r="214" spans="1:3" x14ac:dyDescent="0.3">
      <c r="A214" s="1">
        <v>213</v>
      </c>
      <c r="B214" s="3" t="s">
        <v>173</v>
      </c>
      <c r="C214" t="str">
        <f>HYPERLINK("https://talan.bank.gov.ua/get-user-certificate/SEJMokBYfoyac4_PXzdh","Завантажити сертифікат")</f>
        <v>Завантажити сертифікат</v>
      </c>
    </row>
    <row r="215" spans="1:3" x14ac:dyDescent="0.3">
      <c r="A215" s="1">
        <v>214</v>
      </c>
      <c r="B215" s="3" t="s">
        <v>174</v>
      </c>
      <c r="C215" t="str">
        <f>HYPERLINK("https://talan.bank.gov.ua/get-user-certificate/SEJMoHe3gYp7PxZyvfAy","Завантажити сертифікат")</f>
        <v>Завантажити сертифікат</v>
      </c>
    </row>
    <row r="216" spans="1:3" x14ac:dyDescent="0.3">
      <c r="A216" s="1">
        <v>215</v>
      </c>
      <c r="B216" s="3" t="s">
        <v>175</v>
      </c>
      <c r="C216" t="str">
        <f>HYPERLINK("https://talan.bank.gov.ua/get-user-certificate/SEJMoX89d_2PR02_1Fju","Завантажити сертифікат")</f>
        <v>Завантажити сертифікат</v>
      </c>
    </row>
    <row r="217" spans="1:3" ht="28.8" x14ac:dyDescent="0.3">
      <c r="A217" s="1">
        <v>216</v>
      </c>
      <c r="B217" s="3" t="s">
        <v>176</v>
      </c>
      <c r="C217" t="str">
        <f>HYPERLINK("https://talan.bank.gov.ua/get-user-certificate/SEJMoCLk01i4p0exSEQR","Завантажити сертифікат")</f>
        <v>Завантажити сертифікат</v>
      </c>
    </row>
    <row r="218" spans="1:3" ht="43.2" x14ac:dyDescent="0.3">
      <c r="A218" s="1">
        <v>217</v>
      </c>
      <c r="B218" s="3" t="s">
        <v>177</v>
      </c>
      <c r="C218" t="str">
        <f>HYPERLINK("https://talan.bank.gov.ua/get-user-certificate/SEJMo5pRfrKrJoPOuImo","Завантажити сертифікат")</f>
        <v>Завантажити сертифікат</v>
      </c>
    </row>
    <row r="219" spans="1:3" x14ac:dyDescent="0.3">
      <c r="A219" s="1">
        <v>218</v>
      </c>
      <c r="B219" s="3" t="s">
        <v>178</v>
      </c>
      <c r="C219" t="str">
        <f>HYPERLINK("https://talan.bank.gov.ua/get-user-certificate/SEJMo_BnZwitJ4sB4R9P","Завантажити сертифікат")</f>
        <v>Завантажити сертифікат</v>
      </c>
    </row>
    <row r="220" spans="1:3" ht="28.8" x14ac:dyDescent="0.3">
      <c r="A220" s="1">
        <v>219</v>
      </c>
      <c r="B220" s="3" t="s">
        <v>179</v>
      </c>
      <c r="C220" t="str">
        <f>HYPERLINK("https://talan.bank.gov.ua/get-user-certificate/SEJMoiMIEzLBGIFMI0qy","Завантажити сертифікат")</f>
        <v>Завантажити сертифікат</v>
      </c>
    </row>
    <row r="221" spans="1:3" ht="28.8" x14ac:dyDescent="0.3">
      <c r="A221" s="1">
        <v>220</v>
      </c>
      <c r="B221" s="3" t="s">
        <v>180</v>
      </c>
      <c r="C221" t="str">
        <f>HYPERLINK("https://talan.bank.gov.ua/get-user-certificate/SEJMoSFg9Vuz2MD_Tr-U","Завантажити сертифікат")</f>
        <v>Завантажити сертифікат</v>
      </c>
    </row>
    <row r="222" spans="1:3" ht="43.2" x14ac:dyDescent="0.3">
      <c r="A222" s="1">
        <v>221</v>
      </c>
      <c r="B222" s="3" t="s">
        <v>181</v>
      </c>
      <c r="C222" t="str">
        <f>HYPERLINK("https://talan.bank.gov.ua/get-user-certificate/SEJMourFG8syGcGQkC5M","Завантажити сертифікат")</f>
        <v>Завантажити сертифікат</v>
      </c>
    </row>
    <row r="223" spans="1:3" ht="28.8" x14ac:dyDescent="0.3">
      <c r="A223" s="1">
        <v>222</v>
      </c>
      <c r="B223" s="3" t="s">
        <v>182</v>
      </c>
      <c r="C223" t="str">
        <f>HYPERLINK("https://talan.bank.gov.ua/get-user-certificate/SEJMolcPeQ-PrbVdHE4o","Завантажити сертифікат")</f>
        <v>Завантажити сертифікат</v>
      </c>
    </row>
    <row r="224" spans="1:3" ht="28.8" x14ac:dyDescent="0.3">
      <c r="A224" s="1">
        <v>223</v>
      </c>
      <c r="B224" s="3" t="s">
        <v>182</v>
      </c>
      <c r="C224" t="str">
        <f>HYPERLINK("https://talan.bank.gov.ua/get-user-certificate/SEJMohUiq7d3nQGyXNIX","Завантажити сертифікат")</f>
        <v>Завантажити сертифікат</v>
      </c>
    </row>
    <row r="225" spans="1:3" ht="43.2" x14ac:dyDescent="0.3">
      <c r="A225" s="1">
        <v>224</v>
      </c>
      <c r="B225" s="3" t="s">
        <v>183</v>
      </c>
      <c r="C225" t="str">
        <f>HYPERLINK("https://talan.bank.gov.ua/get-user-certificate/SEJMoGpmUwLO3ezs1xeZ","Завантажити сертифікат")</f>
        <v>Завантажити сертифікат</v>
      </c>
    </row>
    <row r="226" spans="1:3" ht="28.8" x14ac:dyDescent="0.3">
      <c r="A226" s="1">
        <v>225</v>
      </c>
      <c r="B226" s="3" t="s">
        <v>184</v>
      </c>
      <c r="C226" t="str">
        <f>HYPERLINK("https://talan.bank.gov.ua/get-user-certificate/SEJMoKtNP7pujf-uDIWO","Завантажити сертифікат")</f>
        <v>Завантажити сертифікат</v>
      </c>
    </row>
    <row r="227" spans="1:3" ht="28.8" x14ac:dyDescent="0.3">
      <c r="A227" s="1">
        <v>226</v>
      </c>
      <c r="B227" s="3" t="s">
        <v>185</v>
      </c>
      <c r="C227" t="str">
        <f>HYPERLINK("https://talan.bank.gov.ua/get-user-certificate/SEJMoMYNkMWVQSGnwuVN","Завантажити сертифікат")</f>
        <v>Завантажити сертифікат</v>
      </c>
    </row>
    <row r="228" spans="1:3" x14ac:dyDescent="0.3">
      <c r="A228" s="1">
        <v>227</v>
      </c>
      <c r="B228" s="3" t="s">
        <v>186</v>
      </c>
      <c r="C228" t="str">
        <f>HYPERLINK("https://talan.bank.gov.ua/get-user-certificate/SEJMomyxC0qf-IJqiO7f","Завантажити сертифікат")</f>
        <v>Завантажити сертифікат</v>
      </c>
    </row>
    <row r="229" spans="1:3" ht="28.8" x14ac:dyDescent="0.3">
      <c r="A229" s="1">
        <v>228</v>
      </c>
      <c r="B229" s="3" t="s">
        <v>187</v>
      </c>
      <c r="C229" t="str">
        <f>HYPERLINK("https://talan.bank.gov.ua/get-user-certificate/SEJMo_xvTxaugGkeP1Pi","Завантажити сертифікат")</f>
        <v>Завантажити сертифікат</v>
      </c>
    </row>
    <row r="230" spans="1:3" ht="28.8" x14ac:dyDescent="0.3">
      <c r="A230" s="1">
        <v>229</v>
      </c>
      <c r="B230" s="3" t="s">
        <v>188</v>
      </c>
      <c r="C230" t="str">
        <f>HYPERLINK("https://talan.bank.gov.ua/get-user-certificate/SEJMomVmnZ0bnh84TMPE","Завантажити сертифікат")</f>
        <v>Завантажити сертифікат</v>
      </c>
    </row>
    <row r="231" spans="1:3" ht="28.8" x14ac:dyDescent="0.3">
      <c r="A231" s="1">
        <v>230</v>
      </c>
      <c r="B231" s="3" t="s">
        <v>189</v>
      </c>
      <c r="C231" t="str">
        <f>HYPERLINK("https://talan.bank.gov.ua/get-user-certificate/SEJModsjVn70I4nvhenw","Завантажити сертифікат")</f>
        <v>Завантажити сертифікат</v>
      </c>
    </row>
    <row r="232" spans="1:3" ht="28.8" x14ac:dyDescent="0.3">
      <c r="A232" s="1">
        <v>231</v>
      </c>
      <c r="B232" s="3" t="s">
        <v>190</v>
      </c>
      <c r="C232" t="str">
        <f>HYPERLINK("https://talan.bank.gov.ua/get-user-certificate/SEJMoXc8WnhKJM6RatVW","Завантажити сертифікат")</f>
        <v>Завантажити сертифікат</v>
      </c>
    </row>
    <row r="233" spans="1:3" ht="28.8" x14ac:dyDescent="0.3">
      <c r="A233" s="1">
        <v>232</v>
      </c>
      <c r="B233" s="3" t="s">
        <v>190</v>
      </c>
      <c r="C233" t="str">
        <f>HYPERLINK("https://talan.bank.gov.ua/get-user-certificate/SEJMoMdsmKqBDpA0eLu1","Завантажити сертифікат")</f>
        <v>Завантажити сертифікат</v>
      </c>
    </row>
    <row r="234" spans="1:3" ht="28.8" x14ac:dyDescent="0.3">
      <c r="A234" s="1">
        <v>233</v>
      </c>
      <c r="B234" s="3" t="s">
        <v>190</v>
      </c>
      <c r="C234" t="str">
        <f>HYPERLINK("https://talan.bank.gov.ua/get-user-certificate/SEJMoi8UNW7Eppgp6bfr","Завантажити сертифікат")</f>
        <v>Завантажити сертифікат</v>
      </c>
    </row>
    <row r="235" spans="1:3" ht="28.8" x14ac:dyDescent="0.3">
      <c r="A235" s="1">
        <v>234</v>
      </c>
      <c r="B235" s="3" t="s">
        <v>191</v>
      </c>
      <c r="C235" t="str">
        <f>HYPERLINK("https://talan.bank.gov.ua/get-user-certificate/SEJMouY9oZ2H7fQlsyc2","Завантажити сертифікат")</f>
        <v>Завантажити сертифікат</v>
      </c>
    </row>
    <row r="236" spans="1:3" ht="28.8" x14ac:dyDescent="0.3">
      <c r="A236" s="1">
        <v>235</v>
      </c>
      <c r="B236" s="3" t="s">
        <v>192</v>
      </c>
      <c r="C236" t="str">
        <f>HYPERLINK("https://talan.bank.gov.ua/get-user-certificate/SEJMocmoIlfSV1NFKPrQ","Завантажити сертифікат")</f>
        <v>Завантажити сертифікат</v>
      </c>
    </row>
    <row r="237" spans="1:3" ht="28.8" x14ac:dyDescent="0.3">
      <c r="A237" s="1">
        <v>236</v>
      </c>
      <c r="B237" s="3" t="s">
        <v>193</v>
      </c>
      <c r="C237" t="str">
        <f>HYPERLINK("https://talan.bank.gov.ua/get-user-certificate/SEJMoXpJbsxY9mxvEr12","Завантажити сертифікат")</f>
        <v>Завантажити сертифікат</v>
      </c>
    </row>
    <row r="238" spans="1:3" ht="28.8" x14ac:dyDescent="0.3">
      <c r="A238" s="1">
        <v>237</v>
      </c>
      <c r="B238" s="3" t="s">
        <v>194</v>
      </c>
      <c r="C238" t="str">
        <f>HYPERLINK("https://talan.bank.gov.ua/get-user-certificate/SEJMozffkJRZZFUACeu0","Завантажити сертифікат")</f>
        <v>Завантажити сертифікат</v>
      </c>
    </row>
    <row r="239" spans="1:3" ht="43.2" x14ac:dyDescent="0.3">
      <c r="A239" s="1">
        <v>238</v>
      </c>
      <c r="B239" s="3" t="s">
        <v>195</v>
      </c>
      <c r="C239" t="str">
        <f>HYPERLINK("https://talan.bank.gov.ua/get-user-certificate/SEJMosbTnJPxT262dfsm","Завантажити сертифікат")</f>
        <v>Завантажити сертифікат</v>
      </c>
    </row>
    <row r="240" spans="1:3" ht="43.2" x14ac:dyDescent="0.3">
      <c r="A240" s="1">
        <v>239</v>
      </c>
      <c r="B240" s="3" t="s">
        <v>196</v>
      </c>
      <c r="C240" t="str">
        <f>HYPERLINK("https://talan.bank.gov.ua/get-user-certificate/SEJMo0KJSsZj3KtJ4Syz","Завантажити сертифікат")</f>
        <v>Завантажити сертифікат</v>
      </c>
    </row>
    <row r="241" spans="1:3" ht="28.8" x14ac:dyDescent="0.3">
      <c r="A241" s="1">
        <v>240</v>
      </c>
      <c r="B241" s="3" t="s">
        <v>197</v>
      </c>
      <c r="C241" t="str">
        <f>HYPERLINK("https://talan.bank.gov.ua/get-user-certificate/SEJMog2D-DEdR1Uv2cUc","Завантажити сертифікат")</f>
        <v>Завантажити сертифікат</v>
      </c>
    </row>
    <row r="242" spans="1:3" ht="43.2" x14ac:dyDescent="0.3">
      <c r="A242" s="1">
        <v>241</v>
      </c>
      <c r="B242" s="3" t="s">
        <v>198</v>
      </c>
      <c r="C242" t="str">
        <f>HYPERLINK("https://talan.bank.gov.ua/get-user-certificate/SEJMoN36vqowXCwPwN-2","Завантажити сертифікат")</f>
        <v>Завантажити сертифікат</v>
      </c>
    </row>
    <row r="243" spans="1:3" ht="43.2" x14ac:dyDescent="0.3">
      <c r="A243" s="1">
        <v>242</v>
      </c>
      <c r="B243" s="3" t="s">
        <v>198</v>
      </c>
      <c r="C243" t="str">
        <f>HYPERLINK("https://talan.bank.gov.ua/get-user-certificate/SEJMopBknj0cVI2YwweV","Завантажити сертифікат")</f>
        <v>Завантажити сертифікат</v>
      </c>
    </row>
    <row r="244" spans="1:3" ht="57.6" x14ac:dyDescent="0.3">
      <c r="A244" s="1">
        <v>243</v>
      </c>
      <c r="B244" s="3" t="s">
        <v>199</v>
      </c>
      <c r="C244" t="str">
        <f>HYPERLINK("https://talan.bank.gov.ua/get-user-certificate/SEJMoyi9fxjy6bGx4NXV","Завантажити сертифікат")</f>
        <v>Завантажити сертифікат</v>
      </c>
    </row>
    <row r="245" spans="1:3" ht="57.6" x14ac:dyDescent="0.3">
      <c r="A245" s="1">
        <v>244</v>
      </c>
      <c r="B245" s="3" t="s">
        <v>199</v>
      </c>
      <c r="C245" t="str">
        <f>HYPERLINK("https://talan.bank.gov.ua/get-user-certificate/SEJMognfoAvnD6Dbaya2","Завантажити сертифікат")</f>
        <v>Завантажити сертифікат</v>
      </c>
    </row>
    <row r="246" spans="1:3" ht="28.8" x14ac:dyDescent="0.3">
      <c r="A246" s="1">
        <v>245</v>
      </c>
      <c r="B246" s="3" t="s">
        <v>200</v>
      </c>
      <c r="C246" t="str">
        <f>HYPERLINK("https://talan.bank.gov.ua/get-user-certificate/SEJMoe10iBLlHx-qwRJ4","Завантажити сертифікат")</f>
        <v>Завантажити сертифікат</v>
      </c>
    </row>
    <row r="247" spans="1:3" ht="28.8" x14ac:dyDescent="0.3">
      <c r="A247" s="1">
        <v>246</v>
      </c>
      <c r="B247" s="3" t="s">
        <v>201</v>
      </c>
      <c r="C247" t="str">
        <f>HYPERLINK("https://talan.bank.gov.ua/get-user-certificate/SEJMoTR5senkvvHABwSC","Завантажити сертифікат")</f>
        <v>Завантажити сертифікат</v>
      </c>
    </row>
    <row r="248" spans="1:3" ht="28.8" x14ac:dyDescent="0.3">
      <c r="A248" s="1">
        <v>247</v>
      </c>
      <c r="B248" s="3" t="s">
        <v>202</v>
      </c>
      <c r="C248" t="str">
        <f>HYPERLINK("https://talan.bank.gov.ua/get-user-certificate/SEJMo-u7GexT55n3T509","Завантажити сертифікат")</f>
        <v>Завантажити сертифікат</v>
      </c>
    </row>
    <row r="249" spans="1:3" ht="28.8" x14ac:dyDescent="0.3">
      <c r="A249" s="1">
        <v>248</v>
      </c>
      <c r="B249" s="3" t="s">
        <v>203</v>
      </c>
      <c r="C249" t="str">
        <f>HYPERLINK("https://talan.bank.gov.ua/get-user-certificate/SEJMo31JjQPvsXWYPzhj","Завантажити сертифікат")</f>
        <v>Завантажити сертифікат</v>
      </c>
    </row>
    <row r="250" spans="1:3" ht="43.2" x14ac:dyDescent="0.3">
      <c r="A250" s="1">
        <v>249</v>
      </c>
      <c r="B250" s="3" t="s">
        <v>204</v>
      </c>
      <c r="C250" t="str">
        <f>HYPERLINK("https://talan.bank.gov.ua/get-user-certificate/SEJMo1bmgE_ImVcJbWBp","Завантажити сертифікат")</f>
        <v>Завантажити сертифікат</v>
      </c>
    </row>
    <row r="251" spans="1:3" ht="28.8" x14ac:dyDescent="0.3">
      <c r="A251" s="1">
        <v>250</v>
      </c>
      <c r="B251" s="3" t="s">
        <v>205</v>
      </c>
      <c r="C251" t="str">
        <f>HYPERLINK("https://talan.bank.gov.ua/get-user-certificate/SEJMoE2SUsLzLDfSZL_0","Завантажити сертифікат")</f>
        <v>Завантажити сертифікат</v>
      </c>
    </row>
    <row r="252" spans="1:3" ht="28.8" x14ac:dyDescent="0.3">
      <c r="A252" s="1">
        <v>251</v>
      </c>
      <c r="B252" s="3" t="s">
        <v>206</v>
      </c>
      <c r="C252" t="str">
        <f>HYPERLINK("https://talan.bank.gov.ua/get-user-certificate/SEJMoRvFTtRUc6u1FOZ0","Завантажити сертифікат")</f>
        <v>Завантажити сертифікат</v>
      </c>
    </row>
    <row r="253" spans="1:3" x14ac:dyDescent="0.3">
      <c r="A253" s="1">
        <v>252</v>
      </c>
      <c r="B253" s="3" t="s">
        <v>207</v>
      </c>
      <c r="C253" t="str">
        <f>HYPERLINK("https://talan.bank.gov.ua/get-user-certificate/SEJMoNNx-qB6q-QAcwjX","Завантажити сертифікат")</f>
        <v>Завантажити сертифікат</v>
      </c>
    </row>
    <row r="254" spans="1:3" ht="43.2" x14ac:dyDescent="0.3">
      <c r="A254" s="1">
        <v>253</v>
      </c>
      <c r="B254" s="3" t="s">
        <v>208</v>
      </c>
      <c r="C254" t="str">
        <f>HYPERLINK("https://talan.bank.gov.ua/get-user-certificate/SEJMowHUNmh3zElSh0n4","Завантажити сертифікат")</f>
        <v>Завантажити сертифікат</v>
      </c>
    </row>
    <row r="255" spans="1:3" ht="28.8" x14ac:dyDescent="0.3">
      <c r="A255" s="1">
        <v>254</v>
      </c>
      <c r="B255" s="3" t="s">
        <v>209</v>
      </c>
      <c r="C255" t="str">
        <f>HYPERLINK("https://talan.bank.gov.ua/get-user-certificate/SEJMomVQ7QrVjS6LBpYf","Завантажити сертифікат")</f>
        <v>Завантажити сертифікат</v>
      </c>
    </row>
    <row r="256" spans="1:3" x14ac:dyDescent="0.3">
      <c r="A256" s="1">
        <v>255</v>
      </c>
      <c r="B256" s="3" t="s">
        <v>210</v>
      </c>
      <c r="C256" t="str">
        <f>HYPERLINK("https://talan.bank.gov.ua/get-user-certificate/SEJMoCcOAjmeK2sAMed2","Завантажити сертифікат")</f>
        <v>Завантажити сертифікат</v>
      </c>
    </row>
    <row r="257" spans="1:3" ht="28.8" x14ac:dyDescent="0.3">
      <c r="A257" s="1">
        <v>256</v>
      </c>
      <c r="B257" s="3" t="s">
        <v>211</v>
      </c>
      <c r="C257" t="str">
        <f>HYPERLINK("https://talan.bank.gov.ua/get-user-certificate/SEJMoEEXfaLKKUgek_Pg","Завантажити сертифікат")</f>
        <v>Завантажити сертифікат</v>
      </c>
    </row>
    <row r="258" spans="1:3" ht="43.2" x14ac:dyDescent="0.3">
      <c r="A258" s="1">
        <v>257</v>
      </c>
      <c r="B258" s="3" t="s">
        <v>212</v>
      </c>
      <c r="C258" t="str">
        <f>HYPERLINK("https://talan.bank.gov.ua/get-user-certificate/SEJMolylboT6n3nEEZvV","Завантажити сертифікат")</f>
        <v>Завантажити сертифікат</v>
      </c>
    </row>
    <row r="259" spans="1:3" ht="28.8" x14ac:dyDescent="0.3">
      <c r="A259" s="1">
        <v>258</v>
      </c>
      <c r="B259" s="3" t="s">
        <v>213</v>
      </c>
      <c r="C259" t="str">
        <f>HYPERLINK("https://talan.bank.gov.ua/get-user-certificate/SEJMoTQYy3Xs0DPcChXv","Завантажити сертифікат")</f>
        <v>Завантажити сертифікат</v>
      </c>
    </row>
    <row r="260" spans="1:3" ht="43.2" x14ac:dyDescent="0.3">
      <c r="A260" s="1">
        <v>259</v>
      </c>
      <c r="B260" s="3" t="s">
        <v>214</v>
      </c>
      <c r="C260" t="str">
        <f>HYPERLINK("https://talan.bank.gov.ua/get-user-certificate/SEJMoNr9n0RjRytHWxYe","Завантажити сертифікат")</f>
        <v>Завантажити сертифікат</v>
      </c>
    </row>
    <row r="261" spans="1:3" ht="28.8" x14ac:dyDescent="0.3">
      <c r="A261" s="1">
        <v>260</v>
      </c>
      <c r="B261" s="3" t="s">
        <v>215</v>
      </c>
      <c r="C261" t="str">
        <f>HYPERLINK("https://talan.bank.gov.ua/get-user-certificate/SEJMoKiaKNIpm6k9FynC","Завантажити сертифікат")</f>
        <v>Завантажити сертифікат</v>
      </c>
    </row>
    <row r="262" spans="1:3" ht="28.8" x14ac:dyDescent="0.3">
      <c r="A262" s="1">
        <v>261</v>
      </c>
      <c r="B262" s="3" t="s">
        <v>216</v>
      </c>
      <c r="C262" t="str">
        <f>HYPERLINK("https://talan.bank.gov.ua/get-user-certificate/SEJMoKQui7pQ4cuYolor","Завантажити сертифікат")</f>
        <v>Завантажити сертифікат</v>
      </c>
    </row>
    <row r="263" spans="1:3" ht="28.8" x14ac:dyDescent="0.3">
      <c r="A263" s="1">
        <v>262</v>
      </c>
      <c r="B263" s="3" t="s">
        <v>216</v>
      </c>
      <c r="C263" t="str">
        <f>HYPERLINK("https://talan.bank.gov.ua/get-user-certificate/SEJMozqtP1OBBCkdRtB1","Завантажити сертифікат")</f>
        <v>Завантажити сертифікат</v>
      </c>
    </row>
    <row r="264" spans="1:3" ht="28.8" x14ac:dyDescent="0.3">
      <c r="A264" s="1">
        <v>263</v>
      </c>
      <c r="B264" s="3" t="s">
        <v>217</v>
      </c>
      <c r="C264" t="str">
        <f>HYPERLINK("https://talan.bank.gov.ua/get-user-certificate/SEJMozbx_xL-S0fJbsNe","Завантажити сертифікат")</f>
        <v>Завантажити сертифікат</v>
      </c>
    </row>
    <row r="265" spans="1:3" ht="28.8" x14ac:dyDescent="0.3">
      <c r="A265" s="1">
        <v>264</v>
      </c>
      <c r="B265" s="3" t="s">
        <v>218</v>
      </c>
      <c r="C265" t="str">
        <f>HYPERLINK("https://talan.bank.gov.ua/get-user-certificate/SEJMowHSKZvcRdmVXbUx","Завантажити сертифікат")</f>
        <v>Завантажити сертифікат</v>
      </c>
    </row>
    <row r="266" spans="1:3" ht="28.8" x14ac:dyDescent="0.3">
      <c r="A266" s="1">
        <v>265</v>
      </c>
      <c r="B266" s="3" t="s">
        <v>219</v>
      </c>
      <c r="C266" t="str">
        <f>HYPERLINK("https://talan.bank.gov.ua/get-user-certificate/SEJModzXQXnkMS_WqSsT","Завантажити сертифікат")</f>
        <v>Завантажити сертифікат</v>
      </c>
    </row>
    <row r="267" spans="1:3" x14ac:dyDescent="0.3">
      <c r="A267" s="1">
        <v>266</v>
      </c>
      <c r="B267" s="3" t="s">
        <v>220</v>
      </c>
      <c r="C267" t="str">
        <f>HYPERLINK("https://talan.bank.gov.ua/get-user-certificate/SEJMoZUKSQ_npbWQLpZr","Завантажити сертифікат")</f>
        <v>Завантажити сертифікат</v>
      </c>
    </row>
    <row r="268" spans="1:3" ht="28.8" x14ac:dyDescent="0.3">
      <c r="A268" s="1">
        <v>267</v>
      </c>
      <c r="B268" s="3" t="s">
        <v>221</v>
      </c>
      <c r="C268" t="str">
        <f>HYPERLINK("https://talan.bank.gov.ua/get-user-certificate/SEJMoCv3Bpw8NJI2tqsY","Завантажити сертифікат")</f>
        <v>Завантажити сертифікат</v>
      </c>
    </row>
    <row r="269" spans="1:3" ht="28.8" x14ac:dyDescent="0.3">
      <c r="A269" s="1">
        <v>268</v>
      </c>
      <c r="B269" s="3" t="s">
        <v>222</v>
      </c>
      <c r="C269" t="str">
        <f>HYPERLINK("https://talan.bank.gov.ua/get-user-certificate/SEJMo5ED3thxey8ONRfz","Завантажити сертифікат")</f>
        <v>Завантажити сертифікат</v>
      </c>
    </row>
    <row r="270" spans="1:3" x14ac:dyDescent="0.3">
      <c r="A270" s="1">
        <v>269</v>
      </c>
      <c r="B270" s="3" t="s">
        <v>223</v>
      </c>
      <c r="C270" t="str">
        <f>HYPERLINK("https://talan.bank.gov.ua/get-user-certificate/SEJMooSJLSQLY3mlzAUf","Завантажити сертифікат")</f>
        <v>Завантажити сертифікат</v>
      </c>
    </row>
    <row r="271" spans="1:3" x14ac:dyDescent="0.3">
      <c r="A271" s="1">
        <v>270</v>
      </c>
      <c r="B271" s="3" t="s">
        <v>224</v>
      </c>
      <c r="C271" t="str">
        <f>HYPERLINK("https://talan.bank.gov.ua/get-user-certificate/SEJMowQ2qpe6sY6kNDSx","Завантажити сертифікат")</f>
        <v>Завантажити сертифікат</v>
      </c>
    </row>
    <row r="272" spans="1:3" ht="28.8" x14ac:dyDescent="0.3">
      <c r="A272" s="1">
        <v>271</v>
      </c>
      <c r="B272" s="3" t="s">
        <v>225</v>
      </c>
      <c r="C272" t="str">
        <f>HYPERLINK("https://talan.bank.gov.ua/get-user-certificate/SEJMoWWqGnPf4OmwSiHd","Завантажити сертифікат")</f>
        <v>Завантажити сертифікат</v>
      </c>
    </row>
    <row r="273" spans="1:3" x14ac:dyDescent="0.3">
      <c r="A273" s="1">
        <v>272</v>
      </c>
      <c r="B273" s="3" t="s">
        <v>226</v>
      </c>
      <c r="C273" t="str">
        <f>HYPERLINK("https://talan.bank.gov.ua/get-user-certificate/SEJMoyvLEyyeekW4fJSC","Завантажити сертифікат")</f>
        <v>Завантажити сертифікат</v>
      </c>
    </row>
    <row r="274" spans="1:3" ht="28.8" x14ac:dyDescent="0.3">
      <c r="A274" s="1">
        <v>273</v>
      </c>
      <c r="B274" s="3" t="s">
        <v>227</v>
      </c>
      <c r="C274" t="str">
        <f>HYPERLINK("https://talan.bank.gov.ua/get-user-certificate/SEJMolurvopy6vjCpd2l","Завантажити сертифікат")</f>
        <v>Завантажити сертифікат</v>
      </c>
    </row>
    <row r="275" spans="1:3" ht="28.8" x14ac:dyDescent="0.3">
      <c r="A275" s="1">
        <v>274</v>
      </c>
      <c r="B275" s="3" t="s">
        <v>228</v>
      </c>
      <c r="C275" t="str">
        <f>HYPERLINK("https://talan.bank.gov.ua/get-user-certificate/SEJMofjhbYzlt3aHbJQV","Завантажити сертифікат")</f>
        <v>Завантажити сертифікат</v>
      </c>
    </row>
    <row r="276" spans="1:3" ht="28.8" x14ac:dyDescent="0.3">
      <c r="A276" s="1">
        <v>275</v>
      </c>
      <c r="B276" s="3" t="s">
        <v>229</v>
      </c>
      <c r="C276" t="str">
        <f>HYPERLINK("https://talan.bank.gov.ua/get-user-certificate/SEJMoslDPgUWG--fgbll","Завантажити сертифікат")</f>
        <v>Завантажити сертифікат</v>
      </c>
    </row>
    <row r="277" spans="1:3" ht="28.8" x14ac:dyDescent="0.3">
      <c r="A277" s="1">
        <v>276</v>
      </c>
      <c r="B277" s="3" t="s">
        <v>230</v>
      </c>
      <c r="C277" t="str">
        <f>HYPERLINK("https://talan.bank.gov.ua/get-user-certificate/SEJMoFJHDNBrSzEZxVm7","Завантажити сертифікат")</f>
        <v>Завантажити сертифікат</v>
      </c>
    </row>
    <row r="278" spans="1:3" ht="43.2" x14ac:dyDescent="0.3">
      <c r="A278" s="1">
        <v>277</v>
      </c>
      <c r="B278" s="3" t="s">
        <v>231</v>
      </c>
      <c r="C278" t="str">
        <f>HYPERLINK("https://talan.bank.gov.ua/get-user-certificate/SEJMorHFr0D1ICVLZVx_","Завантажити сертифікат")</f>
        <v>Завантажити сертифікат</v>
      </c>
    </row>
    <row r="279" spans="1:3" ht="28.8" x14ac:dyDescent="0.3">
      <c r="A279" s="1">
        <v>278</v>
      </c>
      <c r="B279" s="3" t="s">
        <v>232</v>
      </c>
      <c r="C279" t="str">
        <f>HYPERLINK("https://talan.bank.gov.ua/get-user-certificate/SEJMofqg4Ba9Zuc-GenO","Завантажити сертифікат")</f>
        <v>Завантажити сертифікат</v>
      </c>
    </row>
    <row r="280" spans="1:3" ht="28.8" x14ac:dyDescent="0.3">
      <c r="A280" s="1">
        <v>279</v>
      </c>
      <c r="B280" s="3" t="s">
        <v>233</v>
      </c>
      <c r="C280" t="str">
        <f>HYPERLINK("https://talan.bank.gov.ua/get-user-certificate/SEJMobHSFf_PlwkfQaRm","Завантажити сертифікат")</f>
        <v>Завантажити сертифікат</v>
      </c>
    </row>
    <row r="281" spans="1:3" ht="28.8" x14ac:dyDescent="0.3">
      <c r="A281" s="1">
        <v>280</v>
      </c>
      <c r="B281" s="3" t="s">
        <v>234</v>
      </c>
      <c r="C281" t="str">
        <f>HYPERLINK("https://talan.bank.gov.ua/get-user-certificate/SEJModywA6tnNaHWJm_v","Завантажити сертифікат")</f>
        <v>Завантажити сертифікат</v>
      </c>
    </row>
    <row r="282" spans="1:3" ht="28.8" x14ac:dyDescent="0.3">
      <c r="A282" s="1">
        <v>281</v>
      </c>
      <c r="B282" s="3" t="s">
        <v>235</v>
      </c>
      <c r="C282" t="str">
        <f>HYPERLINK("https://talan.bank.gov.ua/get-user-certificate/SEJMoAQgPcCQUTYHJF3A","Завантажити сертифікат")</f>
        <v>Завантажити сертифікат</v>
      </c>
    </row>
    <row r="283" spans="1:3" ht="28.8" x14ac:dyDescent="0.3">
      <c r="A283" s="1">
        <v>282</v>
      </c>
      <c r="B283" s="3" t="s">
        <v>236</v>
      </c>
      <c r="C283" t="str">
        <f>HYPERLINK("https://talan.bank.gov.ua/get-user-certificate/SEJMoYvNP6aiT9yg6ysz","Завантажити сертифікат")</f>
        <v>Завантажити сертифікат</v>
      </c>
    </row>
    <row r="284" spans="1:3" ht="28.8" x14ac:dyDescent="0.3">
      <c r="A284" s="1">
        <v>283</v>
      </c>
      <c r="B284" s="3" t="s">
        <v>237</v>
      </c>
      <c r="C284" t="str">
        <f>HYPERLINK("https://talan.bank.gov.ua/get-user-certificate/SEJMoVZPfeanVO4ENNXI","Завантажити сертифікат")</f>
        <v>Завантажити сертифікат</v>
      </c>
    </row>
    <row r="285" spans="1:3" ht="28.8" x14ac:dyDescent="0.3">
      <c r="A285" s="1">
        <v>284</v>
      </c>
      <c r="B285" s="3" t="s">
        <v>238</v>
      </c>
      <c r="C285" t="str">
        <f>HYPERLINK("https://talan.bank.gov.ua/get-user-certificate/SEJMoa7T7E4YekmJc-2z","Завантажити сертифікат")</f>
        <v>Завантажити сертифікат</v>
      </c>
    </row>
    <row r="286" spans="1:3" ht="28.8" x14ac:dyDescent="0.3">
      <c r="A286" s="1">
        <v>285</v>
      </c>
      <c r="B286" s="3" t="s">
        <v>239</v>
      </c>
      <c r="C286" t="str">
        <f>HYPERLINK("https://talan.bank.gov.ua/get-user-certificate/SEJMopws8lv_FPUT62Ns","Завантажити сертифікат")</f>
        <v>Завантажити сертифікат</v>
      </c>
    </row>
    <row r="287" spans="1:3" x14ac:dyDescent="0.3">
      <c r="A287" s="1">
        <v>286</v>
      </c>
      <c r="B287" s="3" t="s">
        <v>240</v>
      </c>
      <c r="C287" t="str">
        <f>HYPERLINK("https://talan.bank.gov.ua/get-user-certificate/SEJMoCU7bQyRBFDYOYgm","Завантажити сертифікат")</f>
        <v>Завантажити сертифікат</v>
      </c>
    </row>
    <row r="288" spans="1:3" ht="28.8" x14ac:dyDescent="0.3">
      <c r="A288" s="1">
        <v>287</v>
      </c>
      <c r="B288" s="3" t="s">
        <v>241</v>
      </c>
      <c r="C288" t="str">
        <f>HYPERLINK("https://talan.bank.gov.ua/get-user-certificate/SEJMo_MtNaPEOslYPD1-","Завантажити сертифікат")</f>
        <v>Завантажити сертифікат</v>
      </c>
    </row>
    <row r="289" spans="1:3" x14ac:dyDescent="0.3">
      <c r="A289" s="1">
        <v>288</v>
      </c>
      <c r="B289" s="3" t="s">
        <v>242</v>
      </c>
      <c r="C289" t="str">
        <f>HYPERLINK("https://talan.bank.gov.ua/get-user-certificate/SEJMoYHNl-wzcZeC5iGg","Завантажити сертифікат")</f>
        <v>Завантажити сертифікат</v>
      </c>
    </row>
    <row r="290" spans="1:3" ht="28.8" x14ac:dyDescent="0.3">
      <c r="A290" s="1">
        <v>289</v>
      </c>
      <c r="B290" s="3" t="s">
        <v>243</v>
      </c>
      <c r="C290" t="str">
        <f>HYPERLINK("https://talan.bank.gov.ua/get-user-certificate/SEJMoENDVdqB2CTRNNDr","Завантажити сертифікат")</f>
        <v>Завантажити сертифікат</v>
      </c>
    </row>
    <row r="291" spans="1:3" ht="28.8" x14ac:dyDescent="0.3">
      <c r="A291" s="1">
        <v>290</v>
      </c>
      <c r="B291" s="3" t="s">
        <v>243</v>
      </c>
      <c r="C291" t="str">
        <f>HYPERLINK("https://talan.bank.gov.ua/get-user-certificate/SEJMoK7eoM43Ep0zexbk","Завантажити сертифікат")</f>
        <v>Завантажити сертифікат</v>
      </c>
    </row>
    <row r="292" spans="1:3" ht="28.8" x14ac:dyDescent="0.3">
      <c r="A292" s="1">
        <v>291</v>
      </c>
      <c r="B292" s="3" t="s">
        <v>243</v>
      </c>
      <c r="C292" t="str">
        <f>HYPERLINK("https://talan.bank.gov.ua/get-user-certificate/SEJMoQhqy6mCZ4rVbyr3","Завантажити сертифікат")</f>
        <v>Завантажити сертифікат</v>
      </c>
    </row>
    <row r="293" spans="1:3" x14ac:dyDescent="0.3">
      <c r="A293" s="1">
        <v>292</v>
      </c>
      <c r="B293" s="3" t="s">
        <v>244</v>
      </c>
      <c r="C293" t="str">
        <f>HYPERLINK("https://talan.bank.gov.ua/get-user-certificate/SEJMoLcofw8-afB9LWyv","Завантажити сертифікат")</f>
        <v>Завантажити сертифікат</v>
      </c>
    </row>
    <row r="294" spans="1:3" ht="28.8" x14ac:dyDescent="0.3">
      <c r="A294" s="1">
        <v>293</v>
      </c>
      <c r="B294" s="3" t="s">
        <v>245</v>
      </c>
      <c r="C294" t="str">
        <f>HYPERLINK("https://talan.bank.gov.ua/get-user-certificate/SEJMoxFOapbJozfDuJcY","Завантажити сертифікат")</f>
        <v>Завантажити сертифікат</v>
      </c>
    </row>
    <row r="295" spans="1:3" ht="43.2" x14ac:dyDescent="0.3">
      <c r="A295" s="1">
        <v>294</v>
      </c>
      <c r="B295" s="3" t="s">
        <v>246</v>
      </c>
      <c r="C295" t="str">
        <f>HYPERLINK("https://talan.bank.gov.ua/get-user-certificate/SEJMo0BGfyUZVchqjdSo","Завантажити сертифікат")</f>
        <v>Завантажити сертифікат</v>
      </c>
    </row>
    <row r="296" spans="1:3" ht="43.2" x14ac:dyDescent="0.3">
      <c r="A296" s="1">
        <v>295</v>
      </c>
      <c r="B296" s="3" t="s">
        <v>247</v>
      </c>
      <c r="C296" t="str">
        <f>HYPERLINK("https://talan.bank.gov.ua/get-user-certificate/SEJMo6brLMTWLZTbXumd","Завантажити сертифікат")</f>
        <v>Завантажити сертифікат</v>
      </c>
    </row>
    <row r="297" spans="1:3" ht="43.2" x14ac:dyDescent="0.3">
      <c r="A297" s="1">
        <v>296</v>
      </c>
      <c r="B297" s="3" t="s">
        <v>248</v>
      </c>
      <c r="C297" t="str">
        <f>HYPERLINK("https://talan.bank.gov.ua/get-user-certificate/SEJMouLiwDdWY4LrMlMN","Завантажити сертифікат")</f>
        <v>Завантажити сертифікат</v>
      </c>
    </row>
    <row r="298" spans="1:3" ht="28.8" x14ac:dyDescent="0.3">
      <c r="A298" s="1">
        <v>297</v>
      </c>
      <c r="B298" s="3" t="s">
        <v>249</v>
      </c>
      <c r="C298" t="str">
        <f>HYPERLINK("https://talan.bank.gov.ua/get-user-certificate/SEJMojwjVHz_CLL1Vqyf","Завантажити сертифікат")</f>
        <v>Завантажити сертифікат</v>
      </c>
    </row>
    <row r="299" spans="1:3" ht="28.8" x14ac:dyDescent="0.3">
      <c r="A299" s="1">
        <v>298</v>
      </c>
      <c r="B299" s="3" t="s">
        <v>250</v>
      </c>
      <c r="C299" t="str">
        <f>HYPERLINK("https://talan.bank.gov.ua/get-user-certificate/SEJMoGveJ7mfCH0ts5lE","Завантажити сертифікат")</f>
        <v>Завантажити сертифікат</v>
      </c>
    </row>
    <row r="300" spans="1:3" ht="43.2" x14ac:dyDescent="0.3">
      <c r="A300" s="1">
        <v>299</v>
      </c>
      <c r="B300" s="3" t="s">
        <v>251</v>
      </c>
      <c r="C300" t="str">
        <f>HYPERLINK("https://talan.bank.gov.ua/get-user-certificate/SEJMo5zDBPb66s3eClYl","Завантажити сертифікат")</f>
        <v>Завантажити сертифікат</v>
      </c>
    </row>
    <row r="301" spans="1:3" ht="43.2" x14ac:dyDescent="0.3">
      <c r="A301" s="1">
        <v>300</v>
      </c>
      <c r="B301" s="3" t="s">
        <v>252</v>
      </c>
      <c r="C301" t="str">
        <f>HYPERLINK("https://talan.bank.gov.ua/get-user-certificate/SEJMoT-kYFYPRrkSmmBL","Завантажити сертифікат")</f>
        <v>Завантажити сертифікат</v>
      </c>
    </row>
    <row r="302" spans="1:3" ht="28.8" x14ac:dyDescent="0.3">
      <c r="A302" s="1">
        <v>301</v>
      </c>
      <c r="B302" s="3" t="s">
        <v>253</v>
      </c>
      <c r="C302" t="str">
        <f>HYPERLINK("https://talan.bank.gov.ua/get-user-certificate/SEJMoMCARWQmhrgRmAGx","Завантажити сертифікат")</f>
        <v>Завантажити сертифікат</v>
      </c>
    </row>
    <row r="303" spans="1:3" ht="43.2" x14ac:dyDescent="0.3">
      <c r="A303" s="1">
        <v>302</v>
      </c>
      <c r="B303" s="3" t="s">
        <v>254</v>
      </c>
      <c r="C303" t="str">
        <f>HYPERLINK("https://talan.bank.gov.ua/get-user-certificate/SEJMoCuA8BcHTIQ-FICG","Завантажити сертифікат")</f>
        <v>Завантажити сертифікат</v>
      </c>
    </row>
    <row r="304" spans="1:3" ht="43.2" x14ac:dyDescent="0.3">
      <c r="A304" s="1">
        <v>303</v>
      </c>
      <c r="B304" s="3" t="s">
        <v>255</v>
      </c>
      <c r="C304" t="str">
        <f>HYPERLINK("https://talan.bank.gov.ua/get-user-certificate/SEJMoxc5qUgkaU25jMoh","Завантажити сертифікат")</f>
        <v>Завантажити сертифікат</v>
      </c>
    </row>
    <row r="305" spans="1:3" ht="57.6" x14ac:dyDescent="0.3">
      <c r="A305" s="1">
        <v>304</v>
      </c>
      <c r="B305" s="3" t="s">
        <v>256</v>
      </c>
      <c r="C305" t="str">
        <f>HYPERLINK("https://talan.bank.gov.ua/get-user-certificate/SEJMotJZk6mJr6aBBbyf","Завантажити сертифікат")</f>
        <v>Завантажити сертифікат</v>
      </c>
    </row>
    <row r="306" spans="1:3" x14ac:dyDescent="0.3">
      <c r="A306" s="1">
        <v>305</v>
      </c>
      <c r="B306" s="3" t="s">
        <v>257</v>
      </c>
      <c r="C306" t="str">
        <f>HYPERLINK("https://talan.bank.gov.ua/get-user-certificate/SEJMo3gvxTGtooHagVxK","Завантажити сертифікат")</f>
        <v>Завантажити сертифікат</v>
      </c>
    </row>
    <row r="307" spans="1:3" ht="28.8" x14ac:dyDescent="0.3">
      <c r="A307" s="1">
        <v>306</v>
      </c>
      <c r="B307" s="3" t="s">
        <v>258</v>
      </c>
      <c r="C307" t="str">
        <f>HYPERLINK("https://talan.bank.gov.ua/get-user-certificate/SEJMov6oHIaLd7U1DZbD","Завантажити сертифікат")</f>
        <v>Завантажити сертифікат</v>
      </c>
    </row>
    <row r="308" spans="1:3" ht="28.8" x14ac:dyDescent="0.3">
      <c r="A308" s="1">
        <v>307</v>
      </c>
      <c r="B308" s="3" t="s">
        <v>259</v>
      </c>
      <c r="C308" t="str">
        <f>HYPERLINK("https://talan.bank.gov.ua/get-user-certificate/SEJModhmvxK7V4SMtM3r","Завантажити сертифікат")</f>
        <v>Завантажити сертифікат</v>
      </c>
    </row>
    <row r="309" spans="1:3" ht="28.8" x14ac:dyDescent="0.3">
      <c r="A309" s="1">
        <v>308</v>
      </c>
      <c r="B309" s="3" t="s">
        <v>260</v>
      </c>
      <c r="C309" t="str">
        <f>HYPERLINK("https://talan.bank.gov.ua/get-user-certificate/SEJMordmEXFAk_wNYJht","Завантажити сертифікат")</f>
        <v>Завантажити сертифікат</v>
      </c>
    </row>
    <row r="310" spans="1:3" x14ac:dyDescent="0.3">
      <c r="A310" s="1">
        <v>309</v>
      </c>
      <c r="B310" s="3" t="s">
        <v>261</v>
      </c>
      <c r="C310" t="str">
        <f>HYPERLINK("https://talan.bank.gov.ua/get-user-certificate/SEJMoWFVaCgNqaLjbIF-","Завантажити сертифікат")</f>
        <v>Завантажити сертифікат</v>
      </c>
    </row>
    <row r="311" spans="1:3" x14ac:dyDescent="0.3">
      <c r="A311" s="1">
        <v>310</v>
      </c>
      <c r="B311" s="3" t="s">
        <v>262</v>
      </c>
      <c r="C311" t="str">
        <f>HYPERLINK("https://talan.bank.gov.ua/get-user-certificate/SEJMoo9A9wFytTsAYgjl","Завантажити сертифікат")</f>
        <v>Завантажити сертифікат</v>
      </c>
    </row>
    <row r="312" spans="1:3" x14ac:dyDescent="0.3">
      <c r="A312" s="1">
        <v>311</v>
      </c>
      <c r="B312" s="3" t="s">
        <v>262</v>
      </c>
      <c r="C312" t="str">
        <f>HYPERLINK("https://talan.bank.gov.ua/get-user-certificate/SEJMo7jOSaCvLWdOopzk","Завантажити сертифікат")</f>
        <v>Завантажити сертифікат</v>
      </c>
    </row>
    <row r="313" spans="1:3" x14ac:dyDescent="0.3">
      <c r="A313" s="1">
        <v>312</v>
      </c>
      <c r="B313" s="3" t="s">
        <v>262</v>
      </c>
      <c r="C313" t="str">
        <f>HYPERLINK("https://talan.bank.gov.ua/get-user-certificate/SEJMo99vki7GGCrSmTdZ","Завантажити сертифікат")</f>
        <v>Завантажити сертифікат</v>
      </c>
    </row>
    <row r="314" spans="1:3" x14ac:dyDescent="0.3">
      <c r="A314" s="1">
        <v>313</v>
      </c>
      <c r="B314" s="3" t="s">
        <v>262</v>
      </c>
      <c r="C314" t="str">
        <f>HYPERLINK("https://talan.bank.gov.ua/get-user-certificate/SEJMoVHDrcKmJtzWykuP","Завантажити сертифікат")</f>
        <v>Завантажити сертифікат</v>
      </c>
    </row>
    <row r="315" spans="1:3" x14ac:dyDescent="0.3">
      <c r="A315" s="1">
        <v>314</v>
      </c>
      <c r="B315" s="3" t="s">
        <v>263</v>
      </c>
      <c r="C315" t="str">
        <f>HYPERLINK("https://talan.bank.gov.ua/get-user-certificate/SEJMoloRTN4cAwao4tGo","Завантажити сертифікат")</f>
        <v>Завантажити сертифікат</v>
      </c>
    </row>
    <row r="316" spans="1:3" x14ac:dyDescent="0.3">
      <c r="A316" s="1">
        <v>315</v>
      </c>
      <c r="B316" s="3" t="s">
        <v>264</v>
      </c>
      <c r="C316" t="str">
        <f>HYPERLINK("https://talan.bank.gov.ua/get-user-certificate/SEJMobGHIxF9WP3e_Aof","Завантажити сертифікат")</f>
        <v>Завантажити сертифікат</v>
      </c>
    </row>
    <row r="317" spans="1:3" x14ac:dyDescent="0.3">
      <c r="A317" s="1">
        <v>316</v>
      </c>
      <c r="B317" s="3" t="s">
        <v>265</v>
      </c>
      <c r="C317" t="str">
        <f>HYPERLINK("https://talan.bank.gov.ua/get-user-certificate/SEJMokGrLK66rPLkF568","Завантажити сертифікат")</f>
        <v>Завантажити сертифікат</v>
      </c>
    </row>
    <row r="318" spans="1:3" ht="28.8" x14ac:dyDescent="0.3">
      <c r="A318" s="1">
        <v>317</v>
      </c>
      <c r="B318" s="3" t="s">
        <v>266</v>
      </c>
      <c r="C318" t="str">
        <f>HYPERLINK("https://talan.bank.gov.ua/get-user-certificate/SEJMoDbM0lWsmVb_aMIw","Завантажити сертифікат")</f>
        <v>Завантажити сертифікат</v>
      </c>
    </row>
    <row r="319" spans="1:3" ht="28.8" x14ac:dyDescent="0.3">
      <c r="A319" s="1">
        <v>318</v>
      </c>
      <c r="B319" s="3" t="s">
        <v>267</v>
      </c>
      <c r="C319" t="str">
        <f>HYPERLINK("https://talan.bank.gov.ua/get-user-certificate/SEJMo-yIoH6pZI5DTmC1","Завантажити сертифікат")</f>
        <v>Завантажити сертифікат</v>
      </c>
    </row>
    <row r="320" spans="1:3" ht="28.8" x14ac:dyDescent="0.3">
      <c r="A320" s="1">
        <v>319</v>
      </c>
      <c r="B320" s="3" t="s">
        <v>268</v>
      </c>
      <c r="C320" t="str">
        <f>HYPERLINK("https://talan.bank.gov.ua/get-user-certificate/SEJMo8qv1e81Q4Hkv4P8","Завантажити сертифікат")</f>
        <v>Завантажити сертифікат</v>
      </c>
    </row>
    <row r="321" spans="1:3" ht="28.8" x14ac:dyDescent="0.3">
      <c r="A321" s="1">
        <v>320</v>
      </c>
      <c r="B321" s="3" t="s">
        <v>268</v>
      </c>
      <c r="C321" t="str">
        <f>HYPERLINK("https://talan.bank.gov.ua/get-user-certificate/SEJMoeTNRZscHcIEcWaJ","Завантажити сертифікат")</f>
        <v>Завантажити сертифікат</v>
      </c>
    </row>
    <row r="322" spans="1:3" x14ac:dyDescent="0.3">
      <c r="A322" s="1">
        <v>321</v>
      </c>
      <c r="B322" s="3" t="s">
        <v>269</v>
      </c>
      <c r="C322" t="str">
        <f>HYPERLINK("https://talan.bank.gov.ua/get-user-certificate/SEJMoN-TX3H3SxkhCk2D","Завантажити сертифікат")</f>
        <v>Завантажити сертифікат</v>
      </c>
    </row>
    <row r="323" spans="1:3" x14ac:dyDescent="0.3">
      <c r="A323" s="1">
        <v>322</v>
      </c>
      <c r="B323" s="3" t="s">
        <v>270</v>
      </c>
      <c r="C323" t="str">
        <f>HYPERLINK("https://talan.bank.gov.ua/get-user-certificate/SEJMotAxml-4lRZ8NMOg","Завантажити сертифікат")</f>
        <v>Завантажити сертифікат</v>
      </c>
    </row>
    <row r="324" spans="1:3" ht="28.8" x14ac:dyDescent="0.3">
      <c r="A324" s="1">
        <v>323</v>
      </c>
      <c r="B324" s="3" t="s">
        <v>271</v>
      </c>
      <c r="C324" t="str">
        <f>HYPERLINK("https://talan.bank.gov.ua/get-user-certificate/SEJMo8krQwMGiRm4eP9I","Завантажити сертифікат")</f>
        <v>Завантажити сертифікат</v>
      </c>
    </row>
    <row r="325" spans="1:3" ht="28.8" x14ac:dyDescent="0.3">
      <c r="A325" s="1">
        <v>324</v>
      </c>
      <c r="B325" s="3" t="s">
        <v>272</v>
      </c>
      <c r="C325" t="str">
        <f>HYPERLINK("https://talan.bank.gov.ua/get-user-certificate/SEJMoHkVwaQUeV4F8EtE","Завантажити сертифікат")</f>
        <v>Завантажити сертифікат</v>
      </c>
    </row>
    <row r="326" spans="1:3" ht="28.8" x14ac:dyDescent="0.3">
      <c r="A326" s="1">
        <v>325</v>
      </c>
      <c r="B326" s="3" t="s">
        <v>272</v>
      </c>
      <c r="C326" t="str">
        <f>HYPERLINK("https://talan.bank.gov.ua/get-user-certificate/SEJMoxBK-V3AfhsPKqrf","Завантажити сертифікат")</f>
        <v>Завантажити сертифікат</v>
      </c>
    </row>
    <row r="327" spans="1:3" x14ac:dyDescent="0.3">
      <c r="A327" s="1">
        <v>326</v>
      </c>
      <c r="B327" s="3" t="s">
        <v>273</v>
      </c>
      <c r="C327" t="str">
        <f>HYPERLINK("https://talan.bank.gov.ua/get-user-certificate/SEJMoQE-xchHoqfH8stv","Завантажити сертифікат")</f>
        <v>Завантажити сертифікат</v>
      </c>
    </row>
    <row r="328" spans="1:3" x14ac:dyDescent="0.3">
      <c r="A328" s="1">
        <v>327</v>
      </c>
      <c r="B328" s="3" t="s">
        <v>274</v>
      </c>
      <c r="C328" t="str">
        <f>HYPERLINK("https://talan.bank.gov.ua/get-user-certificate/SEJMoer1U7n085bVM-Ch","Завантажити сертифікат")</f>
        <v>Завантажити сертифікат</v>
      </c>
    </row>
    <row r="329" spans="1:3" x14ac:dyDescent="0.3">
      <c r="A329" s="1">
        <v>328</v>
      </c>
      <c r="B329" s="3" t="s">
        <v>275</v>
      </c>
      <c r="C329" t="str">
        <f>HYPERLINK("https://talan.bank.gov.ua/get-user-certificate/SEJMo-GNt4IkZUltoHsK","Завантажити сертифікат")</f>
        <v>Завантажити сертифікат</v>
      </c>
    </row>
    <row r="330" spans="1:3" x14ac:dyDescent="0.3">
      <c r="A330" s="1">
        <v>329</v>
      </c>
      <c r="B330" s="3" t="s">
        <v>275</v>
      </c>
      <c r="C330" t="str">
        <f>HYPERLINK("https://talan.bank.gov.ua/get-user-certificate/SEJMolvQ4gn51rDfALpI","Завантажити сертифікат")</f>
        <v>Завантажити сертифікат</v>
      </c>
    </row>
    <row r="331" spans="1:3" ht="28.8" x14ac:dyDescent="0.3">
      <c r="A331" s="1">
        <v>330</v>
      </c>
      <c r="B331" s="3" t="s">
        <v>276</v>
      </c>
      <c r="C331" t="str">
        <f>HYPERLINK("https://talan.bank.gov.ua/get-user-certificate/SEJMo8nWtzb5nKWXF237","Завантажити сертифікат")</f>
        <v>Завантажити сертифікат</v>
      </c>
    </row>
    <row r="332" spans="1:3" ht="28.8" x14ac:dyDescent="0.3">
      <c r="A332" s="1">
        <v>331</v>
      </c>
      <c r="B332" s="3" t="s">
        <v>276</v>
      </c>
      <c r="C332" t="str">
        <f>HYPERLINK("https://talan.bank.gov.ua/get-user-certificate/SEJMoAItOXIU3ZxpRgWl","Завантажити сертифікат")</f>
        <v>Завантажити сертифікат</v>
      </c>
    </row>
    <row r="333" spans="1:3" ht="28.8" x14ac:dyDescent="0.3">
      <c r="A333" s="1">
        <v>332</v>
      </c>
      <c r="B333" s="3" t="s">
        <v>277</v>
      </c>
      <c r="C333" t="str">
        <f>HYPERLINK("https://talan.bank.gov.ua/get-user-certificate/SEJMoraq9cjKY5IIOKJx","Завантажити сертифікат")</f>
        <v>Завантажити сертифікат</v>
      </c>
    </row>
    <row r="334" spans="1:3" x14ac:dyDescent="0.3">
      <c r="A334" s="1">
        <v>333</v>
      </c>
      <c r="B334" s="3" t="s">
        <v>278</v>
      </c>
      <c r="C334" t="str">
        <f>HYPERLINK("https://talan.bank.gov.ua/get-user-certificate/SEJMouGJ5VBKgFHuh5Bx","Завантажити сертифікат")</f>
        <v>Завантажити сертифікат</v>
      </c>
    </row>
    <row r="335" spans="1:3" ht="28.8" x14ac:dyDescent="0.3">
      <c r="A335" s="1">
        <v>334</v>
      </c>
      <c r="B335" s="3" t="s">
        <v>279</v>
      </c>
      <c r="C335" t="str">
        <f>HYPERLINK("https://talan.bank.gov.ua/get-user-certificate/SEJModpcxKiHb7NuCQwa","Завантажити сертифікат")</f>
        <v>Завантажити сертифікат</v>
      </c>
    </row>
    <row r="336" spans="1:3" ht="28.8" x14ac:dyDescent="0.3">
      <c r="A336" s="1">
        <v>335</v>
      </c>
      <c r="B336" s="3" t="s">
        <v>280</v>
      </c>
      <c r="C336" t="str">
        <f>HYPERLINK("https://talan.bank.gov.ua/get-user-certificate/SEJMoNQn4t6eugEh6T_t","Завантажити сертифікат")</f>
        <v>Завантажити сертифікат</v>
      </c>
    </row>
    <row r="337" spans="1:3" x14ac:dyDescent="0.3">
      <c r="A337" s="1">
        <v>336</v>
      </c>
      <c r="B337" s="3" t="s">
        <v>281</v>
      </c>
      <c r="C337" t="str">
        <f>HYPERLINK("https://talan.bank.gov.ua/get-user-certificate/SEJMo8ltecXUyj9cFW_6","Завантажити сертифікат")</f>
        <v>Завантажити сертифікат</v>
      </c>
    </row>
    <row r="338" spans="1:3" ht="28.8" x14ac:dyDescent="0.3">
      <c r="A338" s="1">
        <v>337</v>
      </c>
      <c r="B338" s="3" t="s">
        <v>282</v>
      </c>
      <c r="C338" t="str">
        <f>HYPERLINK("https://talan.bank.gov.ua/get-user-certificate/SEJMoVV2Tk3Ji-jExl65","Завантажити сертифікат")</f>
        <v>Завантажити сертифікат</v>
      </c>
    </row>
    <row r="339" spans="1:3" ht="43.2" x14ac:dyDescent="0.3">
      <c r="A339" s="1">
        <v>338</v>
      </c>
      <c r="B339" s="3" t="s">
        <v>283</v>
      </c>
      <c r="C339" t="str">
        <f>HYPERLINK("https://talan.bank.gov.ua/get-user-certificate/SEJMois7IybzaaBX_lhN","Завантажити сертифікат")</f>
        <v>Завантажити сертифікат</v>
      </c>
    </row>
    <row r="340" spans="1:3" ht="43.2" x14ac:dyDescent="0.3">
      <c r="A340" s="1">
        <v>339</v>
      </c>
      <c r="B340" s="3" t="s">
        <v>283</v>
      </c>
      <c r="C340" t="str">
        <f>HYPERLINK("https://talan.bank.gov.ua/get-user-certificate/SEJMoeNV97SIkNwTcyla","Завантажити сертифікат")</f>
        <v>Завантажити сертифікат</v>
      </c>
    </row>
    <row r="341" spans="1:3" ht="43.2" x14ac:dyDescent="0.3">
      <c r="A341" s="1">
        <v>340</v>
      </c>
      <c r="B341" s="3" t="s">
        <v>283</v>
      </c>
      <c r="C341" t="str">
        <f>HYPERLINK("https://talan.bank.gov.ua/get-user-certificate/SEJMo8k2d6lI5bPWJ6VY","Завантажити сертифікат")</f>
        <v>Завантажити сертифікат</v>
      </c>
    </row>
    <row r="342" spans="1:3" x14ac:dyDescent="0.3">
      <c r="A342" s="1">
        <v>341</v>
      </c>
      <c r="B342" s="3" t="s">
        <v>284</v>
      </c>
      <c r="C342" t="str">
        <f>HYPERLINK("https://talan.bank.gov.ua/get-user-certificate/SEJMouP35x2EgxhVaDnk","Завантажити сертифікат")</f>
        <v>Завантажити сертифікат</v>
      </c>
    </row>
    <row r="343" spans="1:3" x14ac:dyDescent="0.3">
      <c r="A343" s="1">
        <v>342</v>
      </c>
      <c r="B343" s="3" t="s">
        <v>285</v>
      </c>
      <c r="C343" t="str">
        <f>HYPERLINK("https://talan.bank.gov.ua/get-user-certificate/SEJMoKbEmH1oprknjoRh","Завантажити сертифікат")</f>
        <v>Завантажити сертифікат</v>
      </c>
    </row>
    <row r="344" spans="1:3" ht="28.8" x14ac:dyDescent="0.3">
      <c r="A344" s="1">
        <v>343</v>
      </c>
      <c r="B344" s="3" t="s">
        <v>286</v>
      </c>
      <c r="C344" t="str">
        <f>HYPERLINK("https://talan.bank.gov.ua/get-user-certificate/SEJMoJYz7POPPxWgwdrx","Завантажити сертифікат")</f>
        <v>Завантажити сертифікат</v>
      </c>
    </row>
    <row r="345" spans="1:3" x14ac:dyDescent="0.3">
      <c r="A345" s="1">
        <v>344</v>
      </c>
      <c r="B345" s="3" t="s">
        <v>287</v>
      </c>
      <c r="C345" t="str">
        <f>HYPERLINK("https://talan.bank.gov.ua/get-user-certificate/SEJMo2-nZnmXqnDXbn2v","Завантажити сертифікат")</f>
        <v>Завантажити сертифікат</v>
      </c>
    </row>
    <row r="346" spans="1:3" ht="28.8" x14ac:dyDescent="0.3">
      <c r="A346" s="1">
        <v>345</v>
      </c>
      <c r="B346" s="3" t="s">
        <v>288</v>
      </c>
      <c r="C346" t="str">
        <f>HYPERLINK("https://talan.bank.gov.ua/get-user-certificate/SEJMo0Cnlv90KKG_sLGR","Завантажити сертифікат")</f>
        <v>Завантажити сертифікат</v>
      </c>
    </row>
    <row r="347" spans="1:3" ht="28.8" x14ac:dyDescent="0.3">
      <c r="A347" s="1">
        <v>346</v>
      </c>
      <c r="B347" s="3" t="s">
        <v>289</v>
      </c>
      <c r="C347" t="str">
        <f>HYPERLINK("https://talan.bank.gov.ua/get-user-certificate/SEJMo8X6kKbrQG2OKJlE","Завантажити сертифікат")</f>
        <v>Завантажити сертифікат</v>
      </c>
    </row>
    <row r="348" spans="1:3" x14ac:dyDescent="0.3">
      <c r="A348" s="1">
        <v>347</v>
      </c>
      <c r="B348" s="3" t="s">
        <v>290</v>
      </c>
      <c r="C348" t="str">
        <f>HYPERLINK("https://talan.bank.gov.ua/get-user-certificate/SEJMozzaHdc3qZnLesKA","Завантажити сертифікат")</f>
        <v>Завантажити сертифікат</v>
      </c>
    </row>
    <row r="349" spans="1:3" ht="43.2" x14ac:dyDescent="0.3">
      <c r="A349" s="1">
        <v>348</v>
      </c>
      <c r="B349" s="3" t="s">
        <v>291</v>
      </c>
      <c r="C349" t="str">
        <f>HYPERLINK("https://talan.bank.gov.ua/get-user-certificate/SEJMoEfnBCbMo691wr6Q","Завантажити сертифікат")</f>
        <v>Завантажити сертифікат</v>
      </c>
    </row>
    <row r="350" spans="1:3" ht="43.2" x14ac:dyDescent="0.3">
      <c r="A350" s="1">
        <v>349</v>
      </c>
      <c r="B350" s="3" t="s">
        <v>292</v>
      </c>
      <c r="C350" t="str">
        <f>HYPERLINK("https://talan.bank.gov.ua/get-user-certificate/SEJMoQwZ7HmQ3jwDbh7C","Завантажити сертифікат")</f>
        <v>Завантажити сертифікат</v>
      </c>
    </row>
    <row r="351" spans="1:3" x14ac:dyDescent="0.3">
      <c r="A351" s="1">
        <v>350</v>
      </c>
      <c r="B351" s="3" t="s">
        <v>293</v>
      </c>
      <c r="C351" t="str">
        <f>HYPERLINK("https://talan.bank.gov.ua/get-user-certificate/SEJMo6q2jdfCWJulF5AV","Завантажити сертифікат")</f>
        <v>Завантажити сертифікат</v>
      </c>
    </row>
    <row r="352" spans="1:3" ht="28.8" x14ac:dyDescent="0.3">
      <c r="A352" s="1">
        <v>351</v>
      </c>
      <c r="B352" s="3" t="s">
        <v>294</v>
      </c>
      <c r="C352" t="str">
        <f>HYPERLINK("https://talan.bank.gov.ua/get-user-certificate/SEJMo0ae0NVH0qmGGMsC","Завантажити сертифікат")</f>
        <v>Завантажити сертифікат</v>
      </c>
    </row>
    <row r="353" spans="1:3" ht="28.8" x14ac:dyDescent="0.3">
      <c r="A353" s="1">
        <v>352</v>
      </c>
      <c r="B353" s="3" t="s">
        <v>294</v>
      </c>
      <c r="C353" t="str">
        <f>HYPERLINK("https://talan.bank.gov.ua/get-user-certificate/SEJMoIUzpFblwOpkIZRk","Завантажити сертифікат")</f>
        <v>Завантажити сертифікат</v>
      </c>
    </row>
    <row r="354" spans="1:3" x14ac:dyDescent="0.3">
      <c r="A354" s="1">
        <v>353</v>
      </c>
      <c r="B354" s="3" t="s">
        <v>295</v>
      </c>
      <c r="C354" t="str">
        <f>HYPERLINK("https://talan.bank.gov.ua/get-user-certificate/SEJMoRndQa5ga8kVCtcF","Завантажити сертифікат")</f>
        <v>Завантажити сертифікат</v>
      </c>
    </row>
    <row r="355" spans="1:3" ht="28.8" x14ac:dyDescent="0.3">
      <c r="A355" s="1">
        <v>354</v>
      </c>
      <c r="B355" s="3" t="s">
        <v>296</v>
      </c>
      <c r="C355" t="str">
        <f>HYPERLINK("https://talan.bank.gov.ua/get-user-certificate/SEJMoBHzfDzlZ-z6bLkk","Завантажити сертифікат")</f>
        <v>Завантажити сертифікат</v>
      </c>
    </row>
    <row r="356" spans="1:3" x14ac:dyDescent="0.3">
      <c r="A356" s="1">
        <v>355</v>
      </c>
      <c r="B356" s="3" t="s">
        <v>297</v>
      </c>
      <c r="C356" t="str">
        <f>HYPERLINK("https://talan.bank.gov.ua/get-user-certificate/SEJMo5V1rA1e60al4aPI","Завантажити сертифікат")</f>
        <v>Завантажити сертифікат</v>
      </c>
    </row>
    <row r="357" spans="1:3" x14ac:dyDescent="0.3">
      <c r="A357" s="1">
        <v>356</v>
      </c>
      <c r="B357" s="3" t="s">
        <v>298</v>
      </c>
      <c r="C357" t="str">
        <f>HYPERLINK("https://talan.bank.gov.ua/get-user-certificate/SEJMoqcD_WXr1yZL9GSo","Завантажити сертифікат")</f>
        <v>Завантажити сертифікат</v>
      </c>
    </row>
    <row r="358" spans="1:3" x14ac:dyDescent="0.3">
      <c r="A358" s="1">
        <v>357</v>
      </c>
      <c r="B358" s="3" t="s">
        <v>298</v>
      </c>
      <c r="C358" t="str">
        <f>HYPERLINK("https://talan.bank.gov.ua/get-user-certificate/SEJMoXcQoLw8vSBXG3Os","Завантажити сертифікат")</f>
        <v>Завантажити сертифікат</v>
      </c>
    </row>
    <row r="359" spans="1:3" x14ac:dyDescent="0.3">
      <c r="A359" s="1">
        <v>358</v>
      </c>
      <c r="B359" s="3" t="s">
        <v>299</v>
      </c>
      <c r="C359" t="str">
        <f>HYPERLINK("https://talan.bank.gov.ua/get-user-certificate/SEJMo57VGLoLv9js8pYn","Завантажити сертифікат")</f>
        <v>Завантажити сертифікат</v>
      </c>
    </row>
    <row r="360" spans="1:3" x14ac:dyDescent="0.3">
      <c r="A360" s="1">
        <v>359</v>
      </c>
      <c r="B360" s="3" t="s">
        <v>300</v>
      </c>
      <c r="C360" t="str">
        <f>HYPERLINK("https://talan.bank.gov.ua/get-user-certificate/SEJMocfqOaTeq77JMEbi","Завантажити сертифікат")</f>
        <v>Завантажити сертифікат</v>
      </c>
    </row>
    <row r="361" spans="1:3" x14ac:dyDescent="0.3">
      <c r="A361" s="1">
        <v>360</v>
      </c>
      <c r="B361" s="3" t="s">
        <v>301</v>
      </c>
      <c r="C361" t="str">
        <f>HYPERLINK("https://talan.bank.gov.ua/get-user-certificate/SEJMo-2G1wfa17B-9iXV","Завантажити сертифікат")</f>
        <v>Завантажити сертифікат</v>
      </c>
    </row>
    <row r="362" spans="1:3" x14ac:dyDescent="0.3">
      <c r="A362" s="1">
        <v>361</v>
      </c>
      <c r="B362" s="3" t="s">
        <v>302</v>
      </c>
      <c r="C362" t="str">
        <f>HYPERLINK("https://talan.bank.gov.ua/get-user-certificate/SEJMoLh2EWsFiyblzOau","Завантажити сертифікат")</f>
        <v>Завантажити сертифікат</v>
      </c>
    </row>
    <row r="363" spans="1:3" x14ac:dyDescent="0.3">
      <c r="A363" s="1">
        <v>362</v>
      </c>
      <c r="B363" s="3" t="s">
        <v>303</v>
      </c>
      <c r="C363" t="str">
        <f>HYPERLINK("https://talan.bank.gov.ua/get-user-certificate/SEJMo4tMMB65rksLTZU3","Завантажити сертифікат")</f>
        <v>Завантажити сертифікат</v>
      </c>
    </row>
    <row r="364" spans="1:3" ht="28.8" x14ac:dyDescent="0.3">
      <c r="A364" s="1">
        <v>363</v>
      </c>
      <c r="B364" s="3" t="s">
        <v>304</v>
      </c>
      <c r="C364" t="str">
        <f>HYPERLINK("https://talan.bank.gov.ua/get-user-certificate/SEJMoNXggETUMIlC1OIF","Завантажити сертифікат")</f>
        <v>Завантажити сертифікат</v>
      </c>
    </row>
    <row r="365" spans="1:3" ht="28.8" x14ac:dyDescent="0.3">
      <c r="A365" s="1">
        <v>364</v>
      </c>
      <c r="B365" s="3" t="s">
        <v>305</v>
      </c>
      <c r="C365" t="str">
        <f>HYPERLINK("https://talan.bank.gov.ua/get-user-certificate/SEJMoO69EDMwzC5XC6ix","Завантажити сертифікат")</f>
        <v>Завантажити сертифікат</v>
      </c>
    </row>
    <row r="366" spans="1:3" ht="28.8" x14ac:dyDescent="0.3">
      <c r="A366" s="1">
        <v>365</v>
      </c>
      <c r="B366" s="3" t="s">
        <v>306</v>
      </c>
      <c r="C366" t="str">
        <f>HYPERLINK("https://talan.bank.gov.ua/get-user-certificate/SEJMo-OTWLR-yiipMFxk","Завантажити сертифікат")</f>
        <v>Завантажити сертифікат</v>
      </c>
    </row>
    <row r="367" spans="1:3" ht="43.2" x14ac:dyDescent="0.3">
      <c r="A367" s="1">
        <v>366</v>
      </c>
      <c r="B367" s="3" t="s">
        <v>307</v>
      </c>
      <c r="C367" t="str">
        <f>HYPERLINK("https://talan.bank.gov.ua/get-user-certificate/SEJMo7cibgzshZ1FcitV","Завантажити сертифікат")</f>
        <v>Завантажити сертифікат</v>
      </c>
    </row>
    <row r="368" spans="1:3" ht="28.8" x14ac:dyDescent="0.3">
      <c r="A368" s="1">
        <v>367</v>
      </c>
      <c r="B368" s="3" t="s">
        <v>308</v>
      </c>
      <c r="C368" t="str">
        <f>HYPERLINK("https://talan.bank.gov.ua/get-user-certificate/SEJMon5QgId-BPbBkQB6","Завантажити сертифікат")</f>
        <v>Завантажити сертифікат</v>
      </c>
    </row>
    <row r="369" spans="1:3" ht="28.8" x14ac:dyDescent="0.3">
      <c r="A369" s="1">
        <v>368</v>
      </c>
      <c r="B369" s="3" t="s">
        <v>309</v>
      </c>
      <c r="C369" t="str">
        <f>HYPERLINK("https://talan.bank.gov.ua/get-user-certificate/SEJMo0u_BouWiiKIkqk_","Завантажити сертифікат")</f>
        <v>Завантажити сертифікат</v>
      </c>
    </row>
    <row r="370" spans="1:3" x14ac:dyDescent="0.3">
      <c r="A370" s="1">
        <v>369</v>
      </c>
      <c r="B370" s="3" t="s">
        <v>310</v>
      </c>
      <c r="C370" t="str">
        <f>HYPERLINK("https://talan.bank.gov.ua/get-user-certificate/SEJMoUCsSfsAIdT6GfRA","Завантажити сертифікат")</f>
        <v>Завантажити сертифікат</v>
      </c>
    </row>
    <row r="371" spans="1:3" ht="43.2" x14ac:dyDescent="0.3">
      <c r="A371" s="1">
        <v>370</v>
      </c>
      <c r="B371" s="3" t="s">
        <v>311</v>
      </c>
      <c r="C371" t="str">
        <f>HYPERLINK("https://talan.bank.gov.ua/get-user-certificate/SEJModDl7GZFiHphaE2X","Завантажити сертифікат")</f>
        <v>Завантажити сертифікат</v>
      </c>
    </row>
    <row r="372" spans="1:3" ht="28.8" x14ac:dyDescent="0.3">
      <c r="A372" s="1">
        <v>371</v>
      </c>
      <c r="B372" s="3" t="s">
        <v>312</v>
      </c>
      <c r="C372" t="str">
        <f>HYPERLINK("https://talan.bank.gov.ua/get-user-certificate/SEJMoIZsDBOHVUtnOHNl","Завантажити сертифікат")</f>
        <v>Завантажити сертифікат</v>
      </c>
    </row>
    <row r="373" spans="1:3" x14ac:dyDescent="0.3">
      <c r="A373" s="1">
        <v>372</v>
      </c>
      <c r="B373" s="3" t="s">
        <v>313</v>
      </c>
      <c r="C373" t="str">
        <f>HYPERLINK("https://talan.bank.gov.ua/get-user-certificate/SEJMoxS2DAk5g0BYpK8I","Завантажити сертифікат")</f>
        <v>Завантажити сертифікат</v>
      </c>
    </row>
    <row r="374" spans="1:3" ht="28.8" x14ac:dyDescent="0.3">
      <c r="A374" s="1">
        <v>373</v>
      </c>
      <c r="B374" s="3" t="s">
        <v>314</v>
      </c>
      <c r="C374" t="str">
        <f>HYPERLINK("https://talan.bank.gov.ua/get-user-certificate/SEJMoIwzVfqJt1P6OG7Y","Завантажити сертифікат")</f>
        <v>Завантажити сертифікат</v>
      </c>
    </row>
    <row r="375" spans="1:3" x14ac:dyDescent="0.3">
      <c r="A375" s="1">
        <v>374</v>
      </c>
      <c r="B375" s="3" t="s">
        <v>315</v>
      </c>
      <c r="C375" t="str">
        <f>HYPERLINK("https://talan.bank.gov.ua/get-user-certificate/SEJModGf9tJ9Av4rIlQ2","Завантажити сертифікат")</f>
        <v>Завантажити сертифікат</v>
      </c>
    </row>
    <row r="376" spans="1:3" x14ac:dyDescent="0.3">
      <c r="A376" s="1">
        <v>375</v>
      </c>
      <c r="B376" s="3" t="s">
        <v>315</v>
      </c>
      <c r="C376" t="str">
        <f>HYPERLINK("https://talan.bank.gov.ua/get-user-certificate/SEJMoE7uK2In_y-Ocgoy","Завантажити сертифікат")</f>
        <v>Завантажити сертифікат</v>
      </c>
    </row>
    <row r="377" spans="1:3" x14ac:dyDescent="0.3">
      <c r="A377" s="1">
        <v>376</v>
      </c>
      <c r="B377" s="3" t="s">
        <v>316</v>
      </c>
      <c r="C377" t="str">
        <f>HYPERLINK("https://talan.bank.gov.ua/get-user-certificate/SEJMosQ8djvsMwB68A95","Завантажити сертифікат")</f>
        <v>Завантажити сертифікат</v>
      </c>
    </row>
    <row r="378" spans="1:3" ht="28.8" x14ac:dyDescent="0.3">
      <c r="A378" s="1">
        <v>377</v>
      </c>
      <c r="B378" s="3" t="s">
        <v>317</v>
      </c>
      <c r="C378" t="str">
        <f>HYPERLINK("https://talan.bank.gov.ua/get-user-certificate/SEJMotYdUWzeNAerXJay","Завантажити сертифікат")</f>
        <v>Завантажити сертифікат</v>
      </c>
    </row>
    <row r="379" spans="1:3" ht="28.8" x14ac:dyDescent="0.3">
      <c r="A379" s="1">
        <v>378</v>
      </c>
      <c r="B379" s="3" t="s">
        <v>318</v>
      </c>
      <c r="C379" t="str">
        <f>HYPERLINK("https://talan.bank.gov.ua/get-user-certificate/SEJMoMpabgMChKsVUxDF","Завантажити сертифікат")</f>
        <v>Завантажити сертифікат</v>
      </c>
    </row>
    <row r="380" spans="1:3" x14ac:dyDescent="0.3">
      <c r="A380" s="1">
        <v>379</v>
      </c>
      <c r="B380" s="3" t="s">
        <v>319</v>
      </c>
      <c r="C380" t="str">
        <f>HYPERLINK("https://talan.bank.gov.ua/get-user-certificate/SEJMo-Dxvt3U8192FoEb","Завантажити сертифікат")</f>
        <v>Завантажити сертифікат</v>
      </c>
    </row>
    <row r="381" spans="1:3" ht="28.8" x14ac:dyDescent="0.3">
      <c r="A381" s="1">
        <v>380</v>
      </c>
      <c r="B381" s="3" t="s">
        <v>320</v>
      </c>
      <c r="C381" t="str">
        <f>HYPERLINK("https://talan.bank.gov.ua/get-user-certificate/SEJMoj9qGMARuhpuV6rp","Завантажити сертифікат")</f>
        <v>Завантажити сертифікат</v>
      </c>
    </row>
    <row r="382" spans="1:3" x14ac:dyDescent="0.3">
      <c r="A382" s="1">
        <v>381</v>
      </c>
      <c r="B382" s="3" t="s">
        <v>321</v>
      </c>
      <c r="C382" t="str">
        <f>HYPERLINK("https://talan.bank.gov.ua/get-user-certificate/SEJMoj4UJ575Ia_OkYJ3","Завантажити сертифікат")</f>
        <v>Завантажити сертифікат</v>
      </c>
    </row>
    <row r="383" spans="1:3" ht="28.8" x14ac:dyDescent="0.3">
      <c r="A383" s="1">
        <v>382</v>
      </c>
      <c r="B383" s="3" t="s">
        <v>322</v>
      </c>
      <c r="C383" t="str">
        <f>HYPERLINK("https://talan.bank.gov.ua/get-user-certificate/SEJMow5fIQQfZoLUgqe8","Завантажити сертифікат")</f>
        <v>Завантажити сертифікат</v>
      </c>
    </row>
    <row r="384" spans="1:3" x14ac:dyDescent="0.3">
      <c r="A384" s="1">
        <v>383</v>
      </c>
      <c r="B384" s="3" t="s">
        <v>323</v>
      </c>
      <c r="C384" t="str">
        <f>HYPERLINK("https://talan.bank.gov.ua/get-user-certificate/SEJMojBPhiz1WgVnumKA","Завантажити сертифікат")</f>
        <v>Завантажити сертифікат</v>
      </c>
    </row>
    <row r="385" spans="1:3" x14ac:dyDescent="0.3">
      <c r="A385" s="1">
        <v>384</v>
      </c>
      <c r="B385" s="3" t="s">
        <v>324</v>
      </c>
      <c r="C385" t="str">
        <f>HYPERLINK("https://talan.bank.gov.ua/get-user-certificate/SEJMoDjURQ2XOrQTBztA","Завантажити сертифікат")</f>
        <v>Завантажити сертифікат</v>
      </c>
    </row>
    <row r="386" spans="1:3" ht="28.8" x14ac:dyDescent="0.3">
      <c r="A386" s="1">
        <v>385</v>
      </c>
      <c r="B386" s="3" t="s">
        <v>325</v>
      </c>
      <c r="C386" t="str">
        <f>HYPERLINK("https://talan.bank.gov.ua/get-user-certificate/SEJMocHpQAUsw9aZ_PKT","Завантажити сертифікат")</f>
        <v>Завантажити сертифікат</v>
      </c>
    </row>
    <row r="387" spans="1:3" ht="28.8" x14ac:dyDescent="0.3">
      <c r="A387" s="1">
        <v>386</v>
      </c>
      <c r="B387" s="3" t="s">
        <v>326</v>
      </c>
      <c r="C387" t="str">
        <f>HYPERLINK("https://talan.bank.gov.ua/get-user-certificate/SEJMoHrH_G-vlRn4DEXx","Завантажити сертифікат")</f>
        <v>Завантажити сертифікат</v>
      </c>
    </row>
    <row r="388" spans="1:3" ht="28.8" x14ac:dyDescent="0.3">
      <c r="A388" s="1">
        <v>387</v>
      </c>
      <c r="B388" s="3" t="s">
        <v>327</v>
      </c>
      <c r="C388" t="str">
        <f>HYPERLINK("https://talan.bank.gov.ua/get-user-certificate/SEJMoSx3pXMaYYoJ_x0X","Завантажити сертифікат")</f>
        <v>Завантажити сертифікат</v>
      </c>
    </row>
    <row r="389" spans="1:3" ht="28.8" x14ac:dyDescent="0.3">
      <c r="A389" s="1">
        <v>388</v>
      </c>
      <c r="B389" s="3" t="s">
        <v>328</v>
      </c>
      <c r="C389" t="str">
        <f>HYPERLINK("https://talan.bank.gov.ua/get-user-certificate/SEJMovLhqMwg7nX1gWNm","Завантажити сертифікат")</f>
        <v>Завантажити сертифікат</v>
      </c>
    </row>
    <row r="390" spans="1:3" ht="28.8" x14ac:dyDescent="0.3">
      <c r="A390" s="1">
        <v>389</v>
      </c>
      <c r="B390" s="3" t="s">
        <v>329</v>
      </c>
      <c r="C390" t="str">
        <f>HYPERLINK("https://talan.bank.gov.ua/get-user-certificate/SEJMoaXcXwAo0ayslWVR","Завантажити сертифікат")</f>
        <v>Завантажити сертифікат</v>
      </c>
    </row>
    <row r="391" spans="1:3" ht="28.8" x14ac:dyDescent="0.3">
      <c r="A391" s="1">
        <v>390</v>
      </c>
      <c r="B391" s="3" t="s">
        <v>330</v>
      </c>
      <c r="C391" t="str">
        <f>HYPERLINK("https://talan.bank.gov.ua/get-user-certificate/SEJMooSUCtGg13v0FJd8","Завантажити сертифікат")</f>
        <v>Завантажити сертифікат</v>
      </c>
    </row>
    <row r="392" spans="1:3" ht="28.8" x14ac:dyDescent="0.3">
      <c r="A392" s="1">
        <v>391</v>
      </c>
      <c r="B392" s="3" t="s">
        <v>331</v>
      </c>
      <c r="C392" t="str">
        <f>HYPERLINK("https://talan.bank.gov.ua/get-user-certificate/SEJMoTqt08KrmgLHGynD","Завантажити сертифікат")</f>
        <v>Завантажити сертифікат</v>
      </c>
    </row>
    <row r="393" spans="1:3" ht="28.8" x14ac:dyDescent="0.3">
      <c r="A393" s="1">
        <v>392</v>
      </c>
      <c r="B393" s="3" t="s">
        <v>332</v>
      </c>
      <c r="C393" t="str">
        <f>HYPERLINK("https://talan.bank.gov.ua/get-user-certificate/SEJMo55FhxXkgQBTcNBr","Завантажити сертифікат")</f>
        <v>Завантажити сертифікат</v>
      </c>
    </row>
    <row r="394" spans="1:3" x14ac:dyDescent="0.3">
      <c r="A394" s="1">
        <v>393</v>
      </c>
      <c r="B394" s="3" t="s">
        <v>333</v>
      </c>
      <c r="C394" t="str">
        <f>HYPERLINK("https://talan.bank.gov.ua/get-user-certificate/SEJMowzVTv21LMbOOveu","Завантажити сертифікат")</f>
        <v>Завантажити сертифікат</v>
      </c>
    </row>
    <row r="395" spans="1:3" x14ac:dyDescent="0.3">
      <c r="A395" s="1">
        <v>394</v>
      </c>
      <c r="B395" s="3" t="s">
        <v>333</v>
      </c>
      <c r="C395" t="str">
        <f>HYPERLINK("https://talan.bank.gov.ua/get-user-certificate/SEJMo3cgO2OUgvdCQuTI","Завантажити сертифікат")</f>
        <v>Завантажити сертифікат</v>
      </c>
    </row>
    <row r="396" spans="1:3" x14ac:dyDescent="0.3">
      <c r="A396" s="1">
        <v>395</v>
      </c>
      <c r="B396" s="3" t="s">
        <v>334</v>
      </c>
      <c r="C396" t="str">
        <f>HYPERLINK("https://talan.bank.gov.ua/get-user-certificate/SEJMoYvYjU-e-Y8725-j","Завантажити сертифікат")</f>
        <v>Завантажити сертифікат</v>
      </c>
    </row>
    <row r="397" spans="1:3" ht="28.8" x14ac:dyDescent="0.3">
      <c r="A397" s="1">
        <v>396</v>
      </c>
      <c r="B397" s="3" t="s">
        <v>335</v>
      </c>
      <c r="C397" t="str">
        <f>HYPERLINK("https://talan.bank.gov.ua/get-user-certificate/SEJMoaRBWaKqC7ZCKc-y","Завантажити сертифікат")</f>
        <v>Завантажити сертифікат</v>
      </c>
    </row>
    <row r="398" spans="1:3" ht="28.8" x14ac:dyDescent="0.3">
      <c r="A398" s="1">
        <v>397</v>
      </c>
      <c r="B398" s="3" t="s">
        <v>336</v>
      </c>
      <c r="C398" t="str">
        <f>HYPERLINK("https://talan.bank.gov.ua/get-user-certificate/SEJMoszGksbO7885Y8xH","Завантажити сертифікат")</f>
        <v>Завантажити сертифікат</v>
      </c>
    </row>
    <row r="399" spans="1:3" ht="28.8" x14ac:dyDescent="0.3">
      <c r="A399" s="1">
        <v>398</v>
      </c>
      <c r="B399" s="3" t="s">
        <v>337</v>
      </c>
      <c r="C399" t="str">
        <f>HYPERLINK("https://talan.bank.gov.ua/get-user-certificate/SEJMolRFSCkv9mKZbjsC","Завантажити сертифікат")</f>
        <v>Завантажити сертифікат</v>
      </c>
    </row>
    <row r="400" spans="1:3" ht="28.8" x14ac:dyDescent="0.3">
      <c r="A400" s="1">
        <v>399</v>
      </c>
      <c r="B400" s="3" t="s">
        <v>338</v>
      </c>
      <c r="C400" t="str">
        <f>HYPERLINK("https://talan.bank.gov.ua/get-user-certificate/SEJMoaMp7aiFT8sWqKzC","Завантажити сертифікат")</f>
        <v>Завантажити сертифікат</v>
      </c>
    </row>
    <row r="401" spans="1:3" ht="57.6" x14ac:dyDescent="0.3">
      <c r="A401" s="1">
        <v>400</v>
      </c>
      <c r="B401" s="3" t="s">
        <v>339</v>
      </c>
      <c r="C401" t="str">
        <f>HYPERLINK("https://talan.bank.gov.ua/get-user-certificate/SEJMowTHnPrD7-7z1Js6","Завантажити сертифікат")</f>
        <v>Завантажити сертифікат</v>
      </c>
    </row>
    <row r="402" spans="1:3" ht="28.8" x14ac:dyDescent="0.3">
      <c r="A402" s="1">
        <v>401</v>
      </c>
      <c r="B402" s="3" t="s">
        <v>340</v>
      </c>
      <c r="C402" t="str">
        <f>HYPERLINK("https://talan.bank.gov.ua/get-user-certificate/SEJMozzjGIbMPrZ9Oe5s","Завантажити сертифікат")</f>
        <v>Завантажити сертифікат</v>
      </c>
    </row>
    <row r="403" spans="1:3" ht="43.2" x14ac:dyDescent="0.3">
      <c r="A403" s="1">
        <v>402</v>
      </c>
      <c r="B403" s="3" t="s">
        <v>341</v>
      </c>
      <c r="C403" t="str">
        <f>HYPERLINK("https://talan.bank.gov.ua/get-user-certificate/SEJMoryxGjaYyIXN-QGb","Завантажити сертифікат")</f>
        <v>Завантажити сертифікат</v>
      </c>
    </row>
    <row r="404" spans="1:3" ht="43.2" x14ac:dyDescent="0.3">
      <c r="A404" s="1">
        <v>403</v>
      </c>
      <c r="B404" s="3" t="s">
        <v>342</v>
      </c>
      <c r="C404" t="str">
        <f>HYPERLINK("https://talan.bank.gov.ua/get-user-certificate/SEJMoK7UdMxNQ2R_YpCN","Завантажити сертифікат")</f>
        <v>Завантажити сертифікат</v>
      </c>
    </row>
    <row r="405" spans="1:3" ht="43.2" x14ac:dyDescent="0.3">
      <c r="A405" s="1">
        <v>404</v>
      </c>
      <c r="B405" s="3" t="s">
        <v>342</v>
      </c>
      <c r="C405" t="str">
        <f>HYPERLINK("https://talan.bank.gov.ua/get-user-certificate/SEJMosKzk3W-sO0tMfen","Завантажити сертифікат")</f>
        <v>Завантажити сертифікат</v>
      </c>
    </row>
    <row r="406" spans="1:3" ht="28.8" x14ac:dyDescent="0.3">
      <c r="A406" s="1">
        <v>405</v>
      </c>
      <c r="B406" s="3" t="s">
        <v>343</v>
      </c>
      <c r="C406" t="str">
        <f>HYPERLINK("https://talan.bank.gov.ua/get-user-certificate/SEJMoRb29fhtp7emIdt4","Завантажити сертифікат")</f>
        <v>Завантажити сертифікат</v>
      </c>
    </row>
    <row r="407" spans="1:3" ht="28.8" x14ac:dyDescent="0.3">
      <c r="A407" s="1">
        <v>406</v>
      </c>
      <c r="B407" s="3" t="s">
        <v>343</v>
      </c>
      <c r="C407" t="str">
        <f>HYPERLINK("https://talan.bank.gov.ua/get-user-certificate/SEJMojV13OJHhcZAUNc-","Завантажити сертифікат")</f>
        <v>Завантажити сертифікат</v>
      </c>
    </row>
    <row r="408" spans="1:3" ht="28.8" x14ac:dyDescent="0.3">
      <c r="A408" s="1">
        <v>407</v>
      </c>
      <c r="B408" s="3" t="s">
        <v>343</v>
      </c>
      <c r="C408" t="str">
        <f>HYPERLINK("https://talan.bank.gov.ua/get-user-certificate/SEJMoONmfnfCvIyjEq-1","Завантажити сертифікат")</f>
        <v>Завантажити сертифікат</v>
      </c>
    </row>
    <row r="409" spans="1:3" ht="28.8" x14ac:dyDescent="0.3">
      <c r="A409" s="1">
        <v>408</v>
      </c>
      <c r="B409" s="3" t="s">
        <v>343</v>
      </c>
      <c r="C409" t="str">
        <f>HYPERLINK("https://talan.bank.gov.ua/get-user-certificate/SEJMo8AG2nl5vi5svbOe","Завантажити сертифікат")</f>
        <v>Завантажити сертифікат</v>
      </c>
    </row>
    <row r="410" spans="1:3" ht="28.8" x14ac:dyDescent="0.3">
      <c r="A410" s="1">
        <v>409</v>
      </c>
      <c r="B410" s="3" t="s">
        <v>343</v>
      </c>
      <c r="C410" t="str">
        <f>HYPERLINK("https://talan.bank.gov.ua/get-user-certificate/SEJMos8t_s5giF7pzzQY","Завантажити сертифікат")</f>
        <v>Завантажити сертифікат</v>
      </c>
    </row>
    <row r="411" spans="1:3" ht="28.8" x14ac:dyDescent="0.3">
      <c r="A411" s="1">
        <v>410</v>
      </c>
      <c r="B411" s="3" t="s">
        <v>343</v>
      </c>
      <c r="C411" t="str">
        <f>HYPERLINK("https://talan.bank.gov.ua/get-user-certificate/SEJMo_Ee9DPkTFgCMaNG","Завантажити сертифікат")</f>
        <v>Завантажити сертифікат</v>
      </c>
    </row>
    <row r="412" spans="1:3" ht="28.8" x14ac:dyDescent="0.3">
      <c r="A412" s="1">
        <v>411</v>
      </c>
      <c r="B412" s="3" t="s">
        <v>344</v>
      </c>
      <c r="C412" t="str">
        <f>HYPERLINK("https://talan.bank.gov.ua/get-user-certificate/SEJMo4hihems0F8axFRQ","Завантажити сертифікат")</f>
        <v>Завантажити сертифікат</v>
      </c>
    </row>
    <row r="413" spans="1:3" ht="28.8" x14ac:dyDescent="0.3">
      <c r="A413" s="1">
        <v>412</v>
      </c>
      <c r="B413" s="3" t="s">
        <v>345</v>
      </c>
      <c r="C413" t="str">
        <f>HYPERLINK("https://talan.bank.gov.ua/get-user-certificate/SEJMo-65y_i-KWawWcaG","Завантажити сертифікат")</f>
        <v>Завантажити сертифікат</v>
      </c>
    </row>
    <row r="414" spans="1:3" ht="28.8" x14ac:dyDescent="0.3">
      <c r="A414" s="1">
        <v>413</v>
      </c>
      <c r="B414" s="3" t="s">
        <v>346</v>
      </c>
      <c r="C414" t="str">
        <f>HYPERLINK("https://talan.bank.gov.ua/get-user-certificate/SEJMo1EBIC1vBR4iKvaa","Завантажити сертифікат")</f>
        <v>Завантажити сертифікат</v>
      </c>
    </row>
    <row r="415" spans="1:3" ht="28.8" x14ac:dyDescent="0.3">
      <c r="A415" s="1">
        <v>414</v>
      </c>
      <c r="B415" s="3" t="s">
        <v>347</v>
      </c>
      <c r="C415" t="str">
        <f>HYPERLINK("https://talan.bank.gov.ua/get-user-certificate/SEJMojank2yb8rUqxNri","Завантажити сертифікат")</f>
        <v>Завантажити сертифікат</v>
      </c>
    </row>
    <row r="416" spans="1:3" ht="43.2" x14ac:dyDescent="0.3">
      <c r="A416" s="1">
        <v>415</v>
      </c>
      <c r="B416" s="3" t="s">
        <v>348</v>
      </c>
      <c r="C416" t="str">
        <f>HYPERLINK("https://talan.bank.gov.ua/get-user-certificate/SEJMoigfYNtcEhKS9rhP","Завантажити сертифікат")</f>
        <v>Завантажити сертифікат</v>
      </c>
    </row>
    <row r="417" spans="1:3" ht="28.8" x14ac:dyDescent="0.3">
      <c r="A417" s="1">
        <v>416</v>
      </c>
      <c r="B417" s="3" t="s">
        <v>349</v>
      </c>
      <c r="C417" t="str">
        <f>HYPERLINK("https://talan.bank.gov.ua/get-user-certificate/SEJMoooUqYFDPxg3gOvl","Завантажити сертифікат")</f>
        <v>Завантажити сертифікат</v>
      </c>
    </row>
    <row r="418" spans="1:3" ht="28.8" x14ac:dyDescent="0.3">
      <c r="A418" s="1">
        <v>417</v>
      </c>
      <c r="B418" s="3" t="s">
        <v>350</v>
      </c>
      <c r="C418" t="str">
        <f>HYPERLINK("https://talan.bank.gov.ua/get-user-certificate/SEJMoOhPSlYMiN5eNi2_","Завантажити сертифікат")</f>
        <v>Завантажити сертифікат</v>
      </c>
    </row>
    <row r="419" spans="1:3" ht="43.2" x14ac:dyDescent="0.3">
      <c r="A419" s="1">
        <v>418</v>
      </c>
      <c r="B419" s="3" t="s">
        <v>351</v>
      </c>
      <c r="C419" t="str">
        <f>HYPERLINK("https://talan.bank.gov.ua/get-user-certificate/SEJMoHnavSwaeJqsl67u","Завантажити сертифікат")</f>
        <v>Завантажити сертифікат</v>
      </c>
    </row>
    <row r="420" spans="1:3" ht="43.2" x14ac:dyDescent="0.3">
      <c r="A420" s="1">
        <v>419</v>
      </c>
      <c r="B420" s="3" t="s">
        <v>352</v>
      </c>
      <c r="C420" t="str">
        <f>HYPERLINK("https://talan.bank.gov.ua/get-user-certificate/SEJMofv5L8Ok9k7AEq_E","Завантажити сертифікат")</f>
        <v>Завантажити сертифікат</v>
      </c>
    </row>
    <row r="421" spans="1:3" ht="43.2" x14ac:dyDescent="0.3">
      <c r="A421" s="1">
        <v>420</v>
      </c>
      <c r="B421" s="3" t="s">
        <v>353</v>
      </c>
      <c r="C421" t="str">
        <f>HYPERLINK("https://talan.bank.gov.ua/get-user-certificate/SEJMoc8yrb9AejDSqL0R","Завантажити сертифікат")</f>
        <v>Завантажити сертифікат</v>
      </c>
    </row>
    <row r="422" spans="1:3" ht="28.8" x14ac:dyDescent="0.3">
      <c r="A422" s="1">
        <v>421</v>
      </c>
      <c r="B422" s="3" t="s">
        <v>354</v>
      </c>
      <c r="C422" t="str">
        <f>HYPERLINK("https://talan.bank.gov.ua/get-user-certificate/SEJMohzytgO3hd6mT-3D","Завантажити сертифікат")</f>
        <v>Завантажити сертифікат</v>
      </c>
    </row>
    <row r="423" spans="1:3" ht="28.8" x14ac:dyDescent="0.3">
      <c r="A423" s="1">
        <v>422</v>
      </c>
      <c r="B423" s="3" t="s">
        <v>355</v>
      </c>
      <c r="C423" t="str">
        <f>HYPERLINK("https://talan.bank.gov.ua/get-user-certificate/SEJMojVthpy-puYq1jVV","Завантажити сертифікат")</f>
        <v>Завантажити сертифікат</v>
      </c>
    </row>
    <row r="424" spans="1:3" ht="28.8" x14ac:dyDescent="0.3">
      <c r="A424" s="1">
        <v>423</v>
      </c>
      <c r="B424" s="3" t="s">
        <v>356</v>
      </c>
      <c r="C424" t="str">
        <f>HYPERLINK("https://talan.bank.gov.ua/get-user-certificate/SEJMoMJO_F9HHKPkqdCh","Завантажити сертифікат")</f>
        <v>Завантажити сертифікат</v>
      </c>
    </row>
    <row r="425" spans="1:3" ht="43.2" x14ac:dyDescent="0.3">
      <c r="A425" s="1">
        <v>424</v>
      </c>
      <c r="B425" s="3" t="s">
        <v>357</v>
      </c>
      <c r="C425" t="str">
        <f>HYPERLINK("https://talan.bank.gov.ua/get-user-certificate/SEJMoL6v68xbAkQViuEZ","Завантажити сертифікат")</f>
        <v>Завантажити сертифікат</v>
      </c>
    </row>
    <row r="426" spans="1:3" ht="43.2" x14ac:dyDescent="0.3">
      <c r="A426" s="1">
        <v>425</v>
      </c>
      <c r="B426" s="3" t="s">
        <v>358</v>
      </c>
      <c r="C426" t="str">
        <f>HYPERLINK("https://talan.bank.gov.ua/get-user-certificate/SEJMoSqsxlv_G_LC0upq","Завантажити сертифікат")</f>
        <v>Завантажити сертифікат</v>
      </c>
    </row>
    <row r="427" spans="1:3" ht="28.8" x14ac:dyDescent="0.3">
      <c r="A427" s="1">
        <v>426</v>
      </c>
      <c r="B427" s="3" t="s">
        <v>359</v>
      </c>
      <c r="C427" t="str">
        <f>HYPERLINK("https://talan.bank.gov.ua/get-user-certificate/SEJMogZ57VR0fvexLIFi","Завантажити сертифікат")</f>
        <v>Завантажити сертифікат</v>
      </c>
    </row>
    <row r="428" spans="1:3" ht="28.8" x14ac:dyDescent="0.3">
      <c r="A428" s="1">
        <v>427</v>
      </c>
      <c r="B428" s="3" t="s">
        <v>359</v>
      </c>
      <c r="C428" t="str">
        <f>HYPERLINK("https://talan.bank.gov.ua/get-user-certificate/SEJMoNPjMbJV20Xa40iD","Завантажити сертифікат")</f>
        <v>Завантажити сертифікат</v>
      </c>
    </row>
    <row r="429" spans="1:3" x14ac:dyDescent="0.3">
      <c r="A429" s="1">
        <v>428</v>
      </c>
      <c r="B429" s="3" t="s">
        <v>360</v>
      </c>
      <c r="C429" t="str">
        <f>HYPERLINK("https://talan.bank.gov.ua/get-user-certificate/SEJMozMltvluDPUXCb-U","Завантажити сертифікат")</f>
        <v>Завантажити сертифікат</v>
      </c>
    </row>
    <row r="430" spans="1:3" x14ac:dyDescent="0.3">
      <c r="A430" s="1">
        <v>429</v>
      </c>
      <c r="B430" s="3" t="s">
        <v>360</v>
      </c>
      <c r="C430" t="str">
        <f>HYPERLINK("https://talan.bank.gov.ua/get-user-certificate/SEJMo9-ueaZF2hdafqt9","Завантажити сертифікат")</f>
        <v>Завантажити сертифікат</v>
      </c>
    </row>
    <row r="431" spans="1:3" ht="28.8" x14ac:dyDescent="0.3">
      <c r="A431" s="1">
        <v>430</v>
      </c>
      <c r="B431" s="3" t="s">
        <v>361</v>
      </c>
      <c r="C431" t="str">
        <f>HYPERLINK("https://talan.bank.gov.ua/get-user-certificate/SEJMoKGKlhyASU_CWQom","Завантажити сертифікат")</f>
        <v>Завантажити сертифікат</v>
      </c>
    </row>
    <row r="432" spans="1:3" ht="28.8" x14ac:dyDescent="0.3">
      <c r="A432" s="1">
        <v>431</v>
      </c>
      <c r="B432" s="3" t="s">
        <v>362</v>
      </c>
      <c r="C432" t="str">
        <f>HYPERLINK("https://talan.bank.gov.ua/get-user-certificate/SEJMoncOftvVlNaM70Ks","Завантажити сертифікат")</f>
        <v>Завантажити сертифікат</v>
      </c>
    </row>
    <row r="433" spans="1:3" ht="28.8" x14ac:dyDescent="0.3">
      <c r="A433" s="1">
        <v>432</v>
      </c>
      <c r="B433" s="3" t="s">
        <v>363</v>
      </c>
      <c r="C433" t="str">
        <f>HYPERLINK("https://talan.bank.gov.ua/get-user-certificate/SEJMo0cqDYRFY142Yv8x","Завантажити сертифікат")</f>
        <v>Завантажити сертифікат</v>
      </c>
    </row>
    <row r="434" spans="1:3" ht="28.8" x14ac:dyDescent="0.3">
      <c r="A434" s="1">
        <v>433</v>
      </c>
      <c r="B434" s="3" t="s">
        <v>364</v>
      </c>
      <c r="C434" t="str">
        <f>HYPERLINK("https://talan.bank.gov.ua/get-user-certificate/SEJMowhiygnRhudeNT-J","Завантажити сертифікат")</f>
        <v>Завантажити сертифікат</v>
      </c>
    </row>
    <row r="435" spans="1:3" ht="28.8" x14ac:dyDescent="0.3">
      <c r="A435" s="1">
        <v>434</v>
      </c>
      <c r="B435" s="3" t="s">
        <v>365</v>
      </c>
      <c r="C435" t="str">
        <f>HYPERLINK("https://talan.bank.gov.ua/get-user-certificate/SEJMoqMhfF-09rpnNCdg","Завантажити сертифікат")</f>
        <v>Завантажити сертифікат</v>
      </c>
    </row>
    <row r="436" spans="1:3" ht="28.8" x14ac:dyDescent="0.3">
      <c r="A436" s="1">
        <v>435</v>
      </c>
      <c r="B436" s="3" t="s">
        <v>366</v>
      </c>
      <c r="C436" t="str">
        <f>HYPERLINK("https://talan.bank.gov.ua/get-user-certificate/SEJMoa8HgGEtT1s9d5Ti","Завантажити сертифікат")</f>
        <v>Завантажити сертифікат</v>
      </c>
    </row>
    <row r="437" spans="1:3" ht="28.8" x14ac:dyDescent="0.3">
      <c r="A437" s="1">
        <v>436</v>
      </c>
      <c r="B437" s="3" t="s">
        <v>367</v>
      </c>
      <c r="C437" t="str">
        <f>HYPERLINK("https://talan.bank.gov.ua/get-user-certificate/SEJMo675yEPVN0Kb2PyX","Завантажити сертифікат")</f>
        <v>Завантажити сертифікат</v>
      </c>
    </row>
    <row r="438" spans="1:3" ht="28.8" x14ac:dyDescent="0.3">
      <c r="A438" s="1">
        <v>437</v>
      </c>
      <c r="B438" s="3" t="s">
        <v>368</v>
      </c>
      <c r="C438" t="str">
        <f>HYPERLINK("https://talan.bank.gov.ua/get-user-certificate/SEJMogkAKHeGnUKLfp7C","Завантажити сертифікат")</f>
        <v>Завантажити сертифікат</v>
      </c>
    </row>
    <row r="439" spans="1:3" ht="28.8" x14ac:dyDescent="0.3">
      <c r="A439" s="1">
        <v>438</v>
      </c>
      <c r="B439" s="3" t="s">
        <v>369</v>
      </c>
      <c r="C439" t="str">
        <f>HYPERLINK("https://talan.bank.gov.ua/get-user-certificate/SEJMoMmMzXY7jDymFizQ","Завантажити сертифікат")</f>
        <v>Завантажити сертифікат</v>
      </c>
    </row>
    <row r="440" spans="1:3" ht="28.8" x14ac:dyDescent="0.3">
      <c r="A440" s="1">
        <v>439</v>
      </c>
      <c r="B440" s="3" t="s">
        <v>370</v>
      </c>
      <c r="C440" t="str">
        <f>HYPERLINK("https://talan.bank.gov.ua/get-user-certificate/SEJMog2B1QL6kiCs0lZW","Завантажити сертифікат")</f>
        <v>Завантажити сертифікат</v>
      </c>
    </row>
    <row r="441" spans="1:3" ht="28.8" x14ac:dyDescent="0.3">
      <c r="A441" s="1">
        <v>440</v>
      </c>
      <c r="B441" s="3" t="s">
        <v>370</v>
      </c>
      <c r="C441" t="str">
        <f>HYPERLINK("https://talan.bank.gov.ua/get-user-certificate/SEJMoyYRgoXUtDfBr-BA","Завантажити сертифікат")</f>
        <v>Завантажити сертифікат</v>
      </c>
    </row>
    <row r="442" spans="1:3" ht="28.8" x14ac:dyDescent="0.3">
      <c r="A442" s="1">
        <v>441</v>
      </c>
      <c r="B442" s="3" t="s">
        <v>370</v>
      </c>
      <c r="C442" t="str">
        <f>HYPERLINK("https://talan.bank.gov.ua/get-user-certificate/SEJMo66KbQyJVmbljXkw","Завантажити сертифікат")</f>
        <v>Завантажити сертифікат</v>
      </c>
    </row>
    <row r="443" spans="1:3" ht="28.8" x14ac:dyDescent="0.3">
      <c r="A443" s="1">
        <v>442</v>
      </c>
      <c r="B443" s="3" t="s">
        <v>371</v>
      </c>
      <c r="C443" t="str">
        <f>HYPERLINK("https://talan.bank.gov.ua/get-user-certificate/SEJMojesOytyxijMLoBY","Завантажити сертифікат")</f>
        <v>Завантажити сертифікат</v>
      </c>
    </row>
    <row r="444" spans="1:3" ht="28.8" x14ac:dyDescent="0.3">
      <c r="A444" s="1">
        <v>443</v>
      </c>
      <c r="B444" s="3" t="s">
        <v>372</v>
      </c>
      <c r="C444" t="str">
        <f>HYPERLINK("https://talan.bank.gov.ua/get-user-certificate/SEJMoz4FM6lbZBi7tHQl","Завантажити сертифікат")</f>
        <v>Завантажити сертифікат</v>
      </c>
    </row>
    <row r="445" spans="1:3" ht="28.8" x14ac:dyDescent="0.3">
      <c r="A445" s="1">
        <v>444</v>
      </c>
      <c r="B445" s="3" t="s">
        <v>373</v>
      </c>
      <c r="C445" t="str">
        <f>HYPERLINK("https://talan.bank.gov.ua/get-user-certificate/SEJMoyfZw7GCwRUlgE8s","Завантажити сертифікат")</f>
        <v>Завантажити сертифікат</v>
      </c>
    </row>
    <row r="446" spans="1:3" ht="28.8" x14ac:dyDescent="0.3">
      <c r="A446" s="1">
        <v>445</v>
      </c>
      <c r="B446" s="3" t="s">
        <v>374</v>
      </c>
      <c r="C446" t="str">
        <f>HYPERLINK("https://talan.bank.gov.ua/get-user-certificate/SEJMo6i7PYOqLdzsj_Lc","Завантажити сертифікат")</f>
        <v>Завантажити сертифікат</v>
      </c>
    </row>
    <row r="447" spans="1:3" ht="43.2" x14ac:dyDescent="0.3">
      <c r="A447" s="1">
        <v>446</v>
      </c>
      <c r="B447" s="3" t="s">
        <v>375</v>
      </c>
      <c r="C447" t="str">
        <f>HYPERLINK("https://talan.bank.gov.ua/get-user-certificate/SEJMouFicyuhZMjYYU73","Завантажити сертифікат")</f>
        <v>Завантажити сертифікат</v>
      </c>
    </row>
    <row r="448" spans="1:3" ht="43.2" x14ac:dyDescent="0.3">
      <c r="A448" s="1">
        <v>447</v>
      </c>
      <c r="B448" s="3" t="s">
        <v>376</v>
      </c>
      <c r="C448" t="str">
        <f>HYPERLINK("https://talan.bank.gov.ua/get-user-certificate/SEJMocFtxjkAUZEX8WFh","Завантажити сертифікат")</f>
        <v>Завантажити сертифікат</v>
      </c>
    </row>
    <row r="449" spans="1:3" ht="43.2" x14ac:dyDescent="0.3">
      <c r="A449" s="1">
        <v>448</v>
      </c>
      <c r="B449" s="3" t="s">
        <v>377</v>
      </c>
      <c r="C449" t="str">
        <f>HYPERLINK("https://talan.bank.gov.ua/get-user-certificate/SEJMoH36XczhoDpuBQNu","Завантажити сертифікат")</f>
        <v>Завантажити сертифікат</v>
      </c>
    </row>
    <row r="450" spans="1:3" ht="43.2" x14ac:dyDescent="0.3">
      <c r="A450" s="1">
        <v>449</v>
      </c>
      <c r="B450" s="3" t="s">
        <v>378</v>
      </c>
      <c r="C450" t="str">
        <f>HYPERLINK("https://talan.bank.gov.ua/get-user-certificate/SEJMoeRzGUiYdvCrGwdw","Завантажити сертифікат")</f>
        <v>Завантажити сертифікат</v>
      </c>
    </row>
    <row r="451" spans="1:3" ht="43.2" x14ac:dyDescent="0.3">
      <c r="A451" s="1">
        <v>450</v>
      </c>
      <c r="B451" s="3" t="s">
        <v>379</v>
      </c>
      <c r="C451" t="str">
        <f>HYPERLINK("https://talan.bank.gov.ua/get-user-certificate/SEJMogNxNtKyfhfxIEtH","Завантажити сертифікат")</f>
        <v>Завантажити сертифікат</v>
      </c>
    </row>
    <row r="452" spans="1:3" ht="28.8" x14ac:dyDescent="0.3">
      <c r="A452" s="1">
        <v>451</v>
      </c>
      <c r="B452" s="3" t="s">
        <v>380</v>
      </c>
      <c r="C452" t="str">
        <f>HYPERLINK("https://talan.bank.gov.ua/get-user-certificate/SEJMok5Fv-FE0M0Zc40t","Завантажити сертифікат")</f>
        <v>Завантажити сертифікат</v>
      </c>
    </row>
    <row r="453" spans="1:3" ht="43.2" x14ac:dyDescent="0.3">
      <c r="A453" s="1">
        <v>452</v>
      </c>
      <c r="B453" s="3" t="s">
        <v>381</v>
      </c>
      <c r="C453" t="str">
        <f>HYPERLINK("https://talan.bank.gov.ua/get-user-certificate/SEJMogmA9__rIAuKEWE-","Завантажити сертифікат")</f>
        <v>Завантажити сертифікат</v>
      </c>
    </row>
    <row r="454" spans="1:3" ht="28.8" x14ac:dyDescent="0.3">
      <c r="A454" s="1">
        <v>453</v>
      </c>
      <c r="B454" s="3" t="s">
        <v>382</v>
      </c>
      <c r="C454" t="str">
        <f>HYPERLINK("https://talan.bank.gov.ua/get-user-certificate/SEJMoaelbCjYRzRSHwDy","Завантажити сертифікат")</f>
        <v>Завантажити сертифікат</v>
      </c>
    </row>
    <row r="455" spans="1:3" ht="43.2" x14ac:dyDescent="0.3">
      <c r="A455" s="1">
        <v>454</v>
      </c>
      <c r="B455" s="3" t="s">
        <v>383</v>
      </c>
      <c r="C455" t="str">
        <f>HYPERLINK("https://talan.bank.gov.ua/get-user-certificate/SEJMoeIfsMrBvJ6C8I9x","Завантажити сертифікат")</f>
        <v>Завантажити сертифікат</v>
      </c>
    </row>
    <row r="456" spans="1:3" ht="57.6" x14ac:dyDescent="0.3">
      <c r="A456" s="1">
        <v>455</v>
      </c>
      <c r="B456" s="3" t="s">
        <v>384</v>
      </c>
      <c r="C456" t="str">
        <f>HYPERLINK("https://talan.bank.gov.ua/get-user-certificate/SEJMo51gBcKm0YkEISzb","Завантажити сертифікат")</f>
        <v>Завантажити сертифікат</v>
      </c>
    </row>
    <row r="457" spans="1:3" ht="43.2" x14ac:dyDescent="0.3">
      <c r="A457" s="1">
        <v>456</v>
      </c>
      <c r="B457" s="3" t="s">
        <v>385</v>
      </c>
      <c r="C457" t="str">
        <f>HYPERLINK("https://talan.bank.gov.ua/get-user-certificate/SEJMoCvyZ-kbfZ_G2ZII","Завантажити сертифікат")</f>
        <v>Завантажити сертифікат</v>
      </c>
    </row>
    <row r="458" spans="1:3" ht="28.8" x14ac:dyDescent="0.3">
      <c r="A458" s="1">
        <v>457</v>
      </c>
      <c r="B458" s="3" t="s">
        <v>386</v>
      </c>
      <c r="C458" t="str">
        <f>HYPERLINK("https://talan.bank.gov.ua/get-user-certificate/SEJMoIrqTw0EeHMwUQYR","Завантажити сертифікат")</f>
        <v>Завантажити сертифікат</v>
      </c>
    </row>
    <row r="459" spans="1:3" ht="28.8" x14ac:dyDescent="0.3">
      <c r="A459" s="1">
        <v>458</v>
      </c>
      <c r="B459" s="3" t="s">
        <v>387</v>
      </c>
      <c r="C459" t="str">
        <f>HYPERLINK("https://talan.bank.gov.ua/get-user-certificate/SEJMoDfFp4EeH6KMKzKS","Завантажити сертифікат")</f>
        <v>Завантажити сертифікат</v>
      </c>
    </row>
    <row r="460" spans="1:3" ht="28.8" x14ac:dyDescent="0.3">
      <c r="A460" s="1">
        <v>459</v>
      </c>
      <c r="B460" s="3" t="s">
        <v>388</v>
      </c>
      <c r="C460" t="str">
        <f>HYPERLINK("https://talan.bank.gov.ua/get-user-certificate/SEJMowaNhp7mWOGrVrhv","Завантажити сертифікат")</f>
        <v>Завантажити сертифікат</v>
      </c>
    </row>
    <row r="461" spans="1:3" ht="28.8" x14ac:dyDescent="0.3">
      <c r="A461" s="1">
        <v>460</v>
      </c>
      <c r="B461" s="3" t="s">
        <v>389</v>
      </c>
      <c r="C461" t="str">
        <f>HYPERLINK("https://talan.bank.gov.ua/get-user-certificate/SEJMoTBD7qlVH_Rv5YCn","Завантажити сертифікат")</f>
        <v>Завантажити сертифікат</v>
      </c>
    </row>
    <row r="462" spans="1:3" ht="28.8" x14ac:dyDescent="0.3">
      <c r="A462" s="1">
        <v>461</v>
      </c>
      <c r="B462" s="3" t="s">
        <v>389</v>
      </c>
      <c r="C462" t="str">
        <f>HYPERLINK("https://talan.bank.gov.ua/get-user-certificate/SEJMoJYSayO_W_JVIIPK","Завантажити сертифікат")</f>
        <v>Завантажити сертифікат</v>
      </c>
    </row>
    <row r="463" spans="1:3" ht="28.8" x14ac:dyDescent="0.3">
      <c r="A463" s="1">
        <v>462</v>
      </c>
      <c r="B463" s="3" t="s">
        <v>390</v>
      </c>
      <c r="C463" t="str">
        <f>HYPERLINK("https://talan.bank.gov.ua/get-user-certificate/SEJMoZkBDyC5Ze8UVMTY","Завантажити сертифікат")</f>
        <v>Завантажити сертифікат</v>
      </c>
    </row>
    <row r="464" spans="1:3" ht="28.8" x14ac:dyDescent="0.3">
      <c r="A464" s="1">
        <v>463</v>
      </c>
      <c r="B464" s="3" t="s">
        <v>391</v>
      </c>
      <c r="C464" t="str">
        <f>HYPERLINK("https://talan.bank.gov.ua/get-user-certificate/SEJMoHbRjZAYQli8FbNZ","Завантажити сертифікат")</f>
        <v>Завантажити сертифікат</v>
      </c>
    </row>
    <row r="465" spans="1:3" ht="28.8" x14ac:dyDescent="0.3">
      <c r="A465" s="1">
        <v>464</v>
      </c>
      <c r="B465" s="3" t="s">
        <v>392</v>
      </c>
      <c r="C465" t="str">
        <f>HYPERLINK("https://talan.bank.gov.ua/get-user-certificate/SEJMonPCQmWzgStmV4Bh","Завантажити сертифікат")</f>
        <v>Завантажити сертифікат</v>
      </c>
    </row>
    <row r="466" spans="1:3" ht="28.8" x14ac:dyDescent="0.3">
      <c r="A466" s="1">
        <v>465</v>
      </c>
      <c r="B466" s="3" t="s">
        <v>393</v>
      </c>
      <c r="C466" t="str">
        <f>HYPERLINK("https://talan.bank.gov.ua/get-user-certificate/SEJMo2qF0KGnwBCNPfIb","Завантажити сертифікат")</f>
        <v>Завантажити сертифікат</v>
      </c>
    </row>
    <row r="467" spans="1:3" ht="28.8" x14ac:dyDescent="0.3">
      <c r="A467" s="1">
        <v>466</v>
      </c>
      <c r="B467" s="3" t="s">
        <v>394</v>
      </c>
      <c r="C467" t="str">
        <f>HYPERLINK("https://talan.bank.gov.ua/get-user-certificate/SEJMoPcnJZRE1mYzrF-T","Завантажити сертифікат")</f>
        <v>Завантажити сертифікат</v>
      </c>
    </row>
    <row r="468" spans="1:3" ht="28.8" x14ac:dyDescent="0.3">
      <c r="A468" s="1">
        <v>467</v>
      </c>
      <c r="B468" s="3" t="s">
        <v>395</v>
      </c>
      <c r="C468" t="str">
        <f>HYPERLINK("https://talan.bank.gov.ua/get-user-certificate/SEJMoZ3MNCAQFCO9Cou5","Завантажити сертифікат")</f>
        <v>Завантажити сертифікат</v>
      </c>
    </row>
    <row r="469" spans="1:3" ht="28.8" x14ac:dyDescent="0.3">
      <c r="A469" s="1">
        <v>468</v>
      </c>
      <c r="B469" s="3" t="s">
        <v>396</v>
      </c>
      <c r="C469" t="str">
        <f>HYPERLINK("https://talan.bank.gov.ua/get-user-certificate/SEJMoRLVBo-H0drGfFQC","Завантажити сертифікат")</f>
        <v>Завантажити сертифікат</v>
      </c>
    </row>
    <row r="470" spans="1:3" ht="43.2" x14ac:dyDescent="0.3">
      <c r="A470" s="1">
        <v>469</v>
      </c>
      <c r="B470" s="3" t="s">
        <v>397</v>
      </c>
      <c r="C470" t="str">
        <f>HYPERLINK("https://talan.bank.gov.ua/get-user-certificate/SEJMo5Fpk_awIVz_KYY2","Завантажити сертифікат")</f>
        <v>Завантажити сертифікат</v>
      </c>
    </row>
    <row r="471" spans="1:3" ht="43.2" x14ac:dyDescent="0.3">
      <c r="A471" s="1">
        <v>470</v>
      </c>
      <c r="B471" s="3" t="s">
        <v>398</v>
      </c>
      <c r="C471" t="str">
        <f>HYPERLINK("https://talan.bank.gov.ua/get-user-certificate/SEJMokkLtqCPv2-G2wqR","Завантажити сертифікат")</f>
        <v>Завантажити сертифікат</v>
      </c>
    </row>
    <row r="472" spans="1:3" ht="43.2" x14ac:dyDescent="0.3">
      <c r="A472" s="1">
        <v>471</v>
      </c>
      <c r="B472" s="3" t="s">
        <v>398</v>
      </c>
      <c r="C472" t="str">
        <f>HYPERLINK("https://talan.bank.gov.ua/get-user-certificate/SEJMoGFJEM-bpumgWE3M","Завантажити сертифікат")</f>
        <v>Завантажити сертифікат</v>
      </c>
    </row>
    <row r="473" spans="1:3" ht="43.2" x14ac:dyDescent="0.3">
      <c r="A473" s="1">
        <v>472</v>
      </c>
      <c r="B473" s="3" t="s">
        <v>398</v>
      </c>
      <c r="C473" t="str">
        <f>HYPERLINK("https://talan.bank.gov.ua/get-user-certificate/SEJMo9y2JZ0-UXcFZxEX","Завантажити сертифікат")</f>
        <v>Завантажити сертифікат</v>
      </c>
    </row>
    <row r="474" spans="1:3" ht="43.2" x14ac:dyDescent="0.3">
      <c r="A474" s="1">
        <v>473</v>
      </c>
      <c r="B474" s="3" t="s">
        <v>398</v>
      </c>
      <c r="C474" t="str">
        <f>HYPERLINK("https://talan.bank.gov.ua/get-user-certificate/SEJMo9XDrIj7Pq_GCtlC","Завантажити сертифікат")</f>
        <v>Завантажити сертифікат</v>
      </c>
    </row>
    <row r="475" spans="1:3" ht="43.2" x14ac:dyDescent="0.3">
      <c r="A475" s="1">
        <v>474</v>
      </c>
      <c r="B475" s="3" t="s">
        <v>399</v>
      </c>
      <c r="C475" t="str">
        <f>HYPERLINK("https://talan.bank.gov.ua/get-user-certificate/SEJMoHDVW2DqcBkhJq2M","Завантажити сертифікат")</f>
        <v>Завантажити сертифікат</v>
      </c>
    </row>
    <row r="476" spans="1:3" ht="28.8" x14ac:dyDescent="0.3">
      <c r="A476" s="1">
        <v>475</v>
      </c>
      <c r="B476" s="3" t="s">
        <v>400</v>
      </c>
      <c r="C476" t="str">
        <f>HYPERLINK("https://talan.bank.gov.ua/get-user-certificate/SEJMobhZJBvD6r6x4dfL","Завантажити сертифікат")</f>
        <v>Завантажити сертифікат</v>
      </c>
    </row>
    <row r="477" spans="1:3" x14ac:dyDescent="0.3">
      <c r="A477" s="1">
        <v>476</v>
      </c>
      <c r="B477" s="3" t="s">
        <v>401</v>
      </c>
      <c r="C477" t="str">
        <f>HYPERLINK("https://talan.bank.gov.ua/get-user-certificate/SEJMoulM9T2IeW5Q6jlv","Завантажити сертифікат")</f>
        <v>Завантажити сертифікат</v>
      </c>
    </row>
    <row r="478" spans="1:3" ht="43.2" x14ac:dyDescent="0.3">
      <c r="A478" s="1">
        <v>477</v>
      </c>
      <c r="B478" s="3" t="s">
        <v>402</v>
      </c>
      <c r="C478" t="str">
        <f>HYPERLINK("https://talan.bank.gov.ua/get-user-certificate/SEJMoP8f1JNOIIoPT7mW","Завантажити сертифікат")</f>
        <v>Завантажити сертифікат</v>
      </c>
    </row>
    <row r="479" spans="1:3" ht="43.2" x14ac:dyDescent="0.3">
      <c r="A479" s="1">
        <v>478</v>
      </c>
      <c r="B479" s="3" t="s">
        <v>403</v>
      </c>
      <c r="C479" t="str">
        <f>HYPERLINK("https://talan.bank.gov.ua/get-user-certificate/SEJMoe6vxPWDEoJzNmQW","Завантажити сертифікат")</f>
        <v>Завантажити сертифікат</v>
      </c>
    </row>
    <row r="480" spans="1:3" ht="28.8" x14ac:dyDescent="0.3">
      <c r="A480" s="1">
        <v>479</v>
      </c>
      <c r="B480" s="3" t="s">
        <v>404</v>
      </c>
      <c r="C480" t="str">
        <f>HYPERLINK("https://talan.bank.gov.ua/get-user-certificate/SEJMoh3ndqmir4k0pMlS","Завантажити сертифікат")</f>
        <v>Завантажити сертифікат</v>
      </c>
    </row>
    <row r="481" spans="1:3" ht="43.2" x14ac:dyDescent="0.3">
      <c r="A481" s="1">
        <v>480</v>
      </c>
      <c r="B481" s="3" t="s">
        <v>405</v>
      </c>
      <c r="C481" t="str">
        <f>HYPERLINK("https://talan.bank.gov.ua/get-user-certificate/SEJMo9Du_SisYi36d777","Завантажити сертифікат")</f>
        <v>Завантажити сертифікат</v>
      </c>
    </row>
    <row r="482" spans="1:3" ht="43.2" x14ac:dyDescent="0.3">
      <c r="A482" s="1">
        <v>481</v>
      </c>
      <c r="B482" s="3" t="s">
        <v>406</v>
      </c>
      <c r="C482" t="str">
        <f>HYPERLINK("https://talan.bank.gov.ua/get-user-certificate/SEJMoNsKJS7Of20mPagn","Завантажити сертифікат")</f>
        <v>Завантажити сертифікат</v>
      </c>
    </row>
    <row r="483" spans="1:3" ht="28.8" x14ac:dyDescent="0.3">
      <c r="A483" s="1">
        <v>482</v>
      </c>
      <c r="B483" s="3" t="s">
        <v>407</v>
      </c>
      <c r="C483" t="str">
        <f>HYPERLINK("https://talan.bank.gov.ua/get-user-certificate/SEJMoaZNQZkTOD4IrhUh","Завантажити сертифікат")</f>
        <v>Завантажити сертифікат</v>
      </c>
    </row>
    <row r="484" spans="1:3" ht="28.8" x14ac:dyDescent="0.3">
      <c r="A484" s="1">
        <v>483</v>
      </c>
      <c r="B484" s="3" t="s">
        <v>408</v>
      </c>
      <c r="C484" t="str">
        <f>HYPERLINK("https://talan.bank.gov.ua/get-user-certificate/SEJMo-GTeNTMj8hURNkC","Завантажити сертифікат")</f>
        <v>Завантажити сертифікат</v>
      </c>
    </row>
    <row r="485" spans="1:3" ht="28.8" x14ac:dyDescent="0.3">
      <c r="A485" s="1">
        <v>484</v>
      </c>
      <c r="B485" s="3" t="s">
        <v>408</v>
      </c>
      <c r="C485" t="str">
        <f>HYPERLINK("https://talan.bank.gov.ua/get-user-certificate/SEJMoZx48oNp2OypJzB_","Завантажити сертифікат")</f>
        <v>Завантажити сертифікат</v>
      </c>
    </row>
    <row r="486" spans="1:3" ht="28.8" x14ac:dyDescent="0.3">
      <c r="A486" s="1">
        <v>485</v>
      </c>
      <c r="B486" s="3" t="s">
        <v>409</v>
      </c>
      <c r="C486" t="str">
        <f>HYPERLINK("https://talan.bank.gov.ua/get-user-certificate/SEJMo4OdWkVZQiw-Ekdo","Завантажити сертифікат")</f>
        <v>Завантажити сертифікат</v>
      </c>
    </row>
    <row r="487" spans="1:3" ht="28.8" x14ac:dyDescent="0.3">
      <c r="A487" s="1">
        <v>486</v>
      </c>
      <c r="B487" s="3" t="s">
        <v>410</v>
      </c>
      <c r="C487" t="str">
        <f>HYPERLINK("https://talan.bank.gov.ua/get-user-certificate/SEJMotxeBqhcUVl_UWzi","Завантажити сертифікат")</f>
        <v>Завантажити сертифікат</v>
      </c>
    </row>
    <row r="488" spans="1:3" ht="28.8" x14ac:dyDescent="0.3">
      <c r="A488" s="1">
        <v>487</v>
      </c>
      <c r="B488" s="3" t="s">
        <v>411</v>
      </c>
      <c r="C488" t="str">
        <f>HYPERLINK("https://talan.bank.gov.ua/get-user-certificate/SEJMogoNvfYlqmj6Ijvl","Завантажити сертифікат")</f>
        <v>Завантажити сертифікат</v>
      </c>
    </row>
    <row r="489" spans="1:3" ht="28.8" x14ac:dyDescent="0.3">
      <c r="A489" s="1">
        <v>488</v>
      </c>
      <c r="B489" s="3" t="s">
        <v>412</v>
      </c>
      <c r="C489" t="str">
        <f>HYPERLINK("https://talan.bank.gov.ua/get-user-certificate/SEJMo4ip7pZr0MiXRfC1","Завантажити сертифікат")</f>
        <v>Завантажити сертифікат</v>
      </c>
    </row>
    <row r="490" spans="1:3" ht="28.8" x14ac:dyDescent="0.3">
      <c r="A490" s="1">
        <v>489</v>
      </c>
      <c r="B490" s="3" t="s">
        <v>412</v>
      </c>
      <c r="C490" t="str">
        <f>HYPERLINK("https://talan.bank.gov.ua/get-user-certificate/SEJMo-677lnz4mioY7qu","Завантажити сертифікат")</f>
        <v>Завантажити сертифікат</v>
      </c>
    </row>
    <row r="491" spans="1:3" ht="28.8" x14ac:dyDescent="0.3">
      <c r="A491" s="1">
        <v>490</v>
      </c>
      <c r="B491" s="3" t="s">
        <v>413</v>
      </c>
      <c r="C491" t="str">
        <f>HYPERLINK("https://talan.bank.gov.ua/get-user-certificate/SEJMoDIPfERrOLjZiOZu","Завантажити сертифікат")</f>
        <v>Завантажити сертифікат</v>
      </c>
    </row>
    <row r="492" spans="1:3" ht="28.8" x14ac:dyDescent="0.3">
      <c r="A492" s="1">
        <v>491</v>
      </c>
      <c r="B492" s="3" t="s">
        <v>414</v>
      </c>
      <c r="C492" t="str">
        <f>HYPERLINK("https://talan.bank.gov.ua/get-user-certificate/SEJMoZmxYBEVEghtGr8U","Завантажити сертифікат")</f>
        <v>Завантажити сертифікат</v>
      </c>
    </row>
    <row r="493" spans="1:3" ht="28.8" x14ac:dyDescent="0.3">
      <c r="A493" s="1">
        <v>492</v>
      </c>
      <c r="B493" s="3" t="s">
        <v>415</v>
      </c>
      <c r="C493" t="str">
        <f>HYPERLINK("https://talan.bank.gov.ua/get-user-certificate/SEJMoSCVMz7_Qb2HfQGw","Завантажити сертифікат")</f>
        <v>Завантажити сертифікат</v>
      </c>
    </row>
    <row r="494" spans="1:3" ht="28.8" x14ac:dyDescent="0.3">
      <c r="A494" s="1">
        <v>493</v>
      </c>
      <c r="B494" s="3" t="s">
        <v>416</v>
      </c>
      <c r="C494" t="str">
        <f>HYPERLINK("https://talan.bank.gov.ua/get-user-certificate/SEJMoMlGgYzLKWrcQ2Ra","Завантажити сертифікат")</f>
        <v>Завантажити сертифікат</v>
      </c>
    </row>
    <row r="495" spans="1:3" ht="28.8" x14ac:dyDescent="0.3">
      <c r="A495" s="1">
        <v>494</v>
      </c>
      <c r="B495" s="3" t="s">
        <v>417</v>
      </c>
      <c r="C495" t="str">
        <f>HYPERLINK("https://talan.bank.gov.ua/get-user-certificate/SEJMoCNXj-gTTUL7xUSd","Завантажити сертифікат")</f>
        <v>Завантажити сертифікат</v>
      </c>
    </row>
    <row r="496" spans="1:3" ht="28.8" x14ac:dyDescent="0.3">
      <c r="A496" s="1">
        <v>495</v>
      </c>
      <c r="B496" s="3" t="s">
        <v>417</v>
      </c>
      <c r="C496" t="str">
        <f>HYPERLINK("https://talan.bank.gov.ua/get-user-certificate/SEJMoG4JMj7TMz432Fe1","Завантажити сертифікат")</f>
        <v>Завантажити сертифікат</v>
      </c>
    </row>
    <row r="497" spans="1:3" ht="28.8" x14ac:dyDescent="0.3">
      <c r="A497" s="1">
        <v>496</v>
      </c>
      <c r="B497" s="3" t="s">
        <v>417</v>
      </c>
      <c r="C497" t="str">
        <f>HYPERLINK("https://talan.bank.gov.ua/get-user-certificate/SEJMo1AE4IeWo0AaKB8e","Завантажити сертифікат")</f>
        <v>Завантажити сертифікат</v>
      </c>
    </row>
    <row r="498" spans="1:3" ht="28.8" x14ac:dyDescent="0.3">
      <c r="A498" s="1">
        <v>497</v>
      </c>
      <c r="B498" s="3" t="s">
        <v>418</v>
      </c>
      <c r="C498" t="str">
        <f>HYPERLINK("https://talan.bank.gov.ua/get-user-certificate/SEJMoqgJOA33WVo0Y0t1","Завантажити сертифікат")</f>
        <v>Завантажити сертифікат</v>
      </c>
    </row>
    <row r="499" spans="1:3" ht="28.8" x14ac:dyDescent="0.3">
      <c r="A499" s="1">
        <v>498</v>
      </c>
      <c r="B499" s="3" t="s">
        <v>419</v>
      </c>
      <c r="C499" t="str">
        <f>HYPERLINK("https://talan.bank.gov.ua/get-user-certificate/SEJMoJYCUsYVoenDLPqa","Завантажити сертифікат")</f>
        <v>Завантажити сертифікат</v>
      </c>
    </row>
    <row r="500" spans="1:3" ht="28.8" x14ac:dyDescent="0.3">
      <c r="A500" s="1">
        <v>499</v>
      </c>
      <c r="B500" s="3" t="s">
        <v>420</v>
      </c>
      <c r="C500" t="str">
        <f>HYPERLINK("https://talan.bank.gov.ua/get-user-certificate/SEJMoim6MsEHuNmTW3V5","Завантажити сертифікат")</f>
        <v>Завантажити сертифікат</v>
      </c>
    </row>
    <row r="501" spans="1:3" ht="28.8" x14ac:dyDescent="0.3">
      <c r="A501" s="1">
        <v>500</v>
      </c>
      <c r="B501" s="3" t="s">
        <v>421</v>
      </c>
      <c r="C501" t="str">
        <f>HYPERLINK("https://talan.bank.gov.ua/get-user-certificate/SEJMolTnHij5BqGSNaHy","Завантажити сертифікат")</f>
        <v>Завантажити сертифікат</v>
      </c>
    </row>
    <row r="502" spans="1:3" ht="43.2" x14ac:dyDescent="0.3">
      <c r="A502" s="1">
        <v>501</v>
      </c>
      <c r="B502" s="3" t="s">
        <v>422</v>
      </c>
      <c r="C502" t="str">
        <f>HYPERLINK("https://talan.bank.gov.ua/get-user-certificate/SEJMoJRI7AnrX17ukr6u","Завантажити сертифікат")</f>
        <v>Завантажити сертифікат</v>
      </c>
    </row>
    <row r="503" spans="1:3" ht="28.8" x14ac:dyDescent="0.3">
      <c r="A503" s="1">
        <v>502</v>
      </c>
      <c r="B503" s="3" t="s">
        <v>423</v>
      </c>
      <c r="C503" t="str">
        <f>HYPERLINK("https://talan.bank.gov.ua/get-user-certificate/SEJMoW0FzwLzEAdBcioV","Завантажити сертифікат")</f>
        <v>Завантажити сертифікат</v>
      </c>
    </row>
    <row r="504" spans="1:3" ht="28.8" x14ac:dyDescent="0.3">
      <c r="A504" s="1">
        <v>503</v>
      </c>
      <c r="B504" s="3" t="s">
        <v>423</v>
      </c>
      <c r="C504" t="str">
        <f>HYPERLINK("https://talan.bank.gov.ua/get-user-certificate/SEJMoNg6apOVPFCFePvp","Завантажити сертифікат")</f>
        <v>Завантажити сертифікат</v>
      </c>
    </row>
    <row r="505" spans="1:3" ht="28.8" x14ac:dyDescent="0.3">
      <c r="A505" s="1">
        <v>504</v>
      </c>
      <c r="B505" s="3" t="s">
        <v>424</v>
      </c>
      <c r="C505" t="str">
        <f>HYPERLINK("https://talan.bank.gov.ua/get-user-certificate/SEJMo1YoPD2wrMU6IoWs","Завантажити сертифікат")</f>
        <v>Завантажити сертифікат</v>
      </c>
    </row>
    <row r="506" spans="1:3" ht="28.8" x14ac:dyDescent="0.3">
      <c r="A506" s="1">
        <v>505</v>
      </c>
      <c r="B506" s="3" t="s">
        <v>425</v>
      </c>
      <c r="C506" t="str">
        <f>HYPERLINK("https://talan.bank.gov.ua/get-user-certificate/SEJMozSXFvkzZ3E_QaSq","Завантажити сертифікат")</f>
        <v>Завантажити сертифікат</v>
      </c>
    </row>
    <row r="507" spans="1:3" ht="43.2" x14ac:dyDescent="0.3">
      <c r="A507" s="1">
        <v>506</v>
      </c>
      <c r="B507" s="3" t="s">
        <v>426</v>
      </c>
      <c r="C507" t="str">
        <f>HYPERLINK("https://talan.bank.gov.ua/get-user-certificate/SEJMo5wwgnDOXxZ4MTlr","Завантажити сертифікат")</f>
        <v>Завантажити сертифікат</v>
      </c>
    </row>
    <row r="508" spans="1:3" ht="43.2" x14ac:dyDescent="0.3">
      <c r="A508" s="1">
        <v>507</v>
      </c>
      <c r="B508" s="3" t="s">
        <v>427</v>
      </c>
      <c r="C508" t="str">
        <f>HYPERLINK("https://talan.bank.gov.ua/get-user-certificate/SEJMoWwiXUZXW2aOgWrn","Завантажити сертифікат")</f>
        <v>Завантажити сертифікат</v>
      </c>
    </row>
    <row r="509" spans="1:3" ht="28.8" x14ac:dyDescent="0.3">
      <c r="A509" s="1">
        <v>508</v>
      </c>
      <c r="B509" s="3" t="s">
        <v>428</v>
      </c>
      <c r="C509" t="str">
        <f>HYPERLINK("https://talan.bank.gov.ua/get-user-certificate/SEJMo7XGQx7ZBtiHPs7E","Завантажити сертифікат")</f>
        <v>Завантажити сертифікат</v>
      </c>
    </row>
    <row r="510" spans="1:3" ht="28.8" x14ac:dyDescent="0.3">
      <c r="A510" s="1">
        <v>509</v>
      </c>
      <c r="B510" s="3" t="s">
        <v>429</v>
      </c>
      <c r="C510" t="str">
        <f>HYPERLINK("https://talan.bank.gov.ua/get-user-certificate/SEJMoc_OhSKrr93xBbBx","Завантажити сертифікат")</f>
        <v>Завантажити сертифікат</v>
      </c>
    </row>
    <row r="511" spans="1:3" ht="28.8" x14ac:dyDescent="0.3">
      <c r="A511" s="1">
        <v>510</v>
      </c>
      <c r="B511" s="3" t="s">
        <v>428</v>
      </c>
      <c r="C511" t="str">
        <f>HYPERLINK("https://talan.bank.gov.ua/get-user-certificate/SEJMo2ymWFNHb5oALiMy","Завантажити сертифікат")</f>
        <v>Завантажити сертифікат</v>
      </c>
    </row>
    <row r="512" spans="1:3" ht="28.8" x14ac:dyDescent="0.3">
      <c r="A512" s="1">
        <v>511</v>
      </c>
      <c r="B512" s="3" t="s">
        <v>430</v>
      </c>
      <c r="C512" t="str">
        <f>HYPERLINK("https://talan.bank.gov.ua/get-user-certificate/SEJMoJcVJAeKMTyZ9VDn","Завантажити сертифікат")</f>
        <v>Завантажити сертифікат</v>
      </c>
    </row>
    <row r="513" spans="1:3" ht="57.6" x14ac:dyDescent="0.3">
      <c r="A513" s="1">
        <v>512</v>
      </c>
      <c r="B513" s="3" t="s">
        <v>431</v>
      </c>
      <c r="C513" t="str">
        <f>HYPERLINK("https://talan.bank.gov.ua/get-user-certificate/SEJMoULIfSyiSQozfxF0","Завантажити сертифікат")</f>
        <v>Завантажити сертифікат</v>
      </c>
    </row>
    <row r="514" spans="1:3" ht="28.8" x14ac:dyDescent="0.3">
      <c r="A514" s="1">
        <v>513</v>
      </c>
      <c r="B514" s="3" t="s">
        <v>432</v>
      </c>
      <c r="C514" t="str">
        <f>HYPERLINK("https://talan.bank.gov.ua/get-user-certificate/SEJMonSmuDQxEMF1VMHN","Завантажити сертифікат")</f>
        <v>Завантажити сертифікат</v>
      </c>
    </row>
    <row r="515" spans="1:3" ht="43.2" x14ac:dyDescent="0.3">
      <c r="A515" s="1">
        <v>514</v>
      </c>
      <c r="B515" s="3" t="s">
        <v>433</v>
      </c>
      <c r="C515" t="str">
        <f>HYPERLINK("https://talan.bank.gov.ua/get-user-certificate/SEJMoM28ayceh5y7sAuc","Завантажити сертифікат")</f>
        <v>Завантажити сертифікат</v>
      </c>
    </row>
    <row r="516" spans="1:3" ht="28.8" x14ac:dyDescent="0.3">
      <c r="A516" s="1">
        <v>515</v>
      </c>
      <c r="B516" s="3" t="s">
        <v>434</v>
      </c>
      <c r="C516" t="str">
        <f>HYPERLINK("https://talan.bank.gov.ua/get-user-certificate/SEJMoyzXMZaXxagbgCeh","Завантажити сертифікат")</f>
        <v>Завантажити сертифікат</v>
      </c>
    </row>
    <row r="517" spans="1:3" ht="57.6" x14ac:dyDescent="0.3">
      <c r="A517" s="1">
        <v>516</v>
      </c>
      <c r="B517" s="3" t="s">
        <v>435</v>
      </c>
      <c r="C517" t="str">
        <f>HYPERLINK("https://talan.bank.gov.ua/get-user-certificate/SEJMozpnRAwMT6fvo9_i","Завантажити сертифікат")</f>
        <v>Завантажити сертифікат</v>
      </c>
    </row>
    <row r="518" spans="1:3" ht="43.2" x14ac:dyDescent="0.3">
      <c r="A518" s="1">
        <v>517</v>
      </c>
      <c r="B518" s="3" t="s">
        <v>436</v>
      </c>
      <c r="C518" t="str">
        <f>HYPERLINK("https://talan.bank.gov.ua/get-user-certificate/SEJMoDVRIOWLkzeRW-Vb","Завантажити сертифікат")</f>
        <v>Завантажити сертифікат</v>
      </c>
    </row>
    <row r="519" spans="1:3" ht="28.8" x14ac:dyDescent="0.3">
      <c r="A519" s="1">
        <v>518</v>
      </c>
      <c r="B519" s="3" t="s">
        <v>437</v>
      </c>
      <c r="C519" t="str">
        <f>HYPERLINK("https://talan.bank.gov.ua/get-user-certificate/SEJMok1YzAz3ytHXI8Kp","Завантажити сертифікат")</f>
        <v>Завантажити сертифікат</v>
      </c>
    </row>
    <row r="520" spans="1:3" ht="28.8" x14ac:dyDescent="0.3">
      <c r="A520" s="1">
        <v>519</v>
      </c>
      <c r="B520" s="3" t="s">
        <v>437</v>
      </c>
      <c r="C520" t="str">
        <f>HYPERLINK("https://talan.bank.gov.ua/get-user-certificate/SEJMoMy_bcxcIM4DO91H","Завантажити сертифікат")</f>
        <v>Завантажити сертифікат</v>
      </c>
    </row>
    <row r="521" spans="1:3" ht="28.8" x14ac:dyDescent="0.3">
      <c r="A521" s="1">
        <v>520</v>
      </c>
      <c r="B521" s="3" t="s">
        <v>437</v>
      </c>
      <c r="C521" t="str">
        <f>HYPERLINK("https://talan.bank.gov.ua/get-user-certificate/SEJMoXl-GDhnLX_pQitN","Завантажити сертифікат")</f>
        <v>Завантажити сертифікат</v>
      </c>
    </row>
    <row r="522" spans="1:3" ht="43.2" x14ac:dyDescent="0.3">
      <c r="A522" s="1">
        <v>521</v>
      </c>
      <c r="B522" s="3" t="s">
        <v>438</v>
      </c>
      <c r="C522" t="str">
        <f>HYPERLINK("https://talan.bank.gov.ua/get-user-certificate/SEJMoyGLjHRqgEcyUFo-","Завантажити сертифікат")</f>
        <v>Завантажити сертифікат</v>
      </c>
    </row>
    <row r="523" spans="1:3" ht="57.6" x14ac:dyDescent="0.3">
      <c r="A523" s="1">
        <v>522</v>
      </c>
      <c r="B523" s="3" t="s">
        <v>439</v>
      </c>
      <c r="C523" t="str">
        <f>HYPERLINK("https://talan.bank.gov.ua/get-user-certificate/SEJMoRuHyiNzZVjahcM8","Завантажити сертифікат")</f>
        <v>Завантажити сертифікат</v>
      </c>
    </row>
    <row r="524" spans="1:3" ht="43.2" x14ac:dyDescent="0.3">
      <c r="A524" s="1">
        <v>523</v>
      </c>
      <c r="B524" s="3" t="s">
        <v>440</v>
      </c>
      <c r="C524" t="str">
        <f>HYPERLINK("https://talan.bank.gov.ua/get-user-certificate/SEJMo9y0vr-vwE74y1zw","Завантажити сертифікат")</f>
        <v>Завантажити сертифікат</v>
      </c>
    </row>
    <row r="525" spans="1:3" ht="43.2" x14ac:dyDescent="0.3">
      <c r="A525" s="1">
        <v>524</v>
      </c>
      <c r="B525" s="3" t="s">
        <v>441</v>
      </c>
      <c r="C525" t="str">
        <f>HYPERLINK("https://talan.bank.gov.ua/get-user-certificate/SEJMoDQBzHoiwzVsASAU","Завантажити сертифікат")</f>
        <v>Завантажити сертифікат</v>
      </c>
    </row>
    <row r="526" spans="1:3" ht="43.2" x14ac:dyDescent="0.3">
      <c r="A526" s="1">
        <v>525</v>
      </c>
      <c r="B526" s="3" t="s">
        <v>442</v>
      </c>
      <c r="C526" t="str">
        <f>HYPERLINK("https://talan.bank.gov.ua/get-user-certificate/SEJMoGsVuv7HN4EiLu29","Завантажити сертифікат")</f>
        <v>Завантажити сертифікат</v>
      </c>
    </row>
    <row r="527" spans="1:3" ht="43.2" x14ac:dyDescent="0.3">
      <c r="A527" s="1">
        <v>526</v>
      </c>
      <c r="B527" s="3" t="s">
        <v>443</v>
      </c>
      <c r="C527" t="str">
        <f>HYPERLINK("https://talan.bank.gov.ua/get-user-certificate/SEJMo918mwlNbex_nmOg","Завантажити сертифікат")</f>
        <v>Завантажити сертифікат</v>
      </c>
    </row>
    <row r="528" spans="1:3" ht="43.2" x14ac:dyDescent="0.3">
      <c r="A528" s="1">
        <v>527</v>
      </c>
      <c r="B528" s="3" t="s">
        <v>444</v>
      </c>
      <c r="C528" t="str">
        <f>HYPERLINK("https://talan.bank.gov.ua/get-user-certificate/SEJMoYkgaZ3Bjc_ShyiD","Завантажити сертифікат")</f>
        <v>Завантажити сертифікат</v>
      </c>
    </row>
    <row r="529" spans="1:3" ht="43.2" x14ac:dyDescent="0.3">
      <c r="A529" s="1">
        <v>528</v>
      </c>
      <c r="B529" s="3" t="s">
        <v>445</v>
      </c>
      <c r="C529" t="str">
        <f>HYPERLINK("https://talan.bank.gov.ua/get-user-certificate/SEJMooOwxq5dIW-T2QT_","Завантажити сертифікат")</f>
        <v>Завантажити сертифікат</v>
      </c>
    </row>
    <row r="530" spans="1:3" ht="43.2" x14ac:dyDescent="0.3">
      <c r="A530" s="1">
        <v>529</v>
      </c>
      <c r="B530" s="3" t="s">
        <v>446</v>
      </c>
      <c r="C530" t="str">
        <f>HYPERLINK("https://talan.bank.gov.ua/get-user-certificate/SEJMoOrbT7xcFpC3ELL0","Завантажити сертифікат")</f>
        <v>Завантажити сертифікат</v>
      </c>
    </row>
    <row r="531" spans="1:3" ht="43.2" x14ac:dyDescent="0.3">
      <c r="A531" s="1">
        <v>530</v>
      </c>
      <c r="B531" s="3" t="s">
        <v>447</v>
      </c>
      <c r="C531" t="str">
        <f>HYPERLINK("https://talan.bank.gov.ua/get-user-certificate/SEJMoboWKlRqqP8czsEB","Завантажити сертифікат")</f>
        <v>Завантажити сертифікат</v>
      </c>
    </row>
    <row r="532" spans="1:3" x14ac:dyDescent="0.3">
      <c r="A532" s="1">
        <v>531</v>
      </c>
      <c r="B532" s="3" t="s">
        <v>448</v>
      </c>
      <c r="C532" t="str">
        <f>HYPERLINK("https://talan.bank.gov.ua/get-user-certificate/SEJMogw9foZcGm5_VN23","Завантажити сертифікат")</f>
        <v>Завантажити сертифікат</v>
      </c>
    </row>
    <row r="533" spans="1:3" ht="28.8" x14ac:dyDescent="0.3">
      <c r="A533" s="1">
        <v>532</v>
      </c>
      <c r="B533" s="3" t="s">
        <v>449</v>
      </c>
      <c r="C533" t="str">
        <f>HYPERLINK("https://talan.bank.gov.ua/get-user-certificate/SEJMoBLbp7Dx3e7ST4YO","Завантажити сертифікат")</f>
        <v>Завантажити сертифікат</v>
      </c>
    </row>
    <row r="534" spans="1:3" ht="28.8" x14ac:dyDescent="0.3">
      <c r="A534" s="1">
        <v>533</v>
      </c>
      <c r="B534" s="3" t="s">
        <v>450</v>
      </c>
      <c r="C534" t="str">
        <f>HYPERLINK("https://talan.bank.gov.ua/get-user-certificate/SEJMoyw4p5mcu85REqeT","Завантажити сертифікат")</f>
        <v>Завантажити сертифікат</v>
      </c>
    </row>
    <row r="535" spans="1:3" x14ac:dyDescent="0.3">
      <c r="A535" s="1">
        <v>534</v>
      </c>
      <c r="B535" s="3" t="s">
        <v>451</v>
      </c>
      <c r="C535" t="str">
        <f>HYPERLINK("https://talan.bank.gov.ua/get-user-certificate/SEJMoPh06iqR8NW4CZ-o","Завантажити сертифікат")</f>
        <v>Завантажити сертифікат</v>
      </c>
    </row>
    <row r="536" spans="1:3" ht="28.8" x14ac:dyDescent="0.3">
      <c r="A536" s="1">
        <v>535</v>
      </c>
      <c r="B536" s="3" t="s">
        <v>452</v>
      </c>
      <c r="C536" t="str">
        <f>HYPERLINK("https://talan.bank.gov.ua/get-user-certificate/SEJMoJI4icXmIoUC8TMy","Завантажити сертифікат")</f>
        <v>Завантажити сертифікат</v>
      </c>
    </row>
    <row r="537" spans="1:3" ht="57.6" x14ac:dyDescent="0.3">
      <c r="A537" s="1">
        <v>536</v>
      </c>
      <c r="B537" s="3" t="s">
        <v>453</v>
      </c>
      <c r="C537" t="str">
        <f>HYPERLINK("https://talan.bank.gov.ua/get-user-certificate/SEJMoQum61WqztpYR1kj","Завантажити сертифікат")</f>
        <v>Завантажити сертифікат</v>
      </c>
    </row>
    <row r="538" spans="1:3" x14ac:dyDescent="0.3">
      <c r="A538" s="1">
        <v>537</v>
      </c>
      <c r="B538" s="3" t="s">
        <v>454</v>
      </c>
      <c r="C538" t="str">
        <f>HYPERLINK("https://talan.bank.gov.ua/get-user-certificate/SEJMokTSN1PfOEPE_M8h","Завантажити сертифікат")</f>
        <v>Завантажити сертифікат</v>
      </c>
    </row>
    <row r="539" spans="1:3" ht="28.8" x14ac:dyDescent="0.3">
      <c r="A539" s="1">
        <v>538</v>
      </c>
      <c r="B539" s="3" t="s">
        <v>455</v>
      </c>
      <c r="C539" t="str">
        <f>HYPERLINK("https://talan.bank.gov.ua/get-user-certificate/SEJMoSR902h6Yo2qQwys","Завантажити сертифікат")</f>
        <v>Завантажити сертифікат</v>
      </c>
    </row>
    <row r="540" spans="1:3" x14ac:dyDescent="0.3">
      <c r="A540" s="1">
        <v>539</v>
      </c>
      <c r="B540" s="3" t="s">
        <v>456</v>
      </c>
      <c r="C540" t="str">
        <f>HYPERLINK("https://talan.bank.gov.ua/get-user-certificate/SEJMooHxiB2uGs0oGcUx","Завантажити сертифікат")</f>
        <v>Завантажити сертифікат</v>
      </c>
    </row>
    <row r="541" spans="1:3" ht="28.8" x14ac:dyDescent="0.3">
      <c r="A541" s="1">
        <v>540</v>
      </c>
      <c r="B541" s="3" t="s">
        <v>457</v>
      </c>
      <c r="C541" t="str">
        <f>HYPERLINK("https://talan.bank.gov.ua/get-user-certificate/SEJMoJ6iBZP5vm9SslJc","Завантажити сертифікат")</f>
        <v>Завантажити сертифікат</v>
      </c>
    </row>
    <row r="542" spans="1:3" ht="28.8" x14ac:dyDescent="0.3">
      <c r="A542" s="1">
        <v>541</v>
      </c>
      <c r="B542" s="3" t="s">
        <v>457</v>
      </c>
      <c r="C542" t="str">
        <f>HYPERLINK("https://talan.bank.gov.ua/get-user-certificate/SEJMoJaPpqwsOPdcGYlT","Завантажити сертифікат")</f>
        <v>Завантажити сертифікат</v>
      </c>
    </row>
    <row r="543" spans="1:3" ht="28.8" x14ac:dyDescent="0.3">
      <c r="A543" s="1">
        <v>542</v>
      </c>
      <c r="B543" s="3" t="s">
        <v>457</v>
      </c>
      <c r="C543" t="str">
        <f>HYPERLINK("https://talan.bank.gov.ua/get-user-certificate/SEJMoRC5tuMAddg4rT6k","Завантажити сертифікат")</f>
        <v>Завантажити сертифікат</v>
      </c>
    </row>
    <row r="544" spans="1:3" ht="28.8" x14ac:dyDescent="0.3">
      <c r="A544" s="1">
        <v>543</v>
      </c>
      <c r="B544" s="3" t="s">
        <v>457</v>
      </c>
      <c r="C544" t="str">
        <f>HYPERLINK("https://talan.bank.gov.ua/get-user-certificate/SEJMoWx8yds9PKkcbzdc","Завантажити сертифікат")</f>
        <v>Завантажити сертифікат</v>
      </c>
    </row>
    <row r="545" spans="1:3" ht="28.8" x14ac:dyDescent="0.3">
      <c r="A545" s="1">
        <v>544</v>
      </c>
      <c r="B545" s="3" t="s">
        <v>457</v>
      </c>
      <c r="C545" t="str">
        <f>HYPERLINK("https://talan.bank.gov.ua/get-user-certificate/SEJMoMQxkqb-PRzvuEql","Завантажити сертифікат")</f>
        <v>Завантажити сертифікат</v>
      </c>
    </row>
    <row r="546" spans="1:3" ht="28.8" x14ac:dyDescent="0.3">
      <c r="A546" s="1">
        <v>545</v>
      </c>
      <c r="B546" s="3" t="s">
        <v>457</v>
      </c>
      <c r="C546" t="str">
        <f>HYPERLINK("https://talan.bank.gov.ua/get-user-certificate/SEJMomATIAtXYU41RrtF","Завантажити сертифікат")</f>
        <v>Завантажити сертифікат</v>
      </c>
    </row>
    <row r="547" spans="1:3" ht="28.8" x14ac:dyDescent="0.3">
      <c r="A547" s="1">
        <v>546</v>
      </c>
      <c r="B547" s="3" t="s">
        <v>457</v>
      </c>
      <c r="C547" t="str">
        <f>HYPERLINK("https://talan.bank.gov.ua/get-user-certificate/SEJMoZS6t1dTrY6nSke5","Завантажити сертифікат")</f>
        <v>Завантажити сертифікат</v>
      </c>
    </row>
    <row r="548" spans="1:3" ht="28.8" x14ac:dyDescent="0.3">
      <c r="A548" s="1">
        <v>547</v>
      </c>
      <c r="B548" s="3" t="s">
        <v>457</v>
      </c>
      <c r="C548" t="str">
        <f>HYPERLINK("https://talan.bank.gov.ua/get-user-certificate/SEJMow7XyOFnsZoUrGik","Завантажити сертифікат")</f>
        <v>Завантажити сертифікат</v>
      </c>
    </row>
    <row r="549" spans="1:3" ht="28.8" x14ac:dyDescent="0.3">
      <c r="A549" s="1">
        <v>548</v>
      </c>
      <c r="B549" s="3" t="s">
        <v>457</v>
      </c>
      <c r="C549" t="str">
        <f>HYPERLINK("https://talan.bank.gov.ua/get-user-certificate/SEJMoQDXq32apJDK6cgH","Завантажити сертифікат")</f>
        <v>Завантажити сертифікат</v>
      </c>
    </row>
    <row r="550" spans="1:3" x14ac:dyDescent="0.3">
      <c r="A550" s="1">
        <v>549</v>
      </c>
      <c r="B550" s="3" t="s">
        <v>458</v>
      </c>
      <c r="C550" t="str">
        <f>HYPERLINK("https://talan.bank.gov.ua/get-user-certificate/SEJMo8c7Aw8bN_84s2Fg","Завантажити сертифікат")</f>
        <v>Завантажити сертифікат</v>
      </c>
    </row>
    <row r="551" spans="1:3" x14ac:dyDescent="0.3">
      <c r="A551" s="1">
        <v>550</v>
      </c>
      <c r="B551" s="3" t="s">
        <v>458</v>
      </c>
      <c r="C551" t="str">
        <f>HYPERLINK("https://talan.bank.gov.ua/get-user-certificate/SEJMol0-iBgAu2zCF-n_","Завантажити сертифікат")</f>
        <v>Завантажити сертифікат</v>
      </c>
    </row>
    <row r="552" spans="1:3" ht="28.8" x14ac:dyDescent="0.3">
      <c r="A552" s="1">
        <v>551</v>
      </c>
      <c r="B552" s="3" t="s">
        <v>459</v>
      </c>
      <c r="C552" t="str">
        <f>HYPERLINK("https://talan.bank.gov.ua/get-user-certificate/SEJMoHZWhMzuWUlPxf7g","Завантажити сертифікат")</f>
        <v>Завантажити сертифікат</v>
      </c>
    </row>
    <row r="553" spans="1:3" ht="28.8" x14ac:dyDescent="0.3">
      <c r="A553" s="1">
        <v>552</v>
      </c>
      <c r="B553" s="3" t="s">
        <v>459</v>
      </c>
      <c r="C553" t="str">
        <f>HYPERLINK("https://talan.bank.gov.ua/get-user-certificate/SEJMorl4Z4IT_il9KekA","Завантажити сертифікат")</f>
        <v>Завантажити сертифікат</v>
      </c>
    </row>
    <row r="554" spans="1:3" x14ac:dyDescent="0.3">
      <c r="A554" s="1">
        <v>553</v>
      </c>
      <c r="B554" s="3" t="s">
        <v>460</v>
      </c>
      <c r="C554" t="str">
        <f>HYPERLINK("https://talan.bank.gov.ua/get-user-certificate/SEJMoync4mN8_He1ZFKF","Завантажити сертифікат")</f>
        <v>Завантажити сертифікат</v>
      </c>
    </row>
    <row r="555" spans="1:3" x14ac:dyDescent="0.3">
      <c r="A555" s="1">
        <v>554</v>
      </c>
      <c r="B555" s="3" t="s">
        <v>461</v>
      </c>
      <c r="C555" t="str">
        <f>HYPERLINK("https://talan.bank.gov.ua/get-user-certificate/SEJMowSlol6oT4AjF95W","Завантажити сертифікат")</f>
        <v>Завантажити сертифікат</v>
      </c>
    </row>
    <row r="556" spans="1:3" x14ac:dyDescent="0.3">
      <c r="A556" s="1">
        <v>555</v>
      </c>
      <c r="B556" s="3" t="s">
        <v>462</v>
      </c>
      <c r="C556" t="str">
        <f>HYPERLINK("https://talan.bank.gov.ua/get-user-certificate/SEJMoaBNtyOZfS9nES_w","Завантажити сертифікат")</f>
        <v>Завантажити сертифікат</v>
      </c>
    </row>
    <row r="557" spans="1:3" x14ac:dyDescent="0.3">
      <c r="A557" s="1">
        <v>556</v>
      </c>
      <c r="B557" s="3" t="s">
        <v>463</v>
      </c>
      <c r="C557" t="str">
        <f>HYPERLINK("https://talan.bank.gov.ua/get-user-certificate/SEJMosbvkTqao0lZvHfB","Завантажити сертифікат")</f>
        <v>Завантажити сертифікат</v>
      </c>
    </row>
    <row r="558" spans="1:3" x14ac:dyDescent="0.3">
      <c r="A558" s="1">
        <v>557</v>
      </c>
      <c r="B558" s="3" t="s">
        <v>464</v>
      </c>
      <c r="C558" t="str">
        <f>HYPERLINK("https://talan.bank.gov.ua/get-user-certificate/SEJMobQUzrpU6zxD4DbM","Завантажити сертифікат")</f>
        <v>Завантажити сертифікат</v>
      </c>
    </row>
    <row r="559" spans="1:3" x14ac:dyDescent="0.3">
      <c r="A559" s="1">
        <v>558</v>
      </c>
      <c r="B559" s="3" t="s">
        <v>465</v>
      </c>
      <c r="C559" t="str">
        <f>HYPERLINK("https://talan.bank.gov.ua/get-user-certificate/SEJMoEjXqnOwVXva7epk","Завантажити сертифікат")</f>
        <v>Завантажити сертифікат</v>
      </c>
    </row>
    <row r="560" spans="1:3" x14ac:dyDescent="0.3">
      <c r="A560" s="1">
        <v>559</v>
      </c>
      <c r="B560" s="3" t="s">
        <v>466</v>
      </c>
      <c r="C560" t="str">
        <f>HYPERLINK("https://talan.bank.gov.ua/get-user-certificate/SEJMooC1wywl0QXmI_Iz","Завантажити сертифікат")</f>
        <v>Завантажити сертифікат</v>
      </c>
    </row>
    <row r="561" spans="1:3" ht="43.2" x14ac:dyDescent="0.3">
      <c r="A561" s="1">
        <v>560</v>
      </c>
      <c r="B561" s="3" t="s">
        <v>467</v>
      </c>
      <c r="C561" t="str">
        <f>HYPERLINK("https://talan.bank.gov.ua/get-user-certificate/SEJMorkSretap-L07Str","Завантажити сертифікат")</f>
        <v>Завантажити сертифікат</v>
      </c>
    </row>
    <row r="562" spans="1:3" ht="43.2" x14ac:dyDescent="0.3">
      <c r="A562" s="1">
        <v>561</v>
      </c>
      <c r="B562" s="3" t="s">
        <v>468</v>
      </c>
      <c r="C562" t="str">
        <f>HYPERLINK("https://talan.bank.gov.ua/get-user-certificate/SEJMojt0uUB931HZcaSL","Завантажити сертифікат")</f>
        <v>Завантажити сертифікат</v>
      </c>
    </row>
    <row r="563" spans="1:3" x14ac:dyDescent="0.3">
      <c r="A563" s="1">
        <v>562</v>
      </c>
      <c r="B563" s="3" t="s">
        <v>469</v>
      </c>
      <c r="C563" t="str">
        <f>HYPERLINK("https://talan.bank.gov.ua/get-user-certificate/SEJMoz65Zp7eejmglQ9V","Завантажити сертифікат")</f>
        <v>Завантажити сертифікат</v>
      </c>
    </row>
    <row r="564" spans="1:3" x14ac:dyDescent="0.3">
      <c r="A564" s="1">
        <v>563</v>
      </c>
      <c r="B564" s="3" t="s">
        <v>469</v>
      </c>
      <c r="C564" t="str">
        <f>HYPERLINK("https://talan.bank.gov.ua/get-user-certificate/SEJMorA95xE0qUNYLaRe","Завантажити сертифікат")</f>
        <v>Завантажити сертифікат</v>
      </c>
    </row>
    <row r="565" spans="1:3" ht="43.2" x14ac:dyDescent="0.3">
      <c r="A565" s="1">
        <v>564</v>
      </c>
      <c r="B565" s="3" t="s">
        <v>470</v>
      </c>
      <c r="C565" t="str">
        <f>HYPERLINK("https://talan.bank.gov.ua/get-user-certificate/SEJMoFsFFa3JaxBOD3q4","Завантажити сертифікат")</f>
        <v>Завантажити сертифікат</v>
      </c>
    </row>
    <row r="566" spans="1:3" ht="28.8" x14ac:dyDescent="0.3">
      <c r="A566" s="1">
        <v>565</v>
      </c>
      <c r="B566" s="3" t="s">
        <v>471</v>
      </c>
      <c r="C566" t="str">
        <f>HYPERLINK("https://talan.bank.gov.ua/get-user-certificate/SEJMo1yQHH1MFtpgyG-z","Завантажити сертифікат")</f>
        <v>Завантажити сертифікат</v>
      </c>
    </row>
    <row r="567" spans="1:3" x14ac:dyDescent="0.3">
      <c r="A567" s="1">
        <v>566</v>
      </c>
      <c r="B567" s="3" t="s">
        <v>472</v>
      </c>
      <c r="C567" t="str">
        <f>HYPERLINK("https://talan.bank.gov.ua/get-user-certificate/SEJMorFPoJQaURT9Asu0","Завантажити сертифікат")</f>
        <v>Завантажити сертифікат</v>
      </c>
    </row>
    <row r="568" spans="1:3" x14ac:dyDescent="0.3">
      <c r="A568" s="1">
        <v>567</v>
      </c>
      <c r="B568" s="3" t="s">
        <v>473</v>
      </c>
      <c r="C568" t="str">
        <f>HYPERLINK("https://talan.bank.gov.ua/get-user-certificate/SEJMolYVpCCHOioKj6Al","Завантажити сертифікат")</f>
        <v>Завантажити сертифікат</v>
      </c>
    </row>
    <row r="569" spans="1:3" ht="28.8" x14ac:dyDescent="0.3">
      <c r="A569" s="1">
        <v>568</v>
      </c>
      <c r="B569" s="3" t="s">
        <v>474</v>
      </c>
      <c r="C569" t="str">
        <f>HYPERLINK("https://talan.bank.gov.ua/get-user-certificate/SEJMoEFb0V7RcP_MFcDb","Завантажити сертифікат")</f>
        <v>Завантажити сертифікат</v>
      </c>
    </row>
    <row r="570" spans="1:3" ht="28.8" x14ac:dyDescent="0.3">
      <c r="A570" s="1">
        <v>569</v>
      </c>
      <c r="B570" s="3" t="s">
        <v>474</v>
      </c>
      <c r="C570" t="str">
        <f>HYPERLINK("https://talan.bank.gov.ua/get-user-certificate/SEJMoReIOQ65g2ndyqgR","Завантажити сертифікат")</f>
        <v>Завантажити сертифікат</v>
      </c>
    </row>
    <row r="571" spans="1:3" ht="28.8" x14ac:dyDescent="0.3">
      <c r="A571" s="1">
        <v>570</v>
      </c>
      <c r="B571" s="3" t="s">
        <v>474</v>
      </c>
      <c r="C571" t="str">
        <f>HYPERLINK("https://talan.bank.gov.ua/get-user-certificate/SEJMoeDul6h9_zrmOq1q","Завантажити сертифікат")</f>
        <v>Завантажити сертифікат</v>
      </c>
    </row>
    <row r="572" spans="1:3" ht="28.8" x14ac:dyDescent="0.3">
      <c r="A572" s="1">
        <v>571</v>
      </c>
      <c r="B572" s="3" t="s">
        <v>474</v>
      </c>
      <c r="C572" t="str">
        <f>HYPERLINK("https://talan.bank.gov.ua/get-user-certificate/SEJMoNVDQUPm2V4-ypvN","Завантажити сертифікат")</f>
        <v>Завантажити сертифікат</v>
      </c>
    </row>
    <row r="573" spans="1:3" ht="28.8" x14ac:dyDescent="0.3">
      <c r="A573" s="1">
        <v>572</v>
      </c>
      <c r="B573" s="3" t="s">
        <v>474</v>
      </c>
      <c r="C573" t="str">
        <f>HYPERLINK("https://talan.bank.gov.ua/get-user-certificate/SEJMoEP_gTx3WoOpJFQn","Завантажити сертифікат")</f>
        <v>Завантажити сертифікат</v>
      </c>
    </row>
    <row r="574" spans="1:3" ht="28.8" x14ac:dyDescent="0.3">
      <c r="A574" s="1">
        <v>573</v>
      </c>
      <c r="B574" s="3" t="s">
        <v>475</v>
      </c>
      <c r="C574" t="str">
        <f>HYPERLINK("https://talan.bank.gov.ua/get-user-certificate/SEJMoeXdLO--Sn2JwpLE","Завантажити сертифікат")</f>
        <v>Завантажити сертифікат</v>
      </c>
    </row>
    <row r="575" spans="1:3" x14ac:dyDescent="0.3">
      <c r="A575" s="1">
        <v>574</v>
      </c>
      <c r="B575" s="3" t="s">
        <v>476</v>
      </c>
      <c r="C575" t="str">
        <f>HYPERLINK("https://talan.bank.gov.ua/get-user-certificate/SEJMoINf12a4GUl-VAjv","Завантажити сертифікат")</f>
        <v>Завантажити сертифікат</v>
      </c>
    </row>
    <row r="576" spans="1:3" ht="28.8" x14ac:dyDescent="0.3">
      <c r="A576" s="1">
        <v>575</v>
      </c>
      <c r="B576" s="3" t="s">
        <v>477</v>
      </c>
      <c r="C576" t="str">
        <f>HYPERLINK("https://talan.bank.gov.ua/get-user-certificate/SEJMofSu0AGgIB03qfp4","Завантажити сертифікат")</f>
        <v>Завантажити сертифікат</v>
      </c>
    </row>
    <row r="577" spans="1:3" x14ac:dyDescent="0.3">
      <c r="A577" s="1">
        <v>576</v>
      </c>
      <c r="B577" s="3" t="s">
        <v>478</v>
      </c>
      <c r="C577" t="str">
        <f>HYPERLINK("https://talan.bank.gov.ua/get-user-certificate/SEJMo5F_ZhEsUtg2m1LL","Завантажити сертифікат")</f>
        <v>Завантажити сертифікат</v>
      </c>
    </row>
    <row r="578" spans="1:3" ht="43.2" x14ac:dyDescent="0.3">
      <c r="A578" s="1">
        <v>577</v>
      </c>
      <c r="B578" s="3" t="s">
        <v>479</v>
      </c>
      <c r="C578" t="str">
        <f>HYPERLINK("https://talan.bank.gov.ua/get-user-certificate/SEJMo5CnZdLcx8V_t6bg","Завантажити сертифікат")</f>
        <v>Завантажити сертифікат</v>
      </c>
    </row>
    <row r="579" spans="1:3" ht="28.8" x14ac:dyDescent="0.3">
      <c r="A579" s="1">
        <v>578</v>
      </c>
      <c r="B579" s="3" t="s">
        <v>480</v>
      </c>
      <c r="C579" t="str">
        <f>HYPERLINK("https://talan.bank.gov.ua/get-user-certificate/SEJMoaKFHTn_gev_XggU","Завантажити сертифікат")</f>
        <v>Завантажити сертифікат</v>
      </c>
    </row>
    <row r="580" spans="1:3" ht="28.8" x14ac:dyDescent="0.3">
      <c r="A580" s="1">
        <v>579</v>
      </c>
      <c r="B580" s="3" t="s">
        <v>481</v>
      </c>
      <c r="C580" t="str">
        <f>HYPERLINK("https://talan.bank.gov.ua/get-user-certificate/SEJMopkQTRjk6eQhSZsl","Завантажити сертифікат")</f>
        <v>Завантажити сертифікат</v>
      </c>
    </row>
    <row r="581" spans="1:3" x14ac:dyDescent="0.3">
      <c r="A581" s="1">
        <v>580</v>
      </c>
      <c r="B581" s="3" t="s">
        <v>482</v>
      </c>
      <c r="C581" t="str">
        <f>HYPERLINK("https://talan.bank.gov.ua/get-user-certificate/SEJMoC6fGmEIilRlawrM","Завантажити сертифікат")</f>
        <v>Завантажити сертифікат</v>
      </c>
    </row>
    <row r="582" spans="1:3" ht="28.8" x14ac:dyDescent="0.3">
      <c r="A582" s="1">
        <v>581</v>
      </c>
      <c r="B582" s="3" t="s">
        <v>483</v>
      </c>
      <c r="C582" t="str">
        <f>HYPERLINK("https://talan.bank.gov.ua/get-user-certificate/SEJMo64zKHkj2kp71jsu","Завантажити сертифікат")</f>
        <v>Завантажити сертифікат</v>
      </c>
    </row>
    <row r="583" spans="1:3" ht="57.6" x14ac:dyDescent="0.3">
      <c r="A583" s="1">
        <v>582</v>
      </c>
      <c r="B583" s="3" t="s">
        <v>484</v>
      </c>
      <c r="C583" t="str">
        <f>HYPERLINK("https://talan.bank.gov.ua/get-user-certificate/SEJMoBjlzHOQFOpQaBgo","Завантажити сертифікат")</f>
        <v>Завантажити сертифікат</v>
      </c>
    </row>
    <row r="584" spans="1:3" ht="28.8" x14ac:dyDescent="0.3">
      <c r="A584" s="1">
        <v>583</v>
      </c>
      <c r="B584" s="3" t="s">
        <v>485</v>
      </c>
      <c r="C584" t="str">
        <f>HYPERLINK("https://talan.bank.gov.ua/get-user-certificate/SEJMoQzoGUwJru_fMF1v","Завантажити сертифікат")</f>
        <v>Завантажити сертифікат</v>
      </c>
    </row>
    <row r="585" spans="1:3" ht="28.8" x14ac:dyDescent="0.3">
      <c r="A585" s="1">
        <v>584</v>
      </c>
      <c r="B585" s="3" t="s">
        <v>486</v>
      </c>
      <c r="C585" t="str">
        <f>HYPERLINK("https://talan.bank.gov.ua/get-user-certificate/SEJMoi8tnw_z-1TWUmBJ","Завантажити сертифікат")</f>
        <v>Завантажити сертифікат</v>
      </c>
    </row>
    <row r="586" spans="1:3" x14ac:dyDescent="0.3">
      <c r="A586" s="1">
        <v>585</v>
      </c>
      <c r="B586" s="3" t="s">
        <v>487</v>
      </c>
      <c r="C586" t="str">
        <f>HYPERLINK("https://talan.bank.gov.ua/get-user-certificate/SEJMoYcWdq1KGGlpGvKx","Завантажити сертифікат")</f>
        <v>Завантажити сертифікат</v>
      </c>
    </row>
    <row r="587" spans="1:3" ht="28.8" x14ac:dyDescent="0.3">
      <c r="A587" s="1">
        <v>586</v>
      </c>
      <c r="B587" s="3" t="s">
        <v>488</v>
      </c>
      <c r="C587" t="str">
        <f>HYPERLINK("https://talan.bank.gov.ua/get-user-certificate/SEJMo8AI5WEFWkKx-BHW","Завантажити сертифікат")</f>
        <v>Завантажити сертифікат</v>
      </c>
    </row>
    <row r="588" spans="1:3" x14ac:dyDescent="0.3">
      <c r="A588" s="1">
        <v>587</v>
      </c>
      <c r="B588" s="3" t="s">
        <v>489</v>
      </c>
      <c r="C588" t="str">
        <f>HYPERLINK("https://talan.bank.gov.ua/get-user-certificate/SEJMo8n_sJkQ5B_vI8Q4","Завантажити сертифікат")</f>
        <v>Завантажити сертифікат</v>
      </c>
    </row>
    <row r="589" spans="1:3" x14ac:dyDescent="0.3">
      <c r="A589" s="1">
        <v>588</v>
      </c>
      <c r="B589" s="3" t="s">
        <v>490</v>
      </c>
      <c r="C589" t="str">
        <f>HYPERLINK("https://talan.bank.gov.ua/get-user-certificate/SEJMo4FLNew7O6qV7zMZ","Завантажити сертифікат")</f>
        <v>Завантажити сертифікат</v>
      </c>
    </row>
    <row r="590" spans="1:3" ht="28.8" x14ac:dyDescent="0.3">
      <c r="A590" s="1">
        <v>589</v>
      </c>
      <c r="B590" s="3" t="s">
        <v>491</v>
      </c>
      <c r="C590" t="str">
        <f>HYPERLINK("https://talan.bank.gov.ua/get-user-certificate/SEJMoWtyq0QUFLmLwq7C","Завантажити сертифікат")</f>
        <v>Завантажити сертифікат</v>
      </c>
    </row>
    <row r="591" spans="1:3" ht="28.8" x14ac:dyDescent="0.3">
      <c r="A591" s="1">
        <v>590</v>
      </c>
      <c r="B591" s="3" t="s">
        <v>491</v>
      </c>
      <c r="C591" t="str">
        <f>HYPERLINK("https://talan.bank.gov.ua/get-user-certificate/SEJMohP1s68oponhlRwJ","Завантажити сертифікат")</f>
        <v>Завантажити сертифікат</v>
      </c>
    </row>
    <row r="592" spans="1:3" ht="28.8" x14ac:dyDescent="0.3">
      <c r="A592" s="1">
        <v>591</v>
      </c>
      <c r="B592" s="3" t="s">
        <v>492</v>
      </c>
      <c r="C592" t="str">
        <f>HYPERLINK("https://talan.bank.gov.ua/get-user-certificate/SEJMoLxmD7xeGOF-bjH9","Завантажити сертифікат")</f>
        <v>Завантажити сертифікат</v>
      </c>
    </row>
    <row r="593" spans="1:3" x14ac:dyDescent="0.3">
      <c r="A593" s="1">
        <v>592</v>
      </c>
      <c r="B593" s="3" t="s">
        <v>493</v>
      </c>
      <c r="C593" t="str">
        <f>HYPERLINK("https://talan.bank.gov.ua/get-user-certificate/SEJMo-lSEuskMR05elnO","Завантажити сертифікат")</f>
        <v>Завантажити сертифікат</v>
      </c>
    </row>
    <row r="594" spans="1:3" x14ac:dyDescent="0.3">
      <c r="A594" s="1">
        <v>593</v>
      </c>
      <c r="B594" s="3" t="s">
        <v>494</v>
      </c>
      <c r="C594" t="str">
        <f>HYPERLINK("https://talan.bank.gov.ua/get-user-certificate/SEJMo5XnqdZ3g1wZz7sw","Завантажити сертифікат")</f>
        <v>Завантажити сертифікат</v>
      </c>
    </row>
    <row r="595" spans="1:3" x14ac:dyDescent="0.3">
      <c r="A595" s="1">
        <v>594</v>
      </c>
      <c r="B595" s="3" t="s">
        <v>495</v>
      </c>
      <c r="C595" t="str">
        <f>HYPERLINK("https://talan.bank.gov.ua/get-user-certificate/SEJMoUtklSNoHkoOuQ1P","Завантажити сертифікат")</f>
        <v>Завантажити сертифікат</v>
      </c>
    </row>
    <row r="596" spans="1:3" x14ac:dyDescent="0.3">
      <c r="A596" s="1">
        <v>595</v>
      </c>
      <c r="B596" s="3" t="s">
        <v>496</v>
      </c>
      <c r="C596" t="str">
        <f>HYPERLINK("https://talan.bank.gov.ua/get-user-certificate/SEJMoyETrXacQq_V01n5","Завантажити сертифікат")</f>
        <v>Завантажити сертифікат</v>
      </c>
    </row>
    <row r="597" spans="1:3" x14ac:dyDescent="0.3">
      <c r="A597" s="1">
        <v>596</v>
      </c>
      <c r="B597" s="3" t="s">
        <v>497</v>
      </c>
      <c r="C597" t="str">
        <f>HYPERLINK("https://talan.bank.gov.ua/get-user-certificate/SEJMoPOmAK3LNwVQjot8","Завантажити сертифікат")</f>
        <v>Завантажити сертифікат</v>
      </c>
    </row>
    <row r="598" spans="1:3" ht="28.8" x14ac:dyDescent="0.3">
      <c r="A598" s="1">
        <v>597</v>
      </c>
      <c r="B598" s="3" t="s">
        <v>498</v>
      </c>
      <c r="C598" t="str">
        <f>HYPERLINK("https://talan.bank.gov.ua/get-user-certificate/SEJMoeY45E3CmWW72gMi","Завантажити сертифікат")</f>
        <v>Завантажити сертифікат</v>
      </c>
    </row>
    <row r="599" spans="1:3" ht="28.8" x14ac:dyDescent="0.3">
      <c r="A599" s="1">
        <v>598</v>
      </c>
      <c r="B599" s="3" t="s">
        <v>498</v>
      </c>
      <c r="C599" t="str">
        <f>HYPERLINK("https://talan.bank.gov.ua/get-user-certificate/SEJMocHOwwRorhWXOfOA","Завантажити сертифікат")</f>
        <v>Завантажити сертифікат</v>
      </c>
    </row>
    <row r="600" spans="1:3" ht="28.8" x14ac:dyDescent="0.3">
      <c r="A600" s="1">
        <v>599</v>
      </c>
      <c r="B600" s="3" t="s">
        <v>498</v>
      </c>
      <c r="C600" t="str">
        <f>HYPERLINK("https://talan.bank.gov.ua/get-user-certificate/SEJMo4ECnQ_o4xP_mZqL","Завантажити сертифікат")</f>
        <v>Завантажити сертифікат</v>
      </c>
    </row>
    <row r="601" spans="1:3" ht="28.8" x14ac:dyDescent="0.3">
      <c r="A601" s="1">
        <v>600</v>
      </c>
      <c r="B601" s="3" t="s">
        <v>499</v>
      </c>
      <c r="C601" t="str">
        <f>HYPERLINK("https://talan.bank.gov.ua/get-user-certificate/SEJMouEK4fWtJZyWZxR0","Завантажити сертифікат")</f>
        <v>Завантажити сертифікат</v>
      </c>
    </row>
    <row r="602" spans="1:3" x14ac:dyDescent="0.3">
      <c r="A602" s="1">
        <v>601</v>
      </c>
      <c r="B602" s="3" t="s">
        <v>500</v>
      </c>
      <c r="C602" t="str">
        <f>HYPERLINK("https://talan.bank.gov.ua/get-user-certificate/SEJMoFKK1EEvH6JmyEod","Завантажити сертифікат")</f>
        <v>Завантажити сертифікат</v>
      </c>
    </row>
    <row r="603" spans="1:3" x14ac:dyDescent="0.3">
      <c r="A603" s="1">
        <v>602</v>
      </c>
      <c r="B603" s="3" t="s">
        <v>501</v>
      </c>
      <c r="C603" t="str">
        <f>HYPERLINK("https://talan.bank.gov.ua/get-user-certificate/SEJMo3FqK8Wu9uHXmV5Q","Завантажити сертифікат")</f>
        <v>Завантажити сертифікат</v>
      </c>
    </row>
    <row r="604" spans="1:3" x14ac:dyDescent="0.3">
      <c r="A604" s="1">
        <v>603</v>
      </c>
      <c r="B604" s="3" t="s">
        <v>502</v>
      </c>
      <c r="C604" t="str">
        <f>HYPERLINK("https://talan.bank.gov.ua/get-user-certificate/SEJMoUf5gdkxMkb-IG24","Завантажити сертифікат")</f>
        <v>Завантажити сертифікат</v>
      </c>
    </row>
    <row r="605" spans="1:3" x14ac:dyDescent="0.3">
      <c r="A605" s="1">
        <v>604</v>
      </c>
      <c r="B605" s="3" t="s">
        <v>503</v>
      </c>
      <c r="C605" t="str">
        <f>HYPERLINK("https://talan.bank.gov.ua/get-user-certificate/SEJMoXy0u0Bal8ywSKM5","Завантажити сертифікат")</f>
        <v>Завантажити сертифікат</v>
      </c>
    </row>
    <row r="606" spans="1:3" ht="28.8" x14ac:dyDescent="0.3">
      <c r="A606" s="1">
        <v>605</v>
      </c>
      <c r="B606" s="3" t="s">
        <v>504</v>
      </c>
      <c r="C606" t="str">
        <f>HYPERLINK("https://talan.bank.gov.ua/get-user-certificate/SEJMoVk1vc_zuuyI0Lse","Завантажити сертифікат")</f>
        <v>Завантажити сертифікат</v>
      </c>
    </row>
    <row r="607" spans="1:3" ht="28.8" x14ac:dyDescent="0.3">
      <c r="A607" s="1">
        <v>606</v>
      </c>
      <c r="B607" s="3" t="s">
        <v>505</v>
      </c>
      <c r="C607" t="str">
        <f>HYPERLINK("https://talan.bank.gov.ua/get-user-certificate/SEJMoiWSETfgs3W8rkue","Завантажити сертифікат")</f>
        <v>Завантажити сертифікат</v>
      </c>
    </row>
    <row r="608" spans="1:3" ht="28.8" x14ac:dyDescent="0.3">
      <c r="A608" s="1">
        <v>607</v>
      </c>
      <c r="B608" s="3" t="s">
        <v>506</v>
      </c>
      <c r="C608" t="str">
        <f>HYPERLINK("https://talan.bank.gov.ua/get-user-certificate/SEJMofsklY7I7XyKmwEt","Завантажити сертифікат")</f>
        <v>Завантажити сертифікат</v>
      </c>
    </row>
    <row r="609" spans="1:3" ht="28.8" x14ac:dyDescent="0.3">
      <c r="A609" s="1">
        <v>608</v>
      </c>
      <c r="B609" s="3" t="s">
        <v>507</v>
      </c>
      <c r="C609" t="str">
        <f>HYPERLINK("https://talan.bank.gov.ua/get-user-certificate/SEJMocMH30B4QnzqCqsJ","Завантажити сертифікат")</f>
        <v>Завантажити сертифікат</v>
      </c>
    </row>
    <row r="610" spans="1:3" ht="28.8" x14ac:dyDescent="0.3">
      <c r="A610" s="1">
        <v>609</v>
      </c>
      <c r="B610" s="3" t="s">
        <v>508</v>
      </c>
      <c r="C610" t="str">
        <f>HYPERLINK("https://talan.bank.gov.ua/get-user-certificate/SEJMo1Gt113P4BQ3Am8m","Завантажити сертифікат")</f>
        <v>Завантажити сертифікат</v>
      </c>
    </row>
    <row r="611" spans="1:3" ht="28.8" x14ac:dyDescent="0.3">
      <c r="A611" s="1">
        <v>610</v>
      </c>
      <c r="B611" s="3" t="s">
        <v>509</v>
      </c>
      <c r="C611" t="str">
        <f>HYPERLINK("https://talan.bank.gov.ua/get-user-certificate/SEJMopfMEYLBkLSH-ulN","Завантажити сертифікат")</f>
        <v>Завантажити сертифікат</v>
      </c>
    </row>
    <row r="612" spans="1:3" ht="28.8" x14ac:dyDescent="0.3">
      <c r="A612" s="1">
        <v>611</v>
      </c>
      <c r="B612" s="3" t="s">
        <v>510</v>
      </c>
      <c r="C612" t="str">
        <f>HYPERLINK("https://talan.bank.gov.ua/get-user-certificate/SEJMo9VcZTpel6GHCtj5","Завантажити сертифікат")</f>
        <v>Завантажити сертифікат</v>
      </c>
    </row>
    <row r="613" spans="1:3" ht="28.8" x14ac:dyDescent="0.3">
      <c r="A613" s="1">
        <v>612</v>
      </c>
      <c r="B613" s="3" t="s">
        <v>510</v>
      </c>
      <c r="C613" t="str">
        <f>HYPERLINK("https://talan.bank.gov.ua/get-user-certificate/SEJMoXxsgbmfW1vVVQKn","Завантажити сертифікат")</f>
        <v>Завантажити сертифікат</v>
      </c>
    </row>
    <row r="614" spans="1:3" x14ac:dyDescent="0.3">
      <c r="A614" s="1">
        <v>613</v>
      </c>
      <c r="B614" s="3" t="s">
        <v>511</v>
      </c>
      <c r="C614" t="str">
        <f>HYPERLINK("https://talan.bank.gov.ua/get-user-certificate/SEJMoUc69EvAq88u-P-K","Завантажити сертифікат")</f>
        <v>Завантажити сертифікат</v>
      </c>
    </row>
    <row r="615" spans="1:3" ht="28.8" x14ac:dyDescent="0.3">
      <c r="A615" s="1">
        <v>614</v>
      </c>
      <c r="B615" s="3" t="s">
        <v>512</v>
      </c>
      <c r="C615" t="str">
        <f>HYPERLINK("https://talan.bank.gov.ua/get-user-certificate/SEJMo1z_guUOeIDCj84N","Завантажити сертифікат")</f>
        <v>Завантажити сертифікат</v>
      </c>
    </row>
    <row r="616" spans="1:3" ht="28.8" x14ac:dyDescent="0.3">
      <c r="A616" s="1">
        <v>615</v>
      </c>
      <c r="B616" s="3" t="s">
        <v>513</v>
      </c>
      <c r="C616" t="str">
        <f>HYPERLINK("https://talan.bank.gov.ua/get-user-certificate/SEJMoh2sg80uzzevvsax","Завантажити сертифікат")</f>
        <v>Завантажити сертифікат</v>
      </c>
    </row>
    <row r="617" spans="1:3" ht="43.2" x14ac:dyDescent="0.3">
      <c r="A617" s="1">
        <v>616</v>
      </c>
      <c r="B617" s="3" t="s">
        <v>514</v>
      </c>
      <c r="C617" t="str">
        <f>HYPERLINK("https://talan.bank.gov.ua/get-user-certificate/SEJMoo6ZE1J53CNvVLb0","Завантажити сертифікат")</f>
        <v>Завантажити сертифікат</v>
      </c>
    </row>
    <row r="618" spans="1:3" ht="43.2" x14ac:dyDescent="0.3">
      <c r="A618" s="1">
        <v>617</v>
      </c>
      <c r="B618" s="3" t="s">
        <v>515</v>
      </c>
      <c r="C618" t="str">
        <f>HYPERLINK("https://talan.bank.gov.ua/get-user-certificate/SEJMosfB2d_J4WKlCng-","Завантажити сертифікат")</f>
        <v>Завантажити сертифікат</v>
      </c>
    </row>
    <row r="619" spans="1:3" x14ac:dyDescent="0.3">
      <c r="A619" s="1">
        <v>618</v>
      </c>
      <c r="B619" s="3" t="s">
        <v>516</v>
      </c>
      <c r="C619" t="str">
        <f>HYPERLINK("https://talan.bank.gov.ua/get-user-certificate/SEJMo05DO-a5xQg9R-5I","Завантажити сертифікат")</f>
        <v>Завантажити сертифікат</v>
      </c>
    </row>
    <row r="620" spans="1:3" ht="28.8" x14ac:dyDescent="0.3">
      <c r="A620" s="1">
        <v>619</v>
      </c>
      <c r="B620" s="3" t="s">
        <v>517</v>
      </c>
      <c r="C620" t="str">
        <f>HYPERLINK("https://talan.bank.gov.ua/get-user-certificate/SEJMoqm3oDvL4KH4zDcb","Завантажити сертифікат")</f>
        <v>Завантажити сертифікат</v>
      </c>
    </row>
    <row r="621" spans="1:3" x14ac:dyDescent="0.3">
      <c r="A621" s="1">
        <v>620</v>
      </c>
      <c r="B621" s="3" t="s">
        <v>518</v>
      </c>
      <c r="C621" t="str">
        <f>HYPERLINK("https://talan.bank.gov.ua/get-user-certificate/SEJMowAcQ3Phnsw4vSRv","Завантажити сертифікат")</f>
        <v>Завантажити сертифікат</v>
      </c>
    </row>
    <row r="622" spans="1:3" ht="28.8" x14ac:dyDescent="0.3">
      <c r="A622" s="1">
        <v>621</v>
      </c>
      <c r="B622" s="3" t="s">
        <v>519</v>
      </c>
      <c r="C622" t="str">
        <f>HYPERLINK("https://talan.bank.gov.ua/get-user-certificate/SEJMovuLkJ7D0BNynqWw","Завантажити сертифікат")</f>
        <v>Завантажити сертифікат</v>
      </c>
    </row>
    <row r="623" spans="1:3" ht="28.8" x14ac:dyDescent="0.3">
      <c r="A623" s="1">
        <v>622</v>
      </c>
      <c r="B623" s="3" t="s">
        <v>520</v>
      </c>
      <c r="C623" t="str">
        <f>HYPERLINK("https://talan.bank.gov.ua/get-user-certificate/SEJMofFzL41GwtSQufmD","Завантажити сертифікат")</f>
        <v>Завантажити сертифікат</v>
      </c>
    </row>
    <row r="624" spans="1:3" ht="28.8" x14ac:dyDescent="0.3">
      <c r="A624" s="1">
        <v>623</v>
      </c>
      <c r="B624" s="3" t="s">
        <v>521</v>
      </c>
      <c r="C624" t="str">
        <f>HYPERLINK("https://talan.bank.gov.ua/get-user-certificate/SEJMoXaGoN_Vuk4dK9U3","Завантажити сертифікат")</f>
        <v>Завантажити сертифікат</v>
      </c>
    </row>
    <row r="625" spans="1:3" ht="28.8" x14ac:dyDescent="0.3">
      <c r="A625" s="1">
        <v>624</v>
      </c>
      <c r="B625" s="3" t="s">
        <v>522</v>
      </c>
      <c r="C625" t="str">
        <f>HYPERLINK("https://talan.bank.gov.ua/get-user-certificate/SEJMoLzG0mdVCf0JwO67","Завантажити сертифікат")</f>
        <v>Завантажити сертифікат</v>
      </c>
    </row>
    <row r="626" spans="1:3" x14ac:dyDescent="0.3">
      <c r="A626" s="1">
        <v>625</v>
      </c>
      <c r="B626" s="3" t="s">
        <v>523</v>
      </c>
      <c r="C626" t="str">
        <f>HYPERLINK("https://talan.bank.gov.ua/get-user-certificate/SEJMowA_DV5eaPnQRCkA","Завантажити сертифікат")</f>
        <v>Завантажити сертифікат</v>
      </c>
    </row>
    <row r="627" spans="1:3" ht="28.8" x14ac:dyDescent="0.3">
      <c r="A627" s="1">
        <v>626</v>
      </c>
      <c r="B627" s="3" t="s">
        <v>524</v>
      </c>
      <c r="C627" t="str">
        <f>HYPERLINK("https://talan.bank.gov.ua/get-user-certificate/SEJMoHDq9pSxO2rupMA5","Завантажити сертифікат")</f>
        <v>Завантажити сертифікат</v>
      </c>
    </row>
    <row r="628" spans="1:3" ht="28.8" x14ac:dyDescent="0.3">
      <c r="A628" s="1">
        <v>627</v>
      </c>
      <c r="B628" s="3" t="s">
        <v>525</v>
      </c>
      <c r="C628" t="str">
        <f>HYPERLINK("https://talan.bank.gov.ua/get-user-certificate/SEJMoXFeWhmbcY2rQxBM","Завантажити сертифікат")</f>
        <v>Завантажити сертифікат</v>
      </c>
    </row>
    <row r="629" spans="1:3" ht="57.6" x14ac:dyDescent="0.3">
      <c r="A629" s="1">
        <v>628</v>
      </c>
      <c r="B629" s="3" t="s">
        <v>526</v>
      </c>
      <c r="C629" t="str">
        <f>HYPERLINK("https://talan.bank.gov.ua/get-user-certificate/SEJMoRcYtJmVlMcfYlQN","Завантажити сертифікат")</f>
        <v>Завантажити сертифікат</v>
      </c>
    </row>
    <row r="630" spans="1:3" x14ac:dyDescent="0.3">
      <c r="A630" s="1">
        <v>629</v>
      </c>
      <c r="B630" s="3" t="s">
        <v>527</v>
      </c>
      <c r="C630" t="str">
        <f>HYPERLINK("https://talan.bank.gov.ua/get-user-certificate/SEJMo17lJdabY3D5FkEF","Завантажити сертифікат")</f>
        <v>Завантажити сертифікат</v>
      </c>
    </row>
    <row r="631" spans="1:3" ht="43.2" x14ac:dyDescent="0.3">
      <c r="A631" s="1">
        <v>630</v>
      </c>
      <c r="B631" s="3" t="s">
        <v>528</v>
      </c>
      <c r="C631" t="str">
        <f>HYPERLINK("https://talan.bank.gov.ua/get-user-certificate/SEJMo8HSnHlbWwrrcEck","Завантажити сертифікат")</f>
        <v>Завантажити сертифікат</v>
      </c>
    </row>
    <row r="632" spans="1:3" x14ac:dyDescent="0.3">
      <c r="A632" s="1">
        <v>631</v>
      </c>
      <c r="B632" s="3" t="s">
        <v>529</v>
      </c>
      <c r="C632" t="str">
        <f>HYPERLINK("https://talan.bank.gov.ua/get-user-certificate/SEJMoJO5YS-KwpqM275g","Завантажити сертифікат")</f>
        <v>Завантажити сертифікат</v>
      </c>
    </row>
    <row r="633" spans="1:3" x14ac:dyDescent="0.3">
      <c r="A633" s="1">
        <v>632</v>
      </c>
      <c r="B633" s="3" t="s">
        <v>530</v>
      </c>
      <c r="C633" t="str">
        <f>HYPERLINK("https://talan.bank.gov.ua/get-user-certificate/SEJMoOKW0HF19iMDtq6f","Завантажити сертифікат")</f>
        <v>Завантажити сертифікат</v>
      </c>
    </row>
    <row r="634" spans="1:3" x14ac:dyDescent="0.3">
      <c r="A634" s="1">
        <v>633</v>
      </c>
      <c r="B634" s="3" t="s">
        <v>530</v>
      </c>
      <c r="C634" t="str">
        <f>HYPERLINK("https://talan.bank.gov.ua/get-user-certificate/SEJMoZm3ijOwRkrxw-a8","Завантажити сертифікат")</f>
        <v>Завантажити сертифікат</v>
      </c>
    </row>
    <row r="635" spans="1:3" ht="28.8" x14ac:dyDescent="0.3">
      <c r="A635" s="1">
        <v>634</v>
      </c>
      <c r="B635" s="3" t="s">
        <v>531</v>
      </c>
      <c r="C635" t="str">
        <f>HYPERLINK("https://talan.bank.gov.ua/get-user-certificate/SEJMoP7YiMtFe4buCWWo","Завантажити сертифікат")</f>
        <v>Завантажити сертифікат</v>
      </c>
    </row>
    <row r="636" spans="1:3" ht="28.8" x14ac:dyDescent="0.3">
      <c r="A636" s="1">
        <v>635</v>
      </c>
      <c r="B636" s="3" t="s">
        <v>532</v>
      </c>
      <c r="C636" t="str">
        <f>HYPERLINK("https://talan.bank.gov.ua/get-user-certificate/SEJMohK6WycBYWR6kKvR","Завантажити сертифікат")</f>
        <v>Завантажити сертифікат</v>
      </c>
    </row>
    <row r="637" spans="1:3" ht="28.8" x14ac:dyDescent="0.3">
      <c r="A637" s="1">
        <v>636</v>
      </c>
      <c r="B637" s="3" t="s">
        <v>532</v>
      </c>
      <c r="C637" t="str">
        <f>HYPERLINK("https://talan.bank.gov.ua/get-user-certificate/SEJMopqRQCimpMfCEz9y","Завантажити сертифікат")</f>
        <v>Завантажити сертифікат</v>
      </c>
    </row>
    <row r="638" spans="1:3" x14ac:dyDescent="0.3">
      <c r="A638" s="1">
        <v>637</v>
      </c>
      <c r="B638" s="3" t="s">
        <v>533</v>
      </c>
      <c r="C638" t="str">
        <f>HYPERLINK("https://talan.bank.gov.ua/get-user-certificate/SEJMoiDjCOCxHVkjCvFR","Завантажити сертифікат")</f>
        <v>Завантажити сертифікат</v>
      </c>
    </row>
    <row r="639" spans="1:3" x14ac:dyDescent="0.3">
      <c r="A639" s="1">
        <v>638</v>
      </c>
      <c r="B639" s="3" t="s">
        <v>534</v>
      </c>
      <c r="C639" t="str">
        <f>HYPERLINK("https://talan.bank.gov.ua/get-user-certificate/SEJMo7w4ZH_Yq4hkpM8j","Завантажити сертифікат")</f>
        <v>Завантажити сертифікат</v>
      </c>
    </row>
    <row r="640" spans="1:3" ht="28.8" x14ac:dyDescent="0.3">
      <c r="A640" s="1">
        <v>639</v>
      </c>
      <c r="B640" s="3" t="s">
        <v>535</v>
      </c>
      <c r="C640" t="str">
        <f>HYPERLINK("https://talan.bank.gov.ua/get-user-certificate/SEJModfyOofBVSqs5e1w","Завантажити сертифікат")</f>
        <v>Завантажити сертифікат</v>
      </c>
    </row>
    <row r="641" spans="1:3" ht="28.8" x14ac:dyDescent="0.3">
      <c r="A641" s="1">
        <v>640</v>
      </c>
      <c r="B641" s="3" t="s">
        <v>536</v>
      </c>
      <c r="C641" t="str">
        <f>HYPERLINK("https://talan.bank.gov.ua/get-user-certificate/SEJMoWYP-LwrjWTNQ34J","Завантажити сертифікат")</f>
        <v>Завантажити сертифікат</v>
      </c>
    </row>
    <row r="642" spans="1:3" ht="28.8" x14ac:dyDescent="0.3">
      <c r="A642" s="1">
        <v>641</v>
      </c>
      <c r="B642" s="3" t="s">
        <v>537</v>
      </c>
      <c r="C642" t="str">
        <f>HYPERLINK("https://talan.bank.gov.ua/get-user-certificate/SEJMoXHUNKyUJpPfo0Ee","Завантажити сертифікат")</f>
        <v>Завантажити сертифікат</v>
      </c>
    </row>
    <row r="643" spans="1:3" ht="28.8" x14ac:dyDescent="0.3">
      <c r="A643" s="1">
        <v>642</v>
      </c>
      <c r="B643" s="3" t="s">
        <v>538</v>
      </c>
      <c r="C643" t="str">
        <f>HYPERLINK("https://talan.bank.gov.ua/get-user-certificate/SEJMowJb_cKby2CfXsd7","Завантажити сертифікат")</f>
        <v>Завантажити сертифікат</v>
      </c>
    </row>
    <row r="644" spans="1:3" x14ac:dyDescent="0.3">
      <c r="A644" s="1">
        <v>643</v>
      </c>
      <c r="B644" s="3" t="s">
        <v>539</v>
      </c>
      <c r="C644" t="str">
        <f>HYPERLINK("https://talan.bank.gov.ua/get-user-certificate/SEJMoXjiOqTHy3xOitYn","Завантажити сертифікат")</f>
        <v>Завантажити сертифікат</v>
      </c>
    </row>
    <row r="645" spans="1:3" x14ac:dyDescent="0.3">
      <c r="A645" s="1">
        <v>644</v>
      </c>
      <c r="B645" s="3" t="s">
        <v>539</v>
      </c>
      <c r="C645" t="str">
        <f>HYPERLINK("https://talan.bank.gov.ua/get-user-certificate/SEJMobP_28u2bccQslvZ","Завантажити сертифікат")</f>
        <v>Завантажити сертифікат</v>
      </c>
    </row>
    <row r="646" spans="1:3" ht="28.8" x14ac:dyDescent="0.3">
      <c r="A646" s="1">
        <v>645</v>
      </c>
      <c r="B646" s="3" t="s">
        <v>540</v>
      </c>
      <c r="C646" t="str">
        <f>HYPERLINK("https://talan.bank.gov.ua/get-user-certificate/SEJMo5Vu1gpG03CBSTGQ","Завантажити сертифікат")</f>
        <v>Завантажити сертифікат</v>
      </c>
    </row>
    <row r="647" spans="1:3" ht="28.8" x14ac:dyDescent="0.3">
      <c r="A647" s="1">
        <v>646</v>
      </c>
      <c r="B647" s="3" t="s">
        <v>541</v>
      </c>
      <c r="C647" t="str">
        <f>HYPERLINK("https://talan.bank.gov.ua/get-user-certificate/SEJMoZE0tHLFStHFzLyv","Завантажити сертифікат")</f>
        <v>Завантажити сертифікат</v>
      </c>
    </row>
    <row r="648" spans="1:3" x14ac:dyDescent="0.3">
      <c r="A648" s="1">
        <v>647</v>
      </c>
      <c r="B648" s="3" t="s">
        <v>542</v>
      </c>
      <c r="C648" t="str">
        <f>HYPERLINK("https://talan.bank.gov.ua/get-user-certificate/SEJMowQpJWO-7TuqxjUV","Завантажити сертифікат")</f>
        <v>Завантажити сертифікат</v>
      </c>
    </row>
    <row r="649" spans="1:3" ht="43.2" x14ac:dyDescent="0.3">
      <c r="A649" s="1">
        <v>648</v>
      </c>
      <c r="B649" s="3" t="s">
        <v>543</v>
      </c>
      <c r="C649" t="str">
        <f>HYPERLINK("https://talan.bank.gov.ua/get-user-certificate/SEJMonBize5mHicByoPl","Завантажити сертифікат")</f>
        <v>Завантажити сертифікат</v>
      </c>
    </row>
    <row r="650" spans="1:3" ht="28.8" x14ac:dyDescent="0.3">
      <c r="A650" s="1">
        <v>649</v>
      </c>
      <c r="B650" s="3" t="s">
        <v>544</v>
      </c>
      <c r="C650" t="str">
        <f>HYPERLINK("https://talan.bank.gov.ua/get-user-certificate/SEJMoUDT8W-tmu0DI_Bx","Завантажити сертифікат")</f>
        <v>Завантажити сертифікат</v>
      </c>
    </row>
    <row r="651" spans="1:3" ht="28.8" x14ac:dyDescent="0.3">
      <c r="A651" s="1">
        <v>650</v>
      </c>
      <c r="B651" s="3" t="s">
        <v>545</v>
      </c>
      <c r="C651" t="str">
        <f>HYPERLINK("https://talan.bank.gov.ua/get-user-certificate/SEJMoNABaSAThB4KzE2b","Завантажити сертифікат")</f>
        <v>Завантажити сертифікат</v>
      </c>
    </row>
    <row r="652" spans="1:3" x14ac:dyDescent="0.3">
      <c r="A652" s="1">
        <v>651</v>
      </c>
      <c r="B652" s="3" t="s">
        <v>546</v>
      </c>
      <c r="C652" t="str">
        <f>HYPERLINK("https://talan.bank.gov.ua/get-user-certificate/SEJMoEwWQ9EUxcsoZ2Kb","Завантажити сертифікат")</f>
        <v>Завантажити сертифікат</v>
      </c>
    </row>
    <row r="653" spans="1:3" ht="28.8" x14ac:dyDescent="0.3">
      <c r="A653" s="1">
        <v>652</v>
      </c>
      <c r="B653" s="3" t="s">
        <v>547</v>
      </c>
      <c r="C653" t="str">
        <f>HYPERLINK("https://talan.bank.gov.ua/get-user-certificate/SEJMoM4uMX9tjnOV2enU","Завантажити сертифікат")</f>
        <v>Завантажити сертифікат</v>
      </c>
    </row>
    <row r="654" spans="1:3" ht="28.8" x14ac:dyDescent="0.3">
      <c r="A654" s="1">
        <v>653</v>
      </c>
      <c r="B654" s="3" t="s">
        <v>548</v>
      </c>
      <c r="C654" t="str">
        <f>HYPERLINK("https://talan.bank.gov.ua/get-user-certificate/SEJMoSNqEFN-Mo4fG2WR","Завантажити сертифікат")</f>
        <v>Завантажити сертифікат</v>
      </c>
    </row>
    <row r="655" spans="1:3" x14ac:dyDescent="0.3">
      <c r="A655" s="1">
        <v>654</v>
      </c>
      <c r="B655" s="3" t="s">
        <v>549</v>
      </c>
      <c r="C655" t="str">
        <f>HYPERLINK("https://talan.bank.gov.ua/get-user-certificate/SEJMog1nwOZP8mV08vsZ","Завантажити сертифікат")</f>
        <v>Завантажити сертифікат</v>
      </c>
    </row>
    <row r="656" spans="1:3" x14ac:dyDescent="0.3">
      <c r="A656" s="1">
        <v>655</v>
      </c>
      <c r="B656" s="3" t="s">
        <v>550</v>
      </c>
      <c r="C656" t="str">
        <f>HYPERLINK("https://talan.bank.gov.ua/get-user-certificate/SEJMoFjA_LP5nIE9W3x6","Завантажити сертифікат")</f>
        <v>Завантажити сертифікат</v>
      </c>
    </row>
    <row r="657" spans="1:3" ht="28.8" x14ac:dyDescent="0.3">
      <c r="A657" s="1">
        <v>656</v>
      </c>
      <c r="B657" s="3" t="s">
        <v>551</v>
      </c>
      <c r="C657" t="str">
        <f>HYPERLINK("https://talan.bank.gov.ua/get-user-certificate/SEJMoOLptSWQxjf4J_mR","Завантажити сертифікат")</f>
        <v>Завантажити сертифікат</v>
      </c>
    </row>
    <row r="658" spans="1:3" ht="43.2" x14ac:dyDescent="0.3">
      <c r="A658" s="1">
        <v>657</v>
      </c>
      <c r="B658" s="3" t="s">
        <v>552</v>
      </c>
      <c r="C658" t="str">
        <f>HYPERLINK("https://talan.bank.gov.ua/get-user-certificate/SEJMoS141gIAiL6R2WSx","Завантажити сертифікат")</f>
        <v>Завантажити сертифікат</v>
      </c>
    </row>
    <row r="659" spans="1:3" ht="43.2" x14ac:dyDescent="0.3">
      <c r="A659" s="1">
        <v>658</v>
      </c>
      <c r="B659" s="3" t="s">
        <v>552</v>
      </c>
      <c r="C659" t="str">
        <f>HYPERLINK("https://talan.bank.gov.ua/get-user-certificate/SEJMousU9erUVebu2dDk","Завантажити сертифікат")</f>
        <v>Завантажити сертифікат</v>
      </c>
    </row>
    <row r="660" spans="1:3" ht="43.2" x14ac:dyDescent="0.3">
      <c r="A660" s="1">
        <v>659</v>
      </c>
      <c r="B660" s="3" t="s">
        <v>552</v>
      </c>
      <c r="C660" t="str">
        <f>HYPERLINK("https://talan.bank.gov.ua/get-user-certificate/SEJMo0ULXpdoy2F1kNbO","Завантажити сертифікат")</f>
        <v>Завантажити сертифікат</v>
      </c>
    </row>
    <row r="661" spans="1:3" x14ac:dyDescent="0.3">
      <c r="A661" s="1">
        <v>660</v>
      </c>
      <c r="B661" s="3" t="s">
        <v>553</v>
      </c>
      <c r="C661" t="str">
        <f>HYPERLINK("https://talan.bank.gov.ua/get-user-certificate/SEJMoNabr6BERVtvrL_X","Завантажити сертифікат")</f>
        <v>Завантажити сертифікат</v>
      </c>
    </row>
    <row r="662" spans="1:3" ht="28.8" x14ac:dyDescent="0.3">
      <c r="A662" s="1">
        <v>661</v>
      </c>
      <c r="B662" s="3" t="s">
        <v>554</v>
      </c>
      <c r="C662" t="str">
        <f>HYPERLINK("https://talan.bank.gov.ua/get-user-certificate/SEJMo8kUVIvrZCyY6b1Z","Завантажити сертифікат")</f>
        <v>Завантажити сертифікат</v>
      </c>
    </row>
    <row r="663" spans="1:3" x14ac:dyDescent="0.3">
      <c r="A663" s="1">
        <v>662</v>
      </c>
      <c r="B663" s="3" t="s">
        <v>555</v>
      </c>
      <c r="C663" t="str">
        <f>HYPERLINK("https://talan.bank.gov.ua/get-user-certificate/SEJMo3585tJLuwy91-I4","Завантажити сертифікат")</f>
        <v>Завантажити сертифікат</v>
      </c>
    </row>
    <row r="664" spans="1:3" x14ac:dyDescent="0.3">
      <c r="A664" s="1">
        <v>663</v>
      </c>
      <c r="B664" s="3" t="s">
        <v>555</v>
      </c>
      <c r="C664" t="str">
        <f>HYPERLINK("https://talan.bank.gov.ua/get-user-certificate/SEJMoohaKblo0Dn8-9zE","Завантажити сертифікат")</f>
        <v>Завантажити сертифікат</v>
      </c>
    </row>
    <row r="665" spans="1:3" ht="28.8" x14ac:dyDescent="0.3">
      <c r="A665" s="1">
        <v>664</v>
      </c>
      <c r="B665" s="3" t="s">
        <v>556</v>
      </c>
      <c r="C665" t="str">
        <f>HYPERLINK("https://talan.bank.gov.ua/get-user-certificate/SEJMoyl4TfB3USW8QKIM","Завантажити сертифікат")</f>
        <v>Завантажити сертифікат</v>
      </c>
    </row>
    <row r="666" spans="1:3" ht="28.8" x14ac:dyDescent="0.3">
      <c r="A666" s="1">
        <v>665</v>
      </c>
      <c r="B666" s="3" t="s">
        <v>557</v>
      </c>
      <c r="C666" t="str">
        <f>HYPERLINK("https://talan.bank.gov.ua/get-user-certificate/SEJMooIcS7qaVCEkg64Z","Завантажити сертифікат")</f>
        <v>Завантажити сертифікат</v>
      </c>
    </row>
    <row r="667" spans="1:3" ht="28.8" x14ac:dyDescent="0.3">
      <c r="A667" s="1">
        <v>666</v>
      </c>
      <c r="B667" s="3" t="s">
        <v>558</v>
      </c>
      <c r="C667" t="str">
        <f>HYPERLINK("https://talan.bank.gov.ua/get-user-certificate/SEJMoEleuza0aQG_JEJq","Завантажити сертифікат")</f>
        <v>Завантажити сертифікат</v>
      </c>
    </row>
    <row r="668" spans="1:3" ht="28.8" x14ac:dyDescent="0.3">
      <c r="A668" s="1">
        <v>667</v>
      </c>
      <c r="B668" s="3" t="s">
        <v>559</v>
      </c>
      <c r="C668" t="str">
        <f>HYPERLINK("https://talan.bank.gov.ua/get-user-certificate/SEJMoMgg7GCD-ZvyGH99","Завантажити сертифікат")</f>
        <v>Завантажити сертифікат</v>
      </c>
    </row>
    <row r="669" spans="1:3" x14ac:dyDescent="0.3">
      <c r="A669" s="1">
        <v>668</v>
      </c>
      <c r="B669" s="3" t="s">
        <v>560</v>
      </c>
      <c r="C669" t="str">
        <f>HYPERLINK("https://talan.bank.gov.ua/get-user-certificate/SEJMo0yA1LKl76LftrcQ","Завантажити сертифікат")</f>
        <v>Завантажити сертифікат</v>
      </c>
    </row>
    <row r="670" spans="1:3" x14ac:dyDescent="0.3">
      <c r="A670" s="1">
        <v>669</v>
      </c>
      <c r="B670" s="3" t="s">
        <v>561</v>
      </c>
      <c r="C670" t="str">
        <f>HYPERLINK("https://talan.bank.gov.ua/get-user-certificate/SEJMon1r6aKiOxZRUgn3","Завантажити сертифікат")</f>
        <v>Завантажити сертифікат</v>
      </c>
    </row>
    <row r="671" spans="1:3" ht="43.2" x14ac:dyDescent="0.3">
      <c r="A671" s="1">
        <v>670</v>
      </c>
      <c r="B671" s="3" t="s">
        <v>562</v>
      </c>
      <c r="C671" t="str">
        <f>HYPERLINK("https://talan.bank.gov.ua/get-user-certificate/SEJMo1mIxa-xFRgoG7fo","Завантажити сертифікат")</f>
        <v>Завантажити сертифікат</v>
      </c>
    </row>
    <row r="672" spans="1:3" ht="28.8" x14ac:dyDescent="0.3">
      <c r="A672" s="1">
        <v>671</v>
      </c>
      <c r="B672" s="3" t="s">
        <v>563</v>
      </c>
      <c r="C672" t="str">
        <f>HYPERLINK("https://talan.bank.gov.ua/get-user-certificate/SEJMo5NFxzK8RtUqbI8l","Завантажити сертифікат")</f>
        <v>Завантажити сертифікат</v>
      </c>
    </row>
    <row r="673" spans="1:3" x14ac:dyDescent="0.3">
      <c r="A673" s="1">
        <v>672</v>
      </c>
      <c r="B673" s="3" t="s">
        <v>564</v>
      </c>
      <c r="C673" t="str">
        <f>HYPERLINK("https://talan.bank.gov.ua/get-user-certificate/SEJMoIjpKDLbKiwtapMt","Завантажити сертифікат")</f>
        <v>Завантажити сертифікат</v>
      </c>
    </row>
    <row r="674" spans="1:3" x14ac:dyDescent="0.3">
      <c r="A674" s="1">
        <v>673</v>
      </c>
      <c r="B674" s="3" t="s">
        <v>564</v>
      </c>
      <c r="C674" t="str">
        <f>HYPERLINK("https://talan.bank.gov.ua/get-user-certificate/SEJMotMvXOFvw2zjU5HH","Завантажити сертифікат")</f>
        <v>Завантажити сертифікат</v>
      </c>
    </row>
    <row r="675" spans="1:3" x14ac:dyDescent="0.3">
      <c r="A675" s="1">
        <v>674</v>
      </c>
      <c r="B675" s="3" t="s">
        <v>565</v>
      </c>
      <c r="C675" t="str">
        <f>HYPERLINK("https://talan.bank.gov.ua/get-user-certificate/SEJMoqFQS56alUz7ulH2","Завантажити сертифікат")</f>
        <v>Завантажити сертифікат</v>
      </c>
    </row>
    <row r="676" spans="1:3" x14ac:dyDescent="0.3">
      <c r="A676" s="1">
        <v>675</v>
      </c>
      <c r="B676" s="3" t="s">
        <v>566</v>
      </c>
      <c r="C676" t="str">
        <f>HYPERLINK("https://talan.bank.gov.ua/get-user-certificate/SEJMoNOLX9yfKtaTpazj","Завантажити сертифікат")</f>
        <v>Завантажити сертифікат</v>
      </c>
    </row>
    <row r="677" spans="1:3" ht="43.2" x14ac:dyDescent="0.3">
      <c r="A677" s="1">
        <v>676</v>
      </c>
      <c r="B677" s="3" t="s">
        <v>567</v>
      </c>
      <c r="C677" t="str">
        <f>HYPERLINK("https://talan.bank.gov.ua/get-user-certificate/SEJMo3zG6tED6WK_sfxe","Завантажити сертифікат")</f>
        <v>Завантажити сертифікат</v>
      </c>
    </row>
    <row r="678" spans="1:3" ht="43.2" x14ac:dyDescent="0.3">
      <c r="A678" s="1">
        <v>677</v>
      </c>
      <c r="B678" s="3" t="s">
        <v>567</v>
      </c>
      <c r="C678" t="str">
        <f>HYPERLINK("https://talan.bank.gov.ua/get-user-certificate/SEJMoKzJHnMQGqeLuKlT","Завантажити сертифікат")</f>
        <v>Завантажити сертифікат</v>
      </c>
    </row>
    <row r="679" spans="1:3" ht="43.2" x14ac:dyDescent="0.3">
      <c r="A679" s="1">
        <v>678</v>
      </c>
      <c r="B679" s="3" t="s">
        <v>567</v>
      </c>
      <c r="C679" t="str">
        <f>HYPERLINK("https://talan.bank.gov.ua/get-user-certificate/SEJMoEgaFVFC7h9iMAT2","Завантажити сертифікат")</f>
        <v>Завантажити сертифікат</v>
      </c>
    </row>
    <row r="680" spans="1:3" ht="43.2" x14ac:dyDescent="0.3">
      <c r="A680" s="1">
        <v>679</v>
      </c>
      <c r="B680" s="3" t="s">
        <v>567</v>
      </c>
      <c r="C680" t="str">
        <f>HYPERLINK("https://talan.bank.gov.ua/get-user-certificate/SEJMo5JgE0X7lpzl7KHd","Завантажити сертифікат")</f>
        <v>Завантажити сертифікат</v>
      </c>
    </row>
    <row r="681" spans="1:3" ht="43.2" x14ac:dyDescent="0.3">
      <c r="A681" s="1">
        <v>680</v>
      </c>
      <c r="B681" s="3" t="s">
        <v>567</v>
      </c>
      <c r="C681" t="str">
        <f>HYPERLINK("https://talan.bank.gov.ua/get-user-certificate/SEJMomNIxQetxQAqE0Ji","Завантажити сертифікат")</f>
        <v>Завантажити сертифікат</v>
      </c>
    </row>
    <row r="682" spans="1:3" ht="28.8" x14ac:dyDescent="0.3">
      <c r="A682" s="1">
        <v>681</v>
      </c>
      <c r="B682" s="3" t="s">
        <v>568</v>
      </c>
      <c r="C682" t="str">
        <f>HYPERLINK("https://talan.bank.gov.ua/get-user-certificate/SEJMoBjnABLxvnID1LkJ","Завантажити сертифікат")</f>
        <v>Завантажити сертифікат</v>
      </c>
    </row>
    <row r="683" spans="1:3" x14ac:dyDescent="0.3">
      <c r="A683" s="1">
        <v>682</v>
      </c>
      <c r="B683" s="3" t="s">
        <v>569</v>
      </c>
      <c r="C683" t="str">
        <f>HYPERLINK("https://talan.bank.gov.ua/get-user-certificate/SEJMocw7zPzz9z17w2gP","Завантажити сертифікат")</f>
        <v>Завантажити сертифікат</v>
      </c>
    </row>
    <row r="684" spans="1:3" x14ac:dyDescent="0.3">
      <c r="A684" s="1">
        <v>683</v>
      </c>
      <c r="B684" s="3" t="s">
        <v>570</v>
      </c>
      <c r="C684" t="str">
        <f>HYPERLINK("https://talan.bank.gov.ua/get-user-certificate/SEJMo2uF-L5RfSZSO1ll","Завантажити сертифікат")</f>
        <v>Завантажити сертифікат</v>
      </c>
    </row>
    <row r="685" spans="1:3" x14ac:dyDescent="0.3">
      <c r="A685" s="1">
        <v>684</v>
      </c>
      <c r="B685" s="3" t="s">
        <v>570</v>
      </c>
      <c r="C685" t="str">
        <f>HYPERLINK("https://talan.bank.gov.ua/get-user-certificate/SEJMofS-Jck7LKcgCtRf","Завантажити сертифікат")</f>
        <v>Завантажити сертифікат</v>
      </c>
    </row>
    <row r="686" spans="1:3" x14ac:dyDescent="0.3">
      <c r="A686" s="1">
        <v>685</v>
      </c>
      <c r="B686" s="3" t="s">
        <v>570</v>
      </c>
      <c r="C686" t="str">
        <f>HYPERLINK("https://talan.bank.gov.ua/get-user-certificate/SEJMoeiKdbV1thCiIcYs","Завантажити сертифікат")</f>
        <v>Завантажити сертифікат</v>
      </c>
    </row>
    <row r="687" spans="1:3" ht="43.2" x14ac:dyDescent="0.3">
      <c r="A687" s="1">
        <v>686</v>
      </c>
      <c r="B687" s="3" t="s">
        <v>571</v>
      </c>
      <c r="C687" t="str">
        <f>HYPERLINK("https://talan.bank.gov.ua/get-user-certificate/SEJMo89P9AxKEAHRT0BZ","Завантажити сертифікат")</f>
        <v>Завантажити сертифікат</v>
      </c>
    </row>
    <row r="688" spans="1:3" ht="43.2" x14ac:dyDescent="0.3">
      <c r="A688" s="1">
        <v>687</v>
      </c>
      <c r="B688" s="3" t="s">
        <v>571</v>
      </c>
      <c r="C688" t="str">
        <f>HYPERLINK("https://talan.bank.gov.ua/get-user-certificate/SEJMoJ4hqMRSsMxxyKCU","Завантажити сертифікат")</f>
        <v>Завантажити сертифікат</v>
      </c>
    </row>
    <row r="689" spans="1:3" x14ac:dyDescent="0.3">
      <c r="A689" s="1">
        <v>688</v>
      </c>
      <c r="B689" s="3" t="s">
        <v>572</v>
      </c>
      <c r="C689" t="str">
        <f>HYPERLINK("https://talan.bank.gov.ua/get-user-certificate/SEJMou5IeJ_INkNfb2X1","Завантажити сертифікат")</f>
        <v>Завантажити сертифікат</v>
      </c>
    </row>
    <row r="690" spans="1:3" x14ac:dyDescent="0.3">
      <c r="A690" s="1">
        <v>689</v>
      </c>
      <c r="B690" s="3" t="s">
        <v>573</v>
      </c>
      <c r="C690" t="str">
        <f>HYPERLINK("https://talan.bank.gov.ua/get-user-certificate/SEJMo_v-E8WhRHsHPeuw","Завантажити сертифікат")</f>
        <v>Завантажити сертифікат</v>
      </c>
    </row>
    <row r="691" spans="1:3" ht="28.8" x14ac:dyDescent="0.3">
      <c r="A691" s="1">
        <v>690</v>
      </c>
      <c r="B691" s="3" t="s">
        <v>574</v>
      </c>
      <c r="C691" t="str">
        <f>HYPERLINK("https://talan.bank.gov.ua/get-user-certificate/SEJMo3qS17mTsh76Vgie","Завантажити сертифікат")</f>
        <v>Завантажити сертифікат</v>
      </c>
    </row>
    <row r="692" spans="1:3" ht="28.8" x14ac:dyDescent="0.3">
      <c r="A692" s="1">
        <v>691</v>
      </c>
      <c r="B692" s="3" t="s">
        <v>574</v>
      </c>
      <c r="C692" t="str">
        <f>HYPERLINK("https://talan.bank.gov.ua/get-user-certificate/SEJMo7gMIgMiOoOsZKfd","Завантажити сертифікат")</f>
        <v>Завантажити сертифікат</v>
      </c>
    </row>
    <row r="693" spans="1:3" ht="43.2" x14ac:dyDescent="0.3">
      <c r="A693" s="1">
        <v>692</v>
      </c>
      <c r="B693" s="3" t="s">
        <v>575</v>
      </c>
      <c r="C693" t="str">
        <f>HYPERLINK("https://talan.bank.gov.ua/get-user-certificate/SEJMox4kSNdNxH34RfeZ","Завантажити сертифікат")</f>
        <v>Завантажити сертифікат</v>
      </c>
    </row>
    <row r="694" spans="1:3" x14ac:dyDescent="0.3">
      <c r="A694" s="1">
        <v>693</v>
      </c>
      <c r="B694" s="3" t="s">
        <v>576</v>
      </c>
      <c r="C694" t="str">
        <f>HYPERLINK("https://talan.bank.gov.ua/get-user-certificate/SEJMoYhdnmNG04omvaGU","Завантажити сертифікат")</f>
        <v>Завантажити сертифікат</v>
      </c>
    </row>
    <row r="695" spans="1:3" ht="43.2" x14ac:dyDescent="0.3">
      <c r="A695" s="1">
        <v>694</v>
      </c>
      <c r="B695" s="3" t="s">
        <v>577</v>
      </c>
      <c r="C695" t="str">
        <f>HYPERLINK("https://talan.bank.gov.ua/get-user-certificate/SEJMoHFSXI7N2VI9C5zE","Завантажити сертифікат")</f>
        <v>Завантажити сертифікат</v>
      </c>
    </row>
    <row r="696" spans="1:3" ht="28.8" x14ac:dyDescent="0.3">
      <c r="A696" s="1">
        <v>695</v>
      </c>
      <c r="B696" s="3" t="s">
        <v>578</v>
      </c>
      <c r="C696" t="str">
        <f>HYPERLINK("https://talan.bank.gov.ua/get-user-certificate/SEJMobl11MA5KoEz755M","Завантажити сертифікат")</f>
        <v>Завантажити сертифікат</v>
      </c>
    </row>
    <row r="697" spans="1:3" ht="43.2" x14ac:dyDescent="0.3">
      <c r="A697" s="1">
        <v>696</v>
      </c>
      <c r="B697" s="3" t="s">
        <v>579</v>
      </c>
      <c r="C697" t="str">
        <f>HYPERLINK("https://talan.bank.gov.ua/get-user-certificate/SEJMoM5yP11tYxS6zQVl","Завантажити сертифікат")</f>
        <v>Завантажити сертифікат</v>
      </c>
    </row>
    <row r="698" spans="1:3" ht="28.8" x14ac:dyDescent="0.3">
      <c r="A698" s="1">
        <v>697</v>
      </c>
      <c r="B698" s="3" t="s">
        <v>580</v>
      </c>
      <c r="C698" t="str">
        <f>HYPERLINK("https://talan.bank.gov.ua/get-user-certificate/SEJMoPHNyQKF7u5TO_L8","Завантажити сертифікат")</f>
        <v>Завантажити сертифікат</v>
      </c>
    </row>
    <row r="699" spans="1:3" ht="57.6" x14ac:dyDescent="0.3">
      <c r="A699" s="1">
        <v>698</v>
      </c>
      <c r="B699" s="3" t="s">
        <v>581</v>
      </c>
      <c r="C699" t="str">
        <f>HYPERLINK("https://talan.bank.gov.ua/get-user-certificate/SEJMoDBNlE6I-yVymEsZ","Завантажити сертифікат")</f>
        <v>Завантажити сертифікат</v>
      </c>
    </row>
    <row r="700" spans="1:3" x14ac:dyDescent="0.3">
      <c r="A700" s="1">
        <v>699</v>
      </c>
      <c r="B700" s="3" t="s">
        <v>582</v>
      </c>
      <c r="C700" t="str">
        <f>HYPERLINK("https://talan.bank.gov.ua/get-user-certificate/SEJMofccp14hUW1GroDe","Завантажити сертифікат")</f>
        <v>Завантажити сертифікат</v>
      </c>
    </row>
    <row r="701" spans="1:3" ht="43.2" x14ac:dyDescent="0.3">
      <c r="A701" s="1">
        <v>700</v>
      </c>
      <c r="B701" s="3" t="s">
        <v>583</v>
      </c>
      <c r="C701" t="str">
        <f>HYPERLINK("https://talan.bank.gov.ua/get-user-certificate/SEJMoO1mFtweDvNS73ar","Завантажити сертифікат")</f>
        <v>Завантажити сертифікат</v>
      </c>
    </row>
    <row r="702" spans="1:3" ht="28.8" x14ac:dyDescent="0.3">
      <c r="A702" s="1">
        <v>701</v>
      </c>
      <c r="B702" s="3" t="s">
        <v>584</v>
      </c>
      <c r="C702" t="str">
        <f>HYPERLINK("https://talan.bank.gov.ua/get-user-certificate/SEJMoXHnDclU-gGU7paL","Завантажити сертифікат")</f>
        <v>Завантажити сертифікат</v>
      </c>
    </row>
    <row r="703" spans="1:3" x14ac:dyDescent="0.3">
      <c r="A703" s="1">
        <v>702</v>
      </c>
      <c r="B703" s="3" t="s">
        <v>585</v>
      </c>
      <c r="C703" t="str">
        <f>HYPERLINK("https://talan.bank.gov.ua/get-user-certificate/SEJMoYwTI8Z99jaa4wlW","Завантажити сертифікат")</f>
        <v>Завантажити сертифікат</v>
      </c>
    </row>
    <row r="704" spans="1:3" x14ac:dyDescent="0.3">
      <c r="A704" s="1">
        <v>703</v>
      </c>
      <c r="B704" s="3" t="s">
        <v>586</v>
      </c>
      <c r="C704" t="str">
        <f>HYPERLINK("https://talan.bank.gov.ua/get-user-certificate/SEJMoflEx0siDCzqHa77","Завантажити сертифікат")</f>
        <v>Завантажити сертифікат</v>
      </c>
    </row>
    <row r="705" spans="1:3" ht="28.8" x14ac:dyDescent="0.3">
      <c r="A705" s="1">
        <v>704</v>
      </c>
      <c r="B705" s="3" t="s">
        <v>587</v>
      </c>
      <c r="C705" t="str">
        <f>HYPERLINK("https://talan.bank.gov.ua/get-user-certificate/SEJMoXh08qJI2kPhrIdf","Завантажити сертифікат")</f>
        <v>Завантажити сертифікат</v>
      </c>
    </row>
    <row r="706" spans="1:3" x14ac:dyDescent="0.3">
      <c r="A706" s="1">
        <v>705</v>
      </c>
      <c r="B706" s="3" t="s">
        <v>588</v>
      </c>
      <c r="C706" t="str">
        <f>HYPERLINK("https://talan.bank.gov.ua/get-user-certificate/SEJMoPW4XqpGPPp4v0Ru","Завантажити сертифікат")</f>
        <v>Завантажити сертифікат</v>
      </c>
    </row>
    <row r="707" spans="1:3" ht="28.8" x14ac:dyDescent="0.3">
      <c r="A707" s="1">
        <v>706</v>
      </c>
      <c r="B707" s="3" t="s">
        <v>589</v>
      </c>
      <c r="C707" t="str">
        <f>HYPERLINK("https://talan.bank.gov.ua/get-user-certificate/SEJMoukw0I8d0VM2OaMw","Завантажити сертифікат")</f>
        <v>Завантажити сертифікат</v>
      </c>
    </row>
    <row r="708" spans="1:3" x14ac:dyDescent="0.3">
      <c r="A708" s="1">
        <v>707</v>
      </c>
      <c r="B708" s="3" t="s">
        <v>590</v>
      </c>
      <c r="C708" t="str">
        <f>HYPERLINK("https://talan.bank.gov.ua/get-user-certificate/SEJMouZrp3PKq1VJ7wG_","Завантажити сертифікат")</f>
        <v>Завантажити сертифікат</v>
      </c>
    </row>
    <row r="709" spans="1:3" x14ac:dyDescent="0.3">
      <c r="A709" s="1">
        <v>708</v>
      </c>
      <c r="B709" s="3" t="s">
        <v>591</v>
      </c>
      <c r="C709" t="str">
        <f>HYPERLINK("https://talan.bank.gov.ua/get-user-certificate/SEJMotQCgWt2IDVj7ePq","Завантажити сертифікат")</f>
        <v>Завантажити сертифікат</v>
      </c>
    </row>
    <row r="710" spans="1:3" x14ac:dyDescent="0.3">
      <c r="A710" s="1">
        <v>709</v>
      </c>
      <c r="B710" s="3" t="s">
        <v>592</v>
      </c>
      <c r="C710" t="str">
        <f>HYPERLINK("https://talan.bank.gov.ua/get-user-certificate/SEJMoYU0XxuNXiHhyWds","Завантажити сертифікат")</f>
        <v>Завантажити сертифікат</v>
      </c>
    </row>
    <row r="711" spans="1:3" ht="28.8" x14ac:dyDescent="0.3">
      <c r="A711" s="1">
        <v>710</v>
      </c>
      <c r="B711" s="3" t="s">
        <v>593</v>
      </c>
      <c r="C711" t="str">
        <f>HYPERLINK("https://talan.bank.gov.ua/get-user-certificate/SEJMoJSi6U9nRjbpRRvA","Завантажити сертифікат")</f>
        <v>Завантажити сертифікат</v>
      </c>
    </row>
    <row r="712" spans="1:3" ht="28.8" x14ac:dyDescent="0.3">
      <c r="A712" s="1">
        <v>711</v>
      </c>
      <c r="B712" s="3" t="s">
        <v>594</v>
      </c>
      <c r="C712" t="str">
        <f>HYPERLINK("https://talan.bank.gov.ua/get-user-certificate/SEJMoeRA049719H_500n","Завантажити сертифікат")</f>
        <v>Завантажити сертифікат</v>
      </c>
    </row>
    <row r="713" spans="1:3" ht="43.2" x14ac:dyDescent="0.3">
      <c r="A713" s="1">
        <v>712</v>
      </c>
      <c r="B713" s="3" t="s">
        <v>595</v>
      </c>
      <c r="C713" t="str">
        <f>HYPERLINK("https://talan.bank.gov.ua/get-user-certificate/SEJMoRnKOq0T55tw9kfS","Завантажити сертифікат")</f>
        <v>Завантажити сертифікат</v>
      </c>
    </row>
    <row r="714" spans="1:3" ht="28.8" x14ac:dyDescent="0.3">
      <c r="A714" s="1">
        <v>713</v>
      </c>
      <c r="B714" s="3" t="s">
        <v>596</v>
      </c>
      <c r="C714" t="str">
        <f>HYPERLINK("https://talan.bank.gov.ua/get-user-certificate/SEJMo0sRj8-2TFzzljIV","Завантажити сертифікат")</f>
        <v>Завантажити сертифікат</v>
      </c>
    </row>
    <row r="715" spans="1:3" ht="28.8" x14ac:dyDescent="0.3">
      <c r="A715" s="1">
        <v>714</v>
      </c>
      <c r="B715" s="3" t="s">
        <v>597</v>
      </c>
      <c r="C715" t="str">
        <f>HYPERLINK("https://talan.bank.gov.ua/get-user-certificate/SEJMo6U4WasvfQAgdVY5","Завантажити сертифікат")</f>
        <v>Завантажити сертифікат</v>
      </c>
    </row>
    <row r="716" spans="1:3" x14ac:dyDescent="0.3">
      <c r="A716" s="1">
        <v>715</v>
      </c>
      <c r="B716" s="3" t="s">
        <v>598</v>
      </c>
      <c r="C716" t="str">
        <f>HYPERLINK("https://talan.bank.gov.ua/get-user-certificate/SEJMofy3LOYM4xb4Zn3v","Завантажити сертифікат")</f>
        <v>Завантажити сертифікат</v>
      </c>
    </row>
    <row r="717" spans="1:3" x14ac:dyDescent="0.3">
      <c r="A717" s="1">
        <v>716</v>
      </c>
      <c r="B717" s="3" t="s">
        <v>598</v>
      </c>
      <c r="C717" t="str">
        <f>HYPERLINK("https://talan.bank.gov.ua/get-user-certificate/SEJMoYfrmd9xjDz4PVNK","Завантажити сертифікат")</f>
        <v>Завантажити сертифікат</v>
      </c>
    </row>
    <row r="718" spans="1:3" x14ac:dyDescent="0.3">
      <c r="A718" s="1">
        <v>717</v>
      </c>
      <c r="B718" s="3" t="s">
        <v>599</v>
      </c>
      <c r="C718" t="str">
        <f>HYPERLINK("https://talan.bank.gov.ua/get-user-certificate/SEJMoGNIXbwdrvLmms9i","Завантажити сертифікат")</f>
        <v>Завантажити сертифікат</v>
      </c>
    </row>
    <row r="719" spans="1:3" x14ac:dyDescent="0.3">
      <c r="A719" s="1">
        <v>718</v>
      </c>
      <c r="B719" s="3" t="s">
        <v>600</v>
      </c>
      <c r="C719" t="str">
        <f>HYPERLINK("https://talan.bank.gov.ua/get-user-certificate/SEJMoClojZdqB6Q5HXm3","Завантажити сертифікат")</f>
        <v>Завантажити сертифікат</v>
      </c>
    </row>
    <row r="720" spans="1:3" ht="43.2" x14ac:dyDescent="0.3">
      <c r="A720" s="1">
        <v>719</v>
      </c>
      <c r="B720" s="3" t="s">
        <v>601</v>
      </c>
      <c r="C720" t="str">
        <f>HYPERLINK("https://talan.bank.gov.ua/get-user-certificate/SEJMo3_3BbO42j8kEsIl","Завантажити сертифікат")</f>
        <v>Завантажити сертифікат</v>
      </c>
    </row>
    <row r="721" spans="1:3" ht="28.8" x14ac:dyDescent="0.3">
      <c r="A721" s="1">
        <v>720</v>
      </c>
      <c r="B721" s="3" t="s">
        <v>602</v>
      </c>
      <c r="C721" t="str">
        <f>HYPERLINK("https://talan.bank.gov.ua/get-user-certificate/SEJMokXjVfpXLjuhVfVX","Завантажити сертифікат")</f>
        <v>Завантажити сертифікат</v>
      </c>
    </row>
    <row r="722" spans="1:3" x14ac:dyDescent="0.3">
      <c r="A722" s="1">
        <v>721</v>
      </c>
      <c r="B722" s="3" t="s">
        <v>603</v>
      </c>
      <c r="C722" t="str">
        <f>HYPERLINK("https://talan.bank.gov.ua/get-user-certificate/SEJMoq_zXYeQesdkxjWJ","Завантажити сертифікат")</f>
        <v>Завантажити сертифікат</v>
      </c>
    </row>
    <row r="723" spans="1:3" ht="43.2" x14ac:dyDescent="0.3">
      <c r="A723" s="1">
        <v>722</v>
      </c>
      <c r="B723" s="3" t="s">
        <v>604</v>
      </c>
      <c r="C723" t="str">
        <f>HYPERLINK("https://talan.bank.gov.ua/get-user-certificate/SEJMoDQ359cvhlZNqESx","Завантажити сертифікат")</f>
        <v>Завантажити сертифікат</v>
      </c>
    </row>
    <row r="724" spans="1:3" ht="28.8" x14ac:dyDescent="0.3">
      <c r="A724" s="1">
        <v>723</v>
      </c>
      <c r="B724" s="3" t="s">
        <v>605</v>
      </c>
      <c r="C724" t="str">
        <f>HYPERLINK("https://talan.bank.gov.ua/get-user-certificate/SEJMoQ2uQEJn-x_jg7Gu","Завантажити сертифікат")</f>
        <v>Завантажити сертифікат</v>
      </c>
    </row>
    <row r="725" spans="1:3" ht="28.8" x14ac:dyDescent="0.3">
      <c r="A725" s="1">
        <v>724</v>
      </c>
      <c r="B725" s="3" t="s">
        <v>606</v>
      </c>
      <c r="C725" t="str">
        <f>HYPERLINK("https://talan.bank.gov.ua/get-user-certificate/SEJMoYu8qc8ORc3HkvYu","Завантажити сертифікат")</f>
        <v>Завантажити сертифікат</v>
      </c>
    </row>
    <row r="726" spans="1:3" ht="28.8" x14ac:dyDescent="0.3">
      <c r="A726" s="1">
        <v>725</v>
      </c>
      <c r="B726" s="3" t="s">
        <v>607</v>
      </c>
      <c r="C726" t="str">
        <f>HYPERLINK("https://talan.bank.gov.ua/get-user-certificate/SEJMoFu7lCxqhg_7tD33","Завантажити сертифікат")</f>
        <v>Завантажити сертифікат</v>
      </c>
    </row>
    <row r="727" spans="1:3" ht="28.8" x14ac:dyDescent="0.3">
      <c r="A727" s="1">
        <v>726</v>
      </c>
      <c r="B727" s="3" t="s">
        <v>608</v>
      </c>
      <c r="C727" t="str">
        <f>HYPERLINK("https://talan.bank.gov.ua/get-user-certificate/SEJMoc3EuyH3gPOZUBEY","Завантажити сертифікат")</f>
        <v>Завантажити сертифікат</v>
      </c>
    </row>
    <row r="728" spans="1:3" ht="43.2" x14ac:dyDescent="0.3">
      <c r="A728" s="1">
        <v>727</v>
      </c>
      <c r="B728" s="3" t="s">
        <v>609</v>
      </c>
      <c r="C728" t="str">
        <f>HYPERLINK("https://talan.bank.gov.ua/get-user-certificate/SEJMobtlPdYwARCpAi40","Завантажити сертифікат")</f>
        <v>Завантажити сертифікат</v>
      </c>
    </row>
    <row r="729" spans="1:3" ht="43.2" x14ac:dyDescent="0.3">
      <c r="A729" s="1">
        <v>728</v>
      </c>
      <c r="B729" s="3" t="s">
        <v>610</v>
      </c>
      <c r="C729" t="str">
        <f>HYPERLINK("https://talan.bank.gov.ua/get-user-certificate/SEJMo1PT-xYdP11QpuuT","Завантажити сертифікат")</f>
        <v>Завантажити сертифікат</v>
      </c>
    </row>
    <row r="730" spans="1:3" ht="28.8" x14ac:dyDescent="0.3">
      <c r="A730" s="1">
        <v>729</v>
      </c>
      <c r="B730" s="3" t="s">
        <v>611</v>
      </c>
      <c r="C730" t="str">
        <f>HYPERLINK("https://talan.bank.gov.ua/get-user-certificate/SEJMoaHDud4Oo-hqh-BZ","Завантажити сертифікат")</f>
        <v>Завантажити сертифікат</v>
      </c>
    </row>
    <row r="731" spans="1:3" x14ac:dyDescent="0.3">
      <c r="A731" s="1">
        <v>730</v>
      </c>
      <c r="B731" s="3" t="s">
        <v>612</v>
      </c>
      <c r="C731" t="str">
        <f>HYPERLINK("https://talan.bank.gov.ua/get-user-certificate/SEJMoQxYMUsSBkoA_NC3","Завантажити сертифікат")</f>
        <v>Завантажити сертифікат</v>
      </c>
    </row>
    <row r="732" spans="1:3" x14ac:dyDescent="0.3">
      <c r="A732" s="1">
        <v>731</v>
      </c>
      <c r="B732" s="3" t="s">
        <v>613</v>
      </c>
      <c r="C732" t="str">
        <f>HYPERLINK("https://talan.bank.gov.ua/get-user-certificate/SEJMotLjANeORmL-Rej1","Завантажити сертифікат")</f>
        <v>Завантажити сертифікат</v>
      </c>
    </row>
    <row r="733" spans="1:3" x14ac:dyDescent="0.3">
      <c r="A733" s="1">
        <v>732</v>
      </c>
      <c r="B733" s="3" t="s">
        <v>614</v>
      </c>
      <c r="C733" t="str">
        <f>HYPERLINK("https://talan.bank.gov.ua/get-user-certificate/SEJMo2lEBumHEmnrM8sQ","Завантажити сертифікат")</f>
        <v>Завантажити сертифікат</v>
      </c>
    </row>
    <row r="734" spans="1:3" x14ac:dyDescent="0.3">
      <c r="A734" s="1">
        <v>733</v>
      </c>
      <c r="B734" s="3" t="s">
        <v>615</v>
      </c>
      <c r="C734" t="str">
        <f>HYPERLINK("https://talan.bank.gov.ua/get-user-certificate/SEJMoMlTjQpdDm_znNVl","Завантажити сертифікат")</f>
        <v>Завантажити сертифікат</v>
      </c>
    </row>
    <row r="735" spans="1:3" ht="43.2" x14ac:dyDescent="0.3">
      <c r="A735" s="1">
        <v>734</v>
      </c>
      <c r="B735" s="3" t="s">
        <v>616</v>
      </c>
      <c r="C735" t="str">
        <f>HYPERLINK("https://talan.bank.gov.ua/get-user-certificate/SEJMo2E4UmQCm1qz74ji","Завантажити сертифікат")</f>
        <v>Завантажити сертифікат</v>
      </c>
    </row>
    <row r="736" spans="1:3" ht="28.8" x14ac:dyDescent="0.3">
      <c r="A736" s="1">
        <v>735</v>
      </c>
      <c r="B736" s="3" t="s">
        <v>617</v>
      </c>
      <c r="C736" t="str">
        <f>HYPERLINK("https://talan.bank.gov.ua/get-user-certificate/SEJMo0ebnNBhQCRniWhH","Завантажити сертифікат")</f>
        <v>Завантажити сертифікат</v>
      </c>
    </row>
    <row r="737" spans="1:3" ht="28.8" x14ac:dyDescent="0.3">
      <c r="A737" s="1">
        <v>736</v>
      </c>
      <c r="B737" s="3" t="s">
        <v>618</v>
      </c>
      <c r="C737" t="str">
        <f>HYPERLINK("https://talan.bank.gov.ua/get-user-certificate/SEJMoz2_RoKF5fJmkBlA","Завантажити сертифікат")</f>
        <v>Завантажити сертифікат</v>
      </c>
    </row>
    <row r="738" spans="1:3" ht="43.2" x14ac:dyDescent="0.3">
      <c r="A738" s="1">
        <v>737</v>
      </c>
      <c r="B738" s="3" t="s">
        <v>619</v>
      </c>
      <c r="C738" t="str">
        <f>HYPERLINK("https://talan.bank.gov.ua/get-user-certificate/SEJMo8N5MLoSDUzgLLwZ","Завантажити сертифікат")</f>
        <v>Завантажити сертифікат</v>
      </c>
    </row>
    <row r="739" spans="1:3" x14ac:dyDescent="0.3">
      <c r="A739" s="1">
        <v>738</v>
      </c>
      <c r="B739" s="3" t="s">
        <v>620</v>
      </c>
      <c r="C739" t="str">
        <f>HYPERLINK("https://talan.bank.gov.ua/get-user-certificate/SEJMoKhVSAeM7_d9Z_aW","Завантажити сертифікат")</f>
        <v>Завантажити сертифікат</v>
      </c>
    </row>
    <row r="740" spans="1:3" x14ac:dyDescent="0.3">
      <c r="A740" s="1">
        <v>739</v>
      </c>
      <c r="B740" s="3" t="s">
        <v>621</v>
      </c>
      <c r="C740" t="str">
        <f>HYPERLINK("https://talan.bank.gov.ua/get-user-certificate/SEJMoDqa6eaiIg531sQl","Завантажити сертифікат")</f>
        <v>Завантажити сертифікат</v>
      </c>
    </row>
    <row r="741" spans="1:3" x14ac:dyDescent="0.3">
      <c r="A741" s="1">
        <v>740</v>
      </c>
      <c r="B741" s="3" t="s">
        <v>622</v>
      </c>
      <c r="C741" t="str">
        <f>HYPERLINK("https://talan.bank.gov.ua/get-user-certificate/SEJMo7W6YjhUiEnqRtfE","Завантажити сертифікат")</f>
        <v>Завантажити сертифікат</v>
      </c>
    </row>
    <row r="742" spans="1:3" x14ac:dyDescent="0.3">
      <c r="A742" s="1">
        <v>741</v>
      </c>
      <c r="B742" s="3" t="s">
        <v>623</v>
      </c>
      <c r="C742" t="str">
        <f>HYPERLINK("https://talan.bank.gov.ua/get-user-certificate/SEJMooYdEXJij2UXDmMr","Завантажити сертифікат")</f>
        <v>Завантажити сертифікат</v>
      </c>
    </row>
    <row r="743" spans="1:3" x14ac:dyDescent="0.3">
      <c r="A743" s="1">
        <v>742</v>
      </c>
      <c r="B743" s="3" t="s">
        <v>624</v>
      </c>
      <c r="C743" t="str">
        <f>HYPERLINK("https://talan.bank.gov.ua/get-user-certificate/SEJMolrm2gb2KFDDtTLd","Завантажити сертифікат")</f>
        <v>Завантажити сертифікат</v>
      </c>
    </row>
    <row r="744" spans="1:3" x14ac:dyDescent="0.3">
      <c r="A744" s="1">
        <v>743</v>
      </c>
      <c r="B744" s="3" t="s">
        <v>625</v>
      </c>
      <c r="C744" t="str">
        <f>HYPERLINK("https://talan.bank.gov.ua/get-user-certificate/SEJMo4ARCx10GXOLHD7i","Завантажити сертифікат")</f>
        <v>Завантажити сертифікат</v>
      </c>
    </row>
    <row r="745" spans="1:3" x14ac:dyDescent="0.3">
      <c r="A745" s="1">
        <v>744</v>
      </c>
      <c r="B745" s="3" t="s">
        <v>625</v>
      </c>
      <c r="C745" t="str">
        <f>HYPERLINK("https://talan.bank.gov.ua/get-user-certificate/SEJMoIfRq-WEvK0zhEcT","Завантажити сертифікат")</f>
        <v>Завантажити сертифікат</v>
      </c>
    </row>
    <row r="746" spans="1:3" ht="28.8" x14ac:dyDescent="0.3">
      <c r="A746" s="1">
        <v>745</v>
      </c>
      <c r="B746" s="3" t="s">
        <v>626</v>
      </c>
      <c r="C746" t="str">
        <f>HYPERLINK("https://talan.bank.gov.ua/get-user-certificate/SEJMoFBvC4Je-wQuWx-g","Завантажити сертифікат")</f>
        <v>Завантажити сертифікат</v>
      </c>
    </row>
    <row r="747" spans="1:3" ht="28.8" x14ac:dyDescent="0.3">
      <c r="A747" s="1">
        <v>746</v>
      </c>
      <c r="B747" s="3" t="s">
        <v>627</v>
      </c>
      <c r="C747" t="str">
        <f>HYPERLINK("https://talan.bank.gov.ua/get-user-certificate/SEJMoTW3yVnZ_nd07bqX","Завантажити сертифікат")</f>
        <v>Завантажити сертифікат</v>
      </c>
    </row>
    <row r="748" spans="1:3" x14ac:dyDescent="0.3">
      <c r="A748" s="1">
        <v>747</v>
      </c>
      <c r="B748" s="3" t="s">
        <v>628</v>
      </c>
      <c r="C748" t="str">
        <f>HYPERLINK("https://talan.bank.gov.ua/get-user-certificate/SEJMosiQtgFkUXYjGytu","Завантажити сертифікат")</f>
        <v>Завантажити сертифікат</v>
      </c>
    </row>
    <row r="749" spans="1:3" x14ac:dyDescent="0.3">
      <c r="A749" s="1">
        <v>748</v>
      </c>
      <c r="B749" s="3" t="s">
        <v>629</v>
      </c>
      <c r="C749" t="str">
        <f>HYPERLINK("https://talan.bank.gov.ua/get-user-certificate/SEJMoUQYP0A3T87m98JR","Завантажити сертифікат")</f>
        <v>Завантажити сертифікат</v>
      </c>
    </row>
    <row r="750" spans="1:3" ht="28.8" x14ac:dyDescent="0.3">
      <c r="A750" s="1">
        <v>749</v>
      </c>
      <c r="B750" s="3" t="s">
        <v>630</v>
      </c>
      <c r="C750" t="str">
        <f>HYPERLINK("https://talan.bank.gov.ua/get-user-certificate/SEJMoukMTHDLxotpgdVi","Завантажити сертифікат")</f>
        <v>Завантажити сертифікат</v>
      </c>
    </row>
    <row r="751" spans="1:3" ht="28.8" x14ac:dyDescent="0.3">
      <c r="A751" s="1">
        <v>750</v>
      </c>
      <c r="B751" s="3" t="s">
        <v>631</v>
      </c>
      <c r="C751" t="str">
        <f>HYPERLINK("https://talan.bank.gov.ua/get-user-certificate/SEJMogjPzirhDPYs_01a","Завантажити сертифікат")</f>
        <v>Завантажити сертифікат</v>
      </c>
    </row>
    <row r="752" spans="1:3" ht="28.8" x14ac:dyDescent="0.3">
      <c r="A752" s="1">
        <v>751</v>
      </c>
      <c r="B752" s="3" t="s">
        <v>632</v>
      </c>
      <c r="C752" t="str">
        <f>HYPERLINK("https://talan.bank.gov.ua/get-user-certificate/SEJMo_skjcxcjIQtkbZB","Завантажити сертифікат")</f>
        <v>Завантажити сертифікат</v>
      </c>
    </row>
    <row r="753" spans="1:3" x14ac:dyDescent="0.3">
      <c r="A753" s="1">
        <v>752</v>
      </c>
      <c r="B753" s="3" t="s">
        <v>633</v>
      </c>
      <c r="C753" t="str">
        <f>HYPERLINK("https://talan.bank.gov.ua/get-user-certificate/SEJMoexsyXiH8iGSrNqb","Завантажити сертифікат")</f>
        <v>Завантажити сертифікат</v>
      </c>
    </row>
    <row r="754" spans="1:3" ht="28.8" x14ac:dyDescent="0.3">
      <c r="A754" s="1">
        <v>753</v>
      </c>
      <c r="B754" s="3" t="s">
        <v>634</v>
      </c>
      <c r="C754" t="str">
        <f>HYPERLINK("https://talan.bank.gov.ua/get-user-certificate/SEJMokOFXi2V83lk--vu","Завантажити сертифікат")</f>
        <v>Завантажити сертифікат</v>
      </c>
    </row>
    <row r="755" spans="1:3" x14ac:dyDescent="0.3">
      <c r="A755" s="1">
        <v>754</v>
      </c>
      <c r="B755" s="3" t="s">
        <v>635</v>
      </c>
      <c r="C755" t="str">
        <f>HYPERLINK("https://talan.bank.gov.ua/get-user-certificate/SEJMomQ-pZt_XiOZPiOR","Завантажити сертифікат")</f>
        <v>Завантажити сертифікат</v>
      </c>
    </row>
    <row r="756" spans="1:3" ht="28.8" x14ac:dyDescent="0.3">
      <c r="A756" s="1">
        <v>755</v>
      </c>
      <c r="B756" s="3" t="s">
        <v>636</v>
      </c>
      <c r="C756" t="str">
        <f>HYPERLINK("https://talan.bank.gov.ua/get-user-certificate/SEJMouHY5ehAPS3kmRqS","Завантажити сертифікат")</f>
        <v>Завантажити сертифікат</v>
      </c>
    </row>
    <row r="757" spans="1:3" x14ac:dyDescent="0.3">
      <c r="A757" s="1">
        <v>756</v>
      </c>
      <c r="B757" s="3" t="s">
        <v>637</v>
      </c>
      <c r="C757" t="str">
        <f>HYPERLINK("https://talan.bank.gov.ua/get-user-certificate/SEJMokY-Rg-qhEDjsy_A","Завантажити сертифікат")</f>
        <v>Завантажити сертифікат</v>
      </c>
    </row>
    <row r="758" spans="1:3" x14ac:dyDescent="0.3">
      <c r="A758" s="1">
        <v>757</v>
      </c>
      <c r="B758" s="3" t="s">
        <v>638</v>
      </c>
      <c r="C758" t="str">
        <f>HYPERLINK("https://talan.bank.gov.ua/get-user-certificate/SEJMoSk7qamVjpuGFzQb","Завантажити сертифікат")</f>
        <v>Завантажити сертифікат</v>
      </c>
    </row>
    <row r="759" spans="1:3" ht="28.8" x14ac:dyDescent="0.3">
      <c r="A759" s="1">
        <v>758</v>
      </c>
      <c r="B759" s="3" t="s">
        <v>639</v>
      </c>
      <c r="C759" t="str">
        <f>HYPERLINK("https://talan.bank.gov.ua/get-user-certificate/SEJMoZHMA6QwAG31LNUW","Завантажити сертифікат")</f>
        <v>Завантажити сертифікат</v>
      </c>
    </row>
    <row r="760" spans="1:3" x14ac:dyDescent="0.3">
      <c r="A760" s="1">
        <v>759</v>
      </c>
      <c r="B760" s="3" t="s">
        <v>640</v>
      </c>
      <c r="C760" t="str">
        <f>HYPERLINK("https://talan.bank.gov.ua/get-user-certificate/SEJMoCoKgDd0oskinVvr","Завантажити сертифікат")</f>
        <v>Завантажити сертифікат</v>
      </c>
    </row>
    <row r="761" spans="1:3" ht="28.8" x14ac:dyDescent="0.3">
      <c r="A761" s="1">
        <v>760</v>
      </c>
      <c r="B761" s="3" t="s">
        <v>641</v>
      </c>
      <c r="C761" t="str">
        <f>HYPERLINK("https://talan.bank.gov.ua/get-user-certificate/SEJMo0ruqfndQSD-I_gt","Завантажити сертифікат")</f>
        <v>Завантажити сертифікат</v>
      </c>
    </row>
    <row r="762" spans="1:3" x14ac:dyDescent="0.3">
      <c r="A762" s="1">
        <v>761</v>
      </c>
      <c r="B762" s="3" t="s">
        <v>642</v>
      </c>
      <c r="C762" t="str">
        <f>HYPERLINK("https://talan.bank.gov.ua/get-user-certificate/SEJMoNw7J8KAUVbb1G7O","Завантажити сертифікат")</f>
        <v>Завантажити сертифікат</v>
      </c>
    </row>
    <row r="763" spans="1:3" ht="28.8" x14ac:dyDescent="0.3">
      <c r="A763" s="1">
        <v>762</v>
      </c>
      <c r="B763" s="3" t="s">
        <v>643</v>
      </c>
      <c r="C763" t="str">
        <f>HYPERLINK("https://talan.bank.gov.ua/get-user-certificate/SEJMoIisQ3JwLZRL2VS6","Завантажити сертифікат")</f>
        <v>Завантажити сертифікат</v>
      </c>
    </row>
    <row r="764" spans="1:3" x14ac:dyDescent="0.3">
      <c r="A764" s="1">
        <v>763</v>
      </c>
      <c r="B764" s="3" t="s">
        <v>644</v>
      </c>
      <c r="C764" t="str">
        <f>HYPERLINK("https://talan.bank.gov.ua/get-user-certificate/SEJMocSUuWTU6FvaNF8h","Завантажити сертифікат")</f>
        <v>Завантажити сертифікат</v>
      </c>
    </row>
    <row r="765" spans="1:3" x14ac:dyDescent="0.3">
      <c r="A765" s="1">
        <v>764</v>
      </c>
      <c r="B765" s="3" t="s">
        <v>644</v>
      </c>
      <c r="C765" t="str">
        <f>HYPERLINK("https://talan.bank.gov.ua/get-user-certificate/SEJMokRblvmlDvMnwpnZ","Завантажити сертифікат")</f>
        <v>Завантажити сертифікат</v>
      </c>
    </row>
    <row r="766" spans="1:3" x14ac:dyDescent="0.3">
      <c r="A766" s="1">
        <v>765</v>
      </c>
      <c r="B766" s="3" t="s">
        <v>644</v>
      </c>
      <c r="C766" t="str">
        <f>HYPERLINK("https://talan.bank.gov.ua/get-user-certificate/SEJMoOSy3qzDamdlJHeV","Завантажити сертифікат")</f>
        <v>Завантажити сертифікат</v>
      </c>
    </row>
    <row r="767" spans="1:3" x14ac:dyDescent="0.3">
      <c r="A767" s="1">
        <v>766</v>
      </c>
      <c r="B767" s="3" t="s">
        <v>644</v>
      </c>
      <c r="C767" t="str">
        <f>HYPERLINK("https://talan.bank.gov.ua/get-user-certificate/SEJMoQj4MYpibD16mDCM","Завантажити сертифікат")</f>
        <v>Завантажити сертифікат</v>
      </c>
    </row>
    <row r="768" spans="1:3" x14ac:dyDescent="0.3">
      <c r="A768" s="1">
        <v>767</v>
      </c>
      <c r="B768" s="3" t="s">
        <v>645</v>
      </c>
      <c r="C768" t="str">
        <f>HYPERLINK("https://talan.bank.gov.ua/get-user-certificate/SEJMojB97zFFy9gyKdM9","Завантажити сертифікат")</f>
        <v>Завантажити сертифікат</v>
      </c>
    </row>
    <row r="769" spans="1:3" x14ac:dyDescent="0.3">
      <c r="A769" s="1">
        <v>768</v>
      </c>
      <c r="B769" s="3" t="s">
        <v>646</v>
      </c>
      <c r="C769" t="str">
        <f>HYPERLINK("https://talan.bank.gov.ua/get-user-certificate/SEJMomuF3y8Evx1mZWxM","Завантажити сертифікат")</f>
        <v>Завантажити сертифікат</v>
      </c>
    </row>
    <row r="770" spans="1:3" ht="43.2" x14ac:dyDescent="0.3">
      <c r="A770" s="1">
        <v>769</v>
      </c>
      <c r="B770" s="3" t="s">
        <v>647</v>
      </c>
      <c r="C770" t="str">
        <f>HYPERLINK("https://talan.bank.gov.ua/get-user-certificate/SEJMoNVk6i2t_z1BYTGv","Завантажити сертифікат")</f>
        <v>Завантажити сертифікат</v>
      </c>
    </row>
    <row r="771" spans="1:3" ht="43.2" x14ac:dyDescent="0.3">
      <c r="A771" s="1">
        <v>770</v>
      </c>
      <c r="B771" s="3" t="s">
        <v>648</v>
      </c>
      <c r="C771" t="str">
        <f>HYPERLINK("https://talan.bank.gov.ua/get-user-certificate/SEJMoH0HfCLhR9CYV7dV","Завантажити сертифікат")</f>
        <v>Завантажити сертифікат</v>
      </c>
    </row>
    <row r="772" spans="1:3" ht="43.2" x14ac:dyDescent="0.3">
      <c r="A772" s="1">
        <v>771</v>
      </c>
      <c r="B772" s="3" t="s">
        <v>649</v>
      </c>
      <c r="C772" t="str">
        <f>HYPERLINK("https://talan.bank.gov.ua/get-user-certificate/SEJMoV4KcJDJBvJaYUgf","Завантажити сертифікат")</f>
        <v>Завантажити сертифікат</v>
      </c>
    </row>
    <row r="773" spans="1:3" ht="43.2" x14ac:dyDescent="0.3">
      <c r="A773" s="1">
        <v>772</v>
      </c>
      <c r="B773" s="3" t="s">
        <v>649</v>
      </c>
      <c r="C773" t="str">
        <f>HYPERLINK("https://talan.bank.gov.ua/get-user-certificate/SEJMojN6mamQmvY3VBa9","Завантажити сертифікат")</f>
        <v>Завантажити сертифікат</v>
      </c>
    </row>
    <row r="774" spans="1:3" ht="43.2" x14ac:dyDescent="0.3">
      <c r="A774" s="1">
        <v>773</v>
      </c>
      <c r="B774" s="3" t="s">
        <v>650</v>
      </c>
      <c r="C774" t="str">
        <f>HYPERLINK("https://talan.bank.gov.ua/get-user-certificate/SEJMoeHN77nFwh2pfkvr","Завантажити сертифікат")</f>
        <v>Завантажити сертифікат</v>
      </c>
    </row>
    <row r="775" spans="1:3" ht="43.2" x14ac:dyDescent="0.3">
      <c r="A775" s="1">
        <v>774</v>
      </c>
      <c r="B775" s="3" t="s">
        <v>650</v>
      </c>
      <c r="C775" t="str">
        <f>HYPERLINK("https://talan.bank.gov.ua/get-user-certificate/SEJMoTYOVuMM9F2aMtSD","Завантажити сертифікат")</f>
        <v>Завантажити сертифікат</v>
      </c>
    </row>
    <row r="776" spans="1:3" ht="28.8" x14ac:dyDescent="0.3">
      <c r="A776" s="1">
        <v>775</v>
      </c>
      <c r="B776" s="3" t="s">
        <v>651</v>
      </c>
      <c r="C776" t="str">
        <f>HYPERLINK("https://talan.bank.gov.ua/get-user-certificate/SEJMoTXweLvbu4ycLgU2","Завантажити сертифікат")</f>
        <v>Завантажити сертифікат</v>
      </c>
    </row>
    <row r="777" spans="1:3" ht="43.2" x14ac:dyDescent="0.3">
      <c r="A777" s="1">
        <v>776</v>
      </c>
      <c r="B777" s="3" t="s">
        <v>652</v>
      </c>
      <c r="C777" t="str">
        <f>HYPERLINK("https://talan.bank.gov.ua/get-user-certificate/SEJMocMrvE_3oa7JX2Jn","Завантажити сертифікат")</f>
        <v>Завантажити сертифікат</v>
      </c>
    </row>
    <row r="778" spans="1:3" ht="28.8" x14ac:dyDescent="0.3">
      <c r="A778" s="1">
        <v>777</v>
      </c>
      <c r="B778" s="3" t="s">
        <v>653</v>
      </c>
      <c r="C778" t="str">
        <f>HYPERLINK("https://talan.bank.gov.ua/get-user-certificate/SEJModEPlMFIbZb9koO_","Завантажити сертифікат")</f>
        <v>Завантажити сертифікат</v>
      </c>
    </row>
    <row r="779" spans="1:3" ht="28.8" x14ac:dyDescent="0.3">
      <c r="A779" s="1">
        <v>778</v>
      </c>
      <c r="B779" s="3" t="s">
        <v>654</v>
      </c>
      <c r="C779" t="str">
        <f>HYPERLINK("https://talan.bank.gov.ua/get-user-certificate/SEJMo4PL2cDpX6Qm0nwb","Завантажити сертифікат")</f>
        <v>Завантажити сертифікат</v>
      </c>
    </row>
    <row r="780" spans="1:3" ht="28.8" x14ac:dyDescent="0.3">
      <c r="A780" s="1">
        <v>779</v>
      </c>
      <c r="B780" s="3" t="s">
        <v>655</v>
      </c>
      <c r="C780" t="str">
        <f>HYPERLINK("https://talan.bank.gov.ua/get-user-certificate/SEJMotC9rO1GuLoC8vR8","Завантажити сертифікат")</f>
        <v>Завантажити сертифікат</v>
      </c>
    </row>
    <row r="781" spans="1:3" x14ac:dyDescent="0.3">
      <c r="A781" s="1">
        <v>780</v>
      </c>
      <c r="B781" s="3" t="s">
        <v>656</v>
      </c>
      <c r="C781" t="str">
        <f>HYPERLINK("https://talan.bank.gov.ua/get-user-certificate/SEJMor4UgwPLKaF9T4T5","Завантажити сертифікат")</f>
        <v>Завантажити сертифікат</v>
      </c>
    </row>
    <row r="782" spans="1:3" x14ac:dyDescent="0.3">
      <c r="A782" s="1">
        <v>781</v>
      </c>
      <c r="B782" s="3" t="s">
        <v>656</v>
      </c>
      <c r="C782" t="str">
        <f>HYPERLINK("https://talan.bank.gov.ua/get-user-certificate/SEJMoRhl44-QBcpcNWFl","Завантажити сертифікат")</f>
        <v>Завантажити сертифікат</v>
      </c>
    </row>
    <row r="783" spans="1:3" x14ac:dyDescent="0.3">
      <c r="A783" s="1">
        <v>782</v>
      </c>
      <c r="B783" s="3" t="s">
        <v>657</v>
      </c>
      <c r="C783" t="str">
        <f>HYPERLINK("https://talan.bank.gov.ua/get-user-certificate/SEJMo67QmOBBZ_Ng88ga","Завантажити сертифікат")</f>
        <v>Завантажити сертифікат</v>
      </c>
    </row>
    <row r="784" spans="1:3" ht="28.8" x14ac:dyDescent="0.3">
      <c r="A784" s="1">
        <v>783</v>
      </c>
      <c r="B784" s="3" t="s">
        <v>658</v>
      </c>
      <c r="C784" t="str">
        <f>HYPERLINK("https://talan.bank.gov.ua/get-user-certificate/SEJMoWPwx-btj-LXO_g-","Завантажити сертифікат")</f>
        <v>Завантажити сертифікат</v>
      </c>
    </row>
    <row r="785" spans="1:3" ht="43.2" x14ac:dyDescent="0.3">
      <c r="A785" s="1">
        <v>784</v>
      </c>
      <c r="B785" s="3" t="s">
        <v>659</v>
      </c>
      <c r="C785" t="str">
        <f>HYPERLINK("https://talan.bank.gov.ua/get-user-certificate/SEJMo8WiXII_NYnPlA-x","Завантажити сертифікат")</f>
        <v>Завантажити сертифікат</v>
      </c>
    </row>
    <row r="786" spans="1:3" ht="43.2" x14ac:dyDescent="0.3">
      <c r="A786" s="1">
        <v>785</v>
      </c>
      <c r="B786" s="3" t="s">
        <v>660</v>
      </c>
      <c r="C786" t="str">
        <f>HYPERLINK("https://talan.bank.gov.ua/get-user-certificate/SEJMoo03FPcEUJBQ3pw3","Завантажити сертифікат")</f>
        <v>Завантажити сертифікат</v>
      </c>
    </row>
    <row r="787" spans="1:3" ht="43.2" x14ac:dyDescent="0.3">
      <c r="A787" s="1">
        <v>786</v>
      </c>
      <c r="B787" s="3" t="s">
        <v>661</v>
      </c>
      <c r="C787" t="str">
        <f>HYPERLINK("https://talan.bank.gov.ua/get-user-certificate/SEJMozkOd12puIZHreqt","Завантажити сертифікат")</f>
        <v>Завантажити сертифікат</v>
      </c>
    </row>
    <row r="788" spans="1:3" x14ac:dyDescent="0.3">
      <c r="A788" s="1">
        <v>787</v>
      </c>
      <c r="B788" s="3" t="s">
        <v>662</v>
      </c>
      <c r="C788" t="str">
        <f>HYPERLINK("https://talan.bank.gov.ua/get-user-certificate/SEJMo-32hyZVWJHPUjhb","Завантажити сертифікат")</f>
        <v>Завантажити сертифікат</v>
      </c>
    </row>
    <row r="789" spans="1:3" x14ac:dyDescent="0.3">
      <c r="A789" s="1">
        <v>788</v>
      </c>
      <c r="B789" s="3" t="s">
        <v>663</v>
      </c>
      <c r="C789" t="str">
        <f>HYPERLINK("https://talan.bank.gov.ua/get-user-certificate/SEJMo3ce6lfjtrFE7LlX","Завантажити сертифікат")</f>
        <v>Завантажити сертифікат</v>
      </c>
    </row>
    <row r="790" spans="1:3" x14ac:dyDescent="0.3">
      <c r="A790" s="1">
        <v>789</v>
      </c>
      <c r="B790" s="3" t="s">
        <v>664</v>
      </c>
      <c r="C790" t="str">
        <f>HYPERLINK("https://talan.bank.gov.ua/get-user-certificate/SEJMo0AWxDUKWNMzi8UI","Завантажити сертифікат")</f>
        <v>Завантажити сертифікат</v>
      </c>
    </row>
    <row r="791" spans="1:3" x14ac:dyDescent="0.3">
      <c r="A791" s="1">
        <v>790</v>
      </c>
      <c r="B791" s="3" t="s">
        <v>665</v>
      </c>
      <c r="C791" t="str">
        <f>HYPERLINK("https://talan.bank.gov.ua/get-user-certificate/SEJMoVRsx3mNbU2F4c-m","Завантажити сертифікат")</f>
        <v>Завантажити сертифікат</v>
      </c>
    </row>
    <row r="792" spans="1:3" x14ac:dyDescent="0.3">
      <c r="A792" s="1">
        <v>791</v>
      </c>
      <c r="B792" s="3" t="s">
        <v>665</v>
      </c>
      <c r="C792" t="str">
        <f>HYPERLINK("https://talan.bank.gov.ua/get-user-certificate/SEJMo_kMvWNBMF5tlMCV","Завантажити сертифікат")</f>
        <v>Завантажити сертифікат</v>
      </c>
    </row>
    <row r="793" spans="1:3" ht="28.8" x14ac:dyDescent="0.3">
      <c r="A793" s="1">
        <v>792</v>
      </c>
      <c r="B793" s="3" t="s">
        <v>666</v>
      </c>
      <c r="C793" t="str">
        <f>HYPERLINK("https://talan.bank.gov.ua/get-user-certificate/SEJMoKZ8SuHl7HVmI-Tp","Завантажити сертифікат")</f>
        <v>Завантажити сертифікат</v>
      </c>
    </row>
    <row r="794" spans="1:3" ht="43.2" x14ac:dyDescent="0.3">
      <c r="A794" s="1">
        <v>793</v>
      </c>
      <c r="B794" s="3" t="s">
        <v>667</v>
      </c>
      <c r="C794" t="str">
        <f>HYPERLINK("https://talan.bank.gov.ua/get-user-certificate/SEJModZeSux_UJXTCKj0","Завантажити сертифікат")</f>
        <v>Завантажити сертифікат</v>
      </c>
    </row>
    <row r="795" spans="1:3" ht="43.2" x14ac:dyDescent="0.3">
      <c r="A795" s="1">
        <v>794</v>
      </c>
      <c r="B795" s="3" t="s">
        <v>668</v>
      </c>
      <c r="C795" t="str">
        <f>HYPERLINK("https://talan.bank.gov.ua/get-user-certificate/SEJMopusRX_UM4CPTlKd","Завантажити сертифікат")</f>
        <v>Завантажити сертифікат</v>
      </c>
    </row>
    <row r="796" spans="1:3" x14ac:dyDescent="0.3">
      <c r="A796" s="1">
        <v>795</v>
      </c>
      <c r="B796" s="3" t="s">
        <v>669</v>
      </c>
      <c r="C796" t="str">
        <f>HYPERLINK("https://talan.bank.gov.ua/get-user-certificate/SEJMoCzlF3ymei0W_6gx","Завантажити сертифікат")</f>
        <v>Завантажити сертифікат</v>
      </c>
    </row>
    <row r="797" spans="1:3" x14ac:dyDescent="0.3">
      <c r="A797" s="1">
        <v>796</v>
      </c>
      <c r="B797" s="3" t="s">
        <v>670</v>
      </c>
      <c r="C797" t="str">
        <f>HYPERLINK("https://talan.bank.gov.ua/get-user-certificate/SEJMoEFNS7_TcvichpPy","Завантажити сертифікат")</f>
        <v>Завантажити сертифікат</v>
      </c>
    </row>
    <row r="798" spans="1:3" x14ac:dyDescent="0.3">
      <c r="A798" s="1">
        <v>797</v>
      </c>
      <c r="B798" s="3" t="s">
        <v>671</v>
      </c>
      <c r="C798" t="str">
        <f>HYPERLINK("https://talan.bank.gov.ua/get-user-certificate/SEJMonBLHHS1MlJWS1lN","Завантажити сертифікат")</f>
        <v>Завантажити сертифікат</v>
      </c>
    </row>
    <row r="799" spans="1:3" x14ac:dyDescent="0.3">
      <c r="A799" s="1">
        <v>798</v>
      </c>
      <c r="B799" s="3" t="s">
        <v>672</v>
      </c>
      <c r="C799" t="str">
        <f>HYPERLINK("https://talan.bank.gov.ua/get-user-certificate/SEJMoqPYoXQo8elDovzf","Завантажити сертифікат")</f>
        <v>Завантажити сертифікат</v>
      </c>
    </row>
    <row r="800" spans="1:3" ht="28.8" x14ac:dyDescent="0.3">
      <c r="A800" s="1">
        <v>799</v>
      </c>
      <c r="B800" s="3" t="s">
        <v>673</v>
      </c>
      <c r="C800" t="str">
        <f>HYPERLINK("https://talan.bank.gov.ua/get-user-certificate/SEJMob4DbciWv3HtSGoY","Завантажити сертифікат")</f>
        <v>Завантажити сертифікат</v>
      </c>
    </row>
    <row r="801" spans="1:3" ht="28.8" x14ac:dyDescent="0.3">
      <c r="A801" s="1">
        <v>800</v>
      </c>
      <c r="B801" s="3" t="s">
        <v>674</v>
      </c>
      <c r="C801" t="str">
        <f>HYPERLINK("https://talan.bank.gov.ua/get-user-certificate/SEJMo3Qb36sV-Ia6mWXY","Завантажити сертифікат")</f>
        <v>Завантажити сертифікат</v>
      </c>
    </row>
    <row r="802" spans="1:3" x14ac:dyDescent="0.3">
      <c r="A802" s="1">
        <v>801</v>
      </c>
      <c r="B802" s="3" t="s">
        <v>675</v>
      </c>
      <c r="C802" t="str">
        <f>HYPERLINK("https://talan.bank.gov.ua/get-user-certificate/SEJMobpGs4y7N-QEvgWY","Завантажити сертифікат")</f>
        <v>Завантажити сертифікат</v>
      </c>
    </row>
    <row r="803" spans="1:3" ht="28.8" x14ac:dyDescent="0.3">
      <c r="A803" s="1">
        <v>802</v>
      </c>
      <c r="B803" s="3" t="s">
        <v>676</v>
      </c>
      <c r="C803" t="str">
        <f>HYPERLINK("https://talan.bank.gov.ua/get-user-certificate/SEJMo8IWj4-P7GTFrPvb","Завантажити сертифікат")</f>
        <v>Завантажити сертифікат</v>
      </c>
    </row>
    <row r="804" spans="1:3" ht="28.8" x14ac:dyDescent="0.3">
      <c r="A804" s="1">
        <v>803</v>
      </c>
      <c r="B804" s="3" t="s">
        <v>677</v>
      </c>
      <c r="C804" t="str">
        <f>HYPERLINK("https://talan.bank.gov.ua/get-user-certificate/SEJMoRS2r3i-fYGnk6Bc","Завантажити сертифікат")</f>
        <v>Завантажити сертифікат</v>
      </c>
    </row>
    <row r="805" spans="1:3" ht="28.8" x14ac:dyDescent="0.3">
      <c r="A805" s="1">
        <v>804</v>
      </c>
      <c r="B805" s="3" t="s">
        <v>678</v>
      </c>
      <c r="C805" t="str">
        <f>HYPERLINK("https://talan.bank.gov.ua/get-user-certificate/SEJMoivwkW7yEv_65Isc","Завантажити сертифікат")</f>
        <v>Завантажити сертифікат</v>
      </c>
    </row>
    <row r="806" spans="1:3" ht="28.8" x14ac:dyDescent="0.3">
      <c r="A806" s="1">
        <v>805</v>
      </c>
      <c r="B806" s="3" t="s">
        <v>678</v>
      </c>
      <c r="C806" t="str">
        <f>HYPERLINK("https://talan.bank.gov.ua/get-user-certificate/SEJMoX9nNetXuAlcht3I","Завантажити сертифікат")</f>
        <v>Завантажити сертифікат</v>
      </c>
    </row>
    <row r="807" spans="1:3" ht="28.8" x14ac:dyDescent="0.3">
      <c r="A807" s="1">
        <v>806</v>
      </c>
      <c r="B807" s="3" t="s">
        <v>679</v>
      </c>
      <c r="C807" t="str">
        <f>HYPERLINK("https://talan.bank.gov.ua/get-user-certificate/SEJMoRBsG50evbmR1O6P","Завантажити сертифікат")</f>
        <v>Завантажити сертифікат</v>
      </c>
    </row>
    <row r="808" spans="1:3" ht="28.8" x14ac:dyDescent="0.3">
      <c r="A808" s="1">
        <v>807</v>
      </c>
      <c r="B808" s="3" t="s">
        <v>680</v>
      </c>
      <c r="C808" t="str">
        <f>HYPERLINK("https://talan.bank.gov.ua/get-user-certificate/SEJMo6z9NRLTDOiOKFVs","Завантажити сертифікат")</f>
        <v>Завантажити сертифікат</v>
      </c>
    </row>
    <row r="809" spans="1:3" x14ac:dyDescent="0.3">
      <c r="A809" s="1">
        <v>808</v>
      </c>
      <c r="B809" s="3" t="s">
        <v>681</v>
      </c>
      <c r="C809" t="str">
        <f>HYPERLINK("https://talan.bank.gov.ua/get-user-certificate/SEJMo7ZLLqMI2lb6ivAl","Завантажити сертифікат")</f>
        <v>Завантажити сертифікат</v>
      </c>
    </row>
    <row r="810" spans="1:3" ht="28.8" x14ac:dyDescent="0.3">
      <c r="A810" s="1">
        <v>809</v>
      </c>
      <c r="B810" s="3" t="s">
        <v>682</v>
      </c>
      <c r="C810" t="str">
        <f>HYPERLINK("https://talan.bank.gov.ua/get-user-certificate/SEJMoqwJdPjSv4VjpNn4","Завантажити сертифікат")</f>
        <v>Завантажити сертифікат</v>
      </c>
    </row>
    <row r="811" spans="1:3" ht="43.2" x14ac:dyDescent="0.3">
      <c r="A811" s="1">
        <v>810</v>
      </c>
      <c r="B811" s="3" t="s">
        <v>683</v>
      </c>
      <c r="C811" t="str">
        <f>HYPERLINK("https://talan.bank.gov.ua/get-user-certificate/SEJMoT-8zOpmjzHKkVnE","Завантажити сертифікат")</f>
        <v>Завантажити сертифікат</v>
      </c>
    </row>
    <row r="812" spans="1:3" ht="43.2" x14ac:dyDescent="0.3">
      <c r="A812" s="1">
        <v>811</v>
      </c>
      <c r="B812" s="3" t="s">
        <v>684</v>
      </c>
      <c r="C812" t="str">
        <f>HYPERLINK("https://talan.bank.gov.ua/get-user-certificate/SEJMola4sBBGUfY-wFO0","Завантажити сертифікат")</f>
        <v>Завантажити сертифікат</v>
      </c>
    </row>
    <row r="813" spans="1:3" ht="28.8" x14ac:dyDescent="0.3">
      <c r="A813" s="1">
        <v>812</v>
      </c>
      <c r="B813" s="3" t="s">
        <v>685</v>
      </c>
      <c r="C813" t="str">
        <f>HYPERLINK("https://talan.bank.gov.ua/get-user-certificate/SEJMo4wSuy-lodkCJY0f","Завантажити сертифікат")</f>
        <v>Завантажити сертифікат</v>
      </c>
    </row>
    <row r="814" spans="1:3" ht="28.8" x14ac:dyDescent="0.3">
      <c r="A814" s="1">
        <v>813</v>
      </c>
      <c r="B814" s="3" t="s">
        <v>686</v>
      </c>
      <c r="C814" t="str">
        <f>HYPERLINK("https://talan.bank.gov.ua/get-user-certificate/SEJMokgzqb00ewqNuQyB","Завантажити сертифікат")</f>
        <v>Завантажити сертифікат</v>
      </c>
    </row>
    <row r="815" spans="1:3" ht="28.8" x14ac:dyDescent="0.3">
      <c r="A815" s="1">
        <v>814</v>
      </c>
      <c r="B815" s="3" t="s">
        <v>687</v>
      </c>
      <c r="C815" t="str">
        <f>HYPERLINK("https://talan.bank.gov.ua/get-user-certificate/SEJModj6b1tsgUUn5E4j","Завантажити сертифікат")</f>
        <v>Завантажити сертифікат</v>
      </c>
    </row>
    <row r="816" spans="1:3" ht="28.8" x14ac:dyDescent="0.3">
      <c r="A816" s="1">
        <v>815</v>
      </c>
      <c r="B816" s="3" t="s">
        <v>688</v>
      </c>
      <c r="C816" t="str">
        <f>HYPERLINK("https://talan.bank.gov.ua/get-user-certificate/SEJMoM8ulHNZMkl5l-Vg","Завантажити сертифікат")</f>
        <v>Завантажити сертифікат</v>
      </c>
    </row>
    <row r="817" spans="1:3" ht="28.8" x14ac:dyDescent="0.3">
      <c r="A817" s="1">
        <v>816</v>
      </c>
      <c r="B817" s="3" t="s">
        <v>689</v>
      </c>
      <c r="C817" t="str">
        <f>HYPERLINK("https://talan.bank.gov.ua/get-user-certificate/SEJMoH2P6N13kAYNNtZq","Завантажити сертифікат")</f>
        <v>Завантажити сертифікат</v>
      </c>
    </row>
    <row r="818" spans="1:3" ht="28.8" x14ac:dyDescent="0.3">
      <c r="A818" s="1">
        <v>817</v>
      </c>
      <c r="B818" s="3" t="s">
        <v>690</v>
      </c>
      <c r="C818" t="str">
        <f>HYPERLINK("https://talan.bank.gov.ua/get-user-certificate/SEJMom3xvnTeIq_n6eaM","Завантажити сертифікат")</f>
        <v>Завантажити сертифікат</v>
      </c>
    </row>
    <row r="819" spans="1:3" ht="28.8" x14ac:dyDescent="0.3">
      <c r="A819" s="1">
        <v>818</v>
      </c>
      <c r="B819" s="3" t="s">
        <v>691</v>
      </c>
      <c r="C819" t="str">
        <f>HYPERLINK("https://talan.bank.gov.ua/get-user-certificate/SEJMovO3LA3IoI1IsxTZ","Завантажити сертифікат")</f>
        <v>Завантажити сертифікат</v>
      </c>
    </row>
    <row r="820" spans="1:3" ht="28.8" x14ac:dyDescent="0.3">
      <c r="A820" s="1">
        <v>819</v>
      </c>
      <c r="B820" s="3" t="s">
        <v>692</v>
      </c>
      <c r="C820" t="str">
        <f>HYPERLINK("https://talan.bank.gov.ua/get-user-certificate/SEJMoHj3jaCcstdQ65lL","Завантажити сертифікат")</f>
        <v>Завантажити сертифікат</v>
      </c>
    </row>
    <row r="821" spans="1:3" ht="28.8" x14ac:dyDescent="0.3">
      <c r="A821" s="1">
        <v>820</v>
      </c>
      <c r="B821" s="3" t="s">
        <v>692</v>
      </c>
      <c r="C821" t="str">
        <f>HYPERLINK("https://talan.bank.gov.ua/get-user-certificate/SEJMoURWUv5kCouZkvu-","Завантажити сертифікат")</f>
        <v>Завантажити сертифікат</v>
      </c>
    </row>
    <row r="822" spans="1:3" ht="28.8" x14ac:dyDescent="0.3">
      <c r="A822" s="1">
        <v>821</v>
      </c>
      <c r="B822" s="3" t="s">
        <v>692</v>
      </c>
      <c r="C822" t="str">
        <f>HYPERLINK("https://talan.bank.gov.ua/get-user-certificate/SEJMo9VKxCUWtegqTyct","Завантажити сертифікат")</f>
        <v>Завантажити сертифікат</v>
      </c>
    </row>
    <row r="823" spans="1:3" ht="28.8" x14ac:dyDescent="0.3">
      <c r="A823" s="1">
        <v>822</v>
      </c>
      <c r="B823" s="3" t="s">
        <v>692</v>
      </c>
      <c r="C823" t="str">
        <f>HYPERLINK("https://talan.bank.gov.ua/get-user-certificate/SEJMoFdmqvRCb0Eb64hJ","Завантажити сертифікат")</f>
        <v>Завантажити сертифікат</v>
      </c>
    </row>
    <row r="824" spans="1:3" ht="28.8" x14ac:dyDescent="0.3">
      <c r="A824" s="1">
        <v>823</v>
      </c>
      <c r="B824" s="3" t="s">
        <v>692</v>
      </c>
      <c r="C824" t="str">
        <f>HYPERLINK("https://talan.bank.gov.ua/get-user-certificate/SEJMoJG45QpeaaqqRBJ8","Завантажити сертифікат")</f>
        <v>Завантажити сертифікат</v>
      </c>
    </row>
    <row r="825" spans="1:3" x14ac:dyDescent="0.3">
      <c r="A825" s="1">
        <v>824</v>
      </c>
      <c r="B825" s="3" t="s">
        <v>693</v>
      </c>
      <c r="C825" t="str">
        <f>HYPERLINK("https://talan.bank.gov.ua/get-user-certificate/SEJMoBr-2zzWN9Zp2tTD","Завантажити сертифікат")</f>
        <v>Завантажити сертифікат</v>
      </c>
    </row>
    <row r="826" spans="1:3" ht="28.8" x14ac:dyDescent="0.3">
      <c r="A826" s="1">
        <v>825</v>
      </c>
      <c r="B826" s="3" t="s">
        <v>694</v>
      </c>
      <c r="C826" t="str">
        <f>HYPERLINK("https://talan.bank.gov.ua/get-user-certificate/SEJMog72KRjR30A_kiEX","Завантажити сертифікат")</f>
        <v>Завантажити сертифікат</v>
      </c>
    </row>
    <row r="827" spans="1:3" ht="28.8" x14ac:dyDescent="0.3">
      <c r="A827" s="1">
        <v>826</v>
      </c>
      <c r="B827" s="3" t="s">
        <v>695</v>
      </c>
      <c r="C827" t="str">
        <f>HYPERLINK("https://talan.bank.gov.ua/get-user-certificate/SEJMozmcXgiAHgtvcY7z","Завантажити сертифікат")</f>
        <v>Завантажити сертифікат</v>
      </c>
    </row>
    <row r="828" spans="1:3" ht="28.8" x14ac:dyDescent="0.3">
      <c r="A828" s="1">
        <v>827</v>
      </c>
      <c r="B828" s="3" t="s">
        <v>696</v>
      </c>
      <c r="C828" t="str">
        <f>HYPERLINK("https://talan.bank.gov.ua/get-user-certificate/SEJMoUv3f6Ky3y6sZ8Z8","Завантажити сертифікат")</f>
        <v>Завантажити сертифікат</v>
      </c>
    </row>
    <row r="829" spans="1:3" x14ac:dyDescent="0.3">
      <c r="A829" s="1">
        <v>828</v>
      </c>
      <c r="B829" s="3" t="s">
        <v>697</v>
      </c>
      <c r="C829" t="str">
        <f>HYPERLINK("https://talan.bank.gov.ua/get-user-certificate/SEJMoF5ldQ6b1j6Mv0MG","Завантажити сертифікат")</f>
        <v>Завантажити сертифікат</v>
      </c>
    </row>
    <row r="830" spans="1:3" ht="43.2" x14ac:dyDescent="0.3">
      <c r="A830" s="1">
        <v>829</v>
      </c>
      <c r="B830" s="3" t="s">
        <v>698</v>
      </c>
      <c r="C830" t="str">
        <f>HYPERLINK("https://talan.bank.gov.ua/get-user-certificate/SEJMovRvsmj7KFls5Y3s","Завантажити сертифікат")</f>
        <v>Завантажити сертифікат</v>
      </c>
    </row>
    <row r="831" spans="1:3" ht="43.2" x14ac:dyDescent="0.3">
      <c r="A831" s="1">
        <v>830</v>
      </c>
      <c r="B831" s="3" t="s">
        <v>698</v>
      </c>
      <c r="C831" t="str">
        <f>HYPERLINK("https://talan.bank.gov.ua/get-user-certificate/SEJMoWNjalo8vK_wCZpJ","Завантажити сертифікат")</f>
        <v>Завантажити сертифікат</v>
      </c>
    </row>
    <row r="832" spans="1:3" ht="43.2" x14ac:dyDescent="0.3">
      <c r="A832" s="1">
        <v>831</v>
      </c>
      <c r="B832" s="3" t="s">
        <v>699</v>
      </c>
      <c r="C832" t="str">
        <f>HYPERLINK("https://talan.bank.gov.ua/get-user-certificate/SEJMoMdgqmM_G_PsXVyh","Завантажити сертифікат")</f>
        <v>Завантажити сертифікат</v>
      </c>
    </row>
    <row r="833" spans="1:3" ht="43.2" x14ac:dyDescent="0.3">
      <c r="A833" s="1">
        <v>832</v>
      </c>
      <c r="B833" s="3" t="s">
        <v>699</v>
      </c>
      <c r="C833" t="str">
        <f>HYPERLINK("https://talan.bank.gov.ua/get-user-certificate/SEJMoCPUiPEY5L7mmR3j","Завантажити сертифікат")</f>
        <v>Завантажити сертифікат</v>
      </c>
    </row>
    <row r="834" spans="1:3" ht="43.2" x14ac:dyDescent="0.3">
      <c r="A834" s="1">
        <v>833</v>
      </c>
      <c r="B834" s="3" t="s">
        <v>699</v>
      </c>
      <c r="C834" t="str">
        <f>HYPERLINK("https://talan.bank.gov.ua/get-user-certificate/SEJMolo6qGr812N5GGn3","Завантажити сертифікат")</f>
        <v>Завантажити сертифікат</v>
      </c>
    </row>
    <row r="835" spans="1:3" ht="43.2" x14ac:dyDescent="0.3">
      <c r="A835" s="1">
        <v>834</v>
      </c>
      <c r="B835" s="3" t="s">
        <v>700</v>
      </c>
      <c r="C835" t="str">
        <f>HYPERLINK("https://talan.bank.gov.ua/get-user-certificate/SEJMo0as0l8tQqQYaFhM","Завантажити сертифікат")</f>
        <v>Завантажити сертифікат</v>
      </c>
    </row>
    <row r="836" spans="1:3" ht="28.8" x14ac:dyDescent="0.3">
      <c r="A836" s="1">
        <v>835</v>
      </c>
      <c r="B836" s="3" t="s">
        <v>701</v>
      </c>
      <c r="C836" t="str">
        <f>HYPERLINK("https://talan.bank.gov.ua/get-user-certificate/SEJMoYQBhnTcWLjWbvmp","Завантажити сертифікат")</f>
        <v>Завантажити сертифікат</v>
      </c>
    </row>
    <row r="837" spans="1:3" x14ac:dyDescent="0.3">
      <c r="A837" s="1">
        <v>836</v>
      </c>
      <c r="B837" s="3" t="s">
        <v>702</v>
      </c>
      <c r="C837" t="str">
        <f>HYPERLINK("https://talan.bank.gov.ua/get-user-certificate/SEJMoWnqnhGMbqUIecsv","Завантажити сертифікат")</f>
        <v>Завантажити сертифікат</v>
      </c>
    </row>
    <row r="838" spans="1:3" ht="28.8" x14ac:dyDescent="0.3">
      <c r="A838" s="1">
        <v>837</v>
      </c>
      <c r="B838" s="3" t="s">
        <v>703</v>
      </c>
      <c r="C838" t="str">
        <f>HYPERLINK("https://talan.bank.gov.ua/get-user-certificate/SEJMof480gtGB8QxFJID","Завантажити сертифікат")</f>
        <v>Завантажити сертифікат</v>
      </c>
    </row>
    <row r="839" spans="1:3" x14ac:dyDescent="0.3">
      <c r="A839" s="1">
        <v>838</v>
      </c>
      <c r="B839" s="3" t="s">
        <v>704</v>
      </c>
      <c r="C839" t="str">
        <f>HYPERLINK("https://talan.bank.gov.ua/get-user-certificate/SEJMoh6XK3G-voKyDgns","Завантажити сертифікат")</f>
        <v>Завантажити сертифікат</v>
      </c>
    </row>
    <row r="840" spans="1:3" ht="43.2" x14ac:dyDescent="0.3">
      <c r="A840" s="1">
        <v>839</v>
      </c>
      <c r="B840" s="3" t="s">
        <v>705</v>
      </c>
      <c r="C840" t="str">
        <f>HYPERLINK("https://talan.bank.gov.ua/get-user-certificate/SEJMoT1YoSh8ucs4uIVv","Завантажити сертифікат")</f>
        <v>Завантажити сертифікат</v>
      </c>
    </row>
    <row r="841" spans="1:3" ht="43.2" x14ac:dyDescent="0.3">
      <c r="A841" s="1">
        <v>840</v>
      </c>
      <c r="B841" s="3" t="s">
        <v>705</v>
      </c>
      <c r="C841" t="str">
        <f>HYPERLINK("https://talan.bank.gov.ua/get-user-certificate/SEJMo4utNwxrnkSmmsVW","Завантажити сертифікат")</f>
        <v>Завантажити сертифікат</v>
      </c>
    </row>
    <row r="842" spans="1:3" ht="28.8" x14ac:dyDescent="0.3">
      <c r="A842" s="1">
        <v>841</v>
      </c>
      <c r="B842" s="3" t="s">
        <v>706</v>
      </c>
      <c r="C842" t="str">
        <f>HYPERLINK("https://talan.bank.gov.ua/get-user-certificate/SEJMoVFaAM9RwjZ_t0FT","Завантажити сертифікат")</f>
        <v>Завантажити сертифікат</v>
      </c>
    </row>
    <row r="843" spans="1:3" ht="28.8" x14ac:dyDescent="0.3">
      <c r="A843" s="1">
        <v>842</v>
      </c>
      <c r="B843" s="3" t="s">
        <v>707</v>
      </c>
      <c r="C843" t="str">
        <f>HYPERLINK("https://talan.bank.gov.ua/get-user-certificate/SEJMo9_Unsch1VHdQDE4","Завантажити сертифікат")</f>
        <v>Завантажити сертифікат</v>
      </c>
    </row>
    <row r="844" spans="1:3" ht="28.8" x14ac:dyDescent="0.3">
      <c r="A844" s="1">
        <v>843</v>
      </c>
      <c r="B844" s="3" t="s">
        <v>707</v>
      </c>
      <c r="C844" t="str">
        <f>HYPERLINK("https://talan.bank.gov.ua/get-user-certificate/SEJMoEbdClMVRsI_lnUm","Завантажити сертифікат")</f>
        <v>Завантажити сертифікат</v>
      </c>
    </row>
    <row r="845" spans="1:3" ht="28.8" x14ac:dyDescent="0.3">
      <c r="A845" s="1">
        <v>844</v>
      </c>
      <c r="B845" s="3" t="s">
        <v>707</v>
      </c>
      <c r="C845" t="str">
        <f>HYPERLINK("https://talan.bank.gov.ua/get-user-certificate/SEJMoazPrAOeBEVm7y26","Завантажити сертифікат")</f>
        <v>Завантажити сертифікат</v>
      </c>
    </row>
    <row r="846" spans="1:3" ht="28.8" x14ac:dyDescent="0.3">
      <c r="A846" s="1">
        <v>845</v>
      </c>
      <c r="B846" s="3" t="s">
        <v>708</v>
      </c>
      <c r="C846" t="str">
        <f>HYPERLINK("https://talan.bank.gov.ua/get-user-certificate/SEJMo4CFbqoL8y1gD6sL","Завантажити сертифікат")</f>
        <v>Завантажити сертифікат</v>
      </c>
    </row>
    <row r="847" spans="1:3" ht="28.8" x14ac:dyDescent="0.3">
      <c r="A847" s="1">
        <v>846</v>
      </c>
      <c r="B847" s="3" t="s">
        <v>709</v>
      </c>
      <c r="C847" t="str">
        <f>HYPERLINK("https://talan.bank.gov.ua/get-user-certificate/SEJMo0oUsYAw68of3tac","Завантажити сертифікат")</f>
        <v>Завантажити сертифікат</v>
      </c>
    </row>
    <row r="848" spans="1:3" ht="28.8" x14ac:dyDescent="0.3">
      <c r="A848" s="1">
        <v>847</v>
      </c>
      <c r="B848" s="3" t="s">
        <v>709</v>
      </c>
      <c r="C848" t="str">
        <f>HYPERLINK("https://talan.bank.gov.ua/get-user-certificate/SEJMoDY8_b2SJpi7yG2b","Завантажити сертифікат")</f>
        <v>Завантажити сертифікат</v>
      </c>
    </row>
    <row r="849" spans="1:3" ht="28.8" x14ac:dyDescent="0.3">
      <c r="A849" s="1">
        <v>848</v>
      </c>
      <c r="B849" s="3" t="s">
        <v>709</v>
      </c>
      <c r="C849" t="str">
        <f>HYPERLINK("https://talan.bank.gov.ua/get-user-certificate/SEJMoQ2CRsDJrOY6C8rR","Завантажити сертифікат")</f>
        <v>Завантажити сертифікат</v>
      </c>
    </row>
    <row r="850" spans="1:3" ht="28.8" x14ac:dyDescent="0.3">
      <c r="A850" s="1">
        <v>849</v>
      </c>
      <c r="B850" s="3" t="s">
        <v>710</v>
      </c>
      <c r="C850" t="str">
        <f>HYPERLINK("https://talan.bank.gov.ua/get-user-certificate/SEJMoohrNiR4WwdUum47","Завантажити сертифікат")</f>
        <v>Завантажити сертифікат</v>
      </c>
    </row>
    <row r="851" spans="1:3" ht="28.8" x14ac:dyDescent="0.3">
      <c r="A851" s="1">
        <v>850</v>
      </c>
      <c r="B851" s="3" t="s">
        <v>710</v>
      </c>
      <c r="C851" t="str">
        <f>HYPERLINK("https://talan.bank.gov.ua/get-user-certificate/SEJMokuzPxmCScKI5_dw","Завантажити сертифікат")</f>
        <v>Завантажити сертифікат</v>
      </c>
    </row>
    <row r="852" spans="1:3" ht="28.8" x14ac:dyDescent="0.3">
      <c r="A852" s="1">
        <v>851</v>
      </c>
      <c r="B852" s="3" t="s">
        <v>711</v>
      </c>
      <c r="C852" t="str">
        <f>HYPERLINK("https://talan.bank.gov.ua/get-user-certificate/SEJMokAVN9_cIQGwR_Lb","Завантажити сертифікат")</f>
        <v>Завантажити сертифікат</v>
      </c>
    </row>
    <row r="853" spans="1:3" ht="28.8" x14ac:dyDescent="0.3">
      <c r="A853" s="1">
        <v>852</v>
      </c>
      <c r="B853" s="3" t="s">
        <v>711</v>
      </c>
      <c r="C853" t="str">
        <f>HYPERLINK("https://talan.bank.gov.ua/get-user-certificate/SEJMoqHuRNZ1hxFFq-Yw","Завантажити сертифікат")</f>
        <v>Завантажити сертифікат</v>
      </c>
    </row>
    <row r="854" spans="1:3" ht="28.8" x14ac:dyDescent="0.3">
      <c r="A854" s="1">
        <v>853</v>
      </c>
      <c r="B854" s="3" t="s">
        <v>711</v>
      </c>
      <c r="C854" t="str">
        <f>HYPERLINK("https://talan.bank.gov.ua/get-user-certificate/SEJMoelsHwBppbHhe2H2","Завантажити сертифікат")</f>
        <v>Завантажити сертифікат</v>
      </c>
    </row>
    <row r="855" spans="1:3" ht="28.8" x14ac:dyDescent="0.3">
      <c r="A855" s="1">
        <v>854</v>
      </c>
      <c r="B855" s="3" t="s">
        <v>711</v>
      </c>
      <c r="C855" t="str">
        <f>HYPERLINK("https://talan.bank.gov.ua/get-user-certificate/SEJMoShYECKxPy6ndseb","Завантажити сертифікат")</f>
        <v>Завантажити сертифікат</v>
      </c>
    </row>
    <row r="856" spans="1:3" ht="28.8" x14ac:dyDescent="0.3">
      <c r="A856" s="1">
        <v>855</v>
      </c>
      <c r="B856" s="3" t="s">
        <v>711</v>
      </c>
      <c r="C856" t="str">
        <f>HYPERLINK("https://talan.bank.gov.ua/get-user-certificate/SEJMofPhdBN43tqf_5V_","Завантажити сертифікат")</f>
        <v>Завантажити сертифікат</v>
      </c>
    </row>
    <row r="857" spans="1:3" ht="28.8" x14ac:dyDescent="0.3">
      <c r="A857" s="1">
        <v>856</v>
      </c>
      <c r="B857" s="3" t="s">
        <v>711</v>
      </c>
      <c r="C857" t="str">
        <f>HYPERLINK("https://talan.bank.gov.ua/get-user-certificate/SEJMoMhWID0l8sLNsNDu","Завантажити сертифікат")</f>
        <v>Завантажити сертифікат</v>
      </c>
    </row>
    <row r="858" spans="1:3" ht="28.8" x14ac:dyDescent="0.3">
      <c r="A858" s="1">
        <v>857</v>
      </c>
      <c r="B858" s="3" t="s">
        <v>711</v>
      </c>
      <c r="C858" t="str">
        <f>HYPERLINK("https://talan.bank.gov.ua/get-user-certificate/SEJMoT1kspzDeruoMjvG","Завантажити сертифікат")</f>
        <v>Завантажити сертифікат</v>
      </c>
    </row>
    <row r="859" spans="1:3" ht="28.8" x14ac:dyDescent="0.3">
      <c r="A859" s="1">
        <v>858</v>
      </c>
      <c r="B859" s="3" t="s">
        <v>711</v>
      </c>
      <c r="C859" t="str">
        <f>HYPERLINK("https://talan.bank.gov.ua/get-user-certificate/SEJMorbUhqddWfHB87bC","Завантажити сертифікат")</f>
        <v>Завантажити сертифікат</v>
      </c>
    </row>
    <row r="860" spans="1:3" ht="28.8" x14ac:dyDescent="0.3">
      <c r="A860" s="1">
        <v>859</v>
      </c>
      <c r="B860" s="3" t="s">
        <v>711</v>
      </c>
      <c r="C860" t="str">
        <f>HYPERLINK("https://talan.bank.gov.ua/get-user-certificate/SEJMoruF0GhabZpjqnR1","Завантажити сертифікат")</f>
        <v>Завантажити сертифікат</v>
      </c>
    </row>
    <row r="861" spans="1:3" ht="28.8" x14ac:dyDescent="0.3">
      <c r="A861" s="1">
        <v>860</v>
      </c>
      <c r="B861" s="3" t="s">
        <v>711</v>
      </c>
      <c r="C861" t="str">
        <f>HYPERLINK("https://talan.bank.gov.ua/get-user-certificate/SEJMox-rEBWo9OgG7DZ4","Завантажити сертифікат")</f>
        <v>Завантажити сертифікат</v>
      </c>
    </row>
    <row r="862" spans="1:3" ht="28.8" x14ac:dyDescent="0.3">
      <c r="A862" s="1">
        <v>861</v>
      </c>
      <c r="B862" s="3" t="s">
        <v>711</v>
      </c>
      <c r="C862" t="str">
        <f>HYPERLINK("https://talan.bank.gov.ua/get-user-certificate/SEJMoKk9q6LV0g6QmbxV","Завантажити сертифікат")</f>
        <v>Завантажити сертифікат</v>
      </c>
    </row>
    <row r="863" spans="1:3" ht="28.8" x14ac:dyDescent="0.3">
      <c r="A863" s="1">
        <v>862</v>
      </c>
      <c r="B863" s="3" t="s">
        <v>711</v>
      </c>
      <c r="C863" t="str">
        <f>HYPERLINK("https://talan.bank.gov.ua/get-user-certificate/SEJMoKcNn_pyZvRS6KPI","Завантажити сертифікат")</f>
        <v>Завантажити сертифікат</v>
      </c>
    </row>
    <row r="864" spans="1:3" ht="28.8" x14ac:dyDescent="0.3">
      <c r="A864" s="1">
        <v>863</v>
      </c>
      <c r="B864" s="3" t="s">
        <v>711</v>
      </c>
      <c r="C864" t="str">
        <f>HYPERLINK("https://talan.bank.gov.ua/get-user-certificate/SEJMomnLF77hyW5BRCJn","Завантажити сертифікат")</f>
        <v>Завантажити сертифікат</v>
      </c>
    </row>
    <row r="865" spans="1:3" ht="28.8" x14ac:dyDescent="0.3">
      <c r="A865" s="1">
        <v>864</v>
      </c>
      <c r="B865" s="3" t="s">
        <v>711</v>
      </c>
      <c r="C865" t="str">
        <f>HYPERLINK("https://talan.bank.gov.ua/get-user-certificate/SEJMo9ZpixsI6fd_8lwd","Завантажити сертифікат")</f>
        <v>Завантажити сертифікат</v>
      </c>
    </row>
    <row r="866" spans="1:3" ht="28.8" x14ac:dyDescent="0.3">
      <c r="A866" s="1">
        <v>865</v>
      </c>
      <c r="B866" s="3" t="s">
        <v>711</v>
      </c>
      <c r="C866" t="str">
        <f>HYPERLINK("https://talan.bank.gov.ua/get-user-certificate/SEJMoeYomoyrtRbvH4DK","Завантажити сертифікат")</f>
        <v>Завантажити сертифікат</v>
      </c>
    </row>
    <row r="867" spans="1:3" ht="28.8" x14ac:dyDescent="0.3">
      <c r="A867" s="1">
        <v>866</v>
      </c>
      <c r="B867" s="3" t="s">
        <v>711</v>
      </c>
      <c r="C867" t="str">
        <f>HYPERLINK("https://talan.bank.gov.ua/get-user-certificate/SEJMomff8lpsi-n2MBLO","Завантажити сертифікат")</f>
        <v>Завантажити сертифікат</v>
      </c>
    </row>
    <row r="868" spans="1:3" ht="28.8" x14ac:dyDescent="0.3">
      <c r="A868" s="1">
        <v>867</v>
      </c>
      <c r="B868" s="3" t="s">
        <v>712</v>
      </c>
      <c r="C868" t="str">
        <f>HYPERLINK("https://talan.bank.gov.ua/get-user-certificate/SEJMot-QCkx4jIw8yMQb","Завантажити сертифікат")</f>
        <v>Завантажити сертифікат</v>
      </c>
    </row>
    <row r="869" spans="1:3" ht="43.2" x14ac:dyDescent="0.3">
      <c r="A869" s="1">
        <v>868</v>
      </c>
      <c r="B869" s="3" t="s">
        <v>713</v>
      </c>
      <c r="C869" t="str">
        <f>HYPERLINK("https://talan.bank.gov.ua/get-user-certificate/SEJMoSDnmJ54AWSjUOQm","Завантажити сертифікат")</f>
        <v>Завантажити сертифікат</v>
      </c>
    </row>
    <row r="870" spans="1:3" ht="28.8" x14ac:dyDescent="0.3">
      <c r="A870" s="1">
        <v>869</v>
      </c>
      <c r="B870" s="3" t="s">
        <v>714</v>
      </c>
      <c r="C870" t="str">
        <f>HYPERLINK("https://talan.bank.gov.ua/get-user-certificate/SEJMonJ04ILZ8uwYWOn2","Завантажити сертифікат")</f>
        <v>Завантажити сертифікат</v>
      </c>
    </row>
    <row r="871" spans="1:3" x14ac:dyDescent="0.3">
      <c r="A871" s="1">
        <v>870</v>
      </c>
      <c r="B871" s="3" t="s">
        <v>715</v>
      </c>
      <c r="C871" t="str">
        <f>HYPERLINK("https://talan.bank.gov.ua/get-user-certificate/SEJMooJYjYbvIXF0Ry8G","Завантажити сертифікат")</f>
        <v>Завантажити сертифікат</v>
      </c>
    </row>
    <row r="872" spans="1:3" ht="28.8" x14ac:dyDescent="0.3">
      <c r="A872" s="1">
        <v>871</v>
      </c>
      <c r="B872" s="3" t="s">
        <v>716</v>
      </c>
      <c r="C872" t="str">
        <f>HYPERLINK("https://talan.bank.gov.ua/get-user-certificate/SEJMoxwCgI1MdTIzsa7t","Завантажити сертифікат")</f>
        <v>Завантажити сертифікат</v>
      </c>
    </row>
    <row r="873" spans="1:3" ht="28.8" x14ac:dyDescent="0.3">
      <c r="A873" s="1">
        <v>872</v>
      </c>
      <c r="B873" s="3" t="s">
        <v>717</v>
      </c>
      <c r="C873" t="str">
        <f>HYPERLINK("https://talan.bank.gov.ua/get-user-certificate/SEJMorDmaJtIKFe0GyXQ","Завантажити сертифікат")</f>
        <v>Завантажити сертифікат</v>
      </c>
    </row>
    <row r="874" spans="1:3" ht="28.8" x14ac:dyDescent="0.3">
      <c r="A874" s="1">
        <v>873</v>
      </c>
      <c r="B874" s="3" t="s">
        <v>717</v>
      </c>
      <c r="C874" t="str">
        <f>HYPERLINK("https://talan.bank.gov.ua/get-user-certificate/SEJMo3R8YLFVoQ7yQwCG","Завантажити сертифікат")</f>
        <v>Завантажити сертифікат</v>
      </c>
    </row>
    <row r="875" spans="1:3" ht="28.8" x14ac:dyDescent="0.3">
      <c r="A875" s="1">
        <v>874</v>
      </c>
      <c r="B875" s="3" t="s">
        <v>717</v>
      </c>
      <c r="C875" t="str">
        <f>HYPERLINK("https://talan.bank.gov.ua/get-user-certificate/SEJMo9cwPmvnFFLmcKw8","Завантажити сертифікат")</f>
        <v>Завантажити сертифікат</v>
      </c>
    </row>
    <row r="876" spans="1:3" ht="28.8" x14ac:dyDescent="0.3">
      <c r="A876" s="1">
        <v>875</v>
      </c>
      <c r="B876" s="3" t="s">
        <v>717</v>
      </c>
      <c r="C876" t="str">
        <f>HYPERLINK("https://talan.bank.gov.ua/get-user-certificate/SEJMotVjYfTRbgb2JPZq","Завантажити сертифікат")</f>
        <v>Завантажити сертифікат</v>
      </c>
    </row>
    <row r="877" spans="1:3" ht="28.8" x14ac:dyDescent="0.3">
      <c r="A877" s="1">
        <v>876</v>
      </c>
      <c r="B877" s="3" t="s">
        <v>718</v>
      </c>
      <c r="C877" t="str">
        <f>HYPERLINK("https://talan.bank.gov.ua/get-user-certificate/SEJMos6TTn6XbZ8O15ZK","Завантажити сертифікат")</f>
        <v>Завантажити сертифікат</v>
      </c>
    </row>
    <row r="878" spans="1:3" ht="28.8" x14ac:dyDescent="0.3">
      <c r="A878" s="1">
        <v>877</v>
      </c>
      <c r="B878" s="3" t="s">
        <v>719</v>
      </c>
      <c r="C878" t="str">
        <f>HYPERLINK("https://talan.bank.gov.ua/get-user-certificate/SEJMoFQ4WKlFUp2r7UBR","Завантажити сертифікат")</f>
        <v>Завантажити сертифікат</v>
      </c>
    </row>
    <row r="879" spans="1:3" ht="28.8" x14ac:dyDescent="0.3">
      <c r="A879" s="1">
        <v>878</v>
      </c>
      <c r="B879" s="3" t="s">
        <v>720</v>
      </c>
      <c r="C879" t="str">
        <f>HYPERLINK("https://talan.bank.gov.ua/get-user-certificate/SEJMoa9US__nsi78FcKc","Завантажити сертифікат")</f>
        <v>Завантажити сертифікат</v>
      </c>
    </row>
    <row r="880" spans="1:3" ht="28.8" x14ac:dyDescent="0.3">
      <c r="A880" s="1">
        <v>879</v>
      </c>
      <c r="B880" s="3" t="s">
        <v>720</v>
      </c>
      <c r="C880" t="str">
        <f>HYPERLINK("https://talan.bank.gov.ua/get-user-certificate/SEJMoOD-P9HOrBrjmCgs","Завантажити сертифікат")</f>
        <v>Завантажити сертифікат</v>
      </c>
    </row>
    <row r="881" spans="1:3" x14ac:dyDescent="0.3">
      <c r="A881" s="1">
        <v>880</v>
      </c>
      <c r="B881" s="3" t="s">
        <v>721</v>
      </c>
      <c r="C881" t="str">
        <f>HYPERLINK("https://talan.bank.gov.ua/get-user-certificate/SEJMoOxb0uSjTTEUGbkE","Завантажити сертифікат")</f>
        <v>Завантажити сертифікат</v>
      </c>
    </row>
    <row r="882" spans="1:3" x14ac:dyDescent="0.3">
      <c r="A882" s="1">
        <v>881</v>
      </c>
      <c r="B882" s="3" t="s">
        <v>722</v>
      </c>
      <c r="C882" t="str">
        <f>HYPERLINK("https://talan.bank.gov.ua/get-user-certificate/SEJMojSBNdYxT9P_PV44","Завантажити сертифікат")</f>
        <v>Завантажити сертифікат</v>
      </c>
    </row>
    <row r="883" spans="1:3" x14ac:dyDescent="0.3">
      <c r="A883" s="1">
        <v>882</v>
      </c>
      <c r="B883" s="3" t="s">
        <v>723</v>
      </c>
      <c r="C883" t="str">
        <f>HYPERLINK("https://talan.bank.gov.ua/get-user-certificate/SEJMoq1zatrkq2huozes","Завантажити сертифікат")</f>
        <v>Завантажити сертифікат</v>
      </c>
    </row>
    <row r="884" spans="1:3" ht="43.2" x14ac:dyDescent="0.3">
      <c r="A884" s="1">
        <v>883</v>
      </c>
      <c r="B884" s="3" t="s">
        <v>724</v>
      </c>
      <c r="C884" t="str">
        <f>HYPERLINK("https://talan.bank.gov.ua/get-user-certificate/SEJMo8pM8C_d8joxQ6pt","Завантажити сертифікат")</f>
        <v>Завантажити сертифікат</v>
      </c>
    </row>
    <row r="885" spans="1:3" x14ac:dyDescent="0.3">
      <c r="A885" s="1">
        <v>884</v>
      </c>
      <c r="B885" s="3" t="s">
        <v>725</v>
      </c>
      <c r="C885" t="str">
        <f>HYPERLINK("https://talan.bank.gov.ua/get-user-certificate/SEJMoWPeW8grBeOtZuA8","Завантажити сертифікат")</f>
        <v>Завантажити сертифікат</v>
      </c>
    </row>
    <row r="886" spans="1:3" ht="28.8" x14ac:dyDescent="0.3">
      <c r="A886" s="1">
        <v>885</v>
      </c>
      <c r="B886" s="3" t="s">
        <v>726</v>
      </c>
      <c r="C886" t="str">
        <f>HYPERLINK("https://talan.bank.gov.ua/get-user-certificate/SEJMoQgkUnABJbYMi68c","Завантажити сертифікат")</f>
        <v>Завантажити сертифікат</v>
      </c>
    </row>
    <row r="887" spans="1:3" x14ac:dyDescent="0.3">
      <c r="A887" s="1">
        <v>886</v>
      </c>
      <c r="B887" s="3" t="s">
        <v>727</v>
      </c>
      <c r="C887" t="str">
        <f>HYPERLINK("https://talan.bank.gov.ua/get-user-certificate/SEJMoRJ6Y2_rKR8nxF15","Завантажити сертифікат")</f>
        <v>Завантажити сертифікат</v>
      </c>
    </row>
    <row r="888" spans="1:3" ht="28.8" x14ac:dyDescent="0.3">
      <c r="A888" s="1">
        <v>887</v>
      </c>
      <c r="B888" s="3" t="s">
        <v>728</v>
      </c>
      <c r="C888" t="str">
        <f>HYPERLINK("https://talan.bank.gov.ua/get-user-certificate/SEJMoJ0YxiNEHbqyTe9A","Завантажити сертифікат")</f>
        <v>Завантажити сертифікат</v>
      </c>
    </row>
    <row r="889" spans="1:3" x14ac:dyDescent="0.3">
      <c r="A889" s="1">
        <v>888</v>
      </c>
      <c r="B889" s="3" t="s">
        <v>729</v>
      </c>
      <c r="C889" t="str">
        <f>HYPERLINK("https://talan.bank.gov.ua/get-user-certificate/SEJMoze8aR8TBxDzLwpv","Завантажити сертифікат")</f>
        <v>Завантажити сертифікат</v>
      </c>
    </row>
    <row r="890" spans="1:3" x14ac:dyDescent="0.3">
      <c r="A890" s="1">
        <v>889</v>
      </c>
      <c r="B890" s="3" t="s">
        <v>729</v>
      </c>
      <c r="C890" t="str">
        <f>HYPERLINK("https://talan.bank.gov.ua/get-user-certificate/SEJMo-rvhp3GlBq4i5yE","Завантажити сертифікат")</f>
        <v>Завантажити сертифікат</v>
      </c>
    </row>
    <row r="891" spans="1:3" ht="28.8" x14ac:dyDescent="0.3">
      <c r="A891" s="1">
        <v>890</v>
      </c>
      <c r="B891" s="3" t="s">
        <v>730</v>
      </c>
      <c r="C891" t="str">
        <f>HYPERLINK("https://talan.bank.gov.ua/get-user-certificate/SEJMoEWdXNUUzS_cjE_L","Завантажити сертифікат")</f>
        <v>Завантажити сертифікат</v>
      </c>
    </row>
    <row r="892" spans="1:3" ht="28.8" x14ac:dyDescent="0.3">
      <c r="A892" s="1">
        <v>891</v>
      </c>
      <c r="B892" s="3" t="s">
        <v>731</v>
      </c>
      <c r="C892" t="str">
        <f>HYPERLINK("https://talan.bank.gov.ua/get-user-certificate/SEJMouAvxOl4cWWiF6jQ","Завантажити сертифікат")</f>
        <v>Завантажити сертифікат</v>
      </c>
    </row>
    <row r="893" spans="1:3" ht="28.8" x14ac:dyDescent="0.3">
      <c r="A893" s="1">
        <v>892</v>
      </c>
      <c r="B893" s="3" t="s">
        <v>731</v>
      </c>
      <c r="C893" t="str">
        <f>HYPERLINK("https://talan.bank.gov.ua/get-user-certificate/SEJMouWH1PH9OnCBA1Y6","Завантажити сертифікат")</f>
        <v>Завантажити сертифікат</v>
      </c>
    </row>
    <row r="894" spans="1:3" ht="28.8" x14ac:dyDescent="0.3">
      <c r="A894" s="1">
        <v>893</v>
      </c>
      <c r="B894" s="3" t="s">
        <v>732</v>
      </c>
      <c r="C894" t="str">
        <f>HYPERLINK("https://talan.bank.gov.ua/get-user-certificate/SEJMoDgS8OEPZlMa_JNZ","Завантажити сертифікат")</f>
        <v>Завантажити сертифікат</v>
      </c>
    </row>
    <row r="895" spans="1:3" x14ac:dyDescent="0.3">
      <c r="A895" s="1">
        <v>894</v>
      </c>
      <c r="B895" s="3" t="s">
        <v>733</v>
      </c>
      <c r="C895" t="str">
        <f>HYPERLINK("https://talan.bank.gov.ua/get-user-certificate/SEJMoWk1sao4yBdiwSH1","Завантажити сертифікат")</f>
        <v>Завантажити сертифікат</v>
      </c>
    </row>
    <row r="896" spans="1:3" ht="28.8" x14ac:dyDescent="0.3">
      <c r="A896" s="1">
        <v>895</v>
      </c>
      <c r="B896" s="3" t="s">
        <v>734</v>
      </c>
      <c r="C896" t="str">
        <f>HYPERLINK("https://talan.bank.gov.ua/get-user-certificate/SEJMoE6ON12PGMlX4K5Q","Завантажити сертифікат")</f>
        <v>Завантажити сертифікат</v>
      </c>
    </row>
    <row r="897" spans="1:3" ht="28.8" x14ac:dyDescent="0.3">
      <c r="A897" s="1">
        <v>896</v>
      </c>
      <c r="B897" s="3" t="s">
        <v>734</v>
      </c>
      <c r="C897" t="str">
        <f>HYPERLINK("https://talan.bank.gov.ua/get-user-certificate/SEJMoH3F6m3lrzYbgMi4","Завантажити сертифікат")</f>
        <v>Завантажити сертифікат</v>
      </c>
    </row>
    <row r="898" spans="1:3" ht="28.8" x14ac:dyDescent="0.3">
      <c r="A898" s="1">
        <v>897</v>
      </c>
      <c r="B898" s="3" t="s">
        <v>734</v>
      </c>
      <c r="C898" t="str">
        <f>HYPERLINK("https://talan.bank.gov.ua/get-user-certificate/SEJMoYX7v26fb2dbgHAd","Завантажити сертифікат")</f>
        <v>Завантажити сертифікат</v>
      </c>
    </row>
    <row r="899" spans="1:3" x14ac:dyDescent="0.3">
      <c r="A899" s="1">
        <v>898</v>
      </c>
      <c r="B899" s="3" t="s">
        <v>735</v>
      </c>
      <c r="C899" t="str">
        <f>HYPERLINK("https://talan.bank.gov.ua/get-user-certificate/SEJMojwMD5O1aE1T7avm","Завантажити сертифікат")</f>
        <v>Завантажити сертифікат</v>
      </c>
    </row>
    <row r="900" spans="1:3" x14ac:dyDescent="0.3">
      <c r="A900" s="1">
        <v>899</v>
      </c>
      <c r="B900" s="3" t="s">
        <v>736</v>
      </c>
      <c r="C900" t="str">
        <f>HYPERLINK("https://talan.bank.gov.ua/get-user-certificate/SEJMoMxUx-tNawf2h3Ec","Завантажити сертифікат")</f>
        <v>Завантажити сертифікат</v>
      </c>
    </row>
    <row r="901" spans="1:3" ht="28.8" x14ac:dyDescent="0.3">
      <c r="A901" s="1">
        <v>900</v>
      </c>
      <c r="B901" s="3" t="s">
        <v>737</v>
      </c>
      <c r="C901" t="str">
        <f>HYPERLINK("https://talan.bank.gov.ua/get-user-certificate/SEJMokKPJu1lYuLSDrDC","Завантажити сертифікат")</f>
        <v>Завантажити сертифікат</v>
      </c>
    </row>
    <row r="902" spans="1:3" ht="28.8" x14ac:dyDescent="0.3">
      <c r="A902" s="1">
        <v>901</v>
      </c>
      <c r="B902" s="3" t="s">
        <v>737</v>
      </c>
      <c r="C902" t="str">
        <f>HYPERLINK("https://talan.bank.gov.ua/get-user-certificate/SEJMozuz7Gw-UG2LuDHm","Завантажити сертифікат")</f>
        <v>Завантажити сертифікат</v>
      </c>
    </row>
    <row r="903" spans="1:3" ht="43.2" x14ac:dyDescent="0.3">
      <c r="A903" s="1">
        <v>902</v>
      </c>
      <c r="B903" s="3" t="s">
        <v>738</v>
      </c>
      <c r="C903" t="str">
        <f>HYPERLINK("https://talan.bank.gov.ua/get-user-certificate/SEJMoXAWtJ2SVtQNaWBZ","Завантажити сертифікат")</f>
        <v>Завантажити сертифікат</v>
      </c>
    </row>
    <row r="904" spans="1:3" ht="28.8" x14ac:dyDescent="0.3">
      <c r="A904" s="1">
        <v>903</v>
      </c>
      <c r="B904" s="3" t="s">
        <v>739</v>
      </c>
      <c r="C904" t="str">
        <f>HYPERLINK("https://talan.bank.gov.ua/get-user-certificate/SEJMoF-9-sqaF_xhBrtD","Завантажити сертифікат")</f>
        <v>Завантажити сертифікат</v>
      </c>
    </row>
    <row r="905" spans="1:3" ht="28.8" x14ac:dyDescent="0.3">
      <c r="A905" s="1">
        <v>904</v>
      </c>
      <c r="B905" s="3" t="s">
        <v>739</v>
      </c>
      <c r="C905" t="str">
        <f>HYPERLINK("https://talan.bank.gov.ua/get-user-certificate/SEJMo2rRBgVPgMDWRoWF","Завантажити сертифікат")</f>
        <v>Завантажити сертифікат</v>
      </c>
    </row>
    <row r="906" spans="1:3" ht="28.8" x14ac:dyDescent="0.3">
      <c r="A906" s="1">
        <v>905</v>
      </c>
      <c r="B906" s="3" t="s">
        <v>739</v>
      </c>
      <c r="C906" t="str">
        <f>HYPERLINK("https://talan.bank.gov.ua/get-user-certificate/SEJMoovDFb-X-Y20vyJ_","Завантажити сертифікат")</f>
        <v>Завантажити сертифікат</v>
      </c>
    </row>
    <row r="907" spans="1:3" ht="28.8" x14ac:dyDescent="0.3">
      <c r="A907" s="1">
        <v>906</v>
      </c>
      <c r="B907" s="3" t="s">
        <v>740</v>
      </c>
      <c r="C907" t="str">
        <f>HYPERLINK("https://talan.bank.gov.ua/get-user-certificate/SEJMobedgNT4Z4KlTFs8","Завантажити сертифікат")</f>
        <v>Завантажити сертифікат</v>
      </c>
    </row>
    <row r="908" spans="1:3" ht="28.8" x14ac:dyDescent="0.3">
      <c r="A908" s="1">
        <v>907</v>
      </c>
      <c r="B908" s="3" t="s">
        <v>740</v>
      </c>
      <c r="C908" t="str">
        <f>HYPERLINK("https://talan.bank.gov.ua/get-user-certificate/SEJMo7NwLt_j0c79LEyy","Завантажити сертифікат")</f>
        <v>Завантажити сертифікат</v>
      </c>
    </row>
    <row r="909" spans="1:3" ht="28.8" x14ac:dyDescent="0.3">
      <c r="A909" s="1">
        <v>908</v>
      </c>
      <c r="B909" s="3" t="s">
        <v>740</v>
      </c>
      <c r="C909" t="str">
        <f>HYPERLINK("https://talan.bank.gov.ua/get-user-certificate/SEJMo78MtxfnbCmIjIah","Завантажити сертифікат")</f>
        <v>Завантажити сертифікат</v>
      </c>
    </row>
    <row r="910" spans="1:3" ht="28.8" x14ac:dyDescent="0.3">
      <c r="A910" s="1">
        <v>909</v>
      </c>
      <c r="B910" s="3" t="s">
        <v>740</v>
      </c>
      <c r="C910" t="str">
        <f>HYPERLINK("https://talan.bank.gov.ua/get-user-certificate/SEJMopDogxSoT0DLg2va","Завантажити сертифікат")</f>
        <v>Завантажити сертифікат</v>
      </c>
    </row>
    <row r="911" spans="1:3" ht="28.8" x14ac:dyDescent="0.3">
      <c r="A911" s="1">
        <v>910</v>
      </c>
      <c r="B911" s="3" t="s">
        <v>740</v>
      </c>
      <c r="C911" t="str">
        <f>HYPERLINK("https://talan.bank.gov.ua/get-user-certificate/SEJMo0iWH30diRGkROss","Завантажити сертифікат")</f>
        <v>Завантажити сертифікат</v>
      </c>
    </row>
    <row r="912" spans="1:3" ht="28.8" x14ac:dyDescent="0.3">
      <c r="A912" s="1">
        <v>911</v>
      </c>
      <c r="B912" s="3" t="s">
        <v>740</v>
      </c>
      <c r="C912" t="str">
        <f>HYPERLINK("https://talan.bank.gov.ua/get-user-certificate/SEJMoqcl15OEqYRcT9kj","Завантажити сертифікат")</f>
        <v>Завантажити сертифікат</v>
      </c>
    </row>
    <row r="913" spans="1:3" ht="28.8" x14ac:dyDescent="0.3">
      <c r="A913" s="1">
        <v>912</v>
      </c>
      <c r="B913" s="3" t="s">
        <v>741</v>
      </c>
      <c r="C913" t="str">
        <f>HYPERLINK("https://talan.bank.gov.ua/get-user-certificate/SEJMoR4PrtmkKD10IUFX","Завантажити сертифікат")</f>
        <v>Завантажити сертифікат</v>
      </c>
    </row>
    <row r="914" spans="1:3" x14ac:dyDescent="0.3">
      <c r="A914" s="1">
        <v>913</v>
      </c>
      <c r="B914" s="3" t="s">
        <v>742</v>
      </c>
      <c r="C914" t="str">
        <f>HYPERLINK("https://talan.bank.gov.ua/get-user-certificate/SEJMo3vrOQMGW4Trbe0E","Завантажити сертифікат")</f>
        <v>Завантажити сертифікат</v>
      </c>
    </row>
    <row r="915" spans="1:3" x14ac:dyDescent="0.3">
      <c r="A915" s="1">
        <v>914</v>
      </c>
      <c r="B915" s="3" t="s">
        <v>743</v>
      </c>
      <c r="C915" t="str">
        <f>HYPERLINK("https://talan.bank.gov.ua/get-user-certificate/SEJMohlySWJbKRHLuDL3","Завантажити сертифікат")</f>
        <v>Завантажити сертифікат</v>
      </c>
    </row>
    <row r="916" spans="1:3" x14ac:dyDescent="0.3">
      <c r="A916" s="1">
        <v>915</v>
      </c>
      <c r="B916" s="3" t="s">
        <v>744</v>
      </c>
      <c r="C916" t="str">
        <f>HYPERLINK("https://talan.bank.gov.ua/get-user-certificate/SEJMoML_xvdEi55b8GDX","Завантажити сертифікат")</f>
        <v>Завантажити сертифікат</v>
      </c>
    </row>
    <row r="917" spans="1:3" ht="57.6" x14ac:dyDescent="0.3">
      <c r="A917" s="1">
        <v>916</v>
      </c>
      <c r="B917" s="3" t="s">
        <v>745</v>
      </c>
      <c r="C917" t="str">
        <f>HYPERLINK("https://talan.bank.gov.ua/get-user-certificate/SEJMogmABNyH-k2A1EYM","Завантажити сертифікат")</f>
        <v>Завантажити сертифікат</v>
      </c>
    </row>
    <row r="918" spans="1:3" ht="43.2" x14ac:dyDescent="0.3">
      <c r="A918" s="1">
        <v>917</v>
      </c>
      <c r="B918" s="3" t="s">
        <v>746</v>
      </c>
      <c r="C918" t="str">
        <f>HYPERLINK("https://talan.bank.gov.ua/get-user-certificate/SEJMonhUGJB2Fmeb7G7w","Завантажити сертифікат")</f>
        <v>Завантажити сертифікат</v>
      </c>
    </row>
    <row r="919" spans="1:3" ht="28.8" x14ac:dyDescent="0.3">
      <c r="A919" s="1">
        <v>918</v>
      </c>
      <c r="B919" s="3" t="s">
        <v>747</v>
      </c>
      <c r="C919" t="str">
        <f>HYPERLINK("https://talan.bank.gov.ua/get-user-certificate/SEJMoHumJ66ZTHs8ae9S","Завантажити сертифікат")</f>
        <v>Завантажити сертифікат</v>
      </c>
    </row>
    <row r="920" spans="1:3" ht="28.8" x14ac:dyDescent="0.3">
      <c r="A920" s="1">
        <v>919</v>
      </c>
      <c r="B920" s="3" t="s">
        <v>748</v>
      </c>
      <c r="C920" t="str">
        <f>HYPERLINK("https://talan.bank.gov.ua/get-user-certificate/SEJMoa559Y9XpR3Na2m8","Завантажити сертифікат")</f>
        <v>Завантажити сертифікат</v>
      </c>
    </row>
    <row r="921" spans="1:3" x14ac:dyDescent="0.3">
      <c r="A921" s="1">
        <v>920</v>
      </c>
      <c r="B921" s="3" t="s">
        <v>749</v>
      </c>
      <c r="C921" t="str">
        <f>HYPERLINK("https://talan.bank.gov.ua/get-user-certificate/SEJMocXVwwsRURKz1xwT","Завантажити сертифікат")</f>
        <v>Завантажити сертифікат</v>
      </c>
    </row>
    <row r="922" spans="1:3" ht="28.8" x14ac:dyDescent="0.3">
      <c r="A922" s="1">
        <v>921</v>
      </c>
      <c r="B922" s="3" t="s">
        <v>750</v>
      </c>
      <c r="C922" t="str">
        <f>HYPERLINK("https://talan.bank.gov.ua/get-user-certificate/SEJMoDFij9FbzPcn6bsH","Завантажити сертифікат")</f>
        <v>Завантажити сертифікат</v>
      </c>
    </row>
    <row r="923" spans="1:3" ht="28.8" x14ac:dyDescent="0.3">
      <c r="A923" s="1">
        <v>922</v>
      </c>
      <c r="B923" s="3" t="s">
        <v>751</v>
      </c>
      <c r="C923" t="str">
        <f>HYPERLINK("https://talan.bank.gov.ua/get-user-certificate/SEJMoqhSFgJ6-hTuNXZO","Завантажити сертифікат")</f>
        <v>Завантажити сертифікат</v>
      </c>
    </row>
    <row r="924" spans="1:3" ht="28.8" x14ac:dyDescent="0.3">
      <c r="A924" s="1">
        <v>923</v>
      </c>
      <c r="B924" s="3" t="s">
        <v>752</v>
      </c>
      <c r="C924" t="str">
        <f>HYPERLINK("https://talan.bank.gov.ua/get-user-certificate/SEJMozY34qkFcg4QD2ut","Завантажити сертифікат")</f>
        <v>Завантажити сертифікат</v>
      </c>
    </row>
    <row r="925" spans="1:3" x14ac:dyDescent="0.3">
      <c r="A925" s="1">
        <v>924</v>
      </c>
      <c r="B925" s="3" t="s">
        <v>753</v>
      </c>
      <c r="C925" t="str">
        <f>HYPERLINK("https://talan.bank.gov.ua/get-user-certificate/SEJMoPf5orXHNYJHzYRK","Завантажити сертифікат")</f>
        <v>Завантажити сертифікат</v>
      </c>
    </row>
    <row r="926" spans="1:3" x14ac:dyDescent="0.3">
      <c r="A926" s="1">
        <v>925</v>
      </c>
      <c r="B926" s="3" t="s">
        <v>754</v>
      </c>
      <c r="C926" t="str">
        <f>HYPERLINK("https://talan.bank.gov.ua/get-user-certificate/SEJMouvZUItYg-tRGlhr","Завантажити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C2" r:id="rId1" tooltip="Завантажити сертифікат" display="Завантажити сертифікат"/>
    <hyperlink ref="C3" r:id="rId2" tooltip="Завантажити сертифікат" display="Завантажити сертифікат"/>
    <hyperlink ref="C4" r:id="rId3" tooltip="Завантажити сертифікат" display="Завантажити сертифікат"/>
    <hyperlink ref="C5" r:id="rId4" tooltip="Завантажити сертифікат" display="Завантажити сертифікат"/>
    <hyperlink ref="C6" r:id="rId5" tooltip="Завантажити сертифікат" display="Завантажити сертифікат"/>
    <hyperlink ref="C7" r:id="rId6" tooltip="Завантажити сертифікат" display="Завантажити сертифікат"/>
    <hyperlink ref="C8" r:id="rId7" tooltip="Завантажити сертифікат" display="Завантажити сертифікат"/>
    <hyperlink ref="C9" r:id="rId8" tooltip="Завантажити сертифікат" display="Завантажити сертифікат"/>
    <hyperlink ref="C10" r:id="rId9" tooltip="Завантажити сертифікат" display="Завантажити сертифікат"/>
    <hyperlink ref="C11" r:id="rId10" tooltip="Завантажити сертифікат" display="Завантажити сертифікат"/>
    <hyperlink ref="C12" r:id="rId11" tooltip="Завантажити сертифікат" display="Завантажити сертифікат"/>
    <hyperlink ref="C13" r:id="rId12" tooltip="Завантажити сертифікат" display="Завантажити сертифікат"/>
    <hyperlink ref="C14" r:id="rId13" tooltip="Завантажити сертифікат" display="Завантажити сертифікат"/>
    <hyperlink ref="C15" r:id="rId14" tooltip="Завантажити сертифікат" display="Завантажити сертифікат"/>
    <hyperlink ref="C16" r:id="rId15" tooltip="Завантажити сертифікат" display="Завантажити сертифікат"/>
    <hyperlink ref="C17" r:id="rId16" tooltip="Завантажити сертифікат" display="Завантажити сертифікат"/>
    <hyperlink ref="C18" r:id="rId17" tooltip="Завантажити сертифікат" display="Завантажити сертифікат"/>
    <hyperlink ref="C19" r:id="rId18" tooltip="Завантажити сертифікат" display="Завантажити сертифікат"/>
    <hyperlink ref="C20" r:id="rId19" tooltip="Завантажити сертифікат" display="Завантажити сертифікат"/>
    <hyperlink ref="C21" r:id="rId20" tooltip="Завантажити сертифікат" display="Завантажити сертифікат"/>
    <hyperlink ref="C22" r:id="rId21" tooltip="Завантажити сертифікат" display="Завантажити сертифікат"/>
    <hyperlink ref="C23" r:id="rId22" tooltip="Завантажити сертифікат" display="Завантажити сертифікат"/>
    <hyperlink ref="C24" r:id="rId23" tooltip="Завантажити сертифікат" display="Завантажити сертифікат"/>
    <hyperlink ref="C25" r:id="rId24" tooltip="Завантажити сертифікат" display="Завантажити сертифікат"/>
    <hyperlink ref="C26" r:id="rId25" tooltip="Завантажити сертифікат" display="Завантажити сертифікат"/>
    <hyperlink ref="C27" r:id="rId26" tooltip="Завантажити сертифікат" display="Завантажити сертифікат"/>
    <hyperlink ref="C28" r:id="rId27" tooltip="Завантажити сертифікат" display="Завантажити сертифікат"/>
    <hyperlink ref="C29" r:id="rId28" tooltip="Завантажити сертифікат" display="Завантажити сертифікат"/>
    <hyperlink ref="C30" r:id="rId29" tooltip="Завантажити сертифікат" display="Завантажити сертифікат"/>
    <hyperlink ref="C31" r:id="rId30" tooltip="Завантажити сертифікат" display="Завантажити сертифікат"/>
    <hyperlink ref="C32" r:id="rId31" tooltip="Завантажити сертифікат" display="Завантажити сертифікат"/>
    <hyperlink ref="C33" r:id="rId32" tooltip="Завантажити сертифікат" display="Завантажити сертифікат"/>
    <hyperlink ref="C34" r:id="rId33" tooltip="Завантажити сертифікат" display="Завантажити сертифікат"/>
    <hyperlink ref="C35" r:id="rId34" tooltip="Завантажити сертифікат" display="Завантажити сертифікат"/>
    <hyperlink ref="C36" r:id="rId35" tooltip="Завантажити сертифікат" display="Завантажити сертифікат"/>
    <hyperlink ref="C37" r:id="rId36" tooltip="Завантажити сертифікат" display="Завантажити сертифікат"/>
    <hyperlink ref="C38" r:id="rId37" tooltip="Завантажити сертифікат" display="Завантажити сертифікат"/>
    <hyperlink ref="C39" r:id="rId38" tooltip="Завантажити сертифікат" display="Завантажити сертифікат"/>
    <hyperlink ref="C40" r:id="rId39" tooltip="Завантажити сертифікат" display="Завантажити сертифікат"/>
    <hyperlink ref="C41" r:id="rId40" tooltip="Завантажити сертифікат" display="Завантажити сертифікат"/>
    <hyperlink ref="C42" r:id="rId41" tooltip="Завантажити сертифікат" display="Завантажити сертифікат"/>
    <hyperlink ref="C43" r:id="rId42" tooltip="Завантажити сертифікат" display="Завантажити сертифікат"/>
    <hyperlink ref="C44" r:id="rId43" tooltip="Завантажити сертифікат" display="Завантажити сертифікат"/>
    <hyperlink ref="C45" r:id="rId44" tooltip="Завантажити сертифікат" display="Завантажити сертифікат"/>
    <hyperlink ref="C46" r:id="rId45" tooltip="Завантажити сертифікат" display="Завантажити сертифікат"/>
    <hyperlink ref="C47" r:id="rId46" tooltip="Завантажити сертифікат" display="Завантажити сертифікат"/>
    <hyperlink ref="C48" r:id="rId47" tooltip="Завантажити сертифікат" display="Завантажити сертифікат"/>
    <hyperlink ref="C49" r:id="rId48" tooltip="Завантажити сертифікат" display="Завантажити сертифікат"/>
    <hyperlink ref="C50" r:id="rId49" tooltip="Завантажити сертифікат" display="Завантажити сертифікат"/>
    <hyperlink ref="C51" r:id="rId50" tooltip="Завантажити сертифікат" display="Завантажити сертифікат"/>
    <hyperlink ref="C52" r:id="rId51" tooltip="Завантажити сертифікат" display="Завантажити сертифікат"/>
    <hyperlink ref="C53" r:id="rId52" tooltip="Завантажити сертифікат" display="Завантажити сертифікат"/>
    <hyperlink ref="C54" r:id="rId53" tooltip="Завантажити сертифікат" display="Завантажити сертифікат"/>
    <hyperlink ref="C55" r:id="rId54" tooltip="Завантажити сертифікат" display="Завантажити сертифікат"/>
    <hyperlink ref="C56" r:id="rId55" tooltip="Завантажити сертифікат" display="Завантажити сертифікат"/>
    <hyperlink ref="C57" r:id="rId56" tooltip="Завантажити сертифікат" display="Завантажити сертифікат"/>
    <hyperlink ref="C58" r:id="rId57" tooltip="Завантажити сертифікат" display="Завантажити сертифікат"/>
    <hyperlink ref="C59" r:id="rId58" tooltip="Завантажити сертифікат" display="Завантажити сертифікат"/>
    <hyperlink ref="C60" r:id="rId59" tooltip="Завантажити сертифікат" display="Завантажити сертифікат"/>
    <hyperlink ref="C61" r:id="rId60" tooltip="Завантажити сертифікат" display="Завантажити сертифікат"/>
    <hyperlink ref="C62" r:id="rId61" tooltip="Завантажити сертифікат" display="Завантажити сертифікат"/>
    <hyperlink ref="C63" r:id="rId62" tooltip="Завантажити сертифікат" display="Завантажити сертифікат"/>
    <hyperlink ref="C64" r:id="rId63" tooltip="Завантажити сертифікат" display="Завантажити сертифікат"/>
    <hyperlink ref="C65" r:id="rId64" tooltip="Завантажити сертифікат" display="Завантажити сертифікат"/>
    <hyperlink ref="C66" r:id="rId65" tooltip="Завантажити сертифікат" display="Завантажити сертифікат"/>
    <hyperlink ref="C67" r:id="rId66" tooltip="Завантажити сертифікат" display="Завантажити сертифікат"/>
    <hyperlink ref="C68" r:id="rId67" tooltip="Завантажити сертифікат" display="Завантажити сертифікат"/>
    <hyperlink ref="C69" r:id="rId68" tooltip="Завантажити сертифікат" display="Завантажити сертифікат"/>
    <hyperlink ref="C70" r:id="rId69" tooltip="Завантажити сертифікат" display="Завантажити сертифікат"/>
    <hyperlink ref="C71" r:id="rId70" tooltip="Завантажити сертифікат" display="Завантажити сертифікат"/>
    <hyperlink ref="C72" r:id="rId71" tooltip="Завантажити сертифікат" display="Завантажити сертифікат"/>
    <hyperlink ref="C73" r:id="rId72" tooltip="Завантажити сертифікат" display="Завантажити сертифікат"/>
    <hyperlink ref="C74" r:id="rId73" tooltip="Завантажити сертифікат" display="Завантажити сертифікат"/>
    <hyperlink ref="C75" r:id="rId74" tooltip="Завантажити сертифікат" display="Завантажити сертифікат"/>
    <hyperlink ref="C76" r:id="rId75" tooltip="Завантажити сертифікат" display="Завантажити сертифікат"/>
    <hyperlink ref="C77" r:id="rId76" tooltip="Завантажити сертифікат" display="Завантажити сертифікат"/>
    <hyperlink ref="C78" r:id="rId77" tooltip="Завантажити сертифікат" display="Завантажити сертифікат"/>
    <hyperlink ref="C79" r:id="rId78" tooltip="Завантажити сертифікат" display="Завантажити сертифікат"/>
    <hyperlink ref="C80" r:id="rId79" tooltip="Завантажити сертифікат" display="Завантажити сертифікат"/>
    <hyperlink ref="C81" r:id="rId80" tooltip="Завантажити сертифікат" display="Завантажити сертифікат"/>
    <hyperlink ref="C82" r:id="rId81" tooltip="Завантажити сертифікат" display="Завантажити сертифікат"/>
    <hyperlink ref="C83" r:id="rId82" tooltip="Завантажити сертифікат" display="Завантажити сертифікат"/>
    <hyperlink ref="C84" r:id="rId83" tooltip="Завантажити сертифікат" display="Завантажити сертифікат"/>
    <hyperlink ref="C85" r:id="rId84" tooltip="Завантажити сертифікат" display="Завантажити сертифікат"/>
    <hyperlink ref="C86" r:id="rId85" tooltip="Завантажити сертифікат" display="Завантажити сертифікат"/>
    <hyperlink ref="C87" r:id="rId86" tooltip="Завантажити сертифікат" display="Завантажити сертифікат"/>
    <hyperlink ref="C88" r:id="rId87" tooltip="Завантажити сертифікат" display="Завантажити сертифікат"/>
    <hyperlink ref="C89" r:id="rId88" tooltip="Завантажити сертифікат" display="Завантажити сертифікат"/>
    <hyperlink ref="C90" r:id="rId89" tooltip="Завантажити сертифікат" display="Завантажити сертифікат"/>
    <hyperlink ref="C91" r:id="rId90" tooltip="Завантажити сертифікат" display="Завантажити сертифікат"/>
    <hyperlink ref="C92" r:id="rId91" tooltip="Завантажити сертифікат" display="Завантажити сертифікат"/>
    <hyperlink ref="C93" r:id="rId92" tooltip="Завантажити сертифікат" display="Завантажити сертифікат"/>
    <hyperlink ref="C94" r:id="rId93" tooltip="Завантажити сертифікат" display="Завантажити сертифікат"/>
    <hyperlink ref="C95" r:id="rId94" tooltip="Завантажити сертифікат" display="Завантажити сертифікат"/>
    <hyperlink ref="C96" r:id="rId95" tooltip="Завантажити сертифікат" display="Завантажити сертифікат"/>
    <hyperlink ref="C97" r:id="rId96" tooltip="Завантажити сертифікат" display="Завантажити сертифікат"/>
    <hyperlink ref="C98" r:id="rId97" tooltip="Завантажити сертифікат" display="Завантажити сертифікат"/>
    <hyperlink ref="C99" r:id="rId98" tooltip="Завантажити сертифікат" display="Завантажити сертифікат"/>
    <hyperlink ref="C100" r:id="rId99" tooltip="Завантажити сертифікат" display="Завантажити сертифікат"/>
    <hyperlink ref="C101" r:id="rId100" tooltip="Завантажити сертифікат" display="Завантажити сертифікат"/>
    <hyperlink ref="C102" r:id="rId101" tooltip="Завантажити сертифікат" display="Завантажити сертифікат"/>
    <hyperlink ref="C103" r:id="rId102" tooltip="Завантажити сертифікат" display="Завантажити сертифікат"/>
    <hyperlink ref="C104" r:id="rId103" tooltip="Завантажити сертифікат" display="Завантажити сертифікат"/>
    <hyperlink ref="C105" r:id="rId104" tooltip="Завантажити сертифікат" display="Завантажити сертифікат"/>
    <hyperlink ref="C106" r:id="rId105" tooltip="Завантажити сертифікат" display="Завантажити сертифікат"/>
    <hyperlink ref="C107" r:id="rId106" tooltip="Завантажити сертифікат" display="Завантажити сертифікат"/>
    <hyperlink ref="C108" r:id="rId107" tooltip="Завантажити сертифікат" display="Завантажити сертифікат"/>
    <hyperlink ref="C109" r:id="rId108" tooltip="Завантажити сертифікат" display="Завантажити сертифікат"/>
    <hyperlink ref="C110" r:id="rId109" tooltip="Завантажити сертифікат" display="Завантажити сертифікат"/>
    <hyperlink ref="C111" r:id="rId110" tooltip="Завантажити сертифікат" display="Завантажити сертифікат"/>
    <hyperlink ref="C112" r:id="rId111" tooltip="Завантажити сертифікат" display="Завантажити сертифікат"/>
    <hyperlink ref="C113" r:id="rId112" tooltip="Завантажити сертифікат" display="Завантажити сертифікат"/>
    <hyperlink ref="C114" r:id="rId113" tooltip="Завантажити сертифікат" display="Завантажити сертифікат"/>
    <hyperlink ref="C115" r:id="rId114" tooltip="Завантажити сертифікат" display="Завантажити сертифікат"/>
    <hyperlink ref="C116" r:id="rId115" tooltip="Завантажити сертифікат" display="Завантажити сертифікат"/>
    <hyperlink ref="C117" r:id="rId116" tooltip="Завантажити сертифікат" display="Завантажити сертифікат"/>
    <hyperlink ref="C118" r:id="rId117" tooltip="Завантажити сертифікат" display="Завантажити сертифікат"/>
    <hyperlink ref="C119" r:id="rId118" tooltip="Завантажити сертифікат" display="Завантажити сертифікат"/>
    <hyperlink ref="C120" r:id="rId119" tooltip="Завантажити сертифікат" display="Завантажити сертифікат"/>
    <hyperlink ref="C121" r:id="rId120" tooltip="Завантажити сертифікат" display="Завантажити сертифікат"/>
    <hyperlink ref="C122" r:id="rId121" tooltip="Завантажити сертифікат" display="Завантажити сертифікат"/>
    <hyperlink ref="C123" r:id="rId122" tooltip="Завантажити сертифікат" display="Завантажити сертифікат"/>
    <hyperlink ref="C124" r:id="rId123" tooltip="Завантажити сертифікат" display="Завантажити сертифікат"/>
    <hyperlink ref="C125" r:id="rId124" tooltip="Завантажити сертифікат" display="Завантажити сертифікат"/>
    <hyperlink ref="C126" r:id="rId125" tooltip="Завантажити сертифікат" display="Завантажити сертифікат"/>
    <hyperlink ref="C127" r:id="rId126" tooltip="Завантажити сертифікат" display="Завантажити сертифікат"/>
    <hyperlink ref="C128" r:id="rId127" tooltip="Завантажити сертифікат" display="Завантажити сертифікат"/>
    <hyperlink ref="C129" r:id="rId128" tooltip="Завантажити сертифікат" display="Завантажити сертифікат"/>
    <hyperlink ref="C130" r:id="rId129" tooltip="Завантажити сертифікат" display="Завантажити сертифікат"/>
    <hyperlink ref="C131" r:id="rId130" tooltip="Завантажити сертифікат" display="Завантажити сертифікат"/>
    <hyperlink ref="C132" r:id="rId131" tooltip="Завантажити сертифікат" display="Завантажити сертифікат"/>
    <hyperlink ref="C133" r:id="rId132" tooltip="Завантажити сертифікат" display="Завантажити сертифікат"/>
    <hyperlink ref="C134" r:id="rId133" tooltip="Завантажити сертифікат" display="Завантажити сертифікат"/>
    <hyperlink ref="C135" r:id="rId134" tooltip="Завантажити сертифікат" display="Завантажити сертифікат"/>
    <hyperlink ref="C136" r:id="rId135" tooltip="Завантажити сертифікат" display="Завантажити сертифікат"/>
    <hyperlink ref="C137" r:id="rId136" tooltip="Завантажити сертифікат" display="Завантажити сертифікат"/>
    <hyperlink ref="C138" r:id="rId137" tooltip="Завантажити сертифікат" display="Завантажити сертифікат"/>
    <hyperlink ref="C139" r:id="rId138" tooltip="Завантажити сертифікат" display="Завантажити сертифікат"/>
    <hyperlink ref="C140" r:id="rId139" tooltip="Завантажити сертифікат" display="Завантажити сертифікат"/>
    <hyperlink ref="C141" r:id="rId140" tooltip="Завантажити сертифікат" display="Завантажити сертифікат"/>
    <hyperlink ref="C142" r:id="rId141" tooltip="Завантажити сертифікат" display="Завантажити сертифікат"/>
    <hyperlink ref="C143" r:id="rId142" tooltip="Завантажити сертифікат" display="Завантажити сертифікат"/>
    <hyperlink ref="C144" r:id="rId143" tooltip="Завантажити сертифікат" display="Завантажити сертифікат"/>
    <hyperlink ref="C145" r:id="rId144" tooltip="Завантажити сертифікат" display="Завантажити сертифікат"/>
    <hyperlink ref="C146" r:id="rId145" tooltip="Завантажити сертифікат" display="Завантажити сертифікат"/>
    <hyperlink ref="C147" r:id="rId146" tooltip="Завантажити сертифікат" display="Завантажити сертифікат"/>
    <hyperlink ref="C148" r:id="rId147" tooltip="Завантажити сертифікат" display="Завантажити сертифікат"/>
    <hyperlink ref="C149" r:id="rId148" tooltip="Завантажити сертифікат" display="Завантажити сертифікат"/>
    <hyperlink ref="C150" r:id="rId149" tooltip="Завантажити сертифікат" display="Завантажити сертифікат"/>
    <hyperlink ref="C151" r:id="rId150" tooltip="Завантажити сертифікат" display="Завантажити сертифікат"/>
    <hyperlink ref="C152" r:id="rId151" tooltip="Завантажити сертифікат" display="Завантажити сертифікат"/>
    <hyperlink ref="C153" r:id="rId152" tooltip="Завантажити сертифікат" display="Завантажити сертифікат"/>
    <hyperlink ref="C154" r:id="rId153" tooltip="Завантажити сертифікат" display="Завантажити сертифікат"/>
    <hyperlink ref="C155" r:id="rId154" tooltip="Завантажити сертифікат" display="Завантажити сертифікат"/>
    <hyperlink ref="C156" r:id="rId155" tooltip="Завантажити сертифікат" display="Завантажити сертифікат"/>
    <hyperlink ref="C157" r:id="rId156" tooltip="Завантажити сертифікат" display="Завантажити сертифікат"/>
    <hyperlink ref="C158" r:id="rId157" tooltip="Завантажити сертифікат" display="Завантажити сертифікат"/>
    <hyperlink ref="C159" r:id="rId158" tooltip="Завантажити сертифікат" display="Завантажити сертифікат"/>
    <hyperlink ref="C160" r:id="rId159" tooltip="Завантажити сертифікат" display="Завантажити сертифікат"/>
    <hyperlink ref="C161" r:id="rId160" tooltip="Завантажити сертифікат" display="Завантажити сертифікат"/>
    <hyperlink ref="C162" r:id="rId161" tooltip="Завантажити сертифікат" display="Завантажити сертифікат"/>
    <hyperlink ref="C163" r:id="rId162" tooltip="Завантажити сертифікат" display="Завантажити сертифікат"/>
    <hyperlink ref="C164" r:id="rId163" tooltip="Завантажити сертифікат" display="Завантажити сертифікат"/>
    <hyperlink ref="C165" r:id="rId164" tooltip="Завантажити сертифікат" display="Завантажити сертифікат"/>
    <hyperlink ref="C166" r:id="rId165" tooltip="Завантажити сертифікат" display="Завантажити сертифікат"/>
    <hyperlink ref="C167" r:id="rId166" tooltip="Завантажити сертифікат" display="Завантажити сертифікат"/>
    <hyperlink ref="C168" r:id="rId167" tooltip="Завантажити сертифікат" display="Завантажити сертифікат"/>
    <hyperlink ref="C169" r:id="rId168" tooltip="Завантажити сертифікат" display="Завантажити сертифікат"/>
    <hyperlink ref="C170" r:id="rId169" tooltip="Завантажити сертифікат" display="Завантажити сертифікат"/>
    <hyperlink ref="C171" r:id="rId170" tooltip="Завантажити сертифікат" display="Завантажити сертифікат"/>
    <hyperlink ref="C172" r:id="rId171" tooltip="Завантажити сертифікат" display="Завантажити сертифікат"/>
    <hyperlink ref="C173" r:id="rId172" tooltip="Завантажити сертифікат" display="Завантажити сертифікат"/>
    <hyperlink ref="C174" r:id="rId173" tooltip="Завантажити сертифікат" display="Завантажити сертифікат"/>
    <hyperlink ref="C175" r:id="rId174" tooltip="Завантажити сертифікат" display="Завантажити сертифікат"/>
    <hyperlink ref="C176" r:id="rId175" tooltip="Завантажити сертифікат" display="Завантажити сертифікат"/>
    <hyperlink ref="C177" r:id="rId176" tooltip="Завантажити сертифікат" display="Завантажити сертифікат"/>
    <hyperlink ref="C178" r:id="rId177" tooltip="Завантажити сертифікат" display="Завантажити сертифікат"/>
    <hyperlink ref="C179" r:id="rId178" tooltip="Завантажити сертифікат" display="Завантажити сертифікат"/>
    <hyperlink ref="C180" r:id="rId179" tooltip="Завантажити сертифікат" display="Завантажити сертифікат"/>
    <hyperlink ref="C181" r:id="rId180" tooltip="Завантажити сертифікат" display="Завантажити сертифікат"/>
    <hyperlink ref="C182" r:id="rId181" tooltip="Завантажити сертифікат" display="Завантажити сертифікат"/>
    <hyperlink ref="C183" r:id="rId182" tooltip="Завантажити сертифікат" display="Завантажити сертифікат"/>
    <hyperlink ref="C184" r:id="rId183" tooltip="Завантажити сертифікат" display="Завантажити сертифікат"/>
    <hyperlink ref="C185" r:id="rId184" tooltip="Завантажити сертифікат" display="Завантажити сертифікат"/>
    <hyperlink ref="C186" r:id="rId185" tooltip="Завантажити сертифікат" display="Завантажити сертифікат"/>
    <hyperlink ref="C187" r:id="rId186" tooltip="Завантажити сертифікат" display="Завантажити сертифікат"/>
    <hyperlink ref="C188" r:id="rId187" tooltip="Завантажити сертифікат" display="Завантажити сертифікат"/>
    <hyperlink ref="C189" r:id="rId188" tooltip="Завантажити сертифікат" display="Завантажити сертифікат"/>
    <hyperlink ref="C190" r:id="rId189" tooltip="Завантажити сертифікат" display="Завантажити сертифікат"/>
    <hyperlink ref="C191" r:id="rId190" tooltip="Завантажити сертифікат" display="Завантажити сертифікат"/>
    <hyperlink ref="C192" r:id="rId191" tooltip="Завантажити сертифікат" display="Завантажити сертифікат"/>
    <hyperlink ref="C193" r:id="rId192" tooltip="Завантажити сертифікат" display="Завантажити сертифікат"/>
    <hyperlink ref="C194" r:id="rId193" tooltip="Завантажити сертифікат" display="Завантажити сертифікат"/>
    <hyperlink ref="C195" r:id="rId194" tooltip="Завантажити сертифікат" display="Завантажити сертифікат"/>
    <hyperlink ref="C196" r:id="rId195" tooltip="Завантажити сертифікат" display="Завантажити сертифікат"/>
    <hyperlink ref="C197" r:id="rId196" tooltip="Завантажити сертифікат" display="Завантажити сертифікат"/>
    <hyperlink ref="C198" r:id="rId197" tooltip="Завантажити сертифікат" display="Завантажити сертифікат"/>
    <hyperlink ref="C199" r:id="rId198" tooltip="Завантажити сертифікат" display="Завантажити сертифікат"/>
    <hyperlink ref="C200" r:id="rId199" tooltip="Завантажити сертифікат" display="Завантажити сертифікат"/>
    <hyperlink ref="C201" r:id="rId200" tooltip="Завантажити сертифікат" display="Завантажити сертифікат"/>
    <hyperlink ref="C202" r:id="rId201" tooltip="Завантажити сертифікат" display="Завантажити сертифікат"/>
    <hyperlink ref="C203" r:id="rId202" tooltip="Завантажити сертифікат" display="Завантажити сертифікат"/>
    <hyperlink ref="C204" r:id="rId203" tooltip="Завантажити сертифікат" display="Завантажити сертифікат"/>
    <hyperlink ref="C205" r:id="rId204" tooltip="Завантажити сертифікат" display="Завантажити сертифікат"/>
    <hyperlink ref="C206" r:id="rId205" tooltip="Завантажити сертифікат" display="Завантажити сертифікат"/>
    <hyperlink ref="C207" r:id="rId206" tooltip="Завантажити сертифікат" display="Завантажити сертифікат"/>
    <hyperlink ref="C208" r:id="rId207" tooltip="Завантажити сертифікат" display="Завантажити сертифікат"/>
    <hyperlink ref="C209" r:id="rId208" tooltip="Завантажити сертифікат" display="Завантажити сертифікат"/>
    <hyperlink ref="C210" r:id="rId209" tooltip="Завантажити сертифікат" display="Завантажити сертифікат"/>
    <hyperlink ref="C211" r:id="rId210" tooltip="Завантажити сертифікат" display="Завантажити сертифікат"/>
    <hyperlink ref="C212" r:id="rId211" tooltip="Завантажити сертифікат" display="Завантажити сертифікат"/>
    <hyperlink ref="C213" r:id="rId212" tooltip="Завантажити сертифікат" display="Завантажити сертифікат"/>
    <hyperlink ref="C214" r:id="rId213" tooltip="Завантажити сертифікат" display="Завантажити сертифікат"/>
    <hyperlink ref="C215" r:id="rId214" tooltip="Завантажити сертифікат" display="Завантажити сертифікат"/>
    <hyperlink ref="C216" r:id="rId215" tooltip="Завантажити сертифікат" display="Завантажити сертифікат"/>
    <hyperlink ref="C217" r:id="rId216" tooltip="Завантажити сертифікат" display="Завантажити сертифікат"/>
    <hyperlink ref="C218" r:id="rId217" tooltip="Завантажити сертифікат" display="Завантажити сертифікат"/>
    <hyperlink ref="C219" r:id="rId218" tooltip="Завантажити сертифікат" display="Завантажити сертифікат"/>
    <hyperlink ref="C220" r:id="rId219" tooltip="Завантажити сертифікат" display="Завантажити сертифікат"/>
    <hyperlink ref="C221" r:id="rId220" tooltip="Завантажити сертифікат" display="Завантажити сертифікат"/>
    <hyperlink ref="C222" r:id="rId221" tooltip="Завантажити сертифікат" display="Завантажити сертифікат"/>
    <hyperlink ref="C223" r:id="rId222" tooltip="Завантажити сертифікат" display="Завантажити сертифікат"/>
    <hyperlink ref="C224" r:id="rId223" tooltip="Завантажити сертифікат" display="Завантажити сертифікат"/>
    <hyperlink ref="C225" r:id="rId224" tooltip="Завантажити сертифікат" display="Завантажити сертифікат"/>
    <hyperlink ref="C226" r:id="rId225" tooltip="Завантажити сертифікат" display="Завантажити сертифікат"/>
    <hyperlink ref="C227" r:id="rId226" tooltip="Завантажити сертифікат" display="Завантажити сертифікат"/>
    <hyperlink ref="C228" r:id="rId227" tooltip="Завантажити сертифікат" display="Завантажити сертифікат"/>
    <hyperlink ref="C229" r:id="rId228" tooltip="Завантажити сертифікат" display="Завантажити сертифікат"/>
    <hyperlink ref="C230" r:id="rId229" tooltip="Завантажити сертифікат" display="Завантажити сертифікат"/>
    <hyperlink ref="C231" r:id="rId230" tooltip="Завантажити сертифікат" display="Завантажити сертифікат"/>
    <hyperlink ref="C232" r:id="rId231" tooltip="Завантажити сертифікат" display="Завантажити сертифікат"/>
    <hyperlink ref="C233" r:id="rId232" tooltip="Завантажити сертифікат" display="Завантажити сертифікат"/>
    <hyperlink ref="C234" r:id="rId233" tooltip="Завантажити сертифікат" display="Завантажити сертифікат"/>
    <hyperlink ref="C235" r:id="rId234" tooltip="Завантажити сертифікат" display="Завантажити сертифікат"/>
    <hyperlink ref="C236" r:id="rId235" tooltip="Завантажити сертифікат" display="Завантажити сертифікат"/>
    <hyperlink ref="C237" r:id="rId236" tooltip="Завантажити сертифікат" display="Завантажити сертифікат"/>
    <hyperlink ref="C238" r:id="rId237" tooltip="Завантажити сертифікат" display="Завантажити сертифікат"/>
    <hyperlink ref="C239" r:id="rId238" tooltip="Завантажити сертифікат" display="Завантажити сертифікат"/>
    <hyperlink ref="C240" r:id="rId239" tooltip="Завантажити сертифікат" display="Завантажити сертифікат"/>
    <hyperlink ref="C241" r:id="rId240" tooltip="Завантажити сертифікат" display="Завантажити сертифікат"/>
    <hyperlink ref="C242" r:id="rId241" tooltip="Завантажити сертифікат" display="Завантажити сертифікат"/>
    <hyperlink ref="C243" r:id="rId242" tooltip="Завантажити сертифікат" display="Завантажити сертифікат"/>
    <hyperlink ref="C244" r:id="rId243" tooltip="Завантажити сертифікат" display="Завантажити сертифікат"/>
    <hyperlink ref="C245" r:id="rId244" tooltip="Завантажити сертифікат" display="Завантажити сертифікат"/>
    <hyperlink ref="C246" r:id="rId245" tooltip="Завантажити сертифікат" display="Завантажити сертифікат"/>
    <hyperlink ref="C247" r:id="rId246" tooltip="Завантажити сертифікат" display="Завантажити сертифікат"/>
    <hyperlink ref="C248" r:id="rId247" tooltip="Завантажити сертифікат" display="Завантажити сертифікат"/>
    <hyperlink ref="C249" r:id="rId248" tooltip="Завантажити сертифікат" display="Завантажити сертифікат"/>
    <hyperlink ref="C250" r:id="rId249" tooltip="Завантажити сертифікат" display="Завантажити сертифікат"/>
    <hyperlink ref="C251" r:id="rId250" tooltip="Завантажити сертифікат" display="Завантажити сертифікат"/>
    <hyperlink ref="C252" r:id="rId251" tooltip="Завантажити сертифікат" display="Завантажити сертифікат"/>
    <hyperlink ref="C253" r:id="rId252" tooltip="Завантажити сертифікат" display="Завантажити сертифікат"/>
    <hyperlink ref="C254" r:id="rId253" tooltip="Завантажити сертифікат" display="Завантажити сертифікат"/>
    <hyperlink ref="C255" r:id="rId254" tooltip="Завантажити сертифікат" display="Завантажити сертифікат"/>
    <hyperlink ref="C256" r:id="rId255" tooltip="Завантажити сертифікат" display="Завантажити сертифікат"/>
    <hyperlink ref="C257" r:id="rId256" tooltip="Завантажити сертифікат" display="Завантажити сертифікат"/>
    <hyperlink ref="C258" r:id="rId257" tooltip="Завантажити сертифікат" display="Завантажити сертифікат"/>
    <hyperlink ref="C259" r:id="rId258" tooltip="Завантажити сертифікат" display="Завантажити сертифікат"/>
    <hyperlink ref="C260" r:id="rId259" tooltip="Завантажити сертифікат" display="Завантажити сертифікат"/>
    <hyperlink ref="C261" r:id="rId260" tooltip="Завантажити сертифікат" display="Завантажити сертифікат"/>
    <hyperlink ref="C262" r:id="rId261" tooltip="Завантажити сертифікат" display="Завантажити сертифікат"/>
    <hyperlink ref="C263" r:id="rId262" tooltip="Завантажити сертифікат" display="Завантажити сертифікат"/>
    <hyperlink ref="C264" r:id="rId263" tooltip="Завантажити сертифікат" display="Завантажити сертифікат"/>
    <hyperlink ref="C265" r:id="rId264" tooltip="Завантажити сертифікат" display="Завантажити сертифікат"/>
    <hyperlink ref="C266" r:id="rId265" tooltip="Завантажити сертифікат" display="Завантажити сертифікат"/>
    <hyperlink ref="C267" r:id="rId266" tooltip="Завантажити сертифікат" display="Завантажити сертифікат"/>
    <hyperlink ref="C268" r:id="rId267" tooltip="Завантажити сертифікат" display="Завантажити сертифікат"/>
    <hyperlink ref="C269" r:id="rId268" tooltip="Завантажити сертифікат" display="Завантажити сертифікат"/>
    <hyperlink ref="C270" r:id="rId269" tooltip="Завантажити сертифікат" display="Завантажити сертифікат"/>
    <hyperlink ref="C271" r:id="rId270" tooltip="Завантажити сертифікат" display="Завантажити сертифікат"/>
    <hyperlink ref="C272" r:id="rId271" tooltip="Завантажити сертифікат" display="Завантажити сертифікат"/>
    <hyperlink ref="C273" r:id="rId272" tooltip="Завантажити сертифікат" display="Завантажити сертифікат"/>
    <hyperlink ref="C274" r:id="rId273" tooltip="Завантажити сертифікат" display="Завантажити сертифікат"/>
    <hyperlink ref="C275" r:id="rId274" tooltip="Завантажити сертифікат" display="Завантажити сертифікат"/>
    <hyperlink ref="C276" r:id="rId275" tooltip="Завантажити сертифікат" display="Завантажити сертифікат"/>
    <hyperlink ref="C277" r:id="rId276" tooltip="Завантажити сертифікат" display="Завантажити сертифікат"/>
    <hyperlink ref="C278" r:id="rId277" tooltip="Завантажити сертифікат" display="Завантажити сертифікат"/>
    <hyperlink ref="C279" r:id="rId278" tooltip="Завантажити сертифікат" display="Завантажити сертифікат"/>
    <hyperlink ref="C280" r:id="rId279" tooltip="Завантажити сертифікат" display="Завантажити сертифікат"/>
    <hyperlink ref="C281" r:id="rId280" tooltip="Завантажити сертифікат" display="Завантажити сертифікат"/>
    <hyperlink ref="C282" r:id="rId281" tooltip="Завантажити сертифікат" display="Завантажити сертифікат"/>
    <hyperlink ref="C283" r:id="rId282" tooltip="Завантажити сертифікат" display="Завантажити сертифікат"/>
    <hyperlink ref="C284" r:id="rId283" tooltip="Завантажити сертифікат" display="Завантажити сертифікат"/>
    <hyperlink ref="C285" r:id="rId284" tooltip="Завантажити сертифікат" display="Завантажити сертифікат"/>
    <hyperlink ref="C286" r:id="rId285" tooltip="Завантажити сертифікат" display="Завантажити сертифікат"/>
    <hyperlink ref="C287" r:id="rId286" tooltip="Завантажити сертифікат" display="Завантажити сертифікат"/>
    <hyperlink ref="C288" r:id="rId287" tooltip="Завантажити сертифікат" display="Завантажити сертифікат"/>
    <hyperlink ref="C289" r:id="rId288" tooltip="Завантажити сертифікат" display="Завантажити сертифікат"/>
    <hyperlink ref="C290" r:id="rId289" tooltip="Завантажити сертифікат" display="Завантажити сертифікат"/>
    <hyperlink ref="C291" r:id="rId290" tooltip="Завантажити сертифікат" display="Завантажити сертифікат"/>
    <hyperlink ref="C292" r:id="rId291" tooltip="Завантажити сертифікат" display="Завантажити сертифікат"/>
    <hyperlink ref="C293" r:id="rId292" tooltip="Завантажити сертифікат" display="Завантажити сертифікат"/>
    <hyperlink ref="C294" r:id="rId293" tooltip="Завантажити сертифікат" display="Завантажити сертифікат"/>
    <hyperlink ref="C295" r:id="rId294" tooltip="Завантажити сертифікат" display="Завантажити сертифікат"/>
    <hyperlink ref="C296" r:id="rId295" tooltip="Завантажити сертифікат" display="Завантажити сертифікат"/>
    <hyperlink ref="C297" r:id="rId296" tooltip="Завантажити сертифікат" display="Завантажити сертифікат"/>
    <hyperlink ref="C298" r:id="rId297" tooltip="Завантажити сертифікат" display="Завантажити сертифікат"/>
    <hyperlink ref="C299" r:id="rId298" tooltip="Завантажити сертифікат" display="Завантажити сертифікат"/>
    <hyperlink ref="C300" r:id="rId299" tooltip="Завантажити сертифікат" display="Завантажити сертифікат"/>
    <hyperlink ref="C301" r:id="rId300" tooltip="Завантажити сертифікат" display="Завантажити сертифікат"/>
    <hyperlink ref="C302" r:id="rId301" tooltip="Завантажити сертифікат" display="Завантажити сертифікат"/>
    <hyperlink ref="C303" r:id="rId302" tooltip="Завантажити сертифікат" display="Завантажити сертифікат"/>
    <hyperlink ref="C304" r:id="rId303" tooltip="Завантажити сертифікат" display="Завантажити сертифікат"/>
    <hyperlink ref="C305" r:id="rId304" tooltip="Завантажити сертифікат" display="Завантажити сертифікат"/>
    <hyperlink ref="C306" r:id="rId305" tooltip="Завантажити сертифікат" display="Завантажити сертифікат"/>
    <hyperlink ref="C307" r:id="rId306" tooltip="Завантажити сертифікат" display="Завантажити сертифікат"/>
    <hyperlink ref="C308" r:id="rId307" tooltip="Завантажити сертифікат" display="Завантажити сертифікат"/>
    <hyperlink ref="C309" r:id="rId308" tooltip="Завантажити сертифікат" display="Завантажити сертифікат"/>
    <hyperlink ref="C310" r:id="rId309" tooltip="Завантажити сертифікат" display="Завантажити сертифікат"/>
    <hyperlink ref="C311" r:id="rId310" tooltip="Завантажити сертифікат" display="Завантажити сертифікат"/>
    <hyperlink ref="C312" r:id="rId311" tooltip="Завантажити сертифікат" display="Завантажити сертифікат"/>
    <hyperlink ref="C313" r:id="rId312" tooltip="Завантажити сертифікат" display="Завантажити сертифікат"/>
    <hyperlink ref="C314" r:id="rId313" tooltip="Завантажити сертифікат" display="Завантажити сертифікат"/>
    <hyperlink ref="C315" r:id="rId314" tooltip="Завантажити сертифікат" display="Завантажити сертифікат"/>
    <hyperlink ref="C316" r:id="rId315" tooltip="Завантажити сертифікат" display="Завантажити сертифікат"/>
    <hyperlink ref="C317" r:id="rId316" tooltip="Завантажити сертифікат" display="Завантажити сертифікат"/>
    <hyperlink ref="C318" r:id="rId317" tooltip="Завантажити сертифікат" display="Завантажити сертифікат"/>
    <hyperlink ref="C319" r:id="rId318" tooltip="Завантажити сертифікат" display="Завантажити сертифікат"/>
    <hyperlink ref="C320" r:id="rId319" tooltip="Завантажити сертифікат" display="Завантажити сертифікат"/>
    <hyperlink ref="C321" r:id="rId320" tooltip="Завантажити сертифікат" display="Завантажити сертифікат"/>
    <hyperlink ref="C322" r:id="rId321" tooltip="Завантажити сертифікат" display="Завантажити сертифікат"/>
    <hyperlink ref="C323" r:id="rId322" tooltip="Завантажити сертифікат" display="Завантажити сертифікат"/>
    <hyperlink ref="C324" r:id="rId323" tooltip="Завантажити сертифікат" display="Завантажити сертифікат"/>
    <hyperlink ref="C325" r:id="rId324" tooltip="Завантажити сертифікат" display="Завантажити сертифікат"/>
    <hyperlink ref="C326" r:id="rId325" tooltip="Завантажити сертифікат" display="Завантажити сертифікат"/>
    <hyperlink ref="C327" r:id="rId326" tooltip="Завантажити сертифікат" display="Завантажити сертифікат"/>
    <hyperlink ref="C328" r:id="rId327" tooltip="Завантажити сертифікат" display="Завантажити сертифікат"/>
    <hyperlink ref="C329" r:id="rId328" tooltip="Завантажити сертифікат" display="Завантажити сертифікат"/>
    <hyperlink ref="C330" r:id="rId329" tooltip="Завантажити сертифікат" display="Завантажити сертифікат"/>
    <hyperlink ref="C331" r:id="rId330" tooltip="Завантажити сертифікат" display="Завантажити сертифікат"/>
    <hyperlink ref="C332" r:id="rId331" tooltip="Завантажити сертифікат" display="Завантажити сертифікат"/>
    <hyperlink ref="C333" r:id="rId332" tooltip="Завантажити сертифікат" display="Завантажити сертифікат"/>
    <hyperlink ref="C334" r:id="rId333" tooltip="Завантажити сертифікат" display="Завантажити сертифікат"/>
    <hyperlink ref="C335" r:id="rId334" tooltip="Завантажити сертифікат" display="Завантажити сертифікат"/>
    <hyperlink ref="C336" r:id="rId335" tooltip="Завантажити сертифікат" display="Завантажити сертифікат"/>
    <hyperlink ref="C337" r:id="rId336" tooltip="Завантажити сертифікат" display="Завантажити сертифікат"/>
    <hyperlink ref="C338" r:id="rId337" tooltip="Завантажити сертифікат" display="Завантажити сертифікат"/>
    <hyperlink ref="C339" r:id="rId338" tooltip="Завантажити сертифікат" display="Завантажити сертифікат"/>
    <hyperlink ref="C340" r:id="rId339" tooltip="Завантажити сертифікат" display="Завантажити сертифікат"/>
    <hyperlink ref="C341" r:id="rId340" tooltip="Завантажити сертифікат" display="Завантажити сертифікат"/>
    <hyperlink ref="C342" r:id="rId341" tooltip="Завантажити сертифікат" display="Завантажити сертифікат"/>
    <hyperlink ref="C343" r:id="rId342" tooltip="Завантажити сертифікат" display="Завантажити сертифікат"/>
    <hyperlink ref="C344" r:id="rId343" tooltip="Завантажити сертифікат" display="Завантажити сертифікат"/>
    <hyperlink ref="C345" r:id="rId344" tooltip="Завантажити сертифікат" display="Завантажити сертифікат"/>
    <hyperlink ref="C346" r:id="rId345" tooltip="Завантажити сертифікат" display="Завантажити сертифікат"/>
    <hyperlink ref="C347" r:id="rId346" tooltip="Завантажити сертифікат" display="Завантажити сертифікат"/>
    <hyperlink ref="C348" r:id="rId347" tooltip="Завантажити сертифікат" display="Завантажити сертифікат"/>
    <hyperlink ref="C349" r:id="rId348" tooltip="Завантажити сертифікат" display="Завантажити сертифікат"/>
    <hyperlink ref="C350" r:id="rId349" tooltip="Завантажити сертифікат" display="Завантажити сертифікат"/>
    <hyperlink ref="C351" r:id="rId350" tooltip="Завантажити сертифікат" display="Завантажити сертифікат"/>
    <hyperlink ref="C352" r:id="rId351" tooltip="Завантажити сертифікат" display="Завантажити сертифікат"/>
    <hyperlink ref="C353" r:id="rId352" tooltip="Завантажити сертифікат" display="Завантажити сертифікат"/>
    <hyperlink ref="C354" r:id="rId353" tooltip="Завантажити сертифікат" display="Завантажити сертифікат"/>
    <hyperlink ref="C355" r:id="rId354" tooltip="Завантажити сертифікат" display="Завантажити сертифікат"/>
    <hyperlink ref="C356" r:id="rId355" tooltip="Завантажити сертифікат" display="Завантажити сертифікат"/>
    <hyperlink ref="C357" r:id="rId356" tooltip="Завантажити сертифікат" display="Завантажити сертифікат"/>
    <hyperlink ref="C358" r:id="rId357" tooltip="Завантажити сертифікат" display="Завантажити сертифікат"/>
    <hyperlink ref="C359" r:id="rId358" tooltip="Завантажити сертифікат" display="Завантажити сертифікат"/>
    <hyperlink ref="C360" r:id="rId359" tooltip="Завантажити сертифікат" display="Завантажити сертифікат"/>
    <hyperlink ref="C361" r:id="rId360" tooltip="Завантажити сертифікат" display="Завантажити сертифікат"/>
    <hyperlink ref="C362" r:id="rId361" tooltip="Завантажити сертифікат" display="Завантажити сертифікат"/>
    <hyperlink ref="C363" r:id="rId362" tooltip="Завантажити сертифікат" display="Завантажити сертифікат"/>
    <hyperlink ref="C364" r:id="rId363" tooltip="Завантажити сертифікат" display="Завантажити сертифікат"/>
    <hyperlink ref="C365" r:id="rId364" tooltip="Завантажити сертифікат" display="Завантажити сертифікат"/>
    <hyperlink ref="C366" r:id="rId365" tooltip="Завантажити сертифікат" display="Завантажити сертифікат"/>
    <hyperlink ref="C367" r:id="rId366" tooltip="Завантажити сертифікат" display="Завантажити сертифікат"/>
    <hyperlink ref="C368" r:id="rId367" tooltip="Завантажити сертифікат" display="Завантажити сертифікат"/>
    <hyperlink ref="C369" r:id="rId368" tooltip="Завантажити сертифікат" display="Завантажити сертифікат"/>
    <hyperlink ref="C370" r:id="rId369" tooltip="Завантажити сертифікат" display="Завантажити сертифікат"/>
    <hyperlink ref="C371" r:id="rId370" tooltip="Завантажити сертифікат" display="Завантажити сертифікат"/>
    <hyperlink ref="C372" r:id="rId371" tooltip="Завантажити сертифікат" display="Завантажити сертифікат"/>
    <hyperlink ref="C373" r:id="rId372" tooltip="Завантажити сертифікат" display="Завантажити сертифікат"/>
    <hyperlink ref="C374" r:id="rId373" tooltip="Завантажити сертифікат" display="Завантажити сертифікат"/>
    <hyperlink ref="C375" r:id="rId374" tooltip="Завантажити сертифікат" display="Завантажити сертифікат"/>
    <hyperlink ref="C376" r:id="rId375" tooltip="Завантажити сертифікат" display="Завантажити сертифікат"/>
    <hyperlink ref="C377" r:id="rId376" tooltip="Завантажити сертифікат" display="Завантажити сертифікат"/>
    <hyperlink ref="C378" r:id="rId377" tooltip="Завантажити сертифікат" display="Завантажити сертифікат"/>
    <hyperlink ref="C379" r:id="rId378" tooltip="Завантажити сертифікат" display="Завантажити сертифікат"/>
    <hyperlink ref="C380" r:id="rId379" tooltip="Завантажити сертифікат" display="Завантажити сертифікат"/>
    <hyperlink ref="C381" r:id="rId380" tooltip="Завантажити сертифікат" display="Завантажити сертифікат"/>
    <hyperlink ref="C382" r:id="rId381" tooltip="Завантажити сертифікат" display="Завантажити сертифікат"/>
    <hyperlink ref="C383" r:id="rId382" tooltip="Завантажити сертифікат" display="Завантажити сертифікат"/>
    <hyperlink ref="C384" r:id="rId383" tooltip="Завантажити сертифікат" display="Завантажити сертифікат"/>
    <hyperlink ref="C385" r:id="rId384" tooltip="Завантажити сертифікат" display="Завантажити сертифікат"/>
    <hyperlink ref="C386" r:id="rId385" tooltip="Завантажити сертифікат" display="Завантажити сертифікат"/>
    <hyperlink ref="C387" r:id="rId386" tooltip="Завантажити сертифікат" display="Завантажити сертифікат"/>
    <hyperlink ref="C388" r:id="rId387" tooltip="Завантажити сертифікат" display="Завантажити сертифікат"/>
    <hyperlink ref="C389" r:id="rId388" tooltip="Завантажити сертифікат" display="Завантажити сертифікат"/>
    <hyperlink ref="C390" r:id="rId389" tooltip="Завантажити сертифікат" display="Завантажити сертифікат"/>
    <hyperlink ref="C391" r:id="rId390" tooltip="Завантажити сертифікат" display="Завантажити сертифікат"/>
    <hyperlink ref="C392" r:id="rId391" tooltip="Завантажити сертифікат" display="Завантажити сертифікат"/>
    <hyperlink ref="C393" r:id="rId392" tooltip="Завантажити сертифікат" display="Завантажити сертифікат"/>
    <hyperlink ref="C394" r:id="rId393" tooltip="Завантажити сертифікат" display="Завантажити сертифікат"/>
    <hyperlink ref="C395" r:id="rId394" tooltip="Завантажити сертифікат" display="Завантажити сертифікат"/>
    <hyperlink ref="C396" r:id="rId395" tooltip="Завантажити сертифікат" display="Завантажити сертифікат"/>
    <hyperlink ref="C397" r:id="rId396" tooltip="Завантажити сертифікат" display="Завантажити сертифікат"/>
    <hyperlink ref="C398" r:id="rId397" tooltip="Завантажити сертифікат" display="Завантажити сертифікат"/>
    <hyperlink ref="C399" r:id="rId398" tooltip="Завантажити сертифікат" display="Завантажити сертифікат"/>
    <hyperlink ref="C400" r:id="rId399" tooltip="Завантажити сертифікат" display="Завантажити сертифікат"/>
    <hyperlink ref="C401" r:id="rId400" tooltip="Завантажити сертифікат" display="Завантажити сертифікат"/>
    <hyperlink ref="C402" r:id="rId401" tooltip="Завантажити сертифікат" display="Завантажити сертифікат"/>
    <hyperlink ref="C403" r:id="rId402" tooltip="Завантажити сертифікат" display="Завантажити сертифікат"/>
    <hyperlink ref="C404" r:id="rId403" tooltip="Завантажити сертифікат" display="Завантажити сертифікат"/>
    <hyperlink ref="C405" r:id="rId404" tooltip="Завантажити сертифікат" display="Завантажити сертифікат"/>
    <hyperlink ref="C406" r:id="rId405" tooltip="Завантажити сертифікат" display="Завантажити сертифікат"/>
    <hyperlink ref="C407" r:id="rId406" tooltip="Завантажити сертифікат" display="Завантажити сертифікат"/>
    <hyperlink ref="C408" r:id="rId407" tooltip="Завантажити сертифікат" display="Завантажити сертифікат"/>
    <hyperlink ref="C409" r:id="rId408" tooltip="Завантажити сертифікат" display="Завантажити сертифікат"/>
    <hyperlink ref="C410" r:id="rId409" tooltip="Завантажити сертифікат" display="Завантажити сертифікат"/>
    <hyperlink ref="C411" r:id="rId410" tooltip="Завантажити сертифікат" display="Завантажити сертифікат"/>
    <hyperlink ref="C412" r:id="rId411" tooltip="Завантажити сертифікат" display="Завантажити сертифікат"/>
    <hyperlink ref="C413" r:id="rId412" tooltip="Завантажити сертифікат" display="Завантажити сертифікат"/>
    <hyperlink ref="C414" r:id="rId413" tooltip="Завантажити сертифікат" display="Завантажити сертифікат"/>
    <hyperlink ref="C415" r:id="rId414" tooltip="Завантажити сертифікат" display="Завантажити сертифікат"/>
    <hyperlink ref="C416" r:id="rId415" tooltip="Завантажити сертифікат" display="Завантажити сертифікат"/>
    <hyperlink ref="C417" r:id="rId416" tooltip="Завантажити сертифікат" display="Завантажити сертифікат"/>
    <hyperlink ref="C418" r:id="rId417" tooltip="Завантажити сертифікат" display="Завантажити сертифікат"/>
    <hyperlink ref="C419" r:id="rId418" tooltip="Завантажити сертифікат" display="Завантажити сертифікат"/>
    <hyperlink ref="C420" r:id="rId419" tooltip="Завантажити сертифікат" display="Завантажити сертифікат"/>
    <hyperlink ref="C421" r:id="rId420" tooltip="Завантажити сертифікат" display="Завантажити сертифікат"/>
    <hyperlink ref="C422" r:id="rId421" tooltip="Завантажити сертифікат" display="Завантажити сертифікат"/>
    <hyperlink ref="C423" r:id="rId422" tooltip="Завантажити сертифікат" display="Завантажити сертифікат"/>
    <hyperlink ref="C424" r:id="rId423" tooltip="Завантажити сертифікат" display="Завантажити сертифікат"/>
    <hyperlink ref="C425" r:id="rId424" tooltip="Завантажити сертифікат" display="Завантажити сертифікат"/>
    <hyperlink ref="C426" r:id="rId425" tooltip="Завантажити сертифікат" display="Завантажити сертифікат"/>
    <hyperlink ref="C427" r:id="rId426" tooltip="Завантажити сертифікат" display="Завантажити сертифікат"/>
    <hyperlink ref="C428" r:id="rId427" tooltip="Завантажити сертифікат" display="Завантажити сертифікат"/>
    <hyperlink ref="C429" r:id="rId428" tooltip="Завантажити сертифікат" display="Завантажити сертифікат"/>
    <hyperlink ref="C430" r:id="rId429" tooltip="Завантажити сертифікат" display="Завантажити сертифікат"/>
    <hyperlink ref="C431" r:id="rId430" tooltip="Завантажити сертифікат" display="Завантажити сертифікат"/>
    <hyperlink ref="C432" r:id="rId431" tooltip="Завантажити сертифікат" display="Завантажити сертифікат"/>
    <hyperlink ref="C433" r:id="rId432" tooltip="Завантажити сертифікат" display="Завантажити сертифікат"/>
    <hyperlink ref="C434" r:id="rId433" tooltip="Завантажити сертифікат" display="Завантажити сертифікат"/>
    <hyperlink ref="C435" r:id="rId434" tooltip="Завантажити сертифікат" display="Завантажити сертифікат"/>
    <hyperlink ref="C436" r:id="rId435" tooltip="Завантажити сертифікат" display="Завантажити сертифікат"/>
    <hyperlink ref="C437" r:id="rId436" tooltip="Завантажити сертифікат" display="Завантажити сертифікат"/>
    <hyperlink ref="C438" r:id="rId437" tooltip="Завантажити сертифікат" display="Завантажити сертифікат"/>
    <hyperlink ref="C439" r:id="rId438" tooltip="Завантажити сертифікат" display="Завантажити сертифікат"/>
    <hyperlink ref="C440" r:id="rId439" tooltip="Завантажити сертифікат" display="Завантажити сертифікат"/>
    <hyperlink ref="C441" r:id="rId440" tooltip="Завантажити сертифікат" display="Завантажити сертифікат"/>
    <hyperlink ref="C442" r:id="rId441" tooltip="Завантажити сертифікат" display="Завантажити сертифікат"/>
    <hyperlink ref="C443" r:id="rId442" tooltip="Завантажити сертифікат" display="Завантажити сертифікат"/>
    <hyperlink ref="C444" r:id="rId443" tooltip="Завантажити сертифікат" display="Завантажити сертифікат"/>
    <hyperlink ref="C445" r:id="rId444" tooltip="Завантажити сертифікат" display="Завантажити сертифікат"/>
    <hyperlink ref="C446" r:id="rId445" tooltip="Завантажити сертифікат" display="Завантажити сертифікат"/>
    <hyperlink ref="C447" r:id="rId446" tooltip="Завантажити сертифікат" display="Завантажити сертифікат"/>
    <hyperlink ref="C448" r:id="rId447" tooltip="Завантажити сертифікат" display="Завантажити сертифікат"/>
    <hyperlink ref="C449" r:id="rId448" tooltip="Завантажити сертифікат" display="Завантажити сертифікат"/>
    <hyperlink ref="C450" r:id="rId449" tooltip="Завантажити сертифікат" display="Завантажити сертифікат"/>
    <hyperlink ref="C451" r:id="rId450" tooltip="Завантажити сертифікат" display="Завантажити сертифікат"/>
    <hyperlink ref="C452" r:id="rId451" tooltip="Завантажити сертифікат" display="Завантажити сертифікат"/>
    <hyperlink ref="C453" r:id="rId452" tooltip="Завантажити сертифікат" display="Завантажити сертифікат"/>
    <hyperlink ref="C454" r:id="rId453" tooltip="Завантажити сертифікат" display="Завантажити сертифікат"/>
    <hyperlink ref="C455" r:id="rId454" tooltip="Завантажити сертифікат" display="Завантажити сертифікат"/>
    <hyperlink ref="C456" r:id="rId455" tooltip="Завантажити сертифікат" display="Завантажити сертифікат"/>
    <hyperlink ref="C457" r:id="rId456" tooltip="Завантажити сертифікат" display="Завантажити сертифікат"/>
    <hyperlink ref="C458" r:id="rId457" tooltip="Завантажити сертифікат" display="Завантажити сертифікат"/>
    <hyperlink ref="C459" r:id="rId458" tooltip="Завантажити сертифікат" display="Завантажити сертифікат"/>
    <hyperlink ref="C460" r:id="rId459" tooltip="Завантажити сертифікат" display="Завантажити сертифікат"/>
    <hyperlink ref="C461" r:id="rId460" tooltip="Завантажити сертифікат" display="Завантажити сертифікат"/>
    <hyperlink ref="C462" r:id="rId461" tooltip="Завантажити сертифікат" display="Завантажити сертифікат"/>
    <hyperlink ref="C463" r:id="rId462" tooltip="Завантажити сертифікат" display="Завантажити сертифікат"/>
    <hyperlink ref="C464" r:id="rId463" tooltip="Завантажити сертифікат" display="Завантажити сертифікат"/>
    <hyperlink ref="C465" r:id="rId464" tooltip="Завантажити сертифікат" display="Завантажити сертифікат"/>
    <hyperlink ref="C466" r:id="rId465" tooltip="Завантажити сертифікат" display="Завантажити сертифікат"/>
    <hyperlink ref="C467" r:id="rId466" tooltip="Завантажити сертифікат" display="Завантажити сертифікат"/>
    <hyperlink ref="C468" r:id="rId467" tooltip="Завантажити сертифікат" display="Завантажити сертифікат"/>
    <hyperlink ref="C469" r:id="rId468" tooltip="Завантажити сертифікат" display="Завантажити сертифікат"/>
    <hyperlink ref="C470" r:id="rId469" tooltip="Завантажити сертифікат" display="Завантажити сертифікат"/>
    <hyperlink ref="C471" r:id="rId470" tooltip="Завантажити сертифікат" display="Завантажити сертифікат"/>
    <hyperlink ref="C472" r:id="rId471" tooltip="Завантажити сертифікат" display="Завантажити сертифікат"/>
    <hyperlink ref="C473" r:id="rId472" tooltip="Завантажити сертифікат" display="Завантажити сертифікат"/>
    <hyperlink ref="C474" r:id="rId473" tooltip="Завантажити сертифікат" display="Завантажити сертифікат"/>
    <hyperlink ref="C475" r:id="rId474" tooltip="Завантажити сертифікат" display="Завантажити сертифікат"/>
    <hyperlink ref="C476" r:id="rId475" tooltip="Завантажити сертифікат" display="Завантажити сертифікат"/>
    <hyperlink ref="C477" r:id="rId476" tooltip="Завантажити сертифікат" display="Завантажити сертифікат"/>
    <hyperlink ref="C478" r:id="rId477" tooltip="Завантажити сертифікат" display="Завантажити сертифікат"/>
    <hyperlink ref="C479" r:id="rId478" tooltip="Завантажити сертифікат" display="Завантажити сертифікат"/>
    <hyperlink ref="C480" r:id="rId479" tooltip="Завантажити сертифікат" display="Завантажити сертифікат"/>
    <hyperlink ref="C481" r:id="rId480" tooltip="Завантажити сертифікат" display="Завантажити сертифікат"/>
    <hyperlink ref="C482" r:id="rId481" tooltip="Завантажити сертифікат" display="Завантажити сертифікат"/>
    <hyperlink ref="C483" r:id="rId482" tooltip="Завантажити сертифікат" display="Завантажити сертифікат"/>
    <hyperlink ref="C484" r:id="rId483" tooltip="Завантажити сертифікат" display="Завантажити сертифікат"/>
    <hyperlink ref="C485" r:id="rId484" tooltip="Завантажити сертифікат" display="Завантажити сертифікат"/>
    <hyperlink ref="C486" r:id="rId485" tooltip="Завантажити сертифікат" display="Завантажити сертифікат"/>
    <hyperlink ref="C487" r:id="rId486" tooltip="Завантажити сертифікат" display="Завантажити сертифікат"/>
    <hyperlink ref="C488" r:id="rId487" tooltip="Завантажити сертифікат" display="Завантажити сертифікат"/>
    <hyperlink ref="C489" r:id="rId488" tooltip="Завантажити сертифікат" display="Завантажити сертифікат"/>
    <hyperlink ref="C490" r:id="rId489" tooltip="Завантажити сертифікат" display="Завантажити сертифікат"/>
    <hyperlink ref="C491" r:id="rId490" tooltip="Завантажити сертифікат" display="Завантажити сертифікат"/>
    <hyperlink ref="C492" r:id="rId491" tooltip="Завантажити сертифікат" display="Завантажити сертифікат"/>
    <hyperlink ref="C493" r:id="rId492" tooltip="Завантажити сертифікат" display="Завантажити сертифікат"/>
    <hyperlink ref="C494" r:id="rId493" tooltip="Завантажити сертифікат" display="Завантажити сертифікат"/>
    <hyperlink ref="C495" r:id="rId494" tooltip="Завантажити сертифікат" display="Завантажити сертифікат"/>
    <hyperlink ref="C496" r:id="rId495" tooltip="Завантажити сертифікат" display="Завантажити сертифікат"/>
    <hyperlink ref="C497" r:id="rId496" tooltip="Завантажити сертифікат" display="Завантажити сертифікат"/>
    <hyperlink ref="C498" r:id="rId497" tooltip="Завантажити сертифікат" display="Завантажити сертифікат"/>
    <hyperlink ref="C499" r:id="rId498" tooltip="Завантажити сертифікат" display="Завантажити сертифікат"/>
    <hyperlink ref="C500" r:id="rId499" tooltip="Завантажити сертифікат" display="Завантажити сертифікат"/>
    <hyperlink ref="C501" r:id="rId500" tooltip="Завантажити сертифікат" display="Завантажити сертифікат"/>
    <hyperlink ref="C502" r:id="rId501" tooltip="Завантажити сертифікат" display="Завантажити сертифікат"/>
    <hyperlink ref="C503" r:id="rId502" tooltip="Завантажити сертифікат" display="Завантажити сертифікат"/>
    <hyperlink ref="C504" r:id="rId503" tooltip="Завантажити сертифікат" display="Завантажити сертифікат"/>
    <hyperlink ref="C505" r:id="rId504" tooltip="Завантажити сертифікат" display="Завантажити сертифікат"/>
    <hyperlink ref="C506" r:id="rId505" tooltip="Завантажити сертифікат" display="Завантажити сертифікат"/>
    <hyperlink ref="C507" r:id="rId506" tooltip="Завантажити сертифікат" display="Завантажити сертифікат"/>
    <hyperlink ref="C508" r:id="rId507" tooltip="Завантажити сертифікат" display="Завантажити сертифікат"/>
    <hyperlink ref="C509" r:id="rId508" tooltip="Завантажити сертифікат" display="Завантажити сертифікат"/>
    <hyperlink ref="C510" r:id="rId509" tooltip="Завантажити сертифікат" display="Завантажити сертифікат"/>
    <hyperlink ref="C511" r:id="rId510" tooltip="Завантажити сертифікат" display="Завантажити сертифікат"/>
    <hyperlink ref="C512" r:id="rId511" tooltip="Завантажити сертифікат" display="Завантажити сертифікат"/>
    <hyperlink ref="C513" r:id="rId512" tooltip="Завантажити сертифікат" display="Завантажити сертифікат"/>
    <hyperlink ref="C514" r:id="rId513" tooltip="Завантажити сертифікат" display="Завантажити сертифікат"/>
    <hyperlink ref="C515" r:id="rId514" tooltip="Завантажити сертифікат" display="Завантажити сертифікат"/>
    <hyperlink ref="C516" r:id="rId515" tooltip="Завантажити сертифікат" display="Завантажити сертифікат"/>
    <hyperlink ref="C517" r:id="rId516" tooltip="Завантажити сертифікат" display="Завантажити сертифікат"/>
    <hyperlink ref="C518" r:id="rId517" tooltip="Завантажити сертифікат" display="Завантажити сертифікат"/>
    <hyperlink ref="C519" r:id="rId518" tooltip="Завантажити сертифікат" display="Завантажити сертифікат"/>
    <hyperlink ref="C520" r:id="rId519" tooltip="Завантажити сертифікат" display="Завантажити сертифікат"/>
    <hyperlink ref="C521" r:id="rId520" tooltip="Завантажити сертифікат" display="Завантажити сертифікат"/>
    <hyperlink ref="C522" r:id="rId521" tooltip="Завантажити сертифікат" display="Завантажити сертифікат"/>
    <hyperlink ref="C523" r:id="rId522" tooltip="Завантажити сертифікат" display="Завантажити сертифікат"/>
    <hyperlink ref="C524" r:id="rId523" tooltip="Завантажити сертифікат" display="Завантажити сертифікат"/>
    <hyperlink ref="C525" r:id="rId524" tooltip="Завантажити сертифікат" display="Завантажити сертифікат"/>
    <hyperlink ref="C526" r:id="rId525" tooltip="Завантажити сертифікат" display="Завантажити сертифікат"/>
    <hyperlink ref="C527" r:id="rId526" tooltip="Завантажити сертифікат" display="Завантажити сертифікат"/>
    <hyperlink ref="C528" r:id="rId527" tooltip="Завантажити сертифікат" display="Завантажити сертифікат"/>
    <hyperlink ref="C529" r:id="rId528" tooltip="Завантажити сертифікат" display="Завантажити сертифікат"/>
    <hyperlink ref="C530" r:id="rId529" tooltip="Завантажити сертифікат" display="Завантажити сертифікат"/>
    <hyperlink ref="C531" r:id="rId530" tooltip="Завантажити сертифікат" display="Завантажити сертифікат"/>
    <hyperlink ref="C532" r:id="rId531" tooltip="Завантажити сертифікат" display="Завантажити сертифікат"/>
    <hyperlink ref="C533" r:id="rId532" tooltip="Завантажити сертифікат" display="Завантажити сертифікат"/>
    <hyperlink ref="C534" r:id="rId533" tooltip="Завантажити сертифікат" display="Завантажити сертифікат"/>
    <hyperlink ref="C535" r:id="rId534" tooltip="Завантажити сертифікат" display="Завантажити сертифікат"/>
    <hyperlink ref="C536" r:id="rId535" tooltip="Завантажити сертифікат" display="Завантажити сертифікат"/>
    <hyperlink ref="C537" r:id="rId536" tooltip="Завантажити сертифікат" display="Завантажити сертифікат"/>
    <hyperlink ref="C538" r:id="rId537" tooltip="Завантажити сертифікат" display="Завантажити сертифікат"/>
    <hyperlink ref="C539" r:id="rId538" tooltip="Завантажити сертифікат" display="Завантажити сертифікат"/>
    <hyperlink ref="C540" r:id="rId539" tooltip="Завантажити сертифікат" display="Завантажити сертифікат"/>
    <hyperlink ref="C541" r:id="rId540" tooltip="Завантажити сертифікат" display="Завантажити сертифікат"/>
    <hyperlink ref="C542" r:id="rId541" tooltip="Завантажити сертифікат" display="Завантажити сертифікат"/>
    <hyperlink ref="C543" r:id="rId542" tooltip="Завантажити сертифікат" display="Завантажити сертифікат"/>
    <hyperlink ref="C544" r:id="rId543" tooltip="Завантажити сертифікат" display="Завантажити сертифікат"/>
    <hyperlink ref="C545" r:id="rId544" tooltip="Завантажити сертифікат" display="Завантажити сертифікат"/>
    <hyperlink ref="C546" r:id="rId545" tooltip="Завантажити сертифікат" display="Завантажити сертифікат"/>
    <hyperlink ref="C547" r:id="rId546" tooltip="Завантажити сертифікат" display="Завантажити сертифікат"/>
    <hyperlink ref="C548" r:id="rId547" tooltip="Завантажити сертифікат" display="Завантажити сертифікат"/>
    <hyperlink ref="C549" r:id="rId548" tooltip="Завантажити сертифікат" display="Завантажити сертифікат"/>
    <hyperlink ref="C550" r:id="rId549" tooltip="Завантажити сертифікат" display="Завантажити сертифікат"/>
    <hyperlink ref="C551" r:id="rId550" tooltip="Завантажити сертифікат" display="Завантажити сертифікат"/>
    <hyperlink ref="C552" r:id="rId551" tooltip="Завантажити сертифікат" display="Завантажити сертифікат"/>
    <hyperlink ref="C553" r:id="rId552" tooltip="Завантажити сертифікат" display="Завантажити сертифікат"/>
    <hyperlink ref="C554" r:id="rId553" tooltip="Завантажити сертифікат" display="Завантажити сертифікат"/>
    <hyperlink ref="C555" r:id="rId554" tooltip="Завантажити сертифікат" display="Завантажити сертифікат"/>
    <hyperlink ref="C556" r:id="rId555" tooltip="Завантажити сертифікат" display="Завантажити сертифікат"/>
    <hyperlink ref="C557" r:id="rId556" tooltip="Завантажити сертифікат" display="Завантажити сертифікат"/>
    <hyperlink ref="C558" r:id="rId557" tooltip="Завантажити сертифікат" display="Завантажити сертифікат"/>
    <hyperlink ref="C559" r:id="rId558" tooltip="Завантажити сертифікат" display="Завантажити сертифікат"/>
    <hyperlink ref="C560" r:id="rId559" tooltip="Завантажити сертифікат" display="Завантажити сертифікат"/>
    <hyperlink ref="C561" r:id="rId560" tooltip="Завантажити сертифікат" display="Завантажити сертифікат"/>
    <hyperlink ref="C562" r:id="rId561" tooltip="Завантажити сертифікат" display="Завантажити сертифікат"/>
    <hyperlink ref="C563" r:id="rId562" tooltip="Завантажити сертифікат" display="Завантажити сертифікат"/>
    <hyperlink ref="C564" r:id="rId563" tooltip="Завантажити сертифікат" display="Завантажити сертифікат"/>
    <hyperlink ref="C565" r:id="rId564" tooltip="Завантажити сертифікат" display="Завантажити сертифікат"/>
    <hyperlink ref="C566" r:id="rId565" tooltip="Завантажити сертифікат" display="Завантажити сертифікат"/>
    <hyperlink ref="C567" r:id="rId566" tooltip="Завантажити сертифікат" display="Завантажити сертифікат"/>
    <hyperlink ref="C568" r:id="rId567" tooltip="Завантажити сертифікат" display="Завантажити сертифікат"/>
    <hyperlink ref="C569" r:id="rId568" tooltip="Завантажити сертифікат" display="Завантажити сертифікат"/>
    <hyperlink ref="C570" r:id="rId569" tooltip="Завантажити сертифікат" display="Завантажити сертифікат"/>
    <hyperlink ref="C571" r:id="rId570" tooltip="Завантажити сертифікат" display="Завантажити сертифікат"/>
    <hyperlink ref="C572" r:id="rId571" tooltip="Завантажити сертифікат" display="Завантажити сертифікат"/>
    <hyperlink ref="C573" r:id="rId572" tooltip="Завантажити сертифікат" display="Завантажити сертифікат"/>
    <hyperlink ref="C574" r:id="rId573" tooltip="Завантажити сертифікат" display="Завантажити сертифікат"/>
    <hyperlink ref="C575" r:id="rId574" tooltip="Завантажити сертифікат" display="Завантажити сертифікат"/>
    <hyperlink ref="C576" r:id="rId575" tooltip="Завантажити сертифікат" display="Завантажити сертифікат"/>
    <hyperlink ref="C577" r:id="rId576" tooltip="Завантажити сертифікат" display="Завантажити сертифікат"/>
    <hyperlink ref="C578" r:id="rId577" tooltip="Завантажити сертифікат" display="Завантажити сертифікат"/>
    <hyperlink ref="C579" r:id="rId578" tooltip="Завантажити сертифікат" display="Завантажити сертифікат"/>
    <hyperlink ref="C580" r:id="rId579" tooltip="Завантажити сертифікат" display="Завантажити сертифікат"/>
    <hyperlink ref="C581" r:id="rId580" tooltip="Завантажити сертифікат" display="Завантажити сертифікат"/>
    <hyperlink ref="C582" r:id="rId581" tooltip="Завантажити сертифікат" display="Завантажити сертифікат"/>
    <hyperlink ref="C583" r:id="rId582" tooltip="Завантажити сертифікат" display="Завантажити сертифікат"/>
    <hyperlink ref="C584" r:id="rId583" tooltip="Завантажити сертифікат" display="Завантажити сертифікат"/>
    <hyperlink ref="C585" r:id="rId584" tooltip="Завантажити сертифікат" display="Завантажити сертифікат"/>
    <hyperlink ref="C586" r:id="rId585" tooltip="Завантажити сертифікат" display="Завантажити сертифікат"/>
    <hyperlink ref="C587" r:id="rId586" tooltip="Завантажити сертифікат" display="Завантажити сертифікат"/>
    <hyperlink ref="C588" r:id="rId587" tooltip="Завантажити сертифікат" display="Завантажити сертифікат"/>
    <hyperlink ref="C589" r:id="rId588" tooltip="Завантажити сертифікат" display="Завантажити сертифікат"/>
    <hyperlink ref="C590" r:id="rId589" tooltip="Завантажити сертифікат" display="Завантажити сертифікат"/>
    <hyperlink ref="C591" r:id="rId590" tooltip="Завантажити сертифікат" display="Завантажити сертифікат"/>
    <hyperlink ref="C592" r:id="rId591" tooltip="Завантажити сертифікат" display="Завантажити сертифікат"/>
    <hyperlink ref="C593" r:id="rId592" tooltip="Завантажити сертифікат" display="Завантажити сертифікат"/>
    <hyperlink ref="C594" r:id="rId593" tooltip="Завантажити сертифікат" display="Завантажити сертифікат"/>
    <hyperlink ref="C595" r:id="rId594" tooltip="Завантажити сертифікат" display="Завантажити сертифікат"/>
    <hyperlink ref="C596" r:id="rId595" tooltip="Завантажити сертифікат" display="Завантажити сертифікат"/>
    <hyperlink ref="C597" r:id="rId596" tooltip="Завантажити сертифікат" display="Завантажити сертифікат"/>
    <hyperlink ref="C598" r:id="rId597" tooltip="Завантажити сертифікат" display="Завантажити сертифікат"/>
    <hyperlink ref="C599" r:id="rId598" tooltip="Завантажити сертифікат" display="Завантажити сертифікат"/>
    <hyperlink ref="C600" r:id="rId599" tooltip="Завантажити сертифікат" display="Завантажити сертифікат"/>
    <hyperlink ref="C601" r:id="rId600" tooltip="Завантажити сертифікат" display="Завантажити сертифікат"/>
    <hyperlink ref="C602" r:id="rId601" tooltip="Завантажити сертифікат" display="Завантажити сертифікат"/>
    <hyperlink ref="C603" r:id="rId602" tooltip="Завантажити сертифікат" display="Завантажити сертифікат"/>
    <hyperlink ref="C604" r:id="rId603" tooltip="Завантажити сертифікат" display="Завантажити сертифікат"/>
    <hyperlink ref="C605" r:id="rId604" tooltip="Завантажити сертифікат" display="Завантажити сертифікат"/>
    <hyperlink ref="C606" r:id="rId605" tooltip="Завантажити сертифікат" display="Завантажити сертифікат"/>
    <hyperlink ref="C607" r:id="rId606" tooltip="Завантажити сертифікат" display="Завантажити сертифікат"/>
    <hyperlink ref="C608" r:id="rId607" tooltip="Завантажити сертифікат" display="Завантажити сертифікат"/>
    <hyperlink ref="C609" r:id="rId608" tooltip="Завантажити сертифікат" display="Завантажити сертифікат"/>
    <hyperlink ref="C610" r:id="rId609" tooltip="Завантажити сертифікат" display="Завантажити сертифікат"/>
    <hyperlink ref="C611" r:id="rId610" tooltip="Завантажити сертифікат" display="Завантажити сертифікат"/>
    <hyperlink ref="C612" r:id="rId611" tooltip="Завантажити сертифікат" display="Завантажити сертифікат"/>
    <hyperlink ref="C613" r:id="rId612" tooltip="Завантажити сертифікат" display="Завантажити сертифікат"/>
    <hyperlink ref="C614" r:id="rId613" tooltip="Завантажити сертифікат" display="Завантажити сертифікат"/>
    <hyperlink ref="C615" r:id="rId614" tooltip="Завантажити сертифікат" display="Завантажити сертифікат"/>
    <hyperlink ref="C616" r:id="rId615" tooltip="Завантажити сертифікат" display="Завантажити сертифікат"/>
    <hyperlink ref="C617" r:id="rId616" tooltip="Завантажити сертифікат" display="Завантажити сертифікат"/>
    <hyperlink ref="C618" r:id="rId617" tooltip="Завантажити сертифікат" display="Завантажити сертифікат"/>
    <hyperlink ref="C619" r:id="rId618" tooltip="Завантажити сертифікат" display="Завантажити сертифікат"/>
    <hyperlink ref="C620" r:id="rId619" tooltip="Завантажити сертифікат" display="Завантажити сертифікат"/>
    <hyperlink ref="C621" r:id="rId620" tooltip="Завантажити сертифікат" display="Завантажити сертифікат"/>
    <hyperlink ref="C622" r:id="rId621" tooltip="Завантажити сертифікат" display="Завантажити сертифікат"/>
    <hyperlink ref="C623" r:id="rId622" tooltip="Завантажити сертифікат" display="Завантажити сертифікат"/>
    <hyperlink ref="C624" r:id="rId623" tooltip="Завантажити сертифікат" display="Завантажити сертифікат"/>
    <hyperlink ref="C625" r:id="rId624" tooltip="Завантажити сертифікат" display="Завантажити сертифікат"/>
    <hyperlink ref="C626" r:id="rId625" tooltip="Завантажити сертифікат" display="Завантажити сертифікат"/>
    <hyperlink ref="C627" r:id="rId626" tooltip="Завантажити сертифікат" display="Завантажити сертифікат"/>
    <hyperlink ref="C628" r:id="rId627" tooltip="Завантажити сертифікат" display="Завантажити сертифікат"/>
    <hyperlink ref="C629" r:id="rId628" tooltip="Завантажити сертифікат" display="Завантажити сертифікат"/>
    <hyperlink ref="C630" r:id="rId629" tooltip="Завантажити сертифікат" display="Завантажити сертифікат"/>
    <hyperlink ref="C631" r:id="rId630" tooltip="Завантажити сертифікат" display="Завантажити сертифікат"/>
    <hyperlink ref="C632" r:id="rId631" tooltip="Завантажити сертифікат" display="Завантажити сертифікат"/>
    <hyperlink ref="C633" r:id="rId632" tooltip="Завантажити сертифікат" display="Завантажити сертифікат"/>
    <hyperlink ref="C634" r:id="rId633" tooltip="Завантажити сертифікат" display="Завантажити сертифікат"/>
    <hyperlink ref="C635" r:id="rId634" tooltip="Завантажити сертифікат" display="Завантажити сертифікат"/>
    <hyperlink ref="C636" r:id="rId635" tooltip="Завантажити сертифікат" display="Завантажити сертифікат"/>
    <hyperlink ref="C637" r:id="rId636" tooltip="Завантажити сертифікат" display="Завантажити сертифікат"/>
    <hyperlink ref="C638" r:id="rId637" tooltip="Завантажити сертифікат" display="Завантажити сертифікат"/>
    <hyperlink ref="C639" r:id="rId638" tooltip="Завантажити сертифікат" display="Завантажити сертифікат"/>
    <hyperlink ref="C640" r:id="rId639" tooltip="Завантажити сертифікат" display="Завантажити сертифікат"/>
    <hyperlink ref="C641" r:id="rId640" tooltip="Завантажити сертифікат" display="Завантажити сертифікат"/>
    <hyperlink ref="C642" r:id="rId641" tooltip="Завантажити сертифікат" display="Завантажити сертифікат"/>
    <hyperlink ref="C643" r:id="rId642" tooltip="Завантажити сертифікат" display="Завантажити сертифікат"/>
    <hyperlink ref="C644" r:id="rId643" tooltip="Завантажити сертифікат" display="Завантажити сертифікат"/>
    <hyperlink ref="C645" r:id="rId644" tooltip="Завантажити сертифікат" display="Завантажити сертифікат"/>
    <hyperlink ref="C646" r:id="rId645" tooltip="Завантажити сертифікат" display="Завантажити сертифікат"/>
    <hyperlink ref="C647" r:id="rId646" tooltip="Завантажити сертифікат" display="Завантажити сертифікат"/>
    <hyperlink ref="C648" r:id="rId647" tooltip="Завантажити сертифікат" display="Завантажити сертифікат"/>
    <hyperlink ref="C649" r:id="rId648" tooltip="Завантажити сертифікат" display="Завантажити сертифікат"/>
    <hyperlink ref="C650" r:id="rId649" tooltip="Завантажити сертифікат" display="Завантажити сертифікат"/>
    <hyperlink ref="C651" r:id="rId650" tooltip="Завантажити сертифікат" display="Завантажити сертифікат"/>
    <hyperlink ref="C652" r:id="rId651" tooltip="Завантажити сертифікат" display="Завантажити сертифікат"/>
    <hyperlink ref="C653" r:id="rId652" tooltip="Завантажити сертифікат" display="Завантажити сертифікат"/>
    <hyperlink ref="C654" r:id="rId653" tooltip="Завантажити сертифікат" display="Завантажити сертифікат"/>
    <hyperlink ref="C655" r:id="rId654" tooltip="Завантажити сертифікат" display="Завантажити сертифікат"/>
    <hyperlink ref="C656" r:id="rId655" tooltip="Завантажити сертифікат" display="Завантажити сертифікат"/>
    <hyperlink ref="C657" r:id="rId656" tooltip="Завантажити сертифікат" display="Завантажити сертифікат"/>
    <hyperlink ref="C658" r:id="rId657" tooltip="Завантажити сертифікат" display="Завантажити сертифікат"/>
    <hyperlink ref="C659" r:id="rId658" tooltip="Завантажити сертифікат" display="Завантажити сертифікат"/>
    <hyperlink ref="C660" r:id="rId659" tooltip="Завантажити сертифікат" display="Завантажити сертифікат"/>
    <hyperlink ref="C661" r:id="rId660" tooltip="Завантажити сертифікат" display="Завантажити сертифікат"/>
    <hyperlink ref="C662" r:id="rId661" tooltip="Завантажити сертифікат" display="Завантажити сертифікат"/>
    <hyperlink ref="C663" r:id="rId662" tooltip="Завантажити сертифікат" display="Завантажити сертифікат"/>
    <hyperlink ref="C664" r:id="rId663" tooltip="Завантажити сертифікат" display="Завантажити сертифікат"/>
    <hyperlink ref="C665" r:id="rId664" tooltip="Завантажити сертифікат" display="Завантажити сертифікат"/>
    <hyperlink ref="C666" r:id="rId665" tooltip="Завантажити сертифікат" display="Завантажити сертифікат"/>
    <hyperlink ref="C667" r:id="rId666" tooltip="Завантажити сертифікат" display="Завантажити сертифікат"/>
    <hyperlink ref="C668" r:id="rId667" tooltip="Завантажити сертифікат" display="Завантажити сертифікат"/>
    <hyperlink ref="C669" r:id="rId668" tooltip="Завантажити сертифікат" display="Завантажити сертифікат"/>
    <hyperlink ref="C670" r:id="rId669" tooltip="Завантажити сертифікат" display="Завантажити сертифікат"/>
    <hyperlink ref="C671" r:id="rId670" tooltip="Завантажити сертифікат" display="Завантажити сертифікат"/>
    <hyperlink ref="C672" r:id="rId671" tooltip="Завантажити сертифікат" display="Завантажити сертифікат"/>
    <hyperlink ref="C673" r:id="rId672" tooltip="Завантажити сертифікат" display="Завантажити сертифікат"/>
    <hyperlink ref="C674" r:id="rId673" tooltip="Завантажити сертифікат" display="Завантажити сертифікат"/>
    <hyperlink ref="C675" r:id="rId674" tooltip="Завантажити сертифікат" display="Завантажити сертифікат"/>
    <hyperlink ref="C676" r:id="rId675" tooltip="Завантажити сертифікат" display="Завантажити сертифікат"/>
    <hyperlink ref="C677" r:id="rId676" tooltip="Завантажити сертифікат" display="Завантажити сертифікат"/>
    <hyperlink ref="C678" r:id="rId677" tooltip="Завантажити сертифікат" display="Завантажити сертифікат"/>
    <hyperlink ref="C679" r:id="rId678" tooltip="Завантажити сертифікат" display="Завантажити сертифікат"/>
    <hyperlink ref="C680" r:id="rId679" tooltip="Завантажити сертифікат" display="Завантажити сертифікат"/>
    <hyperlink ref="C681" r:id="rId680" tooltip="Завантажити сертифікат" display="Завантажити сертифікат"/>
    <hyperlink ref="C682" r:id="rId681" tooltip="Завантажити сертифікат" display="Завантажити сертифікат"/>
    <hyperlink ref="C683" r:id="rId682" tooltip="Завантажити сертифікат" display="Завантажити сертифікат"/>
    <hyperlink ref="C684" r:id="rId683" tooltip="Завантажити сертифікат" display="Завантажити сертифікат"/>
    <hyperlink ref="C685" r:id="rId684" tooltip="Завантажити сертифікат" display="Завантажити сертифікат"/>
    <hyperlink ref="C686" r:id="rId685" tooltip="Завантажити сертифікат" display="Завантажити сертифікат"/>
    <hyperlink ref="C687" r:id="rId686" tooltip="Завантажити сертифікат" display="Завантажити сертифікат"/>
    <hyperlink ref="C688" r:id="rId687" tooltip="Завантажити сертифікат" display="Завантажити сертифікат"/>
    <hyperlink ref="C689" r:id="rId688" tooltip="Завантажити сертифікат" display="Завантажити сертифікат"/>
    <hyperlink ref="C690" r:id="rId689" tooltip="Завантажити сертифікат" display="Завантажити сертифікат"/>
    <hyperlink ref="C691" r:id="rId690" tooltip="Завантажити сертифікат" display="Завантажити сертифікат"/>
    <hyperlink ref="C692" r:id="rId691" tooltip="Завантажити сертифікат" display="Завантажити сертифікат"/>
    <hyperlink ref="C693" r:id="rId692" tooltip="Завантажити сертифікат" display="Завантажити сертифікат"/>
    <hyperlink ref="C694" r:id="rId693" tooltip="Завантажити сертифікат" display="Завантажити сертифікат"/>
    <hyperlink ref="C695" r:id="rId694" tooltip="Завантажити сертифікат" display="Завантажити сертифікат"/>
    <hyperlink ref="C696" r:id="rId695" tooltip="Завантажити сертифікат" display="Завантажити сертифікат"/>
    <hyperlink ref="C697" r:id="rId696" tooltip="Завантажити сертифікат" display="Завантажити сертифікат"/>
    <hyperlink ref="C698" r:id="rId697" tooltip="Завантажити сертифікат" display="Завантажити сертифікат"/>
    <hyperlink ref="C699" r:id="rId698" tooltip="Завантажити сертифікат" display="Завантажити сертифікат"/>
    <hyperlink ref="C700" r:id="rId699" tooltip="Завантажити сертифікат" display="Завантажити сертифікат"/>
    <hyperlink ref="C701" r:id="rId700" tooltip="Завантажити сертифікат" display="Завантажити сертифікат"/>
    <hyperlink ref="C702" r:id="rId701" tooltip="Завантажити сертифікат" display="Завантажити сертифікат"/>
    <hyperlink ref="C703" r:id="rId702" tooltip="Завантажити сертифікат" display="Завантажити сертифікат"/>
    <hyperlink ref="C704" r:id="rId703" tooltip="Завантажити сертифікат" display="Завантажити сертифікат"/>
    <hyperlink ref="C705" r:id="rId704" tooltip="Завантажити сертифікат" display="Завантажити сертифікат"/>
    <hyperlink ref="C706" r:id="rId705" tooltip="Завантажити сертифікат" display="Завантажити сертифікат"/>
    <hyperlink ref="C707" r:id="rId706" tooltip="Завантажити сертифікат" display="Завантажити сертифікат"/>
    <hyperlink ref="C708" r:id="rId707" tooltip="Завантажити сертифікат" display="Завантажити сертифікат"/>
    <hyperlink ref="C709" r:id="rId708" tooltip="Завантажити сертифікат" display="Завантажити сертифікат"/>
    <hyperlink ref="C710" r:id="rId709" tooltip="Завантажити сертифікат" display="Завантажити сертифікат"/>
    <hyperlink ref="C711" r:id="rId710" tooltip="Завантажити сертифікат" display="Завантажити сертифікат"/>
    <hyperlink ref="C712" r:id="rId711" tooltip="Завантажити сертифікат" display="Завантажити сертифікат"/>
    <hyperlink ref="C713" r:id="rId712" tooltip="Завантажити сертифікат" display="Завантажити сертифікат"/>
    <hyperlink ref="C714" r:id="rId713" tooltip="Завантажити сертифікат" display="Завантажити сертифікат"/>
    <hyperlink ref="C715" r:id="rId714" tooltip="Завантажити сертифікат" display="Завантажити сертифікат"/>
    <hyperlink ref="C716" r:id="rId715" tooltip="Завантажити сертифікат" display="Завантажити сертифікат"/>
    <hyperlink ref="C717" r:id="rId716" tooltip="Завантажити сертифікат" display="Завантажити сертифікат"/>
    <hyperlink ref="C718" r:id="rId717" tooltip="Завантажити сертифікат" display="Завантажити сертифікат"/>
    <hyperlink ref="C719" r:id="rId718" tooltip="Завантажити сертифікат" display="Завантажити сертифікат"/>
    <hyperlink ref="C720" r:id="rId719" tooltip="Завантажити сертифікат" display="Завантажити сертифікат"/>
    <hyperlink ref="C721" r:id="rId720" tooltip="Завантажити сертифікат" display="Завантажити сертифікат"/>
    <hyperlink ref="C722" r:id="rId721" tooltip="Завантажити сертифікат" display="Завантажити сертифікат"/>
    <hyperlink ref="C723" r:id="rId722" tooltip="Завантажити сертифікат" display="Завантажити сертифікат"/>
    <hyperlink ref="C724" r:id="rId723" tooltip="Завантажити сертифікат" display="Завантажити сертифікат"/>
    <hyperlink ref="C725" r:id="rId724" tooltip="Завантажити сертифікат" display="Завантажити сертифікат"/>
    <hyperlink ref="C726" r:id="rId725" tooltip="Завантажити сертифікат" display="Завантажити сертифікат"/>
    <hyperlink ref="C727" r:id="rId726" tooltip="Завантажити сертифікат" display="Завантажити сертифікат"/>
    <hyperlink ref="C728" r:id="rId727" tooltip="Завантажити сертифікат" display="Завантажити сертифікат"/>
    <hyperlink ref="C729" r:id="rId728" tooltip="Завантажити сертифікат" display="Завантажити сертифікат"/>
    <hyperlink ref="C730" r:id="rId729" tooltip="Завантажити сертифікат" display="Завантажити сертифікат"/>
    <hyperlink ref="C731" r:id="rId730" tooltip="Завантажити сертифікат" display="Завантажити сертифікат"/>
    <hyperlink ref="C732" r:id="rId731" tooltip="Завантажити сертифікат" display="Завантажити сертифікат"/>
    <hyperlink ref="C733" r:id="rId732" tooltip="Завантажити сертифікат" display="Завантажити сертифікат"/>
    <hyperlink ref="C734" r:id="rId733" tooltip="Завантажити сертифікат" display="Завантажити сертифікат"/>
    <hyperlink ref="C735" r:id="rId734" tooltip="Завантажити сертифікат" display="Завантажити сертифікат"/>
    <hyperlink ref="C736" r:id="rId735" tooltip="Завантажити сертифікат" display="Завантажити сертифікат"/>
    <hyperlink ref="C737" r:id="rId736" tooltip="Завантажити сертифікат" display="Завантажити сертифікат"/>
    <hyperlink ref="C738" r:id="rId737" tooltip="Завантажити сертифікат" display="Завантажити сертифікат"/>
    <hyperlink ref="C739" r:id="rId738" tooltip="Завантажити сертифікат" display="Завантажити сертифікат"/>
    <hyperlink ref="C740" r:id="rId739" tooltip="Завантажити сертифікат" display="Завантажити сертифікат"/>
    <hyperlink ref="C741" r:id="rId740" tooltip="Завантажити сертифікат" display="Завантажити сертифікат"/>
    <hyperlink ref="C742" r:id="rId741" tooltip="Завантажити сертифікат" display="Завантажити сертифікат"/>
    <hyperlink ref="C743" r:id="rId742" tooltip="Завантажити сертифікат" display="Завантажити сертифікат"/>
    <hyperlink ref="C744" r:id="rId743" tooltip="Завантажити сертифікат" display="Завантажити сертифікат"/>
    <hyperlink ref="C745" r:id="rId744" tooltip="Завантажити сертифікат" display="Завантажити сертифікат"/>
    <hyperlink ref="C746" r:id="rId745" tooltip="Завантажити сертифікат" display="Завантажити сертифікат"/>
    <hyperlink ref="C747" r:id="rId746" tooltip="Завантажити сертифікат" display="Завантажити сертифікат"/>
    <hyperlink ref="C748" r:id="rId747" tooltip="Завантажити сертифікат" display="Завантажити сертифікат"/>
    <hyperlink ref="C749" r:id="rId748" tooltip="Завантажити сертифікат" display="Завантажити сертифікат"/>
    <hyperlink ref="C750" r:id="rId749" tooltip="Завантажити сертифікат" display="Завантажити сертифікат"/>
    <hyperlink ref="C751" r:id="rId750" tooltip="Завантажити сертифікат" display="Завантажити сертифікат"/>
    <hyperlink ref="C752" r:id="rId751" tooltip="Завантажити сертифікат" display="Завантажити сертифікат"/>
    <hyperlink ref="C753" r:id="rId752" tooltip="Завантажити сертифікат" display="Завантажити сертифікат"/>
    <hyperlink ref="C754" r:id="rId753" tooltip="Завантажити сертифікат" display="Завантажити сертифікат"/>
    <hyperlink ref="C755" r:id="rId754" tooltip="Завантажити сертифікат" display="Завантажити сертифікат"/>
    <hyperlink ref="C756" r:id="rId755" tooltip="Завантажити сертифікат" display="Завантажити сертифікат"/>
    <hyperlink ref="C757" r:id="rId756" tooltip="Завантажити сертифікат" display="Завантажити сертифікат"/>
    <hyperlink ref="C758" r:id="rId757" tooltip="Завантажити сертифікат" display="Завантажити сертифікат"/>
    <hyperlink ref="C759" r:id="rId758" tooltip="Завантажити сертифікат" display="Завантажити сертифікат"/>
    <hyperlink ref="C760" r:id="rId759" tooltip="Завантажити сертифікат" display="Завантажити сертифікат"/>
    <hyperlink ref="C761" r:id="rId760" tooltip="Завантажити сертифікат" display="Завантажити сертифікат"/>
    <hyperlink ref="C762" r:id="rId761" tooltip="Завантажити сертифікат" display="Завантажити сертифікат"/>
    <hyperlink ref="C763" r:id="rId762" tooltip="Завантажити сертифікат" display="Завантажити сертифікат"/>
    <hyperlink ref="C764" r:id="rId763" tooltip="Завантажити сертифікат" display="Завантажити сертифікат"/>
    <hyperlink ref="C765" r:id="rId764" tooltip="Завантажити сертифікат" display="Завантажити сертифікат"/>
    <hyperlink ref="C766" r:id="rId765" tooltip="Завантажити сертифікат" display="Завантажити сертифікат"/>
    <hyperlink ref="C767" r:id="rId766" tooltip="Завантажити сертифікат" display="Завантажити сертифікат"/>
    <hyperlink ref="C768" r:id="rId767" tooltip="Завантажити сертифікат" display="Завантажити сертифікат"/>
    <hyperlink ref="C769" r:id="rId768" tooltip="Завантажити сертифікат" display="Завантажити сертифікат"/>
    <hyperlink ref="C770" r:id="rId769" tooltip="Завантажити сертифікат" display="Завантажити сертифікат"/>
    <hyperlink ref="C771" r:id="rId770" tooltip="Завантажити сертифікат" display="Завантажити сертифікат"/>
    <hyperlink ref="C772" r:id="rId771" tooltip="Завантажити сертифікат" display="Завантажити сертифікат"/>
    <hyperlink ref="C773" r:id="rId772" tooltip="Завантажити сертифікат" display="Завантажити сертифікат"/>
    <hyperlink ref="C774" r:id="rId773" tooltip="Завантажити сертифікат" display="Завантажити сертифікат"/>
    <hyperlink ref="C775" r:id="rId774" tooltip="Завантажити сертифікат" display="Завантажити сертифікат"/>
    <hyperlink ref="C776" r:id="rId775" tooltip="Завантажити сертифікат" display="Завантажити сертифікат"/>
    <hyperlink ref="C777" r:id="rId776" tooltip="Завантажити сертифікат" display="Завантажити сертифікат"/>
    <hyperlink ref="C778" r:id="rId777" tooltip="Завантажити сертифікат" display="Завантажити сертифікат"/>
    <hyperlink ref="C779" r:id="rId778" tooltip="Завантажити сертифікат" display="Завантажити сертифікат"/>
    <hyperlink ref="C780" r:id="rId779" tooltip="Завантажити сертифікат" display="Завантажити сертифікат"/>
    <hyperlink ref="C781" r:id="rId780" tooltip="Завантажити сертифікат" display="Завантажити сертифікат"/>
    <hyperlink ref="C782" r:id="rId781" tooltip="Завантажити сертифікат" display="Завантажити сертифікат"/>
    <hyperlink ref="C783" r:id="rId782" tooltip="Завантажити сертифікат" display="Завантажити сертифікат"/>
    <hyperlink ref="C784" r:id="rId783" tooltip="Завантажити сертифікат" display="Завантажити сертифікат"/>
    <hyperlink ref="C785" r:id="rId784" tooltip="Завантажити сертифікат" display="Завантажити сертифікат"/>
    <hyperlink ref="C786" r:id="rId785" tooltip="Завантажити сертифікат" display="Завантажити сертифікат"/>
    <hyperlink ref="C787" r:id="rId786" tooltip="Завантажити сертифікат" display="Завантажити сертифікат"/>
    <hyperlink ref="C788" r:id="rId787" tooltip="Завантажити сертифікат" display="Завантажити сертифікат"/>
    <hyperlink ref="C789" r:id="rId788" tooltip="Завантажити сертифікат" display="Завантажити сертифікат"/>
    <hyperlink ref="C790" r:id="rId789" tooltip="Завантажити сертифікат" display="Завантажити сертифікат"/>
    <hyperlink ref="C791" r:id="rId790" tooltip="Завантажити сертифікат" display="Завантажити сертифікат"/>
    <hyperlink ref="C792" r:id="rId791" tooltip="Завантажити сертифікат" display="Завантажити сертифікат"/>
    <hyperlink ref="C793" r:id="rId792" tooltip="Завантажити сертифікат" display="Завантажити сертифікат"/>
    <hyperlink ref="C794" r:id="rId793" tooltip="Завантажити сертифікат" display="Завантажити сертифікат"/>
    <hyperlink ref="C795" r:id="rId794" tooltip="Завантажити сертифікат" display="Завантажити сертифікат"/>
    <hyperlink ref="C796" r:id="rId795" tooltip="Завантажити сертифікат" display="Завантажити сертифікат"/>
    <hyperlink ref="C797" r:id="rId796" tooltip="Завантажити сертифікат" display="Завантажити сертифікат"/>
    <hyperlink ref="C798" r:id="rId797" tooltip="Завантажити сертифікат" display="Завантажити сертифікат"/>
    <hyperlink ref="C799" r:id="rId798" tooltip="Завантажити сертифікат" display="Завантажити сертифікат"/>
    <hyperlink ref="C800" r:id="rId799" tooltip="Завантажити сертифікат" display="Завантажити сертифікат"/>
    <hyperlink ref="C801" r:id="rId800" tooltip="Завантажити сертифікат" display="Завантажити сертифікат"/>
    <hyperlink ref="C802" r:id="rId801" tooltip="Завантажити сертифікат" display="Завантажити сертифікат"/>
    <hyperlink ref="C803" r:id="rId802" tooltip="Завантажити сертифікат" display="Завантажити сертифікат"/>
    <hyperlink ref="C804" r:id="rId803" tooltip="Завантажити сертифікат" display="Завантажити сертифікат"/>
    <hyperlink ref="C805" r:id="rId804" tooltip="Завантажити сертифікат" display="Завантажити сертифікат"/>
    <hyperlink ref="C806" r:id="rId805" tooltip="Завантажити сертифікат" display="Завантажити сертифікат"/>
    <hyperlink ref="C807" r:id="rId806" tooltip="Завантажити сертифікат" display="Завантажити сертифікат"/>
    <hyperlink ref="C808" r:id="rId807" tooltip="Завантажити сертифікат" display="Завантажити сертифікат"/>
    <hyperlink ref="C809" r:id="rId808" tooltip="Завантажити сертифікат" display="Завантажити сертифікат"/>
    <hyperlink ref="C810" r:id="rId809" tooltip="Завантажити сертифікат" display="Завантажити сертифікат"/>
    <hyperlink ref="C811" r:id="rId810" tooltip="Завантажити сертифікат" display="Завантажити сертифікат"/>
    <hyperlink ref="C812" r:id="rId811" tooltip="Завантажити сертифікат" display="Завантажити сертифікат"/>
    <hyperlink ref="C813" r:id="rId812" tooltip="Завантажити сертифікат" display="Завантажити сертифікат"/>
    <hyperlink ref="C814" r:id="rId813" tooltip="Завантажити сертифікат" display="Завантажити сертифікат"/>
    <hyperlink ref="C815" r:id="rId814" tooltip="Завантажити сертифікат" display="Завантажити сертифікат"/>
    <hyperlink ref="C816" r:id="rId815" tooltip="Завантажити сертифікат" display="Завантажити сертифікат"/>
    <hyperlink ref="C817" r:id="rId816" tooltip="Завантажити сертифікат" display="Завантажити сертифікат"/>
    <hyperlink ref="C818" r:id="rId817" tooltip="Завантажити сертифікат" display="Завантажити сертифікат"/>
    <hyperlink ref="C819" r:id="rId818" tooltip="Завантажити сертифікат" display="Завантажити сертифікат"/>
    <hyperlink ref="C820" r:id="rId819" tooltip="Завантажити сертифікат" display="Завантажити сертифікат"/>
    <hyperlink ref="C821" r:id="rId820" tooltip="Завантажити сертифікат" display="Завантажити сертифікат"/>
    <hyperlink ref="C822" r:id="rId821" tooltip="Завантажити сертифікат" display="Завантажити сертифікат"/>
    <hyperlink ref="C823" r:id="rId822" tooltip="Завантажити сертифікат" display="Завантажити сертифікат"/>
    <hyperlink ref="C824" r:id="rId823" tooltip="Завантажити сертифікат" display="Завантажити сертифікат"/>
    <hyperlink ref="C825" r:id="rId824" tooltip="Завантажити сертифікат" display="Завантажити сертифікат"/>
    <hyperlink ref="C826" r:id="rId825" tooltip="Завантажити сертифікат" display="Завантажити сертифікат"/>
    <hyperlink ref="C827" r:id="rId826" tooltip="Завантажити сертифікат" display="Завантажити сертифікат"/>
    <hyperlink ref="C828" r:id="rId827" tooltip="Завантажити сертифікат" display="Завантажити сертифікат"/>
    <hyperlink ref="C829" r:id="rId828" tooltip="Завантажити сертифікат" display="Завантажити сертифікат"/>
    <hyperlink ref="C830" r:id="rId829" tooltip="Завантажити сертифікат" display="Завантажити сертифікат"/>
    <hyperlink ref="C831" r:id="rId830" tooltip="Завантажити сертифікат" display="Завантажити сертифікат"/>
    <hyperlink ref="C832" r:id="rId831" tooltip="Завантажити сертифікат" display="Завантажити сертифікат"/>
    <hyperlink ref="C833" r:id="rId832" tooltip="Завантажити сертифікат" display="Завантажити сертифікат"/>
    <hyperlink ref="C834" r:id="rId833" tooltip="Завантажити сертифікат" display="Завантажити сертифікат"/>
    <hyperlink ref="C835" r:id="rId834" tooltip="Завантажити сертифікат" display="Завантажити сертифікат"/>
    <hyperlink ref="C836" r:id="rId835" tooltip="Завантажити сертифікат" display="Завантажити сертифікат"/>
    <hyperlink ref="C837" r:id="rId836" tooltip="Завантажити сертифікат" display="Завантажити сертифікат"/>
    <hyperlink ref="C838" r:id="rId837" tooltip="Завантажити сертифікат" display="Завантажити сертифікат"/>
    <hyperlink ref="C839" r:id="rId838" tooltip="Завантажити сертифікат" display="Завантажити сертифікат"/>
    <hyperlink ref="C840" r:id="rId839" tooltip="Завантажити сертифікат" display="Завантажити сертифікат"/>
    <hyperlink ref="C841" r:id="rId840" tooltip="Завантажити сертифікат" display="Завантажити сертифікат"/>
    <hyperlink ref="C842" r:id="rId841" tooltip="Завантажити сертифікат" display="Завантажити сертифікат"/>
    <hyperlink ref="C843" r:id="rId842" tooltip="Завантажити сертифікат" display="Завантажити сертифікат"/>
    <hyperlink ref="C844" r:id="rId843" tooltip="Завантажити сертифікат" display="Завантажити сертифікат"/>
    <hyperlink ref="C845" r:id="rId844" tooltip="Завантажити сертифікат" display="Завантажити сертифікат"/>
    <hyperlink ref="C846" r:id="rId845" tooltip="Завантажити сертифікат" display="Завантажити сертифікат"/>
    <hyperlink ref="C847" r:id="rId846" tooltip="Завантажити сертифікат" display="Завантажити сертифікат"/>
    <hyperlink ref="C848" r:id="rId847" tooltip="Завантажити сертифікат" display="Завантажити сертифікат"/>
    <hyperlink ref="C849" r:id="rId848" tooltip="Завантажити сертифікат" display="Завантажити сертифікат"/>
    <hyperlink ref="C850" r:id="rId849" tooltip="Завантажити сертифікат" display="Завантажити сертифікат"/>
    <hyperlink ref="C851" r:id="rId850" tooltip="Завантажити сертифікат" display="Завантажити сертифікат"/>
    <hyperlink ref="C852" r:id="rId851" tooltip="Завантажити сертифікат" display="Завантажити сертифікат"/>
    <hyperlink ref="C853" r:id="rId852" tooltip="Завантажити сертифікат" display="Завантажити сертифікат"/>
    <hyperlink ref="C854" r:id="rId853" tooltip="Завантажити сертифікат" display="Завантажити сертифікат"/>
    <hyperlink ref="C855" r:id="rId854" tooltip="Завантажити сертифікат" display="Завантажити сертифікат"/>
    <hyperlink ref="C856" r:id="rId855" tooltip="Завантажити сертифікат" display="Завантажити сертифікат"/>
    <hyperlink ref="C857" r:id="rId856" tooltip="Завантажити сертифікат" display="Завантажити сертифікат"/>
    <hyperlink ref="C858" r:id="rId857" tooltip="Завантажити сертифікат" display="Завантажити сертифікат"/>
    <hyperlink ref="C859" r:id="rId858" tooltip="Завантажити сертифікат" display="Завантажити сертифікат"/>
    <hyperlink ref="C860" r:id="rId859" tooltip="Завантажити сертифікат" display="Завантажити сертифікат"/>
    <hyperlink ref="C861" r:id="rId860" tooltip="Завантажити сертифікат" display="Завантажити сертифікат"/>
    <hyperlink ref="C862" r:id="rId861" tooltip="Завантажити сертифікат" display="Завантажити сертифікат"/>
    <hyperlink ref="C863" r:id="rId862" tooltip="Завантажити сертифікат" display="Завантажити сертифікат"/>
    <hyperlink ref="C864" r:id="rId863" tooltip="Завантажити сертифікат" display="Завантажити сертифікат"/>
    <hyperlink ref="C865" r:id="rId864" tooltip="Завантажити сертифікат" display="Завантажити сертифікат"/>
    <hyperlink ref="C866" r:id="rId865" tooltip="Завантажити сертифікат" display="Завантажити сертифікат"/>
    <hyperlink ref="C867" r:id="rId866" tooltip="Завантажити сертифікат" display="Завантажити сертифікат"/>
    <hyperlink ref="C868" r:id="rId867" tooltip="Завантажити сертифікат" display="Завантажити сертифікат"/>
    <hyperlink ref="C869" r:id="rId868" tooltip="Завантажити сертифікат" display="Завантажити сертифікат"/>
    <hyperlink ref="C870" r:id="rId869" tooltip="Завантажити сертифікат" display="Завантажити сертифікат"/>
    <hyperlink ref="C871" r:id="rId870" tooltip="Завантажити сертифікат" display="Завантажити сертифікат"/>
    <hyperlink ref="C872" r:id="rId871" tooltip="Завантажити сертифікат" display="Завантажити сертифікат"/>
    <hyperlink ref="C873" r:id="rId872" tooltip="Завантажити сертифікат" display="Завантажити сертифікат"/>
    <hyperlink ref="C874" r:id="rId873" tooltip="Завантажити сертифікат" display="Завантажити сертифікат"/>
    <hyperlink ref="C875" r:id="rId874" tooltip="Завантажити сертифікат" display="Завантажити сертифікат"/>
    <hyperlink ref="C876" r:id="rId875" tooltip="Завантажити сертифікат" display="Завантажити сертифікат"/>
    <hyperlink ref="C877" r:id="rId876" tooltip="Завантажити сертифікат" display="Завантажити сертифікат"/>
    <hyperlink ref="C878" r:id="rId877" tooltip="Завантажити сертифікат" display="Завантажити сертифікат"/>
    <hyperlink ref="C879" r:id="rId878" tooltip="Завантажити сертифікат" display="Завантажити сертифікат"/>
    <hyperlink ref="C880" r:id="rId879" tooltip="Завантажити сертифікат" display="Завантажити сертифікат"/>
    <hyperlink ref="C881" r:id="rId880" tooltip="Завантажити сертифікат" display="Завантажити сертифікат"/>
    <hyperlink ref="C882" r:id="rId881" tooltip="Завантажити сертифікат" display="Завантажити сертифікат"/>
    <hyperlink ref="C883" r:id="rId882" tooltip="Завантажити сертифікат" display="Завантажити сертифікат"/>
    <hyperlink ref="C884" r:id="rId883" tooltip="Завантажити сертифікат" display="Завантажити сертифікат"/>
    <hyperlink ref="C885" r:id="rId884" tooltip="Завантажити сертифікат" display="Завантажити сертифікат"/>
    <hyperlink ref="C886" r:id="rId885" tooltip="Завантажити сертифікат" display="Завантажити сертифікат"/>
    <hyperlink ref="C887" r:id="rId886" tooltip="Завантажити сертифікат" display="Завантажити сертифікат"/>
    <hyperlink ref="C888" r:id="rId887" tooltip="Завантажити сертифікат" display="Завантажити сертифікат"/>
    <hyperlink ref="C889" r:id="rId888" tooltip="Завантажити сертифікат" display="Завантажити сертифікат"/>
    <hyperlink ref="C890" r:id="rId889" tooltip="Завантажити сертифікат" display="Завантажити сертифікат"/>
    <hyperlink ref="C891" r:id="rId890" tooltip="Завантажити сертифікат" display="Завантажити сертифікат"/>
    <hyperlink ref="C892" r:id="rId891" tooltip="Завантажити сертифікат" display="Завантажити сертифікат"/>
    <hyperlink ref="C893" r:id="rId892" tooltip="Завантажити сертифікат" display="Завантажити сертифікат"/>
    <hyperlink ref="C894" r:id="rId893" tooltip="Завантажити сертифікат" display="Завантажити сертифікат"/>
    <hyperlink ref="C895" r:id="rId894" tooltip="Завантажити сертифікат" display="Завантажити сертифікат"/>
    <hyperlink ref="C896" r:id="rId895" tooltip="Завантажити сертифікат" display="Завантажити сертифікат"/>
    <hyperlink ref="C897" r:id="rId896" tooltip="Завантажити сертифікат" display="Завантажити сертифікат"/>
    <hyperlink ref="C898" r:id="rId897" tooltip="Завантажити сертифікат" display="Завантажити сертифікат"/>
    <hyperlink ref="C899" r:id="rId898" tooltip="Завантажити сертифікат" display="Завантажити сертифікат"/>
    <hyperlink ref="C900" r:id="rId899" tooltip="Завантажити сертифікат" display="Завантажити сертифікат"/>
    <hyperlink ref="C901" r:id="rId900" tooltip="Завантажити сертифікат" display="Завантажити сертифікат"/>
    <hyperlink ref="C902" r:id="rId901" tooltip="Завантажити сертифікат" display="Завантажити сертифікат"/>
    <hyperlink ref="C903" r:id="rId902" tooltip="Завантажити сертифікат" display="Завантажити сертифікат"/>
    <hyperlink ref="C904" r:id="rId903" tooltip="Завантажити сертифікат" display="Завантажити сертифікат"/>
    <hyperlink ref="C905" r:id="rId904" tooltip="Завантажити сертифікат" display="Завантажити сертифікат"/>
    <hyperlink ref="C906" r:id="rId905" tooltip="Завантажити сертифікат" display="Завантажити сертифікат"/>
    <hyperlink ref="C907" r:id="rId906" tooltip="Завантажити сертифікат" display="Завантажити сертифікат"/>
    <hyperlink ref="C908" r:id="rId907" tooltip="Завантажити сертифікат" display="Завантажити сертифікат"/>
    <hyperlink ref="C909" r:id="rId908" tooltip="Завантажити сертифікат" display="Завантажити сертифікат"/>
    <hyperlink ref="C910" r:id="rId909" tooltip="Завантажити сертифікат" display="Завантажити сертифікат"/>
    <hyperlink ref="C911" r:id="rId910" tooltip="Завантажити сертифікат" display="Завантажити сертифікат"/>
    <hyperlink ref="C912" r:id="rId911" tooltip="Завантажити сертифікат" display="Завантажити сертифікат"/>
    <hyperlink ref="C913" r:id="rId912" tooltip="Завантажити сертифікат" display="Завантажити сертифікат"/>
    <hyperlink ref="C914" r:id="rId913" tooltip="Завантажити сертифікат" display="Завантажити сертифікат"/>
    <hyperlink ref="C915" r:id="rId914" tooltip="Завантажити сертифікат" display="Завантажити сертифікат"/>
    <hyperlink ref="C916" r:id="rId915" tooltip="Завантажити сертифікат" display="Завантажити сертифікат"/>
    <hyperlink ref="C917" r:id="rId916" tooltip="Завантажити сертифікат" display="Завантажити сертифікат"/>
    <hyperlink ref="C918" r:id="rId917" tooltip="Завантажити сертифікат" display="Завантажити сертифікат"/>
    <hyperlink ref="C919" r:id="rId918" tooltip="Завантажити сертифікат" display="Завантажити сертифікат"/>
    <hyperlink ref="C920" r:id="rId919" tooltip="Завантажити сертифікат" display="Завантажити сертифікат"/>
    <hyperlink ref="C921" r:id="rId920" tooltip="Завантажити сертифікат" display="Завантажити сертифікат"/>
    <hyperlink ref="C922" r:id="rId921" tooltip="Завантажити сертифікат" display="Завантажити сертифікат"/>
    <hyperlink ref="C923" r:id="rId922" tooltip="Завантажити сертифікат" display="Завантажити сертифікат"/>
    <hyperlink ref="C924" r:id="rId923" tooltip="Завантажити сертифікат" display="Завантажити сертифікат"/>
    <hyperlink ref="C925" r:id="rId924" tooltip="Завантажити сертифікат" display="Завантажити сертифікат"/>
    <hyperlink ref="C926" r:id="rId925" tooltip="Завантажити сертифікат" display="Завантажити сертифікат"/>
  </hyperlinks>
  <pageMargins left="0.7" right="0.7" top="0.75" bottom="0.75" header="0.3" footer="0.3"/>
  <pageSetup orientation="portrait" r:id="rId9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2025-01-03T16:56:50Z</dcterms:created>
  <dcterms:modified xsi:type="dcterms:W3CDTF">2025-01-03T16:58:29Z</dcterms:modified>
  <cp:category/>
</cp:coreProperties>
</file>