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обочі файли\День Заощаджень\2024\Конкурси\Для початкових класів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291" i="1" l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<sst xmlns="http://schemas.openxmlformats.org/spreadsheetml/2006/main" count="873" uniqueCount="659">
  <si>
    <t>ПІБ</t>
  </si>
  <si>
    <t>Посилання на сертифікат</t>
  </si>
  <si>
    <t>WS24_0683</t>
  </si>
  <si>
    <t>Ковбасюк Андрій</t>
  </si>
  <si>
    <t>Кропивницький  ліцей Максимум</t>
  </si>
  <si>
    <t>WS24_0684</t>
  </si>
  <si>
    <t>Олашинець Даніїл Янович</t>
  </si>
  <si>
    <t>КЗ "Вінницький ліцей № 20"</t>
  </si>
  <si>
    <t>WS24_0685</t>
  </si>
  <si>
    <t>Кучерявий Артем Васильович</t>
  </si>
  <si>
    <t>WS24_0686</t>
  </si>
  <si>
    <t>Ковальчук Максим Олександрович</t>
  </si>
  <si>
    <t>WS24_0687</t>
  </si>
  <si>
    <t>Черниш Софія</t>
  </si>
  <si>
    <t>WS24_0688</t>
  </si>
  <si>
    <t>Варич Аліна Володимирівна</t>
  </si>
  <si>
    <t>WS24_0689</t>
  </si>
  <si>
    <t>Андрійчук Олександр Вікторович</t>
  </si>
  <si>
    <t>WS24_0690</t>
  </si>
  <si>
    <t>Єрьоменко Зоряна Віталіївна</t>
  </si>
  <si>
    <t>WS24_0691</t>
  </si>
  <si>
    <t>Літв'якова Ірина Євгеніївна</t>
  </si>
  <si>
    <t>КЗ "Лука-Мелешківський ліцей"</t>
  </si>
  <si>
    <t>WS24_0692</t>
  </si>
  <si>
    <t>Пономарьова Маргарита Володимирівна</t>
  </si>
  <si>
    <t>Гімназія села Омельне</t>
  </si>
  <si>
    <t>WS24_0693</t>
  </si>
  <si>
    <t>Савченко Артем Валерійович</t>
  </si>
  <si>
    <t>Криворізька  гімназія №58</t>
  </si>
  <si>
    <t>WS24_0694</t>
  </si>
  <si>
    <t>Ярмолюк Тимофій Сергійович</t>
  </si>
  <si>
    <t>WS24_0695</t>
  </si>
  <si>
    <t>Ярмолюк Давид Сергійович</t>
  </si>
  <si>
    <t>WS24_0696</t>
  </si>
  <si>
    <t>Семчишин Матвій Ігорович</t>
  </si>
  <si>
    <t>WS24_0697</t>
  </si>
  <si>
    <t>Ткачук Ірина Миколаївна</t>
  </si>
  <si>
    <t>WS24_0698</t>
  </si>
  <si>
    <t>Мирончук Вікторія Олександрівна</t>
  </si>
  <si>
    <t>WS24_0699</t>
  </si>
  <si>
    <t>Бугайчук Яна Вікторівна</t>
  </si>
  <si>
    <t>WS24_0700</t>
  </si>
  <si>
    <t>Бугайчук Вікторія Вікторівна</t>
  </si>
  <si>
    <t>WS24_0701</t>
  </si>
  <si>
    <t>Кругляк Олександра</t>
  </si>
  <si>
    <t>Крюківщинський ліцей "Лідер"</t>
  </si>
  <si>
    <t>WS24_0702</t>
  </si>
  <si>
    <t>Іванова Валерія</t>
  </si>
  <si>
    <t>КЗ "Маловисківська гімназія №3 імені Григорія Перебийноса"</t>
  </si>
  <si>
    <t>WS24_0703</t>
  </si>
  <si>
    <t>Ткаченко Софія</t>
  </si>
  <si>
    <t>WS24_0704</t>
  </si>
  <si>
    <t>Петровець Поліна</t>
  </si>
  <si>
    <t>WS24_0705</t>
  </si>
  <si>
    <t>Ганзя Поліна Віталіївна</t>
  </si>
  <si>
    <t>Конотопський ліцей № 11</t>
  </si>
  <si>
    <t>WS24_0706</t>
  </si>
  <si>
    <t>Павленко Богдан Васильович</t>
  </si>
  <si>
    <t>Криворізька гімназія №74 Криворізької міської ради</t>
  </si>
  <si>
    <t>WS24_0707</t>
  </si>
  <si>
    <t>Макаренко Домініка Павлівна</t>
  </si>
  <si>
    <t>WS24_0708</t>
  </si>
  <si>
    <t>Андрійчук Марина</t>
  </si>
  <si>
    <t>КЗ " Вінницький ліцей №20"</t>
  </si>
  <si>
    <t>WS24_0709</t>
  </si>
  <si>
    <t>Кудряшов Артем</t>
  </si>
  <si>
    <t>WS24_0710</t>
  </si>
  <si>
    <t xml:space="preserve">Гончарук Дмитро </t>
  </si>
  <si>
    <t>WS24_0711</t>
  </si>
  <si>
    <t>Маліннікова Дар'я Дмитрівна</t>
  </si>
  <si>
    <t>WS24_0712</t>
  </si>
  <si>
    <t>Кирилюк Максим</t>
  </si>
  <si>
    <t>WS24_0713</t>
  </si>
  <si>
    <t>Франчук Роман</t>
  </si>
  <si>
    <t>WS24_0714</t>
  </si>
  <si>
    <t>Боржова Вероніка Ярославівна</t>
  </si>
  <si>
    <t>Потічанська гімназія з дошкільним підрозділом</t>
  </si>
  <si>
    <t>WS24_0715</t>
  </si>
  <si>
    <t>Білоус Кирил</t>
  </si>
  <si>
    <t>WS24_0716</t>
  </si>
  <si>
    <t>Міщенко Єва</t>
  </si>
  <si>
    <t>WS24_0717</t>
  </si>
  <si>
    <t>Краснобаєв Олександр</t>
  </si>
  <si>
    <t>WS24_0718</t>
  </si>
  <si>
    <t>Павловська Евеліна</t>
  </si>
  <si>
    <t>WS24_0719</t>
  </si>
  <si>
    <t>Федоров Нікіта</t>
  </si>
  <si>
    <t>WS24_0720</t>
  </si>
  <si>
    <t>Якимчак Костянтин</t>
  </si>
  <si>
    <t>WS24_0721</t>
  </si>
  <si>
    <t>Музика Артур</t>
  </si>
  <si>
    <t>WS24_0722</t>
  </si>
  <si>
    <t>Музика Артем</t>
  </si>
  <si>
    <t>WS24_0723</t>
  </si>
  <si>
    <t>Голуб Мілана Олександрівна</t>
  </si>
  <si>
    <t>Ніжинська гімназія №14</t>
  </si>
  <si>
    <t>WS24_0724</t>
  </si>
  <si>
    <t>Кахніашвілі Ніна Олександрівна</t>
  </si>
  <si>
    <t>Херсонська гімназія №14 Херсонської міської ради</t>
  </si>
  <si>
    <t>WS24_0725</t>
  </si>
  <si>
    <t>Агафонова Кіра</t>
  </si>
  <si>
    <t>WS24_0726</t>
  </si>
  <si>
    <t>Тихомирова Еліна Дмитрівна</t>
  </si>
  <si>
    <t>Богданівський ліцей Богданівської сільської ради</t>
  </si>
  <si>
    <t>WS24_0727</t>
  </si>
  <si>
    <t>Агафонова Євгенія</t>
  </si>
  <si>
    <t>WS24_0728</t>
  </si>
  <si>
    <t xml:space="preserve">Зубко Дар'я </t>
  </si>
  <si>
    <t>WS24_0729</t>
  </si>
  <si>
    <t>Лещик Злата</t>
  </si>
  <si>
    <t>WS24_0730</t>
  </si>
  <si>
    <t>Примак Павло</t>
  </si>
  <si>
    <t>WS24_0731</t>
  </si>
  <si>
    <t>Пилипак Ірина</t>
  </si>
  <si>
    <t>WS24_0732</t>
  </si>
  <si>
    <t>Білик Єлизавета</t>
  </si>
  <si>
    <t>WS24_0733</t>
  </si>
  <si>
    <t>Мельник Діана Вадимівна</t>
  </si>
  <si>
    <t>КЗ « Вінницький ліцей 20»</t>
  </si>
  <si>
    <t>WS24_0734</t>
  </si>
  <si>
    <t>Боднар Мілана</t>
  </si>
  <si>
    <t>WS24_0735</t>
  </si>
  <si>
    <t>Коцюбський Богдан</t>
  </si>
  <si>
    <t>WS24_0736</t>
  </si>
  <si>
    <t>Швець Мілана</t>
  </si>
  <si>
    <t>WS24_0737</t>
  </si>
  <si>
    <t>Денесюк Віра</t>
  </si>
  <si>
    <t>WS24_0738</t>
  </si>
  <si>
    <t>Подзігун Віктор</t>
  </si>
  <si>
    <t>WS24_0739</t>
  </si>
  <si>
    <t>Каргальскова Вероніка</t>
  </si>
  <si>
    <t>WS24_0740</t>
  </si>
  <si>
    <t>Гуменюк Зоряна</t>
  </si>
  <si>
    <t>WS24_0741</t>
  </si>
  <si>
    <t>Огороднік Владислав</t>
  </si>
  <si>
    <t>WS24_0742</t>
  </si>
  <si>
    <t>Кудрань Софія</t>
  </si>
  <si>
    <t>WS24_0743</t>
  </si>
  <si>
    <t>Мацьков Артем</t>
  </si>
  <si>
    <t>WS24_0744</t>
  </si>
  <si>
    <t>Дзісь Ангеліна</t>
  </si>
  <si>
    <t>WS24_0745</t>
  </si>
  <si>
    <t>Івашко Софія</t>
  </si>
  <si>
    <t>WS24_0746</t>
  </si>
  <si>
    <t>Паремська Рената Вадимівна</t>
  </si>
  <si>
    <t>WS24_0747</t>
  </si>
  <si>
    <t>Платнюк Матвій Максимович</t>
  </si>
  <si>
    <t>WS24_0748</t>
  </si>
  <si>
    <t>Пустовіт Дар'я Володимирівна</t>
  </si>
  <si>
    <t>WS24_0749</t>
  </si>
  <si>
    <t>Трач Анна Олександрівна</t>
  </si>
  <si>
    <t xml:space="preserve">КЗ "Вінницький ліцей №20" м. Вінниця, 
</t>
  </si>
  <si>
    <t>WS24_0750</t>
  </si>
  <si>
    <t>Фурсова Злата Станіславівна</t>
  </si>
  <si>
    <t>КЗ "Чугуївський опорний ліцей №6 імені І.М.Кожедуба"</t>
  </si>
  <si>
    <t>WS24_0751</t>
  </si>
  <si>
    <t>Чагаров Андрій Андрійович</t>
  </si>
  <si>
    <t>Комунальний заклад загальної середньої освіти "Ліцей № 9 Хмельницької міської ради"</t>
  </si>
  <si>
    <t>WS24_0752</t>
  </si>
  <si>
    <t>Іванова Вікторія Русланівна</t>
  </si>
  <si>
    <t>WS24_0753</t>
  </si>
  <si>
    <t>Вапняр Владислава Вячеславівна</t>
  </si>
  <si>
    <t>WS24_0754</t>
  </si>
  <si>
    <t>Деменьшин Нікіта Олександрович</t>
  </si>
  <si>
    <t>WS24_0755</t>
  </si>
  <si>
    <t>Вінськевич Денис Михайлович</t>
  </si>
  <si>
    <t>WS24_0756</t>
  </si>
  <si>
    <t>Поробок Поліна Олександрівна</t>
  </si>
  <si>
    <t>WS24_0757</t>
  </si>
  <si>
    <t>Смірнова Аліса Євгеніївна</t>
  </si>
  <si>
    <t>Школа "Оптіма"</t>
  </si>
  <si>
    <t>WS24_0758</t>
  </si>
  <si>
    <t>Сопронюк Арина</t>
  </si>
  <si>
    <t xml:space="preserve">Шосткинський міський клуб дитячої та юнацької творчості "Орлятко"     </t>
  </si>
  <si>
    <t>WS24_0759</t>
  </si>
  <si>
    <t>Сопронюк Карина</t>
  </si>
  <si>
    <t>WS24_0760</t>
  </si>
  <si>
    <t>Бобошко Аліса</t>
  </si>
  <si>
    <t>WS24_0761</t>
  </si>
  <si>
    <t>Нос Милана</t>
  </si>
  <si>
    <t>WS24_0762</t>
  </si>
  <si>
    <t>Демешко Матвій</t>
  </si>
  <si>
    <t>Буринський міський ліцей № 2 ім.Ю.М. Лавошника</t>
  </si>
  <si>
    <t>WS24_0763</t>
  </si>
  <si>
    <t>Лебець Антон</t>
  </si>
  <si>
    <t>Кириківський ЗЗСО І-ІІІ ступенів Кириківської селищної ради</t>
  </si>
  <si>
    <t>WS24_0764</t>
  </si>
  <si>
    <t>Карпенко Давид</t>
  </si>
  <si>
    <t>WS24_0765</t>
  </si>
  <si>
    <t>Пелих Поліна Антонівна</t>
  </si>
  <si>
    <t>WS24_0766</t>
  </si>
  <si>
    <t>Брижашов Нікіта</t>
  </si>
  <si>
    <t>WS24_0767</t>
  </si>
  <si>
    <t>Гордійчук Анна Павлівна</t>
  </si>
  <si>
    <t>WS24_0768</t>
  </si>
  <si>
    <t>Козакова Марія Владиславівна</t>
  </si>
  <si>
    <t>WS24_0769</t>
  </si>
  <si>
    <t>Темний Євгеній</t>
  </si>
  <si>
    <t>WS24_0770</t>
  </si>
  <si>
    <t>Бідний Марк Олександрович</t>
  </si>
  <si>
    <t>WS24_0771</t>
  </si>
  <si>
    <t>WS24_0772</t>
  </si>
  <si>
    <t>Литвиненко Ангеліна Геннадіївна</t>
  </si>
  <si>
    <t>WS24_0773</t>
  </si>
  <si>
    <t>Кіцак Матвій Іванович</t>
  </si>
  <si>
    <t>ТПШ "Ерудит"</t>
  </si>
  <si>
    <t>WS24_0774</t>
  </si>
  <si>
    <t xml:space="preserve">Кирилюк Макксим </t>
  </si>
  <si>
    <t>WS24_0775</t>
  </si>
  <si>
    <t>Петрик Оксана Артемівна</t>
  </si>
  <si>
    <t>WS24_0776</t>
  </si>
  <si>
    <t>Гуменюк Євангеліна Віталіївна</t>
  </si>
  <si>
    <t>WS24_0777</t>
  </si>
  <si>
    <t>Котис Іван Ярославович</t>
  </si>
  <si>
    <t>WS24_0778</t>
  </si>
  <si>
    <t>Філіпчук Давид Андрійович</t>
  </si>
  <si>
    <t>WS24_0779</t>
  </si>
  <si>
    <t xml:space="preserve">Мірчук Тимофій </t>
  </si>
  <si>
    <t>WS24_0780</t>
  </si>
  <si>
    <t>Пославська Софія</t>
  </si>
  <si>
    <t>Сколівський ЦДЮТ</t>
  </si>
  <si>
    <t>WS24_0781</t>
  </si>
  <si>
    <t>Кузнєцова Дана Кирилівна</t>
  </si>
  <si>
    <t xml:space="preserve">Ліцей "Максимум"  </t>
  </si>
  <si>
    <t>WS24_0782</t>
  </si>
  <si>
    <t>Кім Даніл Вікторович</t>
  </si>
  <si>
    <t>WS24_0783</t>
  </si>
  <si>
    <t>Щербина Аріна</t>
  </si>
  <si>
    <t>Ніжинська гімназія №10</t>
  </si>
  <si>
    <t>WS24_0784</t>
  </si>
  <si>
    <t>Довбах Анна</t>
  </si>
  <si>
    <t>WS24_0785</t>
  </si>
  <si>
    <t>Перепеліцина Соломія Станіславівна</t>
  </si>
  <si>
    <t>Дистанційна школа "Оптіма"</t>
  </si>
  <si>
    <t>WS24_0786</t>
  </si>
  <si>
    <t>Даценко Вадим Володимирович</t>
  </si>
  <si>
    <t>WS24_0787</t>
  </si>
  <si>
    <t>Грисюк Максим Сергійович</t>
  </si>
  <si>
    <t>WS24_0788</t>
  </si>
  <si>
    <t>Драгун Каріна Юріївна</t>
  </si>
  <si>
    <t>WS24_0789</t>
  </si>
  <si>
    <t>Колесник Вероніка Сергіївна</t>
  </si>
  <si>
    <t>WS24_0790</t>
  </si>
  <si>
    <t>Рикунова Єва Юріївна</t>
  </si>
  <si>
    <t>WS24_0791</t>
  </si>
  <si>
    <t>Вальваха-Дмитренко Ілья Євгенійович</t>
  </si>
  <si>
    <t>WS24_0792</t>
  </si>
  <si>
    <t>Сухарєв Данііл Сергійович</t>
  </si>
  <si>
    <t>WS24_0793</t>
  </si>
  <si>
    <t>Чала Анастасія Олександрівна</t>
  </si>
  <si>
    <t>Харківський ліцей №147</t>
  </si>
  <si>
    <t>WS24_0794</t>
  </si>
  <si>
    <t>Зіник Злата</t>
  </si>
  <si>
    <t>Ліцей "Ерудит"</t>
  </si>
  <si>
    <t>WS24_0795</t>
  </si>
  <si>
    <t xml:space="preserve">Фоменко Тимофій </t>
  </si>
  <si>
    <t>Степанівський ліцей Степанівської селищної ради</t>
  </si>
  <si>
    <t>WS24_0796</t>
  </si>
  <si>
    <t>Тертишний Максим Олегович</t>
  </si>
  <si>
    <t xml:space="preserve">Українська ЗОШ І-ІІІ ступенів №13 Селидівської міської ради  </t>
  </si>
  <si>
    <t>WS24_0797</t>
  </si>
  <si>
    <t>Тертишна Софія Олегівна</t>
  </si>
  <si>
    <t>WS24_0798</t>
  </si>
  <si>
    <t>Заболотний Олександр Сергійович</t>
  </si>
  <si>
    <t>WS24_0799</t>
  </si>
  <si>
    <t>Сороколіт Анастасія</t>
  </si>
  <si>
    <t>КЗДО (ясла-садок) № 207 Дніпровської міської ради</t>
  </si>
  <si>
    <t>WS24_0800</t>
  </si>
  <si>
    <t>Донюк Артем Євгенійович</t>
  </si>
  <si>
    <t>WS24_0801</t>
  </si>
  <si>
    <t>Постернак Артем Володимирович</t>
  </si>
  <si>
    <t>WS24_0802</t>
  </si>
  <si>
    <t>Смук Кирил Сергійович</t>
  </si>
  <si>
    <t>Криворізьк гімназія №58 Криворізької міської ради</t>
  </si>
  <si>
    <t>WS24_0803</t>
  </si>
  <si>
    <t>Наліваєва Владислава Григорівна</t>
  </si>
  <si>
    <t>Українська ЗОШ І-ІІІ ступенів №13 Селидівської міської ради</t>
  </si>
  <si>
    <t>WS24_0804</t>
  </si>
  <si>
    <t>Шмаков Гліб Ігорович</t>
  </si>
  <si>
    <t>WS24_0805</t>
  </si>
  <si>
    <t>Сабо Уляна Артурівна</t>
  </si>
  <si>
    <t>WS24_0806</t>
  </si>
  <si>
    <t>Остапчук Марія Сергіївна</t>
  </si>
  <si>
    <t>WS24_0807</t>
  </si>
  <si>
    <t>Беспятчук Нікіта Олександрович</t>
  </si>
  <si>
    <t>WS24_0808</t>
  </si>
  <si>
    <t>Голіков Єгор Юрійович</t>
  </si>
  <si>
    <t>WS24_0809</t>
  </si>
  <si>
    <t>Морозюк Павло Вікторович</t>
  </si>
  <si>
    <t>WS24_0810</t>
  </si>
  <si>
    <t>Гунько Вікторія Романівна</t>
  </si>
  <si>
    <t>WS24_0811</t>
  </si>
  <si>
    <t>Яцикович Дар’я Володимирівна</t>
  </si>
  <si>
    <t>КЗ «Харківська гімназія № 92 Харківської міської ради»</t>
  </si>
  <si>
    <t>WS24_0812</t>
  </si>
  <si>
    <t>Спольнік Марія Павлівна</t>
  </si>
  <si>
    <t>WS24_0813</t>
  </si>
  <si>
    <t>Огер Олеся Віталіївна</t>
  </si>
  <si>
    <t>WS24_0814</t>
  </si>
  <si>
    <t>Немченко Єгор Олександрович</t>
  </si>
  <si>
    <t>WS24_0815</t>
  </si>
  <si>
    <t>Лисанюк Ганна Тарасівна</t>
  </si>
  <si>
    <t>WS24_0816</t>
  </si>
  <si>
    <t>Кравченко Анна Володимирівна</t>
  </si>
  <si>
    <t>WS24_0817</t>
  </si>
  <si>
    <t>Свентух Анна Ярославівна</t>
  </si>
  <si>
    <t>WS24_0818</t>
  </si>
  <si>
    <t>Ящуков Богдан Олександрович</t>
  </si>
  <si>
    <t>WS24_0819</t>
  </si>
  <si>
    <t>Рудюк Вікторія Максимівна</t>
  </si>
  <si>
    <t>WS24_0820</t>
  </si>
  <si>
    <t>Максименко Анжеліка Олександрівна</t>
  </si>
  <si>
    <t>WS24_0821</t>
  </si>
  <si>
    <t>Адамець Крістіна Олександрівна</t>
  </si>
  <si>
    <t>WS24_0822</t>
  </si>
  <si>
    <t>Андрущак Андрій Сергійович</t>
  </si>
  <si>
    <t>WS24_0823</t>
  </si>
  <si>
    <t>Андрущенко Єгор Ігорович</t>
  </si>
  <si>
    <t>WS24_0824</t>
  </si>
  <si>
    <t>Татарнікова Дар'я Денисівна</t>
  </si>
  <si>
    <t>WS24_0825</t>
  </si>
  <si>
    <t>Дячук Олександр Анатолійович</t>
  </si>
  <si>
    <t>WS24_0826</t>
  </si>
  <si>
    <t>Кулачук Софія Олександрівна</t>
  </si>
  <si>
    <t>WS24_0827</t>
  </si>
  <si>
    <t>Руденко Максим</t>
  </si>
  <si>
    <t>WS24_0828</t>
  </si>
  <si>
    <t>Гаязетдінова Злата Русланівна</t>
  </si>
  <si>
    <t>WS24_0829</t>
  </si>
  <si>
    <t>Тертична Поліна</t>
  </si>
  <si>
    <t>WS24_0830</t>
  </si>
  <si>
    <t>Гребенщикова Катерина</t>
  </si>
  <si>
    <t>WS24_0831</t>
  </si>
  <si>
    <t>Ясентюк Владислав</t>
  </si>
  <si>
    <t>WS24_0832</t>
  </si>
  <si>
    <t>Мельник Ростислав</t>
  </si>
  <si>
    <t>WS24_0833</t>
  </si>
  <si>
    <t>Кравець Єва</t>
  </si>
  <si>
    <t>WS24_0834</t>
  </si>
  <si>
    <t>Коромисел Альона Володимирівна</t>
  </si>
  <si>
    <t>WS24_0835</t>
  </si>
  <si>
    <t>Ременюк Давид Олександрович</t>
  </si>
  <si>
    <t>WS24_0836</t>
  </si>
  <si>
    <t>Сидоренко Софія Олександрівна</t>
  </si>
  <si>
    <t>WS24_0837</t>
  </si>
  <si>
    <t>Вакулик Віталіна Віталіївна</t>
  </si>
  <si>
    <t>WS24_0838</t>
  </si>
  <si>
    <t>Рева Антон Юрійович</t>
  </si>
  <si>
    <t>WS24_0839</t>
  </si>
  <si>
    <t>Лембас Назар</t>
  </si>
  <si>
    <t>Дніпровська гімназія № 72 Дніпровської міської ради</t>
  </si>
  <si>
    <t>WS24_0840</t>
  </si>
  <si>
    <t>Лебедєва Мирослава</t>
  </si>
  <si>
    <t>WS24_0841</t>
  </si>
  <si>
    <t>Лагодний Даниїл Іванович</t>
  </si>
  <si>
    <t>WS24_0842</t>
  </si>
  <si>
    <t>Лагодний Кирил Іванович</t>
  </si>
  <si>
    <t>WS24_0843</t>
  </si>
  <si>
    <t>Турчин Анастасія Сергіївна</t>
  </si>
  <si>
    <t>Криворізька гімназія №58 Криворізької міської ради</t>
  </si>
  <si>
    <t>WS24_0844</t>
  </si>
  <si>
    <t>Моїсеєнко Кіра Валеріївна</t>
  </si>
  <si>
    <t>WS24_0845</t>
  </si>
  <si>
    <t>Коляда Кіріл Андрійович</t>
  </si>
  <si>
    <t>WS24_0846</t>
  </si>
  <si>
    <t>Муравка Аріна</t>
  </si>
  <si>
    <t xml:space="preserve">Снігурівський ліцей 3 </t>
  </si>
  <si>
    <t>WS24_0847</t>
  </si>
  <si>
    <t>Піщаний Михайло</t>
  </si>
  <si>
    <t>Дистанційна школа "Optima" 4-A1</t>
  </si>
  <si>
    <t>WS24_0848</t>
  </si>
  <si>
    <t>Моргун Дамір</t>
  </si>
  <si>
    <t>WS24_0849</t>
  </si>
  <si>
    <t>Залюбівська Єва Віталіївна</t>
  </si>
  <si>
    <t>WS24_0850</t>
  </si>
  <si>
    <t>Трофименко Дарья Вікторівна</t>
  </si>
  <si>
    <t>Сумська початкова школа №14</t>
  </si>
  <si>
    <t>WS24_0851</t>
  </si>
  <si>
    <t>Венчальний Кирило</t>
  </si>
  <si>
    <t>WS24_0852</t>
  </si>
  <si>
    <t>Буланенко Валерія Миколаївна</t>
  </si>
  <si>
    <t>Ліцей "Максимум" Кропивницької міської ради</t>
  </si>
  <si>
    <t>WS24_0853</t>
  </si>
  <si>
    <t>Чекальський Володимир Максимович</t>
  </si>
  <si>
    <t>WS24_0854</t>
  </si>
  <si>
    <t xml:space="preserve">Василенко Аліна </t>
  </si>
  <si>
    <t>Ніжинська станція юних техніків, гурток ЕКОательє</t>
  </si>
  <si>
    <t>WS24_0855</t>
  </si>
  <si>
    <t>Конюшенко Анна</t>
  </si>
  <si>
    <t xml:space="preserve">Ніжинська станція юних техніків, гурток Юні дослідники </t>
  </si>
  <si>
    <t>WS24_0856</t>
  </si>
  <si>
    <t>Пищик Кіра Андріївна</t>
  </si>
  <si>
    <t>КЗ "Шосткинський міський клуб дитячої та юнацької творчості "Орлятко"</t>
  </si>
  <si>
    <t>WS24_0857</t>
  </si>
  <si>
    <t>Соломія Дашко</t>
  </si>
  <si>
    <t>ТОВ «Центр освіти Оптіма»</t>
  </si>
  <si>
    <t>WS24_0858</t>
  </si>
  <si>
    <t>Снігуровська Анна</t>
  </si>
  <si>
    <t>WS24_0859</t>
  </si>
  <si>
    <t>Левенець Милана Станіславівна</t>
  </si>
  <si>
    <t>WS24_0860</t>
  </si>
  <si>
    <t>Лошак Вероніка Олександрівна</t>
  </si>
  <si>
    <t>WS24_0861</t>
  </si>
  <si>
    <t>Субота Марина Олександрівна</t>
  </si>
  <si>
    <t>Зорянський ліцей Слов'янська сільська рада</t>
  </si>
  <si>
    <t>WS24_0862</t>
  </si>
  <si>
    <t>Кулагін Андрій Олександрович</t>
  </si>
  <si>
    <t>WS24_0863</t>
  </si>
  <si>
    <t>Руденко Максим Олександрович</t>
  </si>
  <si>
    <t>WS24_0864</t>
  </si>
  <si>
    <t>Азаман Євген Олександрович</t>
  </si>
  <si>
    <t>WS24_0865</t>
  </si>
  <si>
    <t>Даря Володимирівна Котенко</t>
  </si>
  <si>
    <t>КЗПО "Центр дитячої та юнацької творчості "Веселка"</t>
  </si>
  <si>
    <t>WS24_0866</t>
  </si>
  <si>
    <t>Богдан Михайлович Бутенко</t>
  </si>
  <si>
    <t>WS24_0867</t>
  </si>
  <si>
    <t>Еліна Віталіївна Пугач</t>
  </si>
  <si>
    <t>WS24_0868</t>
  </si>
  <si>
    <t>Менський Денис Артемович</t>
  </si>
  <si>
    <t>WS24_0869</t>
  </si>
  <si>
    <t>Кузнецов Матвій Костянтинович</t>
  </si>
  <si>
    <t>WS24_0870</t>
  </si>
  <si>
    <t>Швидка Світлана Русланівна</t>
  </si>
  <si>
    <t>WS24_0871</t>
  </si>
  <si>
    <t>Охремчук Вероніка</t>
  </si>
  <si>
    <t xml:space="preserve">Опорний заклад "Новооріхіський ліцей імені О.Г.Лелеченка" </t>
  </si>
  <si>
    <t>WS24_0872</t>
  </si>
  <si>
    <t>Руденко Аріна</t>
  </si>
  <si>
    <t>Степанівський ліцей Степанівської селищної ради Сумської області</t>
  </si>
  <si>
    <t>WS24_0873</t>
  </si>
  <si>
    <t>Буланенко Валерія</t>
  </si>
  <si>
    <t>Ліцей "Максимум"</t>
  </si>
  <si>
    <t>WS24_0874</t>
  </si>
  <si>
    <t>Балаба Семен</t>
  </si>
  <si>
    <t xml:space="preserve">Ліцей "Успіх" Вільнянської міської ради Запорізької області </t>
  </si>
  <si>
    <t>WS24_0875</t>
  </si>
  <si>
    <t>Шевченко Антон</t>
  </si>
  <si>
    <t>Опорний заклад "Новооріхіський ліцей імені О.Г.Лелеченка"</t>
  </si>
  <si>
    <t>WS24_0876</t>
  </si>
  <si>
    <t>Пащенко Єва</t>
  </si>
  <si>
    <t>WS24_0877</t>
  </si>
  <si>
    <t>Іванченко Анастасія</t>
  </si>
  <si>
    <t>WS24_0878</t>
  </si>
  <si>
    <t>Кануннікова Владислава</t>
  </si>
  <si>
    <t>WS24_0879</t>
  </si>
  <si>
    <t>Манжос Анна</t>
  </si>
  <si>
    <t>WS24_0880</t>
  </si>
  <si>
    <t>Васильченко Кіра</t>
  </si>
  <si>
    <t>WS24_0881</t>
  </si>
  <si>
    <t>Павленко Марія</t>
  </si>
  <si>
    <t>WS24_0882</t>
  </si>
  <si>
    <t>Горєва Вікторія</t>
  </si>
  <si>
    <t>WS24_0883</t>
  </si>
  <si>
    <t>Бішінтєєва Анна</t>
  </si>
  <si>
    <t>Ліцей "МАКСИМУМ"</t>
  </si>
  <si>
    <t>WS24_0884</t>
  </si>
  <si>
    <t>Щирський Андрій Русланович</t>
  </si>
  <si>
    <t>КЗ,, Ліцей,, Максимум'' Кропивницької міської ради</t>
  </si>
  <si>
    <t>WS24_0885</t>
  </si>
  <si>
    <t>Жуйван Софія Олександрівна</t>
  </si>
  <si>
    <t>КЗ "Класична гімназія Кропивницької міської ради"</t>
  </si>
  <si>
    <t>WS24_0886</t>
  </si>
  <si>
    <t>Детинченко Анастасія</t>
  </si>
  <si>
    <t>WS24_0887</t>
  </si>
  <si>
    <t>Чаяло Артем Сергійович</t>
  </si>
  <si>
    <t>WS24_0888</t>
  </si>
  <si>
    <t>Ачкасова Вероніка В'ячеславівна</t>
  </si>
  <si>
    <t>WS24_0889</t>
  </si>
  <si>
    <t>Площенко Максим Сергійович</t>
  </si>
  <si>
    <t>WS24_0890</t>
  </si>
  <si>
    <t>Кононюк Анна</t>
  </si>
  <si>
    <t>WS24_0891</t>
  </si>
  <si>
    <t>Ус Ліана Євгеніївна</t>
  </si>
  <si>
    <t>WS24_0892</t>
  </si>
  <si>
    <t>Восковщук Артем</t>
  </si>
  <si>
    <t>WS24_0893</t>
  </si>
  <si>
    <t xml:space="preserve">Демчук Олександр </t>
  </si>
  <si>
    <t>Тихоставська гімназія Карпівського ліцею Карпівської сільської ради</t>
  </si>
  <si>
    <t>WS24_0894</t>
  </si>
  <si>
    <t>Ткач Соломія</t>
  </si>
  <si>
    <t>Вінницький ліцей № 20</t>
  </si>
  <si>
    <t>WS24_0895</t>
  </si>
  <si>
    <t>Брик Роман</t>
  </si>
  <si>
    <t>WS24_0896</t>
  </si>
  <si>
    <t>Черпіта Аріна</t>
  </si>
  <si>
    <t>WS24_0897</t>
  </si>
  <si>
    <t>Маршук Софія Орестівна</t>
  </si>
  <si>
    <t>Київська ЗОШ І-ІІІ ст. № 225</t>
  </si>
  <si>
    <t>WS24_0898</t>
  </si>
  <si>
    <t>Моїсеєнко Кіра</t>
  </si>
  <si>
    <t>WS24_0899</t>
  </si>
  <si>
    <t xml:space="preserve">Луценко Артем </t>
  </si>
  <si>
    <t>WS24_0900</t>
  </si>
  <si>
    <t>Крохмаленко Олександр</t>
  </si>
  <si>
    <t>WS24_0901</t>
  </si>
  <si>
    <t xml:space="preserve">Ткаченко Злата </t>
  </si>
  <si>
    <t>WS24_0902</t>
  </si>
  <si>
    <t>Бачинська Вікторія</t>
  </si>
  <si>
    <t>WS24_0903</t>
  </si>
  <si>
    <t>Коваль Уляна</t>
  </si>
  <si>
    <t xml:space="preserve">Опорний заклад "Новооріхіський ліцей імені О.Г.Лелеченка"  </t>
  </si>
  <si>
    <t>WS24_0904</t>
  </si>
  <si>
    <t xml:space="preserve">Сисоєнко Всеволод Андрійович </t>
  </si>
  <si>
    <t>WS24_0905</t>
  </si>
  <si>
    <t>Садиченко Ілля</t>
  </si>
  <si>
    <t>WS24_0906</t>
  </si>
  <si>
    <t>Міненко Божена</t>
  </si>
  <si>
    <t>Конотопський ліцей #11 Конотопської міської ради</t>
  </si>
  <si>
    <t>WS24_0907</t>
  </si>
  <si>
    <t>Шкварько Віолетта</t>
  </si>
  <si>
    <t>WS24_0908</t>
  </si>
  <si>
    <t>Бєлокопитова Аліса</t>
  </si>
  <si>
    <t>Зінівська гімназія Путивльської міської ради</t>
  </si>
  <si>
    <t>WS24_0909</t>
  </si>
  <si>
    <t>Войтович Уляна</t>
  </si>
  <si>
    <t>WS24_0910</t>
  </si>
  <si>
    <t xml:space="preserve">Леонова Милана </t>
  </si>
  <si>
    <t>WS24_0911</t>
  </si>
  <si>
    <t>Мигаль Єгор Сергійович</t>
  </si>
  <si>
    <t>WS24_0912</t>
  </si>
  <si>
    <t xml:space="preserve">Оголь Євгенія </t>
  </si>
  <si>
    <t>WS24_0913</t>
  </si>
  <si>
    <t xml:space="preserve">Федько Анна </t>
  </si>
  <si>
    <t>WS24_0914</t>
  </si>
  <si>
    <t xml:space="preserve">Крохмаленко Софія </t>
  </si>
  <si>
    <t>WS24_0915</t>
  </si>
  <si>
    <t>Супрун Варвара</t>
  </si>
  <si>
    <t>WS24_0916</t>
  </si>
  <si>
    <t>Петченко Аміна</t>
  </si>
  <si>
    <t>Ліцей "Успіх" Вільнянської міської ради Запорізької області</t>
  </si>
  <si>
    <t>WS24_0917</t>
  </si>
  <si>
    <t>Проскура Дар'я</t>
  </si>
  <si>
    <t>WS24_0918</t>
  </si>
  <si>
    <t>Цуркан Анна Володимирівна</t>
  </si>
  <si>
    <t>"Новоградівський ліцей" Кетрисанівської сільської ради</t>
  </si>
  <si>
    <t>WS24_0919</t>
  </si>
  <si>
    <t>Московчук Оксана Іванівна</t>
  </si>
  <si>
    <t>WS24_0920</t>
  </si>
  <si>
    <t>Цатурян Арсен</t>
  </si>
  <si>
    <t>КЗ "Ліцей "Максимум" Кропивницької міської ради</t>
  </si>
  <si>
    <t>WS24_0921</t>
  </si>
  <si>
    <t>Зайцев Максим Михайлович</t>
  </si>
  <si>
    <t>WS24_0922</t>
  </si>
  <si>
    <t xml:space="preserve">Бердник Оксана Олександрівна </t>
  </si>
  <si>
    <t>WS24_0923</t>
  </si>
  <si>
    <t>Павлова Злата</t>
  </si>
  <si>
    <t>WS24_0924</t>
  </si>
  <si>
    <t>Шкробіт Назар Романович</t>
  </si>
  <si>
    <t>WS24_0925</t>
  </si>
  <si>
    <t>Груба Тимур Володимирович</t>
  </si>
  <si>
    <t>WS24_0926</t>
  </si>
  <si>
    <t xml:space="preserve">Войтович Уляна </t>
  </si>
  <si>
    <t>WS24_0927</t>
  </si>
  <si>
    <t xml:space="preserve">Вероніка Саввон </t>
  </si>
  <si>
    <t>Початкова школа 3</t>
  </si>
  <si>
    <t>WS24_0928</t>
  </si>
  <si>
    <t>Конопацький Даніїл</t>
  </si>
  <si>
    <t>Лебедівська гімназія Пірнівської сільської ради</t>
  </si>
  <si>
    <t>WS24_0929</t>
  </si>
  <si>
    <t>Демчук Марія</t>
  </si>
  <si>
    <t>WS24_0930</t>
  </si>
  <si>
    <t>Усов Іван</t>
  </si>
  <si>
    <t>Вінницьки ліцей #20</t>
  </si>
  <si>
    <t>WS24_0931</t>
  </si>
  <si>
    <t>Самусенко Заріна</t>
  </si>
  <si>
    <t>Степанівський ліцей Степанівськоі селищної ради</t>
  </si>
  <si>
    <t>WS24_0932</t>
  </si>
  <si>
    <t>Сердюк Софія</t>
  </si>
  <si>
    <t>WS24_0933</t>
  </si>
  <si>
    <t>Вода Єлизавета</t>
  </si>
  <si>
    <t>WS24_0934</t>
  </si>
  <si>
    <t>Неборачок Богдан</t>
  </si>
  <si>
    <t>WS24_0935</t>
  </si>
  <si>
    <t>Кощій Анна</t>
  </si>
  <si>
    <t>WS24_0936</t>
  </si>
  <si>
    <t>Серпенінова Аріна</t>
  </si>
  <si>
    <t>WS24_0937</t>
  </si>
  <si>
    <t>Пішенкова Милана Олександрівна</t>
  </si>
  <si>
    <t>Ліцей №1 ім. О. П. Довженка Новокаховської міської ради</t>
  </si>
  <si>
    <t>WS24_0938</t>
  </si>
  <si>
    <t>Мягких Тимофій</t>
  </si>
  <si>
    <t>WS24_0939</t>
  </si>
  <si>
    <t>Вінніченко Злата</t>
  </si>
  <si>
    <t>WS24_0940</t>
  </si>
  <si>
    <t>Лобач Єгор</t>
  </si>
  <si>
    <t>WS24_0941</t>
  </si>
  <si>
    <t xml:space="preserve">Сидоренко Богдан Володимирович </t>
  </si>
  <si>
    <t>WS24_0942</t>
  </si>
  <si>
    <t>Бурдюг Данііл Григорович</t>
  </si>
  <si>
    <t>WS24_0943</t>
  </si>
  <si>
    <t>Воложаніна Маргаріта Дмитрівна</t>
  </si>
  <si>
    <t>WS24_0944</t>
  </si>
  <si>
    <t>Кухарук Діана</t>
  </si>
  <si>
    <t xml:space="preserve">Хмельницький ліцей №4 імені Павла Жука </t>
  </si>
  <si>
    <t>WS24_0945</t>
  </si>
  <si>
    <t>Вельська Росіна</t>
  </si>
  <si>
    <t>WS24_0946</t>
  </si>
  <si>
    <t>Учні 4-Г класу</t>
  </si>
  <si>
    <t>WS24_0947</t>
  </si>
  <si>
    <t>Кугот Валерія</t>
  </si>
  <si>
    <t>WS24_0948</t>
  </si>
  <si>
    <t>Десятник Олександра</t>
  </si>
  <si>
    <t>WS24_0949</t>
  </si>
  <si>
    <t>Бойко Поліна</t>
  </si>
  <si>
    <t>WS24_0950</t>
  </si>
  <si>
    <t>Пасечник Дмитро</t>
  </si>
  <si>
    <t>WS24_0951</t>
  </si>
  <si>
    <t>Сьомаш Богдан</t>
  </si>
  <si>
    <t>WS24_0952</t>
  </si>
  <si>
    <t>Коломієць Артем</t>
  </si>
  <si>
    <t>WS24_0953</t>
  </si>
  <si>
    <t>Донець Ірина</t>
  </si>
  <si>
    <t>Школа І-ІІІ ступенів Шевченківського району № 95</t>
  </si>
  <si>
    <t>WS24_0954</t>
  </si>
  <si>
    <t>Заговора Макар</t>
  </si>
  <si>
    <t>WS24_0955</t>
  </si>
  <si>
    <t>Кузбит Олександр Олегович</t>
  </si>
  <si>
    <t>Тейсарівська гімназія</t>
  </si>
  <si>
    <t>WS24_0956</t>
  </si>
  <si>
    <t>Буцяк Богдан Вікторович</t>
  </si>
  <si>
    <t>WS24_0957</t>
  </si>
  <si>
    <t>Давіцкій Данило Назарійович</t>
  </si>
  <si>
    <t>WS24_0958</t>
  </si>
  <si>
    <t>Гончарова Анна</t>
  </si>
  <si>
    <t>WS24_0959</t>
  </si>
  <si>
    <t>Мелешко Матвій Ігорович</t>
  </si>
  <si>
    <t>WS24_0960</t>
  </si>
  <si>
    <t>Ожеховська Мілана Олегівна</t>
  </si>
  <si>
    <t>WS24_0961</t>
  </si>
  <si>
    <t>Новак Артем Миколайович</t>
  </si>
  <si>
    <t>WS24_0962</t>
  </si>
  <si>
    <t>Кізима Назар Мар’янович</t>
  </si>
  <si>
    <t>WS24_0963</t>
  </si>
  <si>
    <t>Талама Меланія Іванівна</t>
  </si>
  <si>
    <t>WS24_0964</t>
  </si>
  <si>
    <t>Хомин Андрій Тарасович</t>
  </si>
  <si>
    <t>WS24_0965</t>
  </si>
  <si>
    <t>Козлов Микита</t>
  </si>
  <si>
    <t>WS24_0966</t>
  </si>
  <si>
    <t>Аверкіна Валерія</t>
  </si>
  <si>
    <t>WS24_0967</t>
  </si>
  <si>
    <t>Мещерінов Олексій Сергійович</t>
  </si>
  <si>
    <t>WS24_0968</t>
  </si>
  <si>
    <t>Чичик Андрій Владиславович</t>
  </si>
  <si>
    <t>Криворізька гімназія № 102 Криворізької міської ради</t>
  </si>
  <si>
    <t>WS24_0969</t>
  </si>
  <si>
    <t>Кабатрут Денис</t>
  </si>
  <si>
    <t xml:space="preserve">Яворівський НВК ЗДО-ПШ"ЯМРЛО" </t>
  </si>
  <si>
    <t>WS24_0970</t>
  </si>
  <si>
    <t>Пархоменко Єва Олександрівна</t>
  </si>
  <si>
    <t>WS24_0971</t>
  </si>
  <si>
    <t>Павлович Борис</t>
  </si>
  <si>
    <t>Чернівецький багатопрофільний ліцей №4 Чернівецької міської ради </t>
  </si>
  <si>
    <t>WS24_0972</t>
  </si>
  <si>
    <t>Дутова Валерія</t>
  </si>
  <si>
    <t>№ з/п</t>
  </si>
  <si>
    <t>Номер сертифіката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</si>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</sst>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aurUqn9c7gl-J6CHVanO" TargetMode="External"/><Relationship Id="rId21" Type="http://schemas.openxmlformats.org/officeDocument/2006/relationships/hyperlink" Target="https://talan.bank.gov.ua/get-user-certificate/aurUqMyh5LSfQXQl_2lE" TargetMode="External"/><Relationship Id="rId63" Type="http://schemas.openxmlformats.org/officeDocument/2006/relationships/hyperlink" Target="https://talan.bank.gov.ua/get-user-certificate/aurUq-B7P-T8A9O5JNHE" TargetMode="External"/><Relationship Id="rId159" Type="http://schemas.openxmlformats.org/officeDocument/2006/relationships/hyperlink" Target="https://talan.bank.gov.ua/get-user-certificate/aurUqzXLQYTmK_HJrrlF" TargetMode="External"/><Relationship Id="rId170" Type="http://schemas.openxmlformats.org/officeDocument/2006/relationships/hyperlink" Target="https://talan.bank.gov.ua/get-user-certificate/aurUqj3UvL1_n8NbzC9i" TargetMode="External"/><Relationship Id="rId226" Type="http://schemas.openxmlformats.org/officeDocument/2006/relationships/hyperlink" Target="https://talan.bank.gov.ua/get-user-certificate/aurUqkQAq9iW2-uBPkLN" TargetMode="External"/><Relationship Id="rId268" Type="http://schemas.openxmlformats.org/officeDocument/2006/relationships/hyperlink" Target="https://talan.bank.gov.ua/get-user-certificate/aurUqmZlODNusFrL8cV4" TargetMode="External"/><Relationship Id="rId32" Type="http://schemas.openxmlformats.org/officeDocument/2006/relationships/hyperlink" Target="https://talan.bank.gov.ua/get-user-certificate/aurUqD6N1NCdw_VAN7p4" TargetMode="External"/><Relationship Id="rId74" Type="http://schemas.openxmlformats.org/officeDocument/2006/relationships/hyperlink" Target="https://talan.bank.gov.ua/get-user-certificate/aurUqr6gvJEMtP5vjQ1w" TargetMode="External"/><Relationship Id="rId128" Type="http://schemas.openxmlformats.org/officeDocument/2006/relationships/hyperlink" Target="https://talan.bank.gov.ua/get-user-certificate/aurUqkWNUTVj4ekxOuSp" TargetMode="External"/><Relationship Id="rId5" Type="http://schemas.openxmlformats.org/officeDocument/2006/relationships/hyperlink" Target="https://talan.bank.gov.ua/get-user-certificate/aurUqFelZ71VXFek91--" TargetMode="External"/><Relationship Id="rId181" Type="http://schemas.openxmlformats.org/officeDocument/2006/relationships/hyperlink" Target="https://talan.bank.gov.ua/get-user-certificate/aurUqmmE7I2rW6yCdU7-" TargetMode="External"/><Relationship Id="rId237" Type="http://schemas.openxmlformats.org/officeDocument/2006/relationships/hyperlink" Target="https://talan.bank.gov.ua/get-user-certificate/aurUqVb0U5QT-LDsSrXX" TargetMode="External"/><Relationship Id="rId279" Type="http://schemas.openxmlformats.org/officeDocument/2006/relationships/hyperlink" Target="https://talan.bank.gov.ua/get-user-certificate/aurUquQglLpXR7HoxxBM" TargetMode="External"/><Relationship Id="rId43" Type="http://schemas.openxmlformats.org/officeDocument/2006/relationships/hyperlink" Target="https://talan.bank.gov.ua/get-user-certificate/aurUqf1xePNLD9oClg2A" TargetMode="External"/><Relationship Id="rId139" Type="http://schemas.openxmlformats.org/officeDocument/2006/relationships/hyperlink" Target="https://talan.bank.gov.ua/get-user-certificate/aurUq3PyRjOiLORSPdAT" TargetMode="External"/><Relationship Id="rId290" Type="http://schemas.openxmlformats.org/officeDocument/2006/relationships/hyperlink" Target="https://talan.bank.gov.ua/get-user-certificate/aurUq6aU1oMjAo66DHM7" TargetMode="External"/><Relationship Id="rId85" Type="http://schemas.openxmlformats.org/officeDocument/2006/relationships/hyperlink" Target="https://talan.bank.gov.ua/get-user-certificate/aurUqkTBUs6DLhXEX4bL" TargetMode="External"/><Relationship Id="rId150" Type="http://schemas.openxmlformats.org/officeDocument/2006/relationships/hyperlink" Target="https://talan.bank.gov.ua/get-user-certificate/aurUqv7xjN5snN6nA0zi" TargetMode="External"/><Relationship Id="rId192" Type="http://schemas.openxmlformats.org/officeDocument/2006/relationships/hyperlink" Target="https://talan.bank.gov.ua/get-user-certificate/aurUqDdKCf3AeBl5gr45" TargetMode="External"/><Relationship Id="rId206" Type="http://schemas.openxmlformats.org/officeDocument/2006/relationships/hyperlink" Target="https://talan.bank.gov.ua/get-user-certificate/aurUqACh65jWH1EDuPRP" TargetMode="External"/><Relationship Id="rId248" Type="http://schemas.openxmlformats.org/officeDocument/2006/relationships/hyperlink" Target="https://talan.bank.gov.ua/get-user-certificate/aurUqvro-2wsVNt9qiSK" TargetMode="External"/><Relationship Id="rId269" Type="http://schemas.openxmlformats.org/officeDocument/2006/relationships/hyperlink" Target="https://talan.bank.gov.ua/get-user-certificate/aurUq51MRnA0fMQp3NUC" TargetMode="External"/><Relationship Id="rId12" Type="http://schemas.openxmlformats.org/officeDocument/2006/relationships/hyperlink" Target="https://talan.bank.gov.ua/get-user-certificate/aurUqrz_g-hJitVM9N-v" TargetMode="External"/><Relationship Id="rId33" Type="http://schemas.openxmlformats.org/officeDocument/2006/relationships/hyperlink" Target="https://talan.bank.gov.ua/get-user-certificate/aurUqLBir1kv6btJMEzy" TargetMode="External"/><Relationship Id="rId108" Type="http://schemas.openxmlformats.org/officeDocument/2006/relationships/hyperlink" Target="https://talan.bank.gov.ua/get-user-certificate/aurUqWELloHClB9nhq0x" TargetMode="External"/><Relationship Id="rId129" Type="http://schemas.openxmlformats.org/officeDocument/2006/relationships/hyperlink" Target="https://talan.bank.gov.ua/get-user-certificate/aurUq2MZcR0eApdLqNop" TargetMode="External"/><Relationship Id="rId280" Type="http://schemas.openxmlformats.org/officeDocument/2006/relationships/hyperlink" Target="https://talan.bank.gov.ua/get-user-certificate/aurUqrpUYTzIPKF1aK97" TargetMode="External"/><Relationship Id="rId54" Type="http://schemas.openxmlformats.org/officeDocument/2006/relationships/hyperlink" Target="https://talan.bank.gov.ua/get-user-certificate/aurUq9c13riTcMyZh0H-" TargetMode="External"/><Relationship Id="rId75" Type="http://schemas.openxmlformats.org/officeDocument/2006/relationships/hyperlink" Target="https://talan.bank.gov.ua/get-user-certificate/aurUqVPzuU4OBkQ1kQwQ" TargetMode="External"/><Relationship Id="rId96" Type="http://schemas.openxmlformats.org/officeDocument/2006/relationships/hyperlink" Target="https://talan.bank.gov.ua/get-user-certificate/aurUqaHbkMjnDV0gLvv6" TargetMode="External"/><Relationship Id="rId140" Type="http://schemas.openxmlformats.org/officeDocument/2006/relationships/hyperlink" Target="https://talan.bank.gov.ua/get-user-certificate/aurUqMvDuMnv0vEkPWKg" TargetMode="External"/><Relationship Id="rId161" Type="http://schemas.openxmlformats.org/officeDocument/2006/relationships/hyperlink" Target="https://talan.bank.gov.ua/get-user-certificate/aurUqa4fb_HvpYJO_Iel" TargetMode="External"/><Relationship Id="rId182" Type="http://schemas.openxmlformats.org/officeDocument/2006/relationships/hyperlink" Target="https://talan.bank.gov.ua/get-user-certificate/aurUqkzYCrdcRE4_T7tn" TargetMode="External"/><Relationship Id="rId217" Type="http://schemas.openxmlformats.org/officeDocument/2006/relationships/hyperlink" Target="https://talan.bank.gov.ua/get-user-certificate/aurUqpj9wH7CECoKqrH0" TargetMode="External"/><Relationship Id="rId6" Type="http://schemas.openxmlformats.org/officeDocument/2006/relationships/hyperlink" Target="https://talan.bank.gov.ua/get-user-certificate/aurUqadT6m-2jKCmdAa8" TargetMode="External"/><Relationship Id="rId238" Type="http://schemas.openxmlformats.org/officeDocument/2006/relationships/hyperlink" Target="https://talan.bank.gov.ua/get-user-certificate/aurUqclOsn1aB9cTExdB" TargetMode="External"/><Relationship Id="rId259" Type="http://schemas.openxmlformats.org/officeDocument/2006/relationships/hyperlink" Target="https://talan.bank.gov.ua/get-user-certificate/aurUqWxwx1kkEihXTi-0" TargetMode="External"/><Relationship Id="rId23" Type="http://schemas.openxmlformats.org/officeDocument/2006/relationships/hyperlink" Target="https://talan.bank.gov.ua/get-user-certificate/aurUqYBOt3U_ZizrqM57" TargetMode="External"/><Relationship Id="rId119" Type="http://schemas.openxmlformats.org/officeDocument/2006/relationships/hyperlink" Target="https://talan.bank.gov.ua/get-user-certificate/aurUqFlxplntPbiDH_I5" TargetMode="External"/><Relationship Id="rId270" Type="http://schemas.openxmlformats.org/officeDocument/2006/relationships/hyperlink" Target="https://talan.bank.gov.ua/get-user-certificate/aurUqBO2_Gb6bz9TK9oZ" TargetMode="External"/><Relationship Id="rId44" Type="http://schemas.openxmlformats.org/officeDocument/2006/relationships/hyperlink" Target="https://talan.bank.gov.ua/get-user-certificate/aurUqwFdEtYkEn2Rf5Ag" TargetMode="External"/><Relationship Id="rId65" Type="http://schemas.openxmlformats.org/officeDocument/2006/relationships/hyperlink" Target="https://talan.bank.gov.ua/get-user-certificate/aurUq8P9hlXwIx4jRiFX" TargetMode="External"/><Relationship Id="rId86" Type="http://schemas.openxmlformats.org/officeDocument/2006/relationships/hyperlink" Target="https://talan.bank.gov.ua/get-user-certificate/aurUqW6F7FNoX7DHFu_e" TargetMode="External"/><Relationship Id="rId130" Type="http://schemas.openxmlformats.org/officeDocument/2006/relationships/hyperlink" Target="https://talan.bank.gov.ua/get-user-certificate/aurUqr1-7ZAe4FUcnWwy" TargetMode="External"/><Relationship Id="rId151" Type="http://schemas.openxmlformats.org/officeDocument/2006/relationships/hyperlink" Target="https://talan.bank.gov.ua/get-user-certificate/aurUqDB8mD-RQCe2E6vn" TargetMode="External"/><Relationship Id="rId172" Type="http://schemas.openxmlformats.org/officeDocument/2006/relationships/hyperlink" Target="https://talan.bank.gov.ua/get-user-certificate/aurUq-rHJCyqp6VuCxtL" TargetMode="External"/><Relationship Id="rId193" Type="http://schemas.openxmlformats.org/officeDocument/2006/relationships/hyperlink" Target="https://talan.bank.gov.ua/get-user-certificate/aurUqbst4TZIyJNPfwmk" TargetMode="External"/><Relationship Id="rId207" Type="http://schemas.openxmlformats.org/officeDocument/2006/relationships/hyperlink" Target="https://talan.bank.gov.ua/get-user-certificate/aurUqwwTGlka6ZWeaOR4" TargetMode="External"/><Relationship Id="rId228" Type="http://schemas.openxmlformats.org/officeDocument/2006/relationships/hyperlink" Target="https://talan.bank.gov.ua/get-user-certificate/aurUqfZq9tWIKaL1nb1j" TargetMode="External"/><Relationship Id="rId249" Type="http://schemas.openxmlformats.org/officeDocument/2006/relationships/hyperlink" Target="https://talan.bank.gov.ua/get-user-certificate/aurUqToJrDfkZ4ZZzgw_" TargetMode="External"/><Relationship Id="rId13" Type="http://schemas.openxmlformats.org/officeDocument/2006/relationships/hyperlink" Target="https://talan.bank.gov.ua/get-user-certificate/aurUqv3Smakyvrr93yQD" TargetMode="External"/><Relationship Id="rId109" Type="http://schemas.openxmlformats.org/officeDocument/2006/relationships/hyperlink" Target="https://talan.bank.gov.ua/get-user-certificate/aurUqrnzlIchuWAiG5Ae" TargetMode="External"/><Relationship Id="rId260" Type="http://schemas.openxmlformats.org/officeDocument/2006/relationships/hyperlink" Target="https://talan.bank.gov.ua/get-user-certificate/aurUqkW9ScKC_HFkfcpE" TargetMode="External"/><Relationship Id="rId281" Type="http://schemas.openxmlformats.org/officeDocument/2006/relationships/hyperlink" Target="https://talan.bank.gov.ua/get-user-certificate/aurUqzdEucR5v-isn290" TargetMode="External"/><Relationship Id="rId34" Type="http://schemas.openxmlformats.org/officeDocument/2006/relationships/hyperlink" Target="https://talan.bank.gov.ua/get-user-certificate/aurUqi8puyoHG3nfc7zd" TargetMode="External"/><Relationship Id="rId55" Type="http://schemas.openxmlformats.org/officeDocument/2006/relationships/hyperlink" Target="https://talan.bank.gov.ua/get-user-certificate/aurUq6uavxFBp5OADwTj" TargetMode="External"/><Relationship Id="rId76" Type="http://schemas.openxmlformats.org/officeDocument/2006/relationships/hyperlink" Target="https://talan.bank.gov.ua/get-user-certificate/aurUqHpSofT8kbGwleYN" TargetMode="External"/><Relationship Id="rId97" Type="http://schemas.openxmlformats.org/officeDocument/2006/relationships/hyperlink" Target="https://talan.bank.gov.ua/get-user-certificate/aurUqXrC-jzExjfitq4A" TargetMode="External"/><Relationship Id="rId120" Type="http://schemas.openxmlformats.org/officeDocument/2006/relationships/hyperlink" Target="https://talan.bank.gov.ua/get-user-certificate/aurUqVSJ9BYX1VUMdZYl" TargetMode="External"/><Relationship Id="rId141" Type="http://schemas.openxmlformats.org/officeDocument/2006/relationships/hyperlink" Target="https://talan.bank.gov.ua/get-user-certificate/aurUqA9J8nJVMAqzFHwO" TargetMode="External"/><Relationship Id="rId7" Type="http://schemas.openxmlformats.org/officeDocument/2006/relationships/hyperlink" Target="https://talan.bank.gov.ua/get-user-certificate/aurUq8m3CqiT4VO3F1r4" TargetMode="External"/><Relationship Id="rId162" Type="http://schemas.openxmlformats.org/officeDocument/2006/relationships/hyperlink" Target="https://talan.bank.gov.ua/get-user-certificate/aurUqi1MWYSccF3xIYYw" TargetMode="External"/><Relationship Id="rId183" Type="http://schemas.openxmlformats.org/officeDocument/2006/relationships/hyperlink" Target="https://talan.bank.gov.ua/get-user-certificate/aurUqurfLeXGzEg5Zrbq" TargetMode="External"/><Relationship Id="rId218" Type="http://schemas.openxmlformats.org/officeDocument/2006/relationships/hyperlink" Target="https://talan.bank.gov.ua/get-user-certificate/aurUqFmUXUMcU342Nfgw" TargetMode="External"/><Relationship Id="rId239" Type="http://schemas.openxmlformats.org/officeDocument/2006/relationships/hyperlink" Target="https://talan.bank.gov.ua/get-user-certificate/aurUqmw8vzRYJu6izyRo" TargetMode="External"/><Relationship Id="rId250" Type="http://schemas.openxmlformats.org/officeDocument/2006/relationships/hyperlink" Target="https://talan.bank.gov.ua/get-user-certificate/aurUqVcDUvQui2z9F0Cm" TargetMode="External"/><Relationship Id="rId271" Type="http://schemas.openxmlformats.org/officeDocument/2006/relationships/hyperlink" Target="https://talan.bank.gov.ua/get-user-certificate/aurUqiMQWI6HOpeKUVyS" TargetMode="External"/><Relationship Id="rId24" Type="http://schemas.openxmlformats.org/officeDocument/2006/relationships/hyperlink" Target="https://talan.bank.gov.ua/get-user-certificate/aurUqYIvPpJ2DObv0VUa" TargetMode="External"/><Relationship Id="rId45" Type="http://schemas.openxmlformats.org/officeDocument/2006/relationships/hyperlink" Target="https://talan.bank.gov.ua/get-user-certificate/aurUqmks8bY6wcpI8HKo" TargetMode="External"/><Relationship Id="rId66" Type="http://schemas.openxmlformats.org/officeDocument/2006/relationships/hyperlink" Target="https://talan.bank.gov.ua/get-user-certificate/aurUqL0OmJt880GqdARY" TargetMode="External"/><Relationship Id="rId87" Type="http://schemas.openxmlformats.org/officeDocument/2006/relationships/hyperlink" Target="https://talan.bank.gov.ua/get-user-certificate/aurUqRpdFY6ySizOvLnQ" TargetMode="External"/><Relationship Id="rId110" Type="http://schemas.openxmlformats.org/officeDocument/2006/relationships/hyperlink" Target="https://talan.bank.gov.ua/get-user-certificate/aurUqRY3mNPzcy7HCuSc" TargetMode="External"/><Relationship Id="rId131" Type="http://schemas.openxmlformats.org/officeDocument/2006/relationships/hyperlink" Target="https://talan.bank.gov.ua/get-user-certificate/aurUquDpxI1ErwWU-Rm6" TargetMode="External"/><Relationship Id="rId152" Type="http://schemas.openxmlformats.org/officeDocument/2006/relationships/hyperlink" Target="https://talan.bank.gov.ua/get-user-certificate/aurUqIfVy1XZEveIomuJ" TargetMode="External"/><Relationship Id="rId173" Type="http://schemas.openxmlformats.org/officeDocument/2006/relationships/hyperlink" Target="https://talan.bank.gov.ua/get-user-certificate/aurUqTObk2bN9OsPN5nY" TargetMode="External"/><Relationship Id="rId194" Type="http://schemas.openxmlformats.org/officeDocument/2006/relationships/hyperlink" Target="https://talan.bank.gov.ua/get-user-certificate/aurUq5bljzrfXU-Ecp0g" TargetMode="External"/><Relationship Id="rId208" Type="http://schemas.openxmlformats.org/officeDocument/2006/relationships/hyperlink" Target="https://talan.bank.gov.ua/get-user-certificate/aurUqdWzUDJc_p_1HTBW" TargetMode="External"/><Relationship Id="rId229" Type="http://schemas.openxmlformats.org/officeDocument/2006/relationships/hyperlink" Target="https://talan.bank.gov.ua/get-user-certificate/aurUqqGCTJTntxP4Jlk3" TargetMode="External"/><Relationship Id="rId240" Type="http://schemas.openxmlformats.org/officeDocument/2006/relationships/hyperlink" Target="https://talan.bank.gov.ua/get-user-certificate/aurUqM1tsh8sIRUQJXqg" TargetMode="External"/><Relationship Id="rId261" Type="http://schemas.openxmlformats.org/officeDocument/2006/relationships/hyperlink" Target="https://talan.bank.gov.ua/get-user-certificate/aurUqZIV3OlVCpXd1hUZ" TargetMode="External"/><Relationship Id="rId14" Type="http://schemas.openxmlformats.org/officeDocument/2006/relationships/hyperlink" Target="https://talan.bank.gov.ua/get-user-certificate/aurUqc8Ldp0gJ2FSOgV3" TargetMode="External"/><Relationship Id="rId35" Type="http://schemas.openxmlformats.org/officeDocument/2006/relationships/hyperlink" Target="https://talan.bank.gov.ua/get-user-certificate/aurUqYF6FBUIRu0Uekbg" TargetMode="External"/><Relationship Id="rId56" Type="http://schemas.openxmlformats.org/officeDocument/2006/relationships/hyperlink" Target="https://talan.bank.gov.ua/get-user-certificate/aurUqFR0uxR4f8BKf2Qd" TargetMode="External"/><Relationship Id="rId77" Type="http://schemas.openxmlformats.org/officeDocument/2006/relationships/hyperlink" Target="https://talan.bank.gov.ua/get-user-certificate/aurUq1x1iAEUjyTWtscP" TargetMode="External"/><Relationship Id="rId100" Type="http://schemas.openxmlformats.org/officeDocument/2006/relationships/hyperlink" Target="https://talan.bank.gov.ua/get-user-certificate/aurUqhvmAYSxVYAnKbK2" TargetMode="External"/><Relationship Id="rId282" Type="http://schemas.openxmlformats.org/officeDocument/2006/relationships/hyperlink" Target="https://talan.bank.gov.ua/get-user-certificate/aurUqQWN4SiINm4uEwG-" TargetMode="External"/><Relationship Id="rId8" Type="http://schemas.openxmlformats.org/officeDocument/2006/relationships/hyperlink" Target="https://talan.bank.gov.ua/get-user-certificate/aurUq0QCrgvX53rDNUTl" TargetMode="External"/><Relationship Id="rId98" Type="http://schemas.openxmlformats.org/officeDocument/2006/relationships/hyperlink" Target="https://talan.bank.gov.ua/get-user-certificate/aurUqvZqLhBB1lHnZo5q" TargetMode="External"/><Relationship Id="rId121" Type="http://schemas.openxmlformats.org/officeDocument/2006/relationships/hyperlink" Target="https://talan.bank.gov.ua/get-user-certificate/aurUqFtE8X9ooUzXAHCt" TargetMode="External"/><Relationship Id="rId142" Type="http://schemas.openxmlformats.org/officeDocument/2006/relationships/hyperlink" Target="https://talan.bank.gov.ua/get-user-certificate/aurUq85Paq-fKeBW_Yi6" TargetMode="External"/><Relationship Id="rId163" Type="http://schemas.openxmlformats.org/officeDocument/2006/relationships/hyperlink" Target="https://talan.bank.gov.ua/get-user-certificate/aurUqgD3kGtWpVzpmMZc" TargetMode="External"/><Relationship Id="rId184" Type="http://schemas.openxmlformats.org/officeDocument/2006/relationships/hyperlink" Target="https://talan.bank.gov.ua/get-user-certificate/aurUqruk5PX6un67JkMm" TargetMode="External"/><Relationship Id="rId219" Type="http://schemas.openxmlformats.org/officeDocument/2006/relationships/hyperlink" Target="https://talan.bank.gov.ua/get-user-certificate/aurUqMqV4M-aGfJkSvaX" TargetMode="External"/><Relationship Id="rId230" Type="http://schemas.openxmlformats.org/officeDocument/2006/relationships/hyperlink" Target="https://talan.bank.gov.ua/get-user-certificate/aurUqL9SKH8xI4jmyxa-" TargetMode="External"/><Relationship Id="rId251" Type="http://schemas.openxmlformats.org/officeDocument/2006/relationships/hyperlink" Target="https://talan.bank.gov.ua/get-user-certificate/aurUqfknFVAISPb4Ng-O" TargetMode="External"/><Relationship Id="rId25" Type="http://schemas.openxmlformats.org/officeDocument/2006/relationships/hyperlink" Target="https://talan.bank.gov.ua/get-user-certificate/aurUqM2CAwt4BFsBJ1jX" TargetMode="External"/><Relationship Id="rId46" Type="http://schemas.openxmlformats.org/officeDocument/2006/relationships/hyperlink" Target="https://talan.bank.gov.ua/get-user-certificate/aurUqUH0cadS0_Egp8b_" TargetMode="External"/><Relationship Id="rId67" Type="http://schemas.openxmlformats.org/officeDocument/2006/relationships/hyperlink" Target="https://talan.bank.gov.ua/get-user-certificate/aurUqtaWNymmYYOUPesV" TargetMode="External"/><Relationship Id="rId272" Type="http://schemas.openxmlformats.org/officeDocument/2006/relationships/hyperlink" Target="https://talan.bank.gov.ua/get-user-certificate/aurUq2NmeRn2-ggzRR9y" TargetMode="External"/><Relationship Id="rId88" Type="http://schemas.openxmlformats.org/officeDocument/2006/relationships/hyperlink" Target="https://talan.bank.gov.ua/get-user-certificate/aurUqUEWWMI0dgff14GF" TargetMode="External"/><Relationship Id="rId111" Type="http://schemas.openxmlformats.org/officeDocument/2006/relationships/hyperlink" Target="https://talan.bank.gov.ua/get-user-certificate/aurUq7b9V4znVGgw9YLp" TargetMode="External"/><Relationship Id="rId132" Type="http://schemas.openxmlformats.org/officeDocument/2006/relationships/hyperlink" Target="https://talan.bank.gov.ua/get-user-certificate/aurUqmHaJwsvZ4LNUQoi" TargetMode="External"/><Relationship Id="rId153" Type="http://schemas.openxmlformats.org/officeDocument/2006/relationships/hyperlink" Target="https://talan.bank.gov.ua/get-user-certificate/aurUqr0LShS5DB6fBtAq" TargetMode="External"/><Relationship Id="rId174" Type="http://schemas.openxmlformats.org/officeDocument/2006/relationships/hyperlink" Target="https://talan.bank.gov.ua/get-user-certificate/aurUq1yhuqb8k-4STQjW" TargetMode="External"/><Relationship Id="rId195" Type="http://schemas.openxmlformats.org/officeDocument/2006/relationships/hyperlink" Target="https://talan.bank.gov.ua/get-user-certificate/aurUqiMzrpWVVI6S4Ybv" TargetMode="External"/><Relationship Id="rId209" Type="http://schemas.openxmlformats.org/officeDocument/2006/relationships/hyperlink" Target="https://talan.bank.gov.ua/get-user-certificate/aurUqQl0__2V5Dh_Zj_d" TargetMode="External"/><Relationship Id="rId220" Type="http://schemas.openxmlformats.org/officeDocument/2006/relationships/hyperlink" Target="https://talan.bank.gov.ua/get-user-certificate/aurUqbmu3TY5aK9_HlGq" TargetMode="External"/><Relationship Id="rId241" Type="http://schemas.openxmlformats.org/officeDocument/2006/relationships/hyperlink" Target="https://talan.bank.gov.ua/get-user-certificate/aurUqRXoQytUnGresO2u" TargetMode="External"/><Relationship Id="rId15" Type="http://schemas.openxmlformats.org/officeDocument/2006/relationships/hyperlink" Target="https://talan.bank.gov.ua/get-user-certificate/aurUqeVf7E6YdTqeZX18" TargetMode="External"/><Relationship Id="rId36" Type="http://schemas.openxmlformats.org/officeDocument/2006/relationships/hyperlink" Target="https://talan.bank.gov.ua/get-user-certificate/aurUqYmA54Ixcw0Lafqw" TargetMode="External"/><Relationship Id="rId57" Type="http://schemas.openxmlformats.org/officeDocument/2006/relationships/hyperlink" Target="https://talan.bank.gov.ua/get-user-certificate/aurUqlWg4oVtcmhecR8k" TargetMode="External"/><Relationship Id="rId262" Type="http://schemas.openxmlformats.org/officeDocument/2006/relationships/hyperlink" Target="https://talan.bank.gov.ua/get-user-certificate/aurUqnZWYFsGDwNuaNbq" TargetMode="External"/><Relationship Id="rId283" Type="http://schemas.openxmlformats.org/officeDocument/2006/relationships/hyperlink" Target="https://talan.bank.gov.ua/get-user-certificate/aurUqBqXWZ9lmw8UFgN7" TargetMode="External"/><Relationship Id="rId78" Type="http://schemas.openxmlformats.org/officeDocument/2006/relationships/hyperlink" Target="https://talan.bank.gov.ua/get-user-certificate/aurUqTg_hHJsd3ejbfho" TargetMode="External"/><Relationship Id="rId99" Type="http://schemas.openxmlformats.org/officeDocument/2006/relationships/hyperlink" Target="https://talan.bank.gov.ua/get-user-certificate/aurUqeoq8D4jXw_mtuhC" TargetMode="External"/><Relationship Id="rId101" Type="http://schemas.openxmlformats.org/officeDocument/2006/relationships/hyperlink" Target="https://talan.bank.gov.ua/get-user-certificate/aurUqoFmnmJ6_-d6JVjE" TargetMode="External"/><Relationship Id="rId122" Type="http://schemas.openxmlformats.org/officeDocument/2006/relationships/hyperlink" Target="https://talan.bank.gov.ua/get-user-certificate/aurUqyZWU-quuh0Gc52H" TargetMode="External"/><Relationship Id="rId143" Type="http://schemas.openxmlformats.org/officeDocument/2006/relationships/hyperlink" Target="https://talan.bank.gov.ua/get-user-certificate/aurUqCxIcYXM_ATN5uAt" TargetMode="External"/><Relationship Id="rId164" Type="http://schemas.openxmlformats.org/officeDocument/2006/relationships/hyperlink" Target="https://talan.bank.gov.ua/get-user-certificate/aurUqLnv3rJCJZw6_4hg" TargetMode="External"/><Relationship Id="rId185" Type="http://schemas.openxmlformats.org/officeDocument/2006/relationships/hyperlink" Target="https://talan.bank.gov.ua/get-user-certificate/aurUq1aI0cqZe12jpQlz" TargetMode="External"/><Relationship Id="rId9" Type="http://schemas.openxmlformats.org/officeDocument/2006/relationships/hyperlink" Target="https://talan.bank.gov.ua/get-user-certificate/aurUqSlE5NwDslmwF28L" TargetMode="External"/><Relationship Id="rId210" Type="http://schemas.openxmlformats.org/officeDocument/2006/relationships/hyperlink" Target="https://talan.bank.gov.ua/get-user-certificate/aurUqLHUeNYpzb7rpoE4" TargetMode="External"/><Relationship Id="rId26" Type="http://schemas.openxmlformats.org/officeDocument/2006/relationships/hyperlink" Target="https://talan.bank.gov.ua/get-user-certificate/aurUqOiaLMkxRP2KFiud" TargetMode="External"/><Relationship Id="rId231" Type="http://schemas.openxmlformats.org/officeDocument/2006/relationships/hyperlink" Target="https://talan.bank.gov.ua/get-user-certificate/aurUqHSsIhdttPYh4VYN" TargetMode="External"/><Relationship Id="rId252" Type="http://schemas.openxmlformats.org/officeDocument/2006/relationships/hyperlink" Target="https://talan.bank.gov.ua/get-user-certificate/aurUqzrmV7YQg8TcHvdI" TargetMode="External"/><Relationship Id="rId273" Type="http://schemas.openxmlformats.org/officeDocument/2006/relationships/hyperlink" Target="https://talan.bank.gov.ua/get-user-certificate/aurUqJDJ-wVFaM_iZJUc" TargetMode="External"/><Relationship Id="rId47" Type="http://schemas.openxmlformats.org/officeDocument/2006/relationships/hyperlink" Target="https://talan.bank.gov.ua/get-user-certificate/aurUqqnYkQHQcaOUZyr6" TargetMode="External"/><Relationship Id="rId68" Type="http://schemas.openxmlformats.org/officeDocument/2006/relationships/hyperlink" Target="https://talan.bank.gov.ua/get-user-certificate/aurUqI8KF7D4HLN5v1eb" TargetMode="External"/><Relationship Id="rId89" Type="http://schemas.openxmlformats.org/officeDocument/2006/relationships/hyperlink" Target="https://talan.bank.gov.ua/get-user-certificate/aurUqit-TWL8ky9GpC_5" TargetMode="External"/><Relationship Id="rId112" Type="http://schemas.openxmlformats.org/officeDocument/2006/relationships/hyperlink" Target="https://talan.bank.gov.ua/get-user-certificate/aurUqrIW_ApSjSmjLWVe" TargetMode="External"/><Relationship Id="rId133" Type="http://schemas.openxmlformats.org/officeDocument/2006/relationships/hyperlink" Target="https://talan.bank.gov.ua/get-user-certificate/aurUqOJDv-u299OF11o3" TargetMode="External"/><Relationship Id="rId154" Type="http://schemas.openxmlformats.org/officeDocument/2006/relationships/hyperlink" Target="https://talan.bank.gov.ua/get-user-certificate/aurUqT72zItU24DHhuFT" TargetMode="External"/><Relationship Id="rId175" Type="http://schemas.openxmlformats.org/officeDocument/2006/relationships/hyperlink" Target="https://talan.bank.gov.ua/get-user-certificate/aurUqOR3l4fzfyT7alVS" TargetMode="External"/><Relationship Id="rId196" Type="http://schemas.openxmlformats.org/officeDocument/2006/relationships/hyperlink" Target="https://talan.bank.gov.ua/get-user-certificate/aurUqkPnI1AaP0kTtL5V" TargetMode="External"/><Relationship Id="rId200" Type="http://schemas.openxmlformats.org/officeDocument/2006/relationships/hyperlink" Target="https://talan.bank.gov.ua/get-user-certificate/aurUqQxO28u7tGJrzdu3" TargetMode="External"/><Relationship Id="rId16" Type="http://schemas.openxmlformats.org/officeDocument/2006/relationships/hyperlink" Target="https://talan.bank.gov.ua/get-user-certificate/aurUq5lmlmUQMDLuN0kw" TargetMode="External"/><Relationship Id="rId221" Type="http://schemas.openxmlformats.org/officeDocument/2006/relationships/hyperlink" Target="https://talan.bank.gov.ua/get-user-certificate/aurUqEdzYEmTB1591PUl" TargetMode="External"/><Relationship Id="rId242" Type="http://schemas.openxmlformats.org/officeDocument/2006/relationships/hyperlink" Target="https://talan.bank.gov.ua/get-user-certificate/aurUqhufcjKeKyGmw1gy" TargetMode="External"/><Relationship Id="rId263" Type="http://schemas.openxmlformats.org/officeDocument/2006/relationships/hyperlink" Target="https://talan.bank.gov.ua/get-user-certificate/aurUqlRxVLEMIRvwGjN3" TargetMode="External"/><Relationship Id="rId284" Type="http://schemas.openxmlformats.org/officeDocument/2006/relationships/hyperlink" Target="https://talan.bank.gov.ua/get-user-certificate/aurUqOeSlOr9EPRFxIta" TargetMode="External"/><Relationship Id="rId37" Type="http://schemas.openxmlformats.org/officeDocument/2006/relationships/hyperlink" Target="https://talan.bank.gov.ua/get-user-certificate/aurUqji5ZFWAD5HA8h_s" TargetMode="External"/><Relationship Id="rId58" Type="http://schemas.openxmlformats.org/officeDocument/2006/relationships/hyperlink" Target="https://talan.bank.gov.ua/get-user-certificate/aurUqYuKU0mkGKXKBv1C" TargetMode="External"/><Relationship Id="rId79" Type="http://schemas.openxmlformats.org/officeDocument/2006/relationships/hyperlink" Target="https://talan.bank.gov.ua/get-user-certificate/aurUqOnG20vnmI36goy8" TargetMode="External"/><Relationship Id="rId102" Type="http://schemas.openxmlformats.org/officeDocument/2006/relationships/hyperlink" Target="https://talan.bank.gov.ua/get-user-certificate/aurUqPwpBBTcT563tVCb" TargetMode="External"/><Relationship Id="rId123" Type="http://schemas.openxmlformats.org/officeDocument/2006/relationships/hyperlink" Target="https://talan.bank.gov.ua/get-user-certificate/aurUqpriWt3zmXWhlFsb" TargetMode="External"/><Relationship Id="rId144" Type="http://schemas.openxmlformats.org/officeDocument/2006/relationships/hyperlink" Target="https://talan.bank.gov.ua/get-user-certificate/aurUqwYzlBC7tzC47xW9" TargetMode="External"/><Relationship Id="rId90" Type="http://schemas.openxmlformats.org/officeDocument/2006/relationships/hyperlink" Target="https://talan.bank.gov.ua/get-user-certificate/aurUqL-Nq4UWlPV-fxDm" TargetMode="External"/><Relationship Id="rId165" Type="http://schemas.openxmlformats.org/officeDocument/2006/relationships/hyperlink" Target="https://talan.bank.gov.ua/get-user-certificate/aurUqNtwmDrHtCJ7U34D" TargetMode="External"/><Relationship Id="rId186" Type="http://schemas.openxmlformats.org/officeDocument/2006/relationships/hyperlink" Target="https://talan.bank.gov.ua/get-user-certificate/aurUq9hqvaxDI01j6tvm" TargetMode="External"/><Relationship Id="rId211" Type="http://schemas.openxmlformats.org/officeDocument/2006/relationships/hyperlink" Target="https://talan.bank.gov.ua/get-user-certificate/aurUqzwimFFuGfWhi0_a" TargetMode="External"/><Relationship Id="rId232" Type="http://schemas.openxmlformats.org/officeDocument/2006/relationships/hyperlink" Target="https://talan.bank.gov.ua/get-user-certificate/aurUqdr3dSGmH_rM8UtF" TargetMode="External"/><Relationship Id="rId253" Type="http://schemas.openxmlformats.org/officeDocument/2006/relationships/hyperlink" Target="https://talan.bank.gov.ua/get-user-certificate/aurUqNbavm6GhQefrFJa" TargetMode="External"/><Relationship Id="rId274" Type="http://schemas.openxmlformats.org/officeDocument/2006/relationships/hyperlink" Target="https://talan.bank.gov.ua/get-user-certificate/aurUq1_4HZ-LFnEMebGf" TargetMode="External"/><Relationship Id="rId27" Type="http://schemas.openxmlformats.org/officeDocument/2006/relationships/hyperlink" Target="https://talan.bank.gov.ua/get-user-certificate/aurUq3cQJq_fpnhZ5QoK" TargetMode="External"/><Relationship Id="rId48" Type="http://schemas.openxmlformats.org/officeDocument/2006/relationships/hyperlink" Target="https://talan.bank.gov.ua/get-user-certificate/aurUqeUDadkQlkqWubqu" TargetMode="External"/><Relationship Id="rId69" Type="http://schemas.openxmlformats.org/officeDocument/2006/relationships/hyperlink" Target="https://talan.bank.gov.ua/get-user-certificate/aurUqIh-yGpu7a8F6YXP" TargetMode="External"/><Relationship Id="rId113" Type="http://schemas.openxmlformats.org/officeDocument/2006/relationships/hyperlink" Target="https://talan.bank.gov.ua/get-user-certificate/aurUqHZJU4aCS_uYACUF" TargetMode="External"/><Relationship Id="rId134" Type="http://schemas.openxmlformats.org/officeDocument/2006/relationships/hyperlink" Target="https://talan.bank.gov.ua/get-user-certificate/aurUqszj59i095LhQfX8" TargetMode="External"/><Relationship Id="rId80" Type="http://schemas.openxmlformats.org/officeDocument/2006/relationships/hyperlink" Target="https://talan.bank.gov.ua/get-user-certificate/aurUq2L5_g_nVjBgSzDZ" TargetMode="External"/><Relationship Id="rId155" Type="http://schemas.openxmlformats.org/officeDocument/2006/relationships/hyperlink" Target="https://talan.bank.gov.ua/get-user-certificate/aurUqoQvBJBzU840OJru" TargetMode="External"/><Relationship Id="rId176" Type="http://schemas.openxmlformats.org/officeDocument/2006/relationships/hyperlink" Target="https://talan.bank.gov.ua/get-user-certificate/aurUquYAs9FxUciRg5OI" TargetMode="External"/><Relationship Id="rId197" Type="http://schemas.openxmlformats.org/officeDocument/2006/relationships/hyperlink" Target="https://talan.bank.gov.ua/get-user-certificate/aurUqAbWcT2Qa3Povai6" TargetMode="External"/><Relationship Id="rId201" Type="http://schemas.openxmlformats.org/officeDocument/2006/relationships/hyperlink" Target="https://talan.bank.gov.ua/get-user-certificate/aurUqryproUuHoERkh3U" TargetMode="External"/><Relationship Id="rId222" Type="http://schemas.openxmlformats.org/officeDocument/2006/relationships/hyperlink" Target="https://talan.bank.gov.ua/get-user-certificate/aurUqylbtySSZ0EBGU_H" TargetMode="External"/><Relationship Id="rId243" Type="http://schemas.openxmlformats.org/officeDocument/2006/relationships/hyperlink" Target="https://talan.bank.gov.ua/get-user-certificate/aurUqLQGNurAUL_7ayNY" TargetMode="External"/><Relationship Id="rId264" Type="http://schemas.openxmlformats.org/officeDocument/2006/relationships/hyperlink" Target="https://talan.bank.gov.ua/get-user-certificate/aurUqYaJl7CcKHwoD-wj" TargetMode="External"/><Relationship Id="rId285" Type="http://schemas.openxmlformats.org/officeDocument/2006/relationships/hyperlink" Target="https://talan.bank.gov.ua/get-user-certificate/aurUqdl1_2m66k2bXLi8" TargetMode="External"/><Relationship Id="rId17" Type="http://schemas.openxmlformats.org/officeDocument/2006/relationships/hyperlink" Target="https://talan.bank.gov.ua/get-user-certificate/aurUqM6lAzMDeOY552Ox" TargetMode="External"/><Relationship Id="rId38" Type="http://schemas.openxmlformats.org/officeDocument/2006/relationships/hyperlink" Target="https://talan.bank.gov.ua/get-user-certificate/aurUqfYqSE0IXAftZorN" TargetMode="External"/><Relationship Id="rId59" Type="http://schemas.openxmlformats.org/officeDocument/2006/relationships/hyperlink" Target="https://talan.bank.gov.ua/get-user-certificate/aurUqMhcTrtax4RNbdZV" TargetMode="External"/><Relationship Id="rId103" Type="http://schemas.openxmlformats.org/officeDocument/2006/relationships/hyperlink" Target="https://talan.bank.gov.ua/get-user-certificate/aurUqvyz6yKxayca0cCV" TargetMode="External"/><Relationship Id="rId124" Type="http://schemas.openxmlformats.org/officeDocument/2006/relationships/hyperlink" Target="https://talan.bank.gov.ua/get-user-certificate/aurUqTO2KCHX0msPkiQv" TargetMode="External"/><Relationship Id="rId70" Type="http://schemas.openxmlformats.org/officeDocument/2006/relationships/hyperlink" Target="https://talan.bank.gov.ua/get-user-certificate/aurUqp5Ye2_OE4yylK31" TargetMode="External"/><Relationship Id="rId91" Type="http://schemas.openxmlformats.org/officeDocument/2006/relationships/hyperlink" Target="https://talan.bank.gov.ua/get-user-certificate/aurUqLfPzeyov-kr8ELI" TargetMode="External"/><Relationship Id="rId145" Type="http://schemas.openxmlformats.org/officeDocument/2006/relationships/hyperlink" Target="https://talan.bank.gov.ua/get-user-certificate/aurUqzqgzCyWxrg9NE5r" TargetMode="External"/><Relationship Id="rId166" Type="http://schemas.openxmlformats.org/officeDocument/2006/relationships/hyperlink" Target="https://talan.bank.gov.ua/get-user-certificate/aurUqJk4jQmyn1z0o3RX" TargetMode="External"/><Relationship Id="rId187" Type="http://schemas.openxmlformats.org/officeDocument/2006/relationships/hyperlink" Target="https://talan.bank.gov.ua/get-user-certificate/aurUq5qUgQqj3sXukg4W" TargetMode="External"/><Relationship Id="rId1" Type="http://schemas.openxmlformats.org/officeDocument/2006/relationships/hyperlink" Target="https://talan.bank.gov.ua/get-user-certificate/aurUqWtxkyXBRxK_n_YS" TargetMode="External"/><Relationship Id="rId212" Type="http://schemas.openxmlformats.org/officeDocument/2006/relationships/hyperlink" Target="https://talan.bank.gov.ua/get-user-certificate/aurUqrLvqY70gXjU-0yJ" TargetMode="External"/><Relationship Id="rId233" Type="http://schemas.openxmlformats.org/officeDocument/2006/relationships/hyperlink" Target="https://talan.bank.gov.ua/get-user-certificate/aurUqs3fUJGz-TZt2iXl" TargetMode="External"/><Relationship Id="rId254" Type="http://schemas.openxmlformats.org/officeDocument/2006/relationships/hyperlink" Target="https://talan.bank.gov.ua/get-user-certificate/aurUq2jYdg3ab4SLCA16" TargetMode="External"/><Relationship Id="rId28" Type="http://schemas.openxmlformats.org/officeDocument/2006/relationships/hyperlink" Target="https://talan.bank.gov.ua/get-user-certificate/aurUq6IbdzZ1OBCgVcj0" TargetMode="External"/><Relationship Id="rId49" Type="http://schemas.openxmlformats.org/officeDocument/2006/relationships/hyperlink" Target="https://talan.bank.gov.ua/get-user-certificate/aurUqB15w-qBItYG8MCq" TargetMode="External"/><Relationship Id="rId114" Type="http://schemas.openxmlformats.org/officeDocument/2006/relationships/hyperlink" Target="https://talan.bank.gov.ua/get-user-certificate/aurUqTacMdSic5W_m0sV" TargetMode="External"/><Relationship Id="rId275" Type="http://schemas.openxmlformats.org/officeDocument/2006/relationships/hyperlink" Target="https://talan.bank.gov.ua/get-user-certificate/aurUqkAT36GfHOidedvL" TargetMode="External"/><Relationship Id="rId60" Type="http://schemas.openxmlformats.org/officeDocument/2006/relationships/hyperlink" Target="https://talan.bank.gov.ua/get-user-certificate/aurUq3aHpdaPtisAmt8O" TargetMode="External"/><Relationship Id="rId81" Type="http://schemas.openxmlformats.org/officeDocument/2006/relationships/hyperlink" Target="https://talan.bank.gov.ua/get-user-certificate/aurUq1avB0lRU7rrB2Ym" TargetMode="External"/><Relationship Id="rId135" Type="http://schemas.openxmlformats.org/officeDocument/2006/relationships/hyperlink" Target="https://talan.bank.gov.ua/get-user-certificate/aurUqZSwuCsyRVcaX5v9" TargetMode="External"/><Relationship Id="rId156" Type="http://schemas.openxmlformats.org/officeDocument/2006/relationships/hyperlink" Target="https://talan.bank.gov.ua/get-user-certificate/aurUqsuQChD22jYIEAdY" TargetMode="External"/><Relationship Id="rId177" Type="http://schemas.openxmlformats.org/officeDocument/2006/relationships/hyperlink" Target="https://talan.bank.gov.ua/get-user-certificate/aurUqqCr7Z2PGHE1vz3X" TargetMode="External"/><Relationship Id="rId198" Type="http://schemas.openxmlformats.org/officeDocument/2006/relationships/hyperlink" Target="https://talan.bank.gov.ua/get-user-certificate/aurUqyC9aZZVLPRA2Tot" TargetMode="External"/><Relationship Id="rId202" Type="http://schemas.openxmlformats.org/officeDocument/2006/relationships/hyperlink" Target="https://talan.bank.gov.ua/get-user-certificate/aurUq-B7IfW1zmXhbFWe" TargetMode="External"/><Relationship Id="rId223" Type="http://schemas.openxmlformats.org/officeDocument/2006/relationships/hyperlink" Target="https://talan.bank.gov.ua/get-user-certificate/aurUq3EvAlm4A9_WeBbB" TargetMode="External"/><Relationship Id="rId244" Type="http://schemas.openxmlformats.org/officeDocument/2006/relationships/hyperlink" Target="https://talan.bank.gov.ua/get-user-certificate/aurUqBo0klli3INQvZhj" TargetMode="External"/><Relationship Id="rId18" Type="http://schemas.openxmlformats.org/officeDocument/2006/relationships/hyperlink" Target="https://talan.bank.gov.ua/get-user-certificate/aurUqrroqvtuoodg-HLJ" TargetMode="External"/><Relationship Id="rId39" Type="http://schemas.openxmlformats.org/officeDocument/2006/relationships/hyperlink" Target="https://talan.bank.gov.ua/get-user-certificate/aurUqnwUBVvS8uAtEwgF" TargetMode="External"/><Relationship Id="rId265" Type="http://schemas.openxmlformats.org/officeDocument/2006/relationships/hyperlink" Target="https://talan.bank.gov.ua/get-user-certificate/aurUqD_IcAvDuhWdBx47" TargetMode="External"/><Relationship Id="rId286" Type="http://schemas.openxmlformats.org/officeDocument/2006/relationships/hyperlink" Target="https://talan.bank.gov.ua/get-user-certificate/aurUqiZTnrhCoO6Xk2SQ" TargetMode="External"/><Relationship Id="rId50" Type="http://schemas.openxmlformats.org/officeDocument/2006/relationships/hyperlink" Target="https://talan.bank.gov.ua/get-user-certificate/aurUqWbAguZJU_lQn5rR" TargetMode="External"/><Relationship Id="rId104" Type="http://schemas.openxmlformats.org/officeDocument/2006/relationships/hyperlink" Target="https://talan.bank.gov.ua/get-user-certificate/aurUq8QWjn1ANGsthFxu" TargetMode="External"/><Relationship Id="rId125" Type="http://schemas.openxmlformats.org/officeDocument/2006/relationships/hyperlink" Target="https://talan.bank.gov.ua/get-user-certificate/aurUqhFSaeJ2kCjDKVGq" TargetMode="External"/><Relationship Id="rId146" Type="http://schemas.openxmlformats.org/officeDocument/2006/relationships/hyperlink" Target="https://talan.bank.gov.ua/get-user-certificate/aurUq7l6Aovmwv7nVl0-" TargetMode="External"/><Relationship Id="rId167" Type="http://schemas.openxmlformats.org/officeDocument/2006/relationships/hyperlink" Target="https://talan.bank.gov.ua/get-user-certificate/aurUqVdW3aKQ8wuN4RLx" TargetMode="External"/><Relationship Id="rId188" Type="http://schemas.openxmlformats.org/officeDocument/2006/relationships/hyperlink" Target="https://talan.bank.gov.ua/get-user-certificate/aurUqQYO3OarwG58njoa" TargetMode="External"/><Relationship Id="rId71" Type="http://schemas.openxmlformats.org/officeDocument/2006/relationships/hyperlink" Target="https://talan.bank.gov.ua/get-user-certificate/aurUq4ucZLxQ2C3AEl_U" TargetMode="External"/><Relationship Id="rId92" Type="http://schemas.openxmlformats.org/officeDocument/2006/relationships/hyperlink" Target="https://talan.bank.gov.ua/get-user-certificate/aurUqBTE0XkNgqLg4gYv" TargetMode="External"/><Relationship Id="rId213" Type="http://schemas.openxmlformats.org/officeDocument/2006/relationships/hyperlink" Target="https://talan.bank.gov.ua/get-user-certificate/aurUqMdI6rqB77JX3eOP" TargetMode="External"/><Relationship Id="rId234" Type="http://schemas.openxmlformats.org/officeDocument/2006/relationships/hyperlink" Target="https://talan.bank.gov.ua/get-user-certificate/aurUqCrBrorNBJGGtMVn" TargetMode="External"/><Relationship Id="rId2" Type="http://schemas.openxmlformats.org/officeDocument/2006/relationships/hyperlink" Target="https://talan.bank.gov.ua/get-user-certificate/aurUq0w7yNLBXOEsAcdN" TargetMode="External"/><Relationship Id="rId29" Type="http://schemas.openxmlformats.org/officeDocument/2006/relationships/hyperlink" Target="https://talan.bank.gov.ua/get-user-certificate/aurUqIexvOzBF29QHeuT" TargetMode="External"/><Relationship Id="rId255" Type="http://schemas.openxmlformats.org/officeDocument/2006/relationships/hyperlink" Target="https://talan.bank.gov.ua/get-user-certificate/aurUqlcS21_cuKDy-txB" TargetMode="External"/><Relationship Id="rId276" Type="http://schemas.openxmlformats.org/officeDocument/2006/relationships/hyperlink" Target="https://talan.bank.gov.ua/get-user-certificate/aurUqbt5tHQsqoutnLF7" TargetMode="External"/><Relationship Id="rId40" Type="http://schemas.openxmlformats.org/officeDocument/2006/relationships/hyperlink" Target="https://talan.bank.gov.ua/get-user-certificate/aurUqwDm_TNTMSLEKT91" TargetMode="External"/><Relationship Id="rId115" Type="http://schemas.openxmlformats.org/officeDocument/2006/relationships/hyperlink" Target="https://talan.bank.gov.ua/get-user-certificate/aurUq06XGL4wJqqUnpAz" TargetMode="External"/><Relationship Id="rId136" Type="http://schemas.openxmlformats.org/officeDocument/2006/relationships/hyperlink" Target="https://talan.bank.gov.ua/get-user-certificate/aurUqaob0f-SJiD7H4P7" TargetMode="External"/><Relationship Id="rId157" Type="http://schemas.openxmlformats.org/officeDocument/2006/relationships/hyperlink" Target="https://talan.bank.gov.ua/get-user-certificate/aurUqjZFZVGK-LG4QEM0" TargetMode="External"/><Relationship Id="rId178" Type="http://schemas.openxmlformats.org/officeDocument/2006/relationships/hyperlink" Target="https://talan.bank.gov.ua/get-user-certificate/aurUqzZ1Cl_iCAwnbubm" TargetMode="External"/><Relationship Id="rId61" Type="http://schemas.openxmlformats.org/officeDocument/2006/relationships/hyperlink" Target="https://talan.bank.gov.ua/get-user-certificate/aurUqHMZmoka976lVM1i" TargetMode="External"/><Relationship Id="rId82" Type="http://schemas.openxmlformats.org/officeDocument/2006/relationships/hyperlink" Target="https://talan.bank.gov.ua/get-user-certificate/aurUqp8GYFFytr5u5QEx" TargetMode="External"/><Relationship Id="rId199" Type="http://schemas.openxmlformats.org/officeDocument/2006/relationships/hyperlink" Target="https://talan.bank.gov.ua/get-user-certificate/aurUqqBH1u7a2_vOBWXk" TargetMode="External"/><Relationship Id="rId203" Type="http://schemas.openxmlformats.org/officeDocument/2006/relationships/hyperlink" Target="https://talan.bank.gov.ua/get-user-certificate/aurUqOLuHVnsGdcWmFet" TargetMode="External"/><Relationship Id="rId19" Type="http://schemas.openxmlformats.org/officeDocument/2006/relationships/hyperlink" Target="https://talan.bank.gov.ua/get-user-certificate/aurUqhh3WDWUdImfThSd" TargetMode="External"/><Relationship Id="rId224" Type="http://schemas.openxmlformats.org/officeDocument/2006/relationships/hyperlink" Target="https://talan.bank.gov.ua/get-user-certificate/aurUqqA3ZBZqD0WdoEGw" TargetMode="External"/><Relationship Id="rId245" Type="http://schemas.openxmlformats.org/officeDocument/2006/relationships/hyperlink" Target="https://talan.bank.gov.ua/get-user-certificate/aurUq-MCpK0pSpEuizHA" TargetMode="External"/><Relationship Id="rId266" Type="http://schemas.openxmlformats.org/officeDocument/2006/relationships/hyperlink" Target="https://talan.bank.gov.ua/get-user-certificate/aurUqKIqYNp10-r3h86-" TargetMode="External"/><Relationship Id="rId287" Type="http://schemas.openxmlformats.org/officeDocument/2006/relationships/hyperlink" Target="https://talan.bank.gov.ua/get-user-certificate/aurUq0mAQuLakn9u49cI" TargetMode="External"/><Relationship Id="rId30" Type="http://schemas.openxmlformats.org/officeDocument/2006/relationships/hyperlink" Target="https://talan.bank.gov.ua/get-user-certificate/aurUqB-QTAoYfcf0UMt-" TargetMode="External"/><Relationship Id="rId105" Type="http://schemas.openxmlformats.org/officeDocument/2006/relationships/hyperlink" Target="https://talan.bank.gov.ua/get-user-certificate/aurUqPEVAM8AlN8WRfev" TargetMode="External"/><Relationship Id="rId126" Type="http://schemas.openxmlformats.org/officeDocument/2006/relationships/hyperlink" Target="https://talan.bank.gov.ua/get-user-certificate/aurUqyfbJdiYA9OooKcv" TargetMode="External"/><Relationship Id="rId147" Type="http://schemas.openxmlformats.org/officeDocument/2006/relationships/hyperlink" Target="https://talan.bank.gov.ua/get-user-certificate/aurUqB5UqvPdYvqOS5I_" TargetMode="External"/><Relationship Id="rId168" Type="http://schemas.openxmlformats.org/officeDocument/2006/relationships/hyperlink" Target="https://talan.bank.gov.ua/get-user-certificate/aurUqvoBeodreU-cavKg" TargetMode="External"/><Relationship Id="rId51" Type="http://schemas.openxmlformats.org/officeDocument/2006/relationships/hyperlink" Target="https://talan.bank.gov.ua/get-user-certificate/aurUq4wg4ikgno1GEQSC" TargetMode="External"/><Relationship Id="rId72" Type="http://schemas.openxmlformats.org/officeDocument/2006/relationships/hyperlink" Target="https://talan.bank.gov.ua/get-user-certificate/aurUqR94k-xjrnkR3Dyv" TargetMode="External"/><Relationship Id="rId93" Type="http://schemas.openxmlformats.org/officeDocument/2006/relationships/hyperlink" Target="https://talan.bank.gov.ua/get-user-certificate/aurUqK4Z44ESA3GFlrcU" TargetMode="External"/><Relationship Id="rId189" Type="http://schemas.openxmlformats.org/officeDocument/2006/relationships/hyperlink" Target="https://talan.bank.gov.ua/get-user-certificate/aurUqTDeWm224GOOra9O" TargetMode="External"/><Relationship Id="rId3" Type="http://schemas.openxmlformats.org/officeDocument/2006/relationships/hyperlink" Target="https://talan.bank.gov.ua/get-user-certificate/aurUqMsuTmeq5VQ2glNy" TargetMode="External"/><Relationship Id="rId214" Type="http://schemas.openxmlformats.org/officeDocument/2006/relationships/hyperlink" Target="https://talan.bank.gov.ua/get-user-certificate/aurUqRP8uK05u_jeX5_c" TargetMode="External"/><Relationship Id="rId235" Type="http://schemas.openxmlformats.org/officeDocument/2006/relationships/hyperlink" Target="https://talan.bank.gov.ua/get-user-certificate/aurUq6ym7Vmp64WTxLID" TargetMode="External"/><Relationship Id="rId256" Type="http://schemas.openxmlformats.org/officeDocument/2006/relationships/hyperlink" Target="https://talan.bank.gov.ua/get-user-certificate/aurUqls0favFpoMlHx5b" TargetMode="External"/><Relationship Id="rId277" Type="http://schemas.openxmlformats.org/officeDocument/2006/relationships/hyperlink" Target="https://talan.bank.gov.ua/get-user-certificate/aurUqsDS3GgUf8mHf8ct" TargetMode="External"/><Relationship Id="rId116" Type="http://schemas.openxmlformats.org/officeDocument/2006/relationships/hyperlink" Target="https://talan.bank.gov.ua/get-user-certificate/aurUqIzgrfFvYOJNHMKk" TargetMode="External"/><Relationship Id="rId137" Type="http://schemas.openxmlformats.org/officeDocument/2006/relationships/hyperlink" Target="https://talan.bank.gov.ua/get-user-certificate/aurUqfAKJOyGcRpdNMGX" TargetMode="External"/><Relationship Id="rId158" Type="http://schemas.openxmlformats.org/officeDocument/2006/relationships/hyperlink" Target="https://talan.bank.gov.ua/get-user-certificate/aurUqan_AG6X21r18mk0" TargetMode="External"/><Relationship Id="rId20" Type="http://schemas.openxmlformats.org/officeDocument/2006/relationships/hyperlink" Target="https://talan.bank.gov.ua/get-user-certificate/aurUq62U2sXJNpV3DkEs" TargetMode="External"/><Relationship Id="rId41" Type="http://schemas.openxmlformats.org/officeDocument/2006/relationships/hyperlink" Target="https://talan.bank.gov.ua/get-user-certificate/aurUqLHHHnXWtdX6B4KI" TargetMode="External"/><Relationship Id="rId62" Type="http://schemas.openxmlformats.org/officeDocument/2006/relationships/hyperlink" Target="https://talan.bank.gov.ua/get-user-certificate/aurUqPFjHtUnGNDhWWNU" TargetMode="External"/><Relationship Id="rId83" Type="http://schemas.openxmlformats.org/officeDocument/2006/relationships/hyperlink" Target="https://talan.bank.gov.ua/get-user-certificate/aurUqOiSNJiHNpPgz9QR" TargetMode="External"/><Relationship Id="rId179" Type="http://schemas.openxmlformats.org/officeDocument/2006/relationships/hyperlink" Target="https://talan.bank.gov.ua/get-user-certificate/aurUqqcPGvZmuvE1hT4-" TargetMode="External"/><Relationship Id="rId190" Type="http://schemas.openxmlformats.org/officeDocument/2006/relationships/hyperlink" Target="https://talan.bank.gov.ua/get-user-certificate/aurUqc_fX-_026ksyWjF" TargetMode="External"/><Relationship Id="rId204" Type="http://schemas.openxmlformats.org/officeDocument/2006/relationships/hyperlink" Target="https://talan.bank.gov.ua/get-user-certificate/aurUqPE1LZe58SvCxyQv" TargetMode="External"/><Relationship Id="rId225" Type="http://schemas.openxmlformats.org/officeDocument/2006/relationships/hyperlink" Target="https://talan.bank.gov.ua/get-user-certificate/aurUqvExKYwbUGQ1E5oh" TargetMode="External"/><Relationship Id="rId246" Type="http://schemas.openxmlformats.org/officeDocument/2006/relationships/hyperlink" Target="https://talan.bank.gov.ua/get-user-certificate/aurUqGcXCZJ6ebSTVhO8" TargetMode="External"/><Relationship Id="rId267" Type="http://schemas.openxmlformats.org/officeDocument/2006/relationships/hyperlink" Target="https://talan.bank.gov.ua/get-user-certificate/aurUqAG7lf0DdvKHUiBS" TargetMode="External"/><Relationship Id="rId288" Type="http://schemas.openxmlformats.org/officeDocument/2006/relationships/hyperlink" Target="https://talan.bank.gov.ua/get-user-certificate/aurUqgFORB75IHq5bmG0" TargetMode="External"/><Relationship Id="rId106" Type="http://schemas.openxmlformats.org/officeDocument/2006/relationships/hyperlink" Target="https://talan.bank.gov.ua/get-user-certificate/aurUqopxo9mncsDD8Dt3" TargetMode="External"/><Relationship Id="rId127" Type="http://schemas.openxmlformats.org/officeDocument/2006/relationships/hyperlink" Target="https://talan.bank.gov.ua/get-user-certificate/aurUqSCnHpKSJPS5ggH8" TargetMode="External"/><Relationship Id="rId10" Type="http://schemas.openxmlformats.org/officeDocument/2006/relationships/hyperlink" Target="https://talan.bank.gov.ua/get-user-certificate/aurUq3O0zkQqLb5BSLAQ" TargetMode="External"/><Relationship Id="rId31" Type="http://schemas.openxmlformats.org/officeDocument/2006/relationships/hyperlink" Target="https://talan.bank.gov.ua/get-user-certificate/aurUqxRWBduCCVicfCMQ" TargetMode="External"/><Relationship Id="rId52" Type="http://schemas.openxmlformats.org/officeDocument/2006/relationships/hyperlink" Target="https://talan.bank.gov.ua/get-user-certificate/aurUqr9MPQdhXpfREqWC" TargetMode="External"/><Relationship Id="rId73" Type="http://schemas.openxmlformats.org/officeDocument/2006/relationships/hyperlink" Target="https://talan.bank.gov.ua/get-user-certificate/aurUqV3OYm-JozxGEDBf" TargetMode="External"/><Relationship Id="rId94" Type="http://schemas.openxmlformats.org/officeDocument/2006/relationships/hyperlink" Target="https://talan.bank.gov.ua/get-user-certificate/aurUqay96wy382dGpULl" TargetMode="External"/><Relationship Id="rId148" Type="http://schemas.openxmlformats.org/officeDocument/2006/relationships/hyperlink" Target="https://talan.bank.gov.ua/get-user-certificate/aurUqa0V8JN9xv03WvMJ" TargetMode="External"/><Relationship Id="rId169" Type="http://schemas.openxmlformats.org/officeDocument/2006/relationships/hyperlink" Target="https://talan.bank.gov.ua/get-user-certificate/aurUqq2tDm52Lpa7f9-t" TargetMode="External"/><Relationship Id="rId4" Type="http://schemas.openxmlformats.org/officeDocument/2006/relationships/hyperlink" Target="https://talan.bank.gov.ua/get-user-certificate/aurUqVlWV2t6QBH55rCR" TargetMode="External"/><Relationship Id="rId180" Type="http://schemas.openxmlformats.org/officeDocument/2006/relationships/hyperlink" Target="https://talan.bank.gov.ua/get-user-certificate/aurUqbB766POLtH6S0z9" TargetMode="External"/><Relationship Id="rId215" Type="http://schemas.openxmlformats.org/officeDocument/2006/relationships/hyperlink" Target="https://talan.bank.gov.ua/get-user-certificate/aurUqngrKgcgeeZd2A26" TargetMode="External"/><Relationship Id="rId236" Type="http://schemas.openxmlformats.org/officeDocument/2006/relationships/hyperlink" Target="https://talan.bank.gov.ua/get-user-certificate/aurUqjhPodD4vpigtVV_" TargetMode="External"/><Relationship Id="rId257" Type="http://schemas.openxmlformats.org/officeDocument/2006/relationships/hyperlink" Target="https://talan.bank.gov.ua/get-user-certificate/aurUqDlQJkJeJ9yFdQ9B" TargetMode="External"/><Relationship Id="rId278" Type="http://schemas.openxmlformats.org/officeDocument/2006/relationships/hyperlink" Target="https://talan.bank.gov.ua/get-user-certificate/aurUqTOEEnefHpATxfnp" TargetMode="External"/><Relationship Id="rId42" Type="http://schemas.openxmlformats.org/officeDocument/2006/relationships/hyperlink" Target="https://talan.bank.gov.ua/get-user-certificate/aurUqOqiDDjDHePqZmiz" TargetMode="External"/><Relationship Id="rId84" Type="http://schemas.openxmlformats.org/officeDocument/2006/relationships/hyperlink" Target="https://talan.bank.gov.ua/get-user-certificate/aurUqyu6__XtDe5S3kUJ" TargetMode="External"/><Relationship Id="rId138" Type="http://schemas.openxmlformats.org/officeDocument/2006/relationships/hyperlink" Target="https://talan.bank.gov.ua/get-user-certificate/aurUq7ZLZxicqJnria6D" TargetMode="External"/><Relationship Id="rId191" Type="http://schemas.openxmlformats.org/officeDocument/2006/relationships/hyperlink" Target="https://talan.bank.gov.ua/get-user-certificate/aurUqoCu9hvv2-nLxQEJ" TargetMode="External"/><Relationship Id="rId205" Type="http://schemas.openxmlformats.org/officeDocument/2006/relationships/hyperlink" Target="https://talan.bank.gov.ua/get-user-certificate/aurUqRimiuQ_dMiOKHum" TargetMode="External"/><Relationship Id="rId247" Type="http://schemas.openxmlformats.org/officeDocument/2006/relationships/hyperlink" Target="https://talan.bank.gov.ua/get-user-certificate/aurUqEysxm8YLovtKtnY" TargetMode="External"/><Relationship Id="rId107" Type="http://schemas.openxmlformats.org/officeDocument/2006/relationships/hyperlink" Target="https://talan.bank.gov.ua/get-user-certificate/aurUq7Y4wIxAG8AW7yEz" TargetMode="External"/><Relationship Id="rId289" Type="http://schemas.openxmlformats.org/officeDocument/2006/relationships/hyperlink" Target="https://talan.bank.gov.ua/get-user-certificate/aurUqP38a8p8O_Rv4FAS" TargetMode="External"/><Relationship Id="rId11" Type="http://schemas.openxmlformats.org/officeDocument/2006/relationships/hyperlink" Target="https://talan.bank.gov.ua/get-user-certificate/aurUqCXbtJqsDyrlg2P8" TargetMode="External"/><Relationship Id="rId53" Type="http://schemas.openxmlformats.org/officeDocument/2006/relationships/hyperlink" Target="https://talan.bank.gov.ua/get-user-certificate/aurUqA59EDG3QT6IBmy4" TargetMode="External"/><Relationship Id="rId149" Type="http://schemas.openxmlformats.org/officeDocument/2006/relationships/hyperlink" Target="https://talan.bank.gov.ua/get-user-certificate/aurUqkhsGRlqQxVdnAou" TargetMode="External"/><Relationship Id="rId95" Type="http://schemas.openxmlformats.org/officeDocument/2006/relationships/hyperlink" Target="https://talan.bank.gov.ua/get-user-certificate/aurUqUANx_0hdbc0v-NU" TargetMode="External"/><Relationship Id="rId160" Type="http://schemas.openxmlformats.org/officeDocument/2006/relationships/hyperlink" Target="https://talan.bank.gov.ua/get-user-certificate/aurUqW2-pBJXx2ADPwIo" TargetMode="External"/><Relationship Id="rId216" Type="http://schemas.openxmlformats.org/officeDocument/2006/relationships/hyperlink" Target="https://talan.bank.gov.ua/get-user-certificate/aurUq2dk8IZCk1GAMknP" TargetMode="External"/><Relationship Id="rId258" Type="http://schemas.openxmlformats.org/officeDocument/2006/relationships/hyperlink" Target="https://talan.bank.gov.ua/get-user-certificate/aurUq3Z0cbpa6G6zTW8w" TargetMode="External"/><Relationship Id="rId22" Type="http://schemas.openxmlformats.org/officeDocument/2006/relationships/hyperlink" Target="https://talan.bank.gov.ua/get-user-certificate/aurUq8oHuFL3Of8GYQw8" TargetMode="External"/><Relationship Id="rId64" Type="http://schemas.openxmlformats.org/officeDocument/2006/relationships/hyperlink" Target="https://talan.bank.gov.ua/get-user-certificate/aurUqXX4f76redfkP0fy" TargetMode="External"/><Relationship Id="rId118" Type="http://schemas.openxmlformats.org/officeDocument/2006/relationships/hyperlink" Target="https://talan.bank.gov.ua/get-user-certificate/aurUqS7Krc38QmocW8Wi" TargetMode="External"/><Relationship Id="rId171" Type="http://schemas.openxmlformats.org/officeDocument/2006/relationships/hyperlink" Target="https://talan.bank.gov.ua/get-user-certificate/aurUqSfl7YiVk5UnHqh5" TargetMode="External"/><Relationship Id="rId227" Type="http://schemas.openxmlformats.org/officeDocument/2006/relationships/hyperlink" Target="https://talan.bank.gov.ua/get-user-certificate/aurUq97MUbszNmfROn_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1"/>
  <sheetViews>
    <sheetView tabSelected="1" workbookViewId="0">
      <selection activeCell="E81" sqref="E81"/>
    </sheetView>
  </sheetViews>
  <sheetFormatPr defaultRowHeight="14.4" x14ac:dyDescent="0.3"/>
  <cols>
    <col min="1" max="1" width="8.88671875" style="2"/>
    <col min="2" max="2" width="13.5546875" style="3" customWidth="1"/>
    <col min="3" max="3" width="38" style="3" customWidth="1"/>
    <col min="4" max="4" width="45.5546875" style="3" customWidth="1"/>
    <col min="5" max="5" width="21.5546875" style="3" customWidth="1"/>
    <col min="6" max="16384" width="8.88671875" style="3"/>
  </cols>
  <sheetData>
    <row r="1" spans="1:5" ht="28.8" x14ac:dyDescent="0.3">
      <c r="A1" s="1" t="s">
        <v>656</v>
      </c>
      <c r="B1" s="1" t="s">
        <v>657</v>
      </c>
      <c r="C1" s="1" t="s">
        <v>0</v>
      </c>
      <c r="D1" s="1" t="s">
        <v>658</v>
      </c>
      <c r="E1" s="1" t="s">
        <v>1</v>
      </c>
    </row>
    <row r="2" spans="1:5" ht="28.8" x14ac:dyDescent="0.3">
      <c r="A2" s="2">
        <v>1</v>
      </c>
      <c r="B2" s="3" t="s">
        <v>2</v>
      </c>
      <c r="C2" s="3" t="s">
        <v>3</v>
      </c>
      <c r="D2" s="3" t="s">
        <v>4</v>
      </c>
      <c r="E2" s="3" t="str">
        <f>HYPERLINK("https://talan.bank.gov.ua/get-user-certificate/aurUqWtxkyXBRxK_n_YS","Завантажити сертифікат")</f>
        <v>Завантажити сертифікат</v>
      </c>
    </row>
    <row r="3" spans="1:5" ht="28.8" x14ac:dyDescent="0.3">
      <c r="A3" s="2">
        <v>2</v>
      </c>
      <c r="B3" s="3" t="s">
        <v>5</v>
      </c>
      <c r="C3" s="3" t="s">
        <v>6</v>
      </c>
      <c r="D3" s="3" t="s">
        <v>7</v>
      </c>
      <c r="E3" s="3" t="str">
        <f>HYPERLINK("https://talan.bank.gov.ua/get-user-certificate/aurUq0w7yNLBXOEsAcdN","Завантажити сертифікат")</f>
        <v>Завантажити сертифікат</v>
      </c>
    </row>
    <row r="4" spans="1:5" ht="28.8" x14ac:dyDescent="0.3">
      <c r="A4" s="2">
        <v>3</v>
      </c>
      <c r="B4" s="3" t="s">
        <v>8</v>
      </c>
      <c r="C4" s="3" t="s">
        <v>9</v>
      </c>
      <c r="D4" s="3" t="s">
        <v>7</v>
      </c>
      <c r="E4" s="3" t="str">
        <f>HYPERLINK("https://talan.bank.gov.ua/get-user-certificate/aurUqMsuTmeq5VQ2glNy","Завантажити сертифікат")</f>
        <v>Завантажити сертифікат</v>
      </c>
    </row>
    <row r="5" spans="1:5" ht="28.8" x14ac:dyDescent="0.3">
      <c r="A5" s="2">
        <v>4</v>
      </c>
      <c r="B5" s="3" t="s">
        <v>10</v>
      </c>
      <c r="C5" s="3" t="s">
        <v>11</v>
      </c>
      <c r="D5" s="3" t="s">
        <v>7</v>
      </c>
      <c r="E5" s="3" t="str">
        <f>HYPERLINK("https://talan.bank.gov.ua/get-user-certificate/aurUqVlWV2t6QBH55rCR","Завантажити сертифікат")</f>
        <v>Завантажити сертифікат</v>
      </c>
    </row>
    <row r="6" spans="1:5" ht="28.8" x14ac:dyDescent="0.3">
      <c r="A6" s="2">
        <v>5</v>
      </c>
      <c r="B6" s="3" t="s">
        <v>12</v>
      </c>
      <c r="C6" s="3" t="s">
        <v>13</v>
      </c>
      <c r="E6" s="3" t="str">
        <f>HYPERLINK("https://talan.bank.gov.ua/get-user-certificate/aurUqFelZ71VXFek91--","Завантажити сертифікат")</f>
        <v>Завантажити сертифікат</v>
      </c>
    </row>
    <row r="7" spans="1:5" ht="28.8" x14ac:dyDescent="0.3">
      <c r="A7" s="2">
        <v>6</v>
      </c>
      <c r="B7" s="3" t="s">
        <v>14</v>
      </c>
      <c r="C7" s="3" t="s">
        <v>15</v>
      </c>
      <c r="D7" s="3" t="s">
        <v>7</v>
      </c>
      <c r="E7" s="3" t="str">
        <f>HYPERLINK("https://talan.bank.gov.ua/get-user-certificate/aurUqadT6m-2jKCmdAa8","Завантажити сертифікат")</f>
        <v>Завантажити сертифікат</v>
      </c>
    </row>
    <row r="8" spans="1:5" ht="28.8" x14ac:dyDescent="0.3">
      <c r="A8" s="2">
        <v>7</v>
      </c>
      <c r="B8" s="3" t="s">
        <v>16</v>
      </c>
      <c r="C8" s="3" t="s">
        <v>17</v>
      </c>
      <c r="D8" s="3" t="s">
        <v>7</v>
      </c>
      <c r="E8" s="3" t="str">
        <f>HYPERLINK("https://talan.bank.gov.ua/get-user-certificate/aurUq8m3CqiT4VO3F1r4","Завантажити сертифікат")</f>
        <v>Завантажити сертифікат</v>
      </c>
    </row>
    <row r="9" spans="1:5" ht="28.8" x14ac:dyDescent="0.3">
      <c r="A9" s="2">
        <v>8</v>
      </c>
      <c r="B9" s="3" t="s">
        <v>18</v>
      </c>
      <c r="C9" s="3" t="s">
        <v>19</v>
      </c>
      <c r="D9" s="3" t="s">
        <v>7</v>
      </c>
      <c r="E9" s="3" t="str">
        <f>HYPERLINK("https://talan.bank.gov.ua/get-user-certificate/aurUq0QCrgvX53rDNUTl","Завантажити сертифікат")</f>
        <v>Завантажити сертифікат</v>
      </c>
    </row>
    <row r="10" spans="1:5" ht="28.8" x14ac:dyDescent="0.3">
      <c r="A10" s="2">
        <v>9</v>
      </c>
      <c r="B10" s="3" t="s">
        <v>20</v>
      </c>
      <c r="C10" s="3" t="s">
        <v>21</v>
      </c>
      <c r="D10" s="3" t="s">
        <v>22</v>
      </c>
      <c r="E10" s="3" t="str">
        <f>HYPERLINK("https://talan.bank.gov.ua/get-user-certificate/aurUqSlE5NwDslmwF28L","Завантажити сертифікат")</f>
        <v>Завантажити сертифікат</v>
      </c>
    </row>
    <row r="11" spans="1:5" ht="28.8" x14ac:dyDescent="0.3">
      <c r="A11" s="2">
        <v>10</v>
      </c>
      <c r="B11" s="3" t="s">
        <v>23</v>
      </c>
      <c r="C11" s="3" t="s">
        <v>24</v>
      </c>
      <c r="D11" s="3" t="s">
        <v>25</v>
      </c>
      <c r="E11" s="3" t="str">
        <f>HYPERLINK("https://talan.bank.gov.ua/get-user-certificate/aurUq3O0zkQqLb5BSLAQ","Завантажити сертифікат")</f>
        <v>Завантажити сертифікат</v>
      </c>
    </row>
    <row r="12" spans="1:5" ht="28.8" x14ac:dyDescent="0.3">
      <c r="A12" s="2">
        <v>11</v>
      </c>
      <c r="B12" s="3" t="s">
        <v>26</v>
      </c>
      <c r="C12" s="3" t="s">
        <v>27</v>
      </c>
      <c r="D12" s="3" t="s">
        <v>28</v>
      </c>
      <c r="E12" s="3" t="str">
        <f>HYPERLINK("https://talan.bank.gov.ua/get-user-certificate/aurUqCXbtJqsDyrlg2P8","Завантажити сертифікат")</f>
        <v>Завантажити сертифікат</v>
      </c>
    </row>
    <row r="13" spans="1:5" ht="28.8" x14ac:dyDescent="0.3">
      <c r="A13" s="2">
        <v>12</v>
      </c>
      <c r="B13" s="3" t="s">
        <v>29</v>
      </c>
      <c r="C13" s="3" t="s">
        <v>30</v>
      </c>
      <c r="D13" s="3" t="s">
        <v>25</v>
      </c>
      <c r="E13" s="3" t="str">
        <f>HYPERLINK("https://talan.bank.gov.ua/get-user-certificate/aurUqrz_g-hJitVM9N-v","Завантажити сертифікат")</f>
        <v>Завантажити сертифікат</v>
      </c>
    </row>
    <row r="14" spans="1:5" ht="28.8" x14ac:dyDescent="0.3">
      <c r="A14" s="2">
        <v>13</v>
      </c>
      <c r="B14" s="3" t="s">
        <v>31</v>
      </c>
      <c r="C14" s="3" t="s">
        <v>32</v>
      </c>
      <c r="D14" s="3" t="s">
        <v>25</v>
      </c>
      <c r="E14" s="3" t="str">
        <f>HYPERLINK("https://talan.bank.gov.ua/get-user-certificate/aurUqv3Smakyvrr93yQD","Завантажити сертифікат")</f>
        <v>Завантажити сертифікат</v>
      </c>
    </row>
    <row r="15" spans="1:5" ht="28.8" x14ac:dyDescent="0.3">
      <c r="A15" s="2">
        <v>14</v>
      </c>
      <c r="B15" s="3" t="s">
        <v>33</v>
      </c>
      <c r="C15" s="3" t="s">
        <v>34</v>
      </c>
      <c r="D15" s="3" t="s">
        <v>25</v>
      </c>
      <c r="E15" s="3" t="str">
        <f>HYPERLINK("https://talan.bank.gov.ua/get-user-certificate/aurUqc8Ldp0gJ2FSOgV3","Завантажити сертифікат")</f>
        <v>Завантажити сертифікат</v>
      </c>
    </row>
    <row r="16" spans="1:5" ht="28.8" x14ac:dyDescent="0.3">
      <c r="A16" s="2">
        <v>15</v>
      </c>
      <c r="B16" s="3" t="s">
        <v>35</v>
      </c>
      <c r="C16" s="3" t="s">
        <v>36</v>
      </c>
      <c r="D16" s="3" t="s">
        <v>25</v>
      </c>
      <c r="E16" s="3" t="str">
        <f>HYPERLINK("https://talan.bank.gov.ua/get-user-certificate/aurUqeVf7E6YdTqeZX18","Завантажити сертифікат")</f>
        <v>Завантажити сертифікат</v>
      </c>
    </row>
    <row r="17" spans="1:5" ht="28.8" x14ac:dyDescent="0.3">
      <c r="A17" s="2">
        <v>16</v>
      </c>
      <c r="B17" s="3" t="s">
        <v>37</v>
      </c>
      <c r="C17" s="3" t="s">
        <v>38</v>
      </c>
      <c r="D17" s="3" t="s">
        <v>25</v>
      </c>
      <c r="E17" s="3" t="str">
        <f>HYPERLINK("https://talan.bank.gov.ua/get-user-certificate/aurUq5lmlmUQMDLuN0kw","Завантажити сертифікат")</f>
        <v>Завантажити сертифікат</v>
      </c>
    </row>
    <row r="18" spans="1:5" ht="28.8" x14ac:dyDescent="0.3">
      <c r="A18" s="2">
        <v>17</v>
      </c>
      <c r="B18" s="3" t="s">
        <v>39</v>
      </c>
      <c r="C18" s="3" t="s">
        <v>40</v>
      </c>
      <c r="D18" s="3" t="s">
        <v>25</v>
      </c>
      <c r="E18" s="3" t="str">
        <f>HYPERLINK("https://talan.bank.gov.ua/get-user-certificate/aurUqM6lAzMDeOY552Ox","Завантажити сертифікат")</f>
        <v>Завантажити сертифікат</v>
      </c>
    </row>
    <row r="19" spans="1:5" ht="28.8" x14ac:dyDescent="0.3">
      <c r="A19" s="2">
        <v>18</v>
      </c>
      <c r="B19" s="3" t="s">
        <v>41</v>
      </c>
      <c r="C19" s="3" t="s">
        <v>42</v>
      </c>
      <c r="D19" s="3" t="s">
        <v>25</v>
      </c>
      <c r="E19" s="3" t="str">
        <f>HYPERLINK("https://talan.bank.gov.ua/get-user-certificate/aurUqrroqvtuoodg-HLJ","Завантажити сертифікат")</f>
        <v>Завантажити сертифікат</v>
      </c>
    </row>
    <row r="20" spans="1:5" ht="28.8" x14ac:dyDescent="0.3">
      <c r="A20" s="2">
        <v>19</v>
      </c>
      <c r="B20" s="3" t="s">
        <v>43</v>
      </c>
      <c r="C20" s="3" t="s">
        <v>44</v>
      </c>
      <c r="D20" s="3" t="s">
        <v>45</v>
      </c>
      <c r="E20" s="3" t="str">
        <f>HYPERLINK("https://talan.bank.gov.ua/get-user-certificate/aurUqhh3WDWUdImfThSd","Завантажити сертифікат")</f>
        <v>Завантажити сертифікат</v>
      </c>
    </row>
    <row r="21" spans="1:5" ht="28.8" x14ac:dyDescent="0.3">
      <c r="A21" s="2">
        <v>20</v>
      </c>
      <c r="B21" s="3" t="s">
        <v>46</v>
      </c>
      <c r="C21" s="3" t="s">
        <v>47</v>
      </c>
      <c r="D21" s="3" t="s">
        <v>48</v>
      </c>
      <c r="E21" s="3" t="str">
        <f>HYPERLINK("https://talan.bank.gov.ua/get-user-certificate/aurUq62U2sXJNpV3DkEs","Завантажити сертифікат")</f>
        <v>Завантажити сертифікат</v>
      </c>
    </row>
    <row r="22" spans="1:5" ht="28.8" x14ac:dyDescent="0.3">
      <c r="A22" s="2">
        <v>21</v>
      </c>
      <c r="B22" s="3" t="s">
        <v>49</v>
      </c>
      <c r="C22" s="3" t="s">
        <v>50</v>
      </c>
      <c r="D22" s="3" t="s">
        <v>48</v>
      </c>
      <c r="E22" s="3" t="str">
        <f>HYPERLINK("https://talan.bank.gov.ua/get-user-certificate/aurUqMyh5LSfQXQl_2lE","Завантажити сертифікат")</f>
        <v>Завантажити сертифікат</v>
      </c>
    </row>
    <row r="23" spans="1:5" ht="28.8" x14ac:dyDescent="0.3">
      <c r="A23" s="2">
        <v>22</v>
      </c>
      <c r="B23" s="3" t="s">
        <v>51</v>
      </c>
      <c r="C23" s="3" t="s">
        <v>52</v>
      </c>
      <c r="D23" s="3" t="s">
        <v>48</v>
      </c>
      <c r="E23" s="3" t="str">
        <f>HYPERLINK("https://talan.bank.gov.ua/get-user-certificate/aurUq8oHuFL3Of8GYQw8","Завантажити сертифікат")</f>
        <v>Завантажити сертифікат</v>
      </c>
    </row>
    <row r="24" spans="1:5" ht="28.8" x14ac:dyDescent="0.3">
      <c r="A24" s="2">
        <v>23</v>
      </c>
      <c r="B24" s="3" t="s">
        <v>53</v>
      </c>
      <c r="C24" s="3" t="s">
        <v>54</v>
      </c>
      <c r="D24" s="3" t="s">
        <v>55</v>
      </c>
      <c r="E24" s="3" t="str">
        <f>HYPERLINK("https://talan.bank.gov.ua/get-user-certificate/aurUqYBOt3U_ZizrqM57","Завантажити сертифікат")</f>
        <v>Завантажити сертифікат</v>
      </c>
    </row>
    <row r="25" spans="1:5" ht="28.8" x14ac:dyDescent="0.3">
      <c r="A25" s="2">
        <v>24</v>
      </c>
      <c r="B25" s="3" t="s">
        <v>56</v>
      </c>
      <c r="C25" s="3" t="s">
        <v>57</v>
      </c>
      <c r="D25" s="3" t="s">
        <v>58</v>
      </c>
      <c r="E25" s="3" t="str">
        <f>HYPERLINK("https://talan.bank.gov.ua/get-user-certificate/aurUqYIvPpJ2DObv0VUa","Завантажити сертифікат")</f>
        <v>Завантажити сертифікат</v>
      </c>
    </row>
    <row r="26" spans="1:5" ht="28.8" x14ac:dyDescent="0.3">
      <c r="A26" s="2">
        <v>25</v>
      </c>
      <c r="B26" s="3" t="s">
        <v>59</v>
      </c>
      <c r="C26" s="3" t="s">
        <v>60</v>
      </c>
      <c r="D26" s="3" t="s">
        <v>58</v>
      </c>
      <c r="E26" s="3" t="str">
        <f>HYPERLINK("https://talan.bank.gov.ua/get-user-certificate/aurUqM2CAwt4BFsBJ1jX","Завантажити сертифікат")</f>
        <v>Завантажити сертифікат</v>
      </c>
    </row>
    <row r="27" spans="1:5" ht="28.8" x14ac:dyDescent="0.3">
      <c r="A27" s="2">
        <v>26</v>
      </c>
      <c r="B27" s="3" t="s">
        <v>61</v>
      </c>
      <c r="C27" s="3" t="s">
        <v>62</v>
      </c>
      <c r="D27" s="3" t="s">
        <v>63</v>
      </c>
      <c r="E27" s="3" t="str">
        <f>HYPERLINK("https://talan.bank.gov.ua/get-user-certificate/aurUqOiaLMkxRP2KFiud","Завантажити сертифікат")</f>
        <v>Завантажити сертифікат</v>
      </c>
    </row>
    <row r="28" spans="1:5" ht="28.8" x14ac:dyDescent="0.3">
      <c r="A28" s="2">
        <v>27</v>
      </c>
      <c r="B28" s="3" t="s">
        <v>64</v>
      </c>
      <c r="C28" s="3" t="s">
        <v>65</v>
      </c>
      <c r="D28" s="3" t="s">
        <v>63</v>
      </c>
      <c r="E28" s="3" t="str">
        <f>HYPERLINK("https://talan.bank.gov.ua/get-user-certificate/aurUq3cQJq_fpnhZ5QoK","Завантажити сертифікат")</f>
        <v>Завантажити сертифікат</v>
      </c>
    </row>
    <row r="29" spans="1:5" ht="28.8" x14ac:dyDescent="0.3">
      <c r="A29" s="2">
        <v>28</v>
      </c>
      <c r="B29" s="3" t="s">
        <v>66</v>
      </c>
      <c r="C29" s="3" t="s">
        <v>67</v>
      </c>
      <c r="D29" s="3" t="s">
        <v>63</v>
      </c>
      <c r="E29" s="3" t="str">
        <f>HYPERLINK("https://talan.bank.gov.ua/get-user-certificate/aurUq6IbdzZ1OBCgVcj0","Завантажити сертифікат")</f>
        <v>Завантажити сертифікат</v>
      </c>
    </row>
    <row r="30" spans="1:5" ht="28.8" x14ac:dyDescent="0.3">
      <c r="A30" s="2">
        <v>29</v>
      </c>
      <c r="B30" s="3" t="s">
        <v>68</v>
      </c>
      <c r="C30" s="3" t="s">
        <v>69</v>
      </c>
      <c r="D30" s="3" t="s">
        <v>63</v>
      </c>
      <c r="E30" s="3" t="str">
        <f>HYPERLINK("https://talan.bank.gov.ua/get-user-certificate/aurUqIexvOzBF29QHeuT","Завантажити сертифікат")</f>
        <v>Завантажити сертифікат</v>
      </c>
    </row>
    <row r="31" spans="1:5" ht="28.8" x14ac:dyDescent="0.3">
      <c r="A31" s="2">
        <v>30</v>
      </c>
      <c r="B31" s="3" t="s">
        <v>70</v>
      </c>
      <c r="C31" s="3" t="s">
        <v>71</v>
      </c>
      <c r="D31" s="3" t="s">
        <v>63</v>
      </c>
      <c r="E31" s="3" t="str">
        <f>HYPERLINK("https://talan.bank.gov.ua/get-user-certificate/aurUqB-QTAoYfcf0UMt-","Завантажити сертифікат")</f>
        <v>Завантажити сертифікат</v>
      </c>
    </row>
    <row r="32" spans="1:5" ht="28.8" x14ac:dyDescent="0.3">
      <c r="A32" s="2">
        <v>31</v>
      </c>
      <c r="B32" s="3" t="s">
        <v>72</v>
      </c>
      <c r="C32" s="3" t="s">
        <v>73</v>
      </c>
      <c r="D32" s="3" t="s">
        <v>63</v>
      </c>
      <c r="E32" s="3" t="str">
        <f>HYPERLINK("https://talan.bank.gov.ua/get-user-certificate/aurUqxRWBduCCVicfCMQ","Завантажити сертифікат")</f>
        <v>Завантажити сертифікат</v>
      </c>
    </row>
    <row r="33" spans="1:5" ht="28.8" x14ac:dyDescent="0.3">
      <c r="A33" s="2">
        <v>32</v>
      </c>
      <c r="B33" s="3" t="s">
        <v>74</v>
      </c>
      <c r="C33" s="3" t="s">
        <v>75</v>
      </c>
      <c r="D33" s="3" t="s">
        <v>76</v>
      </c>
      <c r="E33" s="3" t="str">
        <f>HYPERLINK("https://talan.bank.gov.ua/get-user-certificate/aurUqD6N1NCdw_VAN7p4","Завантажити сертифікат")</f>
        <v>Завантажити сертифікат</v>
      </c>
    </row>
    <row r="34" spans="1:5" ht="28.8" x14ac:dyDescent="0.3">
      <c r="A34" s="2">
        <v>33</v>
      </c>
      <c r="B34" s="3" t="s">
        <v>77</v>
      </c>
      <c r="C34" s="3" t="s">
        <v>78</v>
      </c>
      <c r="D34" s="3" t="s">
        <v>63</v>
      </c>
      <c r="E34" s="3" t="str">
        <f>HYPERLINK("https://talan.bank.gov.ua/get-user-certificate/aurUqLBir1kv6btJMEzy","Завантажити сертифікат")</f>
        <v>Завантажити сертифікат</v>
      </c>
    </row>
    <row r="35" spans="1:5" ht="28.8" x14ac:dyDescent="0.3">
      <c r="A35" s="2">
        <v>34</v>
      </c>
      <c r="B35" s="3" t="s">
        <v>79</v>
      </c>
      <c r="C35" s="3" t="s">
        <v>80</v>
      </c>
      <c r="D35" s="3" t="s">
        <v>63</v>
      </c>
      <c r="E35" s="3" t="str">
        <f>HYPERLINK("https://talan.bank.gov.ua/get-user-certificate/aurUqi8puyoHG3nfc7zd","Завантажити сертифікат")</f>
        <v>Завантажити сертифікат</v>
      </c>
    </row>
    <row r="36" spans="1:5" ht="28.8" x14ac:dyDescent="0.3">
      <c r="A36" s="2">
        <v>35</v>
      </c>
      <c r="B36" s="3" t="s">
        <v>81</v>
      </c>
      <c r="C36" s="3" t="s">
        <v>82</v>
      </c>
      <c r="D36" s="3" t="s">
        <v>63</v>
      </c>
      <c r="E36" s="3" t="str">
        <f>HYPERLINK("https://talan.bank.gov.ua/get-user-certificate/aurUqYF6FBUIRu0Uekbg","Завантажити сертифікат")</f>
        <v>Завантажити сертифікат</v>
      </c>
    </row>
    <row r="37" spans="1:5" ht="28.8" x14ac:dyDescent="0.3">
      <c r="A37" s="2">
        <v>36</v>
      </c>
      <c r="B37" s="3" t="s">
        <v>83</v>
      </c>
      <c r="C37" s="3" t="s">
        <v>84</v>
      </c>
      <c r="D37" s="3" t="s">
        <v>63</v>
      </c>
      <c r="E37" s="3" t="str">
        <f>HYPERLINK("https://talan.bank.gov.ua/get-user-certificate/aurUqYmA54Ixcw0Lafqw","Завантажити сертифікат")</f>
        <v>Завантажити сертифікат</v>
      </c>
    </row>
    <row r="38" spans="1:5" ht="28.8" x14ac:dyDescent="0.3">
      <c r="A38" s="2">
        <v>37</v>
      </c>
      <c r="B38" s="3" t="s">
        <v>85</v>
      </c>
      <c r="C38" s="3" t="s">
        <v>86</v>
      </c>
      <c r="D38" s="3" t="s">
        <v>63</v>
      </c>
      <c r="E38" s="3" t="str">
        <f>HYPERLINK("https://talan.bank.gov.ua/get-user-certificate/aurUqji5ZFWAD5HA8h_s","Завантажити сертифікат")</f>
        <v>Завантажити сертифікат</v>
      </c>
    </row>
    <row r="39" spans="1:5" ht="28.8" x14ac:dyDescent="0.3">
      <c r="A39" s="2">
        <v>38</v>
      </c>
      <c r="B39" s="3" t="s">
        <v>87</v>
      </c>
      <c r="C39" s="3" t="s">
        <v>88</v>
      </c>
      <c r="D39" s="3" t="s">
        <v>63</v>
      </c>
      <c r="E39" s="3" t="str">
        <f>HYPERLINK("https://talan.bank.gov.ua/get-user-certificate/aurUqfYqSE0IXAftZorN","Завантажити сертифікат")</f>
        <v>Завантажити сертифікат</v>
      </c>
    </row>
    <row r="40" spans="1:5" ht="28.8" x14ac:dyDescent="0.3">
      <c r="A40" s="2">
        <v>39</v>
      </c>
      <c r="B40" s="3" t="s">
        <v>89</v>
      </c>
      <c r="C40" s="3" t="s">
        <v>90</v>
      </c>
      <c r="D40" s="3" t="s">
        <v>63</v>
      </c>
      <c r="E40" s="3" t="str">
        <f>HYPERLINK("https://talan.bank.gov.ua/get-user-certificate/aurUqnwUBVvS8uAtEwgF","Завантажити сертифікат")</f>
        <v>Завантажити сертифікат</v>
      </c>
    </row>
    <row r="41" spans="1:5" ht="28.8" x14ac:dyDescent="0.3">
      <c r="A41" s="2">
        <v>40</v>
      </c>
      <c r="B41" s="3" t="s">
        <v>91</v>
      </c>
      <c r="C41" s="3" t="s">
        <v>92</v>
      </c>
      <c r="D41" s="3" t="s">
        <v>63</v>
      </c>
      <c r="E41" s="3" t="str">
        <f>HYPERLINK("https://talan.bank.gov.ua/get-user-certificate/aurUqwDm_TNTMSLEKT91","Завантажити сертифікат")</f>
        <v>Завантажити сертифікат</v>
      </c>
    </row>
    <row r="42" spans="1:5" ht="28.8" x14ac:dyDescent="0.3">
      <c r="A42" s="2">
        <v>41</v>
      </c>
      <c r="B42" s="3" t="s">
        <v>93</v>
      </c>
      <c r="C42" s="3" t="s">
        <v>94</v>
      </c>
      <c r="D42" s="3" t="s">
        <v>95</v>
      </c>
      <c r="E42" s="3" t="str">
        <f>HYPERLINK("https://talan.bank.gov.ua/get-user-certificate/aurUqLHHHnXWtdX6B4KI","Завантажити сертифікат")</f>
        <v>Завантажити сертифікат</v>
      </c>
    </row>
    <row r="43" spans="1:5" ht="28.8" x14ac:dyDescent="0.3">
      <c r="A43" s="2">
        <v>42</v>
      </c>
      <c r="B43" s="3" t="s">
        <v>96</v>
      </c>
      <c r="C43" s="3" t="s">
        <v>97</v>
      </c>
      <c r="D43" s="3" t="s">
        <v>98</v>
      </c>
      <c r="E43" s="3" t="str">
        <f>HYPERLINK("https://talan.bank.gov.ua/get-user-certificate/aurUqOqiDDjDHePqZmiz","Завантажити сертифікат")</f>
        <v>Завантажити сертифікат</v>
      </c>
    </row>
    <row r="44" spans="1:5" ht="28.8" x14ac:dyDescent="0.3">
      <c r="A44" s="2">
        <v>43</v>
      </c>
      <c r="B44" s="3" t="s">
        <v>99</v>
      </c>
      <c r="C44" s="3" t="s">
        <v>100</v>
      </c>
      <c r="D44" s="3" t="s">
        <v>63</v>
      </c>
      <c r="E44" s="3" t="str">
        <f>HYPERLINK("https://talan.bank.gov.ua/get-user-certificate/aurUqf1xePNLD9oClg2A","Завантажити сертифікат")</f>
        <v>Завантажити сертифікат</v>
      </c>
    </row>
    <row r="45" spans="1:5" ht="28.8" x14ac:dyDescent="0.3">
      <c r="A45" s="2">
        <v>44</v>
      </c>
      <c r="B45" s="3" t="s">
        <v>101</v>
      </c>
      <c r="C45" s="3" t="s">
        <v>102</v>
      </c>
      <c r="D45" s="3" t="s">
        <v>103</v>
      </c>
      <c r="E45" s="3" t="str">
        <f>HYPERLINK("https://talan.bank.gov.ua/get-user-certificate/aurUqwFdEtYkEn2Rf5Ag","Завантажити сертифікат")</f>
        <v>Завантажити сертифікат</v>
      </c>
    </row>
    <row r="46" spans="1:5" ht="28.8" x14ac:dyDescent="0.3">
      <c r="A46" s="2">
        <v>45</v>
      </c>
      <c r="B46" s="3" t="s">
        <v>104</v>
      </c>
      <c r="C46" s="3" t="s">
        <v>105</v>
      </c>
      <c r="D46" s="3" t="s">
        <v>63</v>
      </c>
      <c r="E46" s="3" t="str">
        <f>HYPERLINK("https://talan.bank.gov.ua/get-user-certificate/aurUqmks8bY6wcpI8HKo","Завантажити сертифікат")</f>
        <v>Завантажити сертифікат</v>
      </c>
    </row>
    <row r="47" spans="1:5" ht="28.8" x14ac:dyDescent="0.3">
      <c r="A47" s="2">
        <v>46</v>
      </c>
      <c r="B47" s="3" t="s">
        <v>106</v>
      </c>
      <c r="C47" s="3" t="s">
        <v>107</v>
      </c>
      <c r="D47" s="3" t="s">
        <v>63</v>
      </c>
      <c r="E47" s="3" t="str">
        <f>HYPERLINK("https://talan.bank.gov.ua/get-user-certificate/aurUqUH0cadS0_Egp8b_","Завантажити сертифікат")</f>
        <v>Завантажити сертифікат</v>
      </c>
    </row>
    <row r="48" spans="1:5" ht="28.8" x14ac:dyDescent="0.3">
      <c r="A48" s="2">
        <v>47</v>
      </c>
      <c r="B48" s="3" t="s">
        <v>108</v>
      </c>
      <c r="C48" s="3" t="s">
        <v>109</v>
      </c>
      <c r="D48" s="3" t="s">
        <v>63</v>
      </c>
      <c r="E48" s="3" t="str">
        <f>HYPERLINK("https://talan.bank.gov.ua/get-user-certificate/aurUqqnYkQHQcaOUZyr6","Завантажити сертифікат")</f>
        <v>Завантажити сертифікат</v>
      </c>
    </row>
    <row r="49" spans="1:5" ht="28.8" x14ac:dyDescent="0.3">
      <c r="A49" s="2">
        <v>48</v>
      </c>
      <c r="B49" s="3" t="s">
        <v>110</v>
      </c>
      <c r="C49" s="3" t="s">
        <v>111</v>
      </c>
      <c r="D49" s="3" t="s">
        <v>63</v>
      </c>
      <c r="E49" s="3" t="str">
        <f>HYPERLINK("https://talan.bank.gov.ua/get-user-certificate/aurUqeUDadkQlkqWubqu","Завантажити сертифікат")</f>
        <v>Завантажити сертифікат</v>
      </c>
    </row>
    <row r="50" spans="1:5" ht="28.8" x14ac:dyDescent="0.3">
      <c r="A50" s="2">
        <v>49</v>
      </c>
      <c r="B50" s="3" t="s">
        <v>112</v>
      </c>
      <c r="C50" s="3" t="s">
        <v>113</v>
      </c>
      <c r="D50" s="3" t="s">
        <v>63</v>
      </c>
      <c r="E50" s="3" t="str">
        <f>HYPERLINK("https://talan.bank.gov.ua/get-user-certificate/aurUqB15w-qBItYG8MCq","Завантажити сертифікат")</f>
        <v>Завантажити сертифікат</v>
      </c>
    </row>
    <row r="51" spans="1:5" ht="28.8" x14ac:dyDescent="0.3">
      <c r="A51" s="2">
        <v>50</v>
      </c>
      <c r="B51" s="3" t="s">
        <v>114</v>
      </c>
      <c r="C51" s="3" t="s">
        <v>115</v>
      </c>
      <c r="D51" s="3" t="s">
        <v>63</v>
      </c>
      <c r="E51" s="3" t="str">
        <f>HYPERLINK("https://talan.bank.gov.ua/get-user-certificate/aurUqWbAguZJU_lQn5rR","Завантажити сертифікат")</f>
        <v>Завантажити сертифікат</v>
      </c>
    </row>
    <row r="52" spans="1:5" ht="28.8" x14ac:dyDescent="0.3">
      <c r="A52" s="2">
        <v>51</v>
      </c>
      <c r="B52" s="3" t="s">
        <v>116</v>
      </c>
      <c r="C52" s="3" t="s">
        <v>117</v>
      </c>
      <c r="D52" s="3" t="s">
        <v>118</v>
      </c>
      <c r="E52" s="3" t="str">
        <f>HYPERLINK("https://talan.bank.gov.ua/get-user-certificate/aurUq4wg4ikgno1GEQSC","Завантажити сертифікат")</f>
        <v>Завантажити сертифікат</v>
      </c>
    </row>
    <row r="53" spans="1:5" ht="28.8" x14ac:dyDescent="0.3">
      <c r="A53" s="2">
        <v>52</v>
      </c>
      <c r="B53" s="3" t="s">
        <v>119</v>
      </c>
      <c r="C53" s="3" t="s">
        <v>120</v>
      </c>
      <c r="D53" s="3" t="s">
        <v>63</v>
      </c>
      <c r="E53" s="3" t="str">
        <f>HYPERLINK("https://talan.bank.gov.ua/get-user-certificate/aurUqr9MPQdhXpfREqWC","Завантажити сертифікат")</f>
        <v>Завантажити сертифікат</v>
      </c>
    </row>
    <row r="54" spans="1:5" ht="28.8" x14ac:dyDescent="0.3">
      <c r="A54" s="2">
        <v>53</v>
      </c>
      <c r="B54" s="3" t="s">
        <v>121</v>
      </c>
      <c r="C54" s="3" t="s">
        <v>122</v>
      </c>
      <c r="D54" s="3" t="s">
        <v>63</v>
      </c>
      <c r="E54" s="3" t="str">
        <f>HYPERLINK("https://talan.bank.gov.ua/get-user-certificate/aurUqA59EDG3QT6IBmy4","Завантажити сертифікат")</f>
        <v>Завантажити сертифікат</v>
      </c>
    </row>
    <row r="55" spans="1:5" ht="28.8" x14ac:dyDescent="0.3">
      <c r="A55" s="2">
        <v>54</v>
      </c>
      <c r="B55" s="3" t="s">
        <v>123</v>
      </c>
      <c r="C55" s="3" t="s">
        <v>124</v>
      </c>
      <c r="D55" s="3" t="s">
        <v>63</v>
      </c>
      <c r="E55" s="3" t="str">
        <f>HYPERLINK("https://talan.bank.gov.ua/get-user-certificate/aurUq9c13riTcMyZh0H-","Завантажити сертифікат")</f>
        <v>Завантажити сертифікат</v>
      </c>
    </row>
    <row r="56" spans="1:5" ht="28.8" x14ac:dyDescent="0.3">
      <c r="A56" s="2">
        <v>55</v>
      </c>
      <c r="B56" s="3" t="s">
        <v>125</v>
      </c>
      <c r="C56" s="3" t="s">
        <v>126</v>
      </c>
      <c r="D56" s="3" t="s">
        <v>63</v>
      </c>
      <c r="E56" s="3" t="str">
        <f>HYPERLINK("https://talan.bank.gov.ua/get-user-certificate/aurUq6uavxFBp5OADwTj","Завантажити сертифікат")</f>
        <v>Завантажити сертифікат</v>
      </c>
    </row>
    <row r="57" spans="1:5" ht="28.8" x14ac:dyDescent="0.3">
      <c r="A57" s="2">
        <v>56</v>
      </c>
      <c r="B57" s="3" t="s">
        <v>127</v>
      </c>
      <c r="C57" s="3" t="s">
        <v>128</v>
      </c>
      <c r="D57" s="3" t="s">
        <v>63</v>
      </c>
      <c r="E57" s="3" t="str">
        <f>HYPERLINK("https://talan.bank.gov.ua/get-user-certificate/aurUqFR0uxR4f8BKf2Qd","Завантажити сертифікат")</f>
        <v>Завантажити сертифікат</v>
      </c>
    </row>
    <row r="58" spans="1:5" ht="28.8" x14ac:dyDescent="0.3">
      <c r="A58" s="2">
        <v>57</v>
      </c>
      <c r="B58" s="3" t="s">
        <v>129</v>
      </c>
      <c r="C58" s="3" t="s">
        <v>130</v>
      </c>
      <c r="D58" s="3" t="s">
        <v>63</v>
      </c>
      <c r="E58" s="3" t="str">
        <f>HYPERLINK("https://talan.bank.gov.ua/get-user-certificate/aurUqlWg4oVtcmhecR8k","Завантажити сертифікат")</f>
        <v>Завантажити сертифікат</v>
      </c>
    </row>
    <row r="59" spans="1:5" ht="28.8" x14ac:dyDescent="0.3">
      <c r="A59" s="2">
        <v>58</v>
      </c>
      <c r="B59" s="3" t="s">
        <v>131</v>
      </c>
      <c r="C59" s="3" t="s">
        <v>132</v>
      </c>
      <c r="D59" s="3" t="s">
        <v>63</v>
      </c>
      <c r="E59" s="3" t="str">
        <f>HYPERLINK("https://talan.bank.gov.ua/get-user-certificate/aurUqYuKU0mkGKXKBv1C","Завантажити сертифікат")</f>
        <v>Завантажити сертифікат</v>
      </c>
    </row>
    <row r="60" spans="1:5" ht="28.8" x14ac:dyDescent="0.3">
      <c r="A60" s="2">
        <v>59</v>
      </c>
      <c r="B60" s="3" t="s">
        <v>133</v>
      </c>
      <c r="C60" s="3" t="s">
        <v>134</v>
      </c>
      <c r="D60" s="3" t="s">
        <v>63</v>
      </c>
      <c r="E60" s="3" t="str">
        <f>HYPERLINK("https://talan.bank.gov.ua/get-user-certificate/aurUqMhcTrtax4RNbdZV","Завантажити сертифікат")</f>
        <v>Завантажити сертифікат</v>
      </c>
    </row>
    <row r="61" spans="1:5" ht="28.8" x14ac:dyDescent="0.3">
      <c r="A61" s="2">
        <v>60</v>
      </c>
      <c r="B61" s="3" t="s">
        <v>135</v>
      </c>
      <c r="C61" s="3" t="s">
        <v>136</v>
      </c>
      <c r="D61" s="3" t="s">
        <v>63</v>
      </c>
      <c r="E61" s="3" t="str">
        <f>HYPERLINK("https://talan.bank.gov.ua/get-user-certificate/aurUq3aHpdaPtisAmt8O","Завантажити сертифікат")</f>
        <v>Завантажити сертифікат</v>
      </c>
    </row>
    <row r="62" spans="1:5" ht="28.8" x14ac:dyDescent="0.3">
      <c r="A62" s="2">
        <v>61</v>
      </c>
      <c r="B62" s="3" t="s">
        <v>137</v>
      </c>
      <c r="C62" s="3" t="s">
        <v>138</v>
      </c>
      <c r="D62" s="3" t="s">
        <v>63</v>
      </c>
      <c r="E62" s="3" t="str">
        <f>HYPERLINK("https://talan.bank.gov.ua/get-user-certificate/aurUqHMZmoka976lVM1i","Завантажити сертифікат")</f>
        <v>Завантажити сертифікат</v>
      </c>
    </row>
    <row r="63" spans="1:5" ht="28.8" x14ac:dyDescent="0.3">
      <c r="A63" s="2">
        <v>62</v>
      </c>
      <c r="B63" s="3" t="s">
        <v>139</v>
      </c>
      <c r="C63" s="3" t="s">
        <v>140</v>
      </c>
      <c r="D63" s="3" t="s">
        <v>63</v>
      </c>
      <c r="E63" s="3" t="str">
        <f>HYPERLINK("https://talan.bank.gov.ua/get-user-certificate/aurUqPFjHtUnGNDhWWNU","Завантажити сертифікат")</f>
        <v>Завантажити сертифікат</v>
      </c>
    </row>
    <row r="64" spans="1:5" ht="28.8" x14ac:dyDescent="0.3">
      <c r="A64" s="2">
        <v>63</v>
      </c>
      <c r="B64" s="3" t="s">
        <v>141</v>
      </c>
      <c r="C64" s="3" t="s">
        <v>142</v>
      </c>
      <c r="D64" s="3" t="s">
        <v>63</v>
      </c>
      <c r="E64" s="3" t="str">
        <f>HYPERLINK("https://talan.bank.gov.ua/get-user-certificate/aurUq-B7P-T8A9O5JNHE","Завантажити сертифікат")</f>
        <v>Завантажити сертифікат</v>
      </c>
    </row>
    <row r="65" spans="1:5" ht="28.8" x14ac:dyDescent="0.3">
      <c r="A65" s="2">
        <v>64</v>
      </c>
      <c r="B65" s="3" t="s">
        <v>143</v>
      </c>
      <c r="C65" s="3" t="s">
        <v>144</v>
      </c>
      <c r="D65" s="3" t="s">
        <v>63</v>
      </c>
      <c r="E65" s="3" t="str">
        <f>HYPERLINK("https://talan.bank.gov.ua/get-user-certificate/aurUqXX4f76redfkP0fy","Завантажити сертифікат")</f>
        <v>Завантажити сертифікат</v>
      </c>
    </row>
    <row r="66" spans="1:5" ht="28.8" x14ac:dyDescent="0.3">
      <c r="A66" s="2">
        <v>65</v>
      </c>
      <c r="B66" s="3" t="s">
        <v>145</v>
      </c>
      <c r="C66" s="3" t="s">
        <v>146</v>
      </c>
      <c r="D66" s="3" t="s">
        <v>63</v>
      </c>
      <c r="E66" s="3" t="str">
        <f>HYPERLINK("https://talan.bank.gov.ua/get-user-certificate/aurUq8P9hlXwIx4jRiFX","Завантажити сертифікат")</f>
        <v>Завантажити сертифікат</v>
      </c>
    </row>
    <row r="67" spans="1:5" ht="28.8" x14ac:dyDescent="0.3">
      <c r="A67" s="2">
        <v>66</v>
      </c>
      <c r="B67" s="3" t="s">
        <v>147</v>
      </c>
      <c r="C67" s="3" t="s">
        <v>148</v>
      </c>
      <c r="D67" s="3" t="s">
        <v>63</v>
      </c>
      <c r="E67" s="3" t="str">
        <f>HYPERLINK("https://talan.bank.gov.ua/get-user-certificate/aurUqL0OmJt880GqdARY","Завантажити сертифікат")</f>
        <v>Завантажити сертифікат</v>
      </c>
    </row>
    <row r="68" spans="1:5" ht="28.8" x14ac:dyDescent="0.3">
      <c r="A68" s="2">
        <v>67</v>
      </c>
      <c r="B68" s="3" t="s">
        <v>149</v>
      </c>
      <c r="C68" s="3" t="s">
        <v>150</v>
      </c>
      <c r="D68" s="3" t="s">
        <v>151</v>
      </c>
      <c r="E68" s="3" t="str">
        <f>HYPERLINK("https://talan.bank.gov.ua/get-user-certificate/aurUqtaWNymmYYOUPesV","Завантажити сертифікат")</f>
        <v>Завантажити сертифікат</v>
      </c>
    </row>
    <row r="69" spans="1:5" ht="28.8" x14ac:dyDescent="0.3">
      <c r="A69" s="2">
        <v>68</v>
      </c>
      <c r="B69" s="3" t="s">
        <v>152</v>
      </c>
      <c r="C69" s="3" t="s">
        <v>153</v>
      </c>
      <c r="D69" s="3" t="s">
        <v>154</v>
      </c>
      <c r="E69" s="3" t="str">
        <f>HYPERLINK("https://talan.bank.gov.ua/get-user-certificate/aurUqI8KF7D4HLN5v1eb","Завантажити сертифікат")</f>
        <v>Завантажити сертифікат</v>
      </c>
    </row>
    <row r="70" spans="1:5" ht="28.8" x14ac:dyDescent="0.3">
      <c r="A70" s="2">
        <v>69</v>
      </c>
      <c r="B70" s="3" t="s">
        <v>155</v>
      </c>
      <c r="C70" s="3" t="s">
        <v>156</v>
      </c>
      <c r="D70" s="3" t="s">
        <v>157</v>
      </c>
      <c r="E70" s="3" t="str">
        <f>HYPERLINK("https://talan.bank.gov.ua/get-user-certificate/aurUqIh-yGpu7a8F6YXP","Завантажити сертифікат")</f>
        <v>Завантажити сертифікат</v>
      </c>
    </row>
    <row r="71" spans="1:5" ht="28.8" x14ac:dyDescent="0.3">
      <c r="A71" s="2">
        <v>70</v>
      </c>
      <c r="B71" s="3" t="s">
        <v>158</v>
      </c>
      <c r="C71" s="3" t="s">
        <v>159</v>
      </c>
      <c r="D71" s="3" t="s">
        <v>157</v>
      </c>
      <c r="E71" s="3" t="str">
        <f>HYPERLINK("https://talan.bank.gov.ua/get-user-certificate/aurUqp5Ye2_OE4yylK31","Завантажити сертифікат")</f>
        <v>Завантажити сертифікат</v>
      </c>
    </row>
    <row r="72" spans="1:5" ht="28.8" x14ac:dyDescent="0.3">
      <c r="A72" s="2">
        <v>71</v>
      </c>
      <c r="B72" s="3" t="s">
        <v>160</v>
      </c>
      <c r="C72" s="3" t="s">
        <v>161</v>
      </c>
      <c r="D72" s="3" t="s">
        <v>157</v>
      </c>
      <c r="E72" s="3" t="str">
        <f>HYPERLINK("https://talan.bank.gov.ua/get-user-certificate/aurUq4ucZLxQ2C3AEl_U","Завантажити сертифікат")</f>
        <v>Завантажити сертифікат</v>
      </c>
    </row>
    <row r="73" spans="1:5" ht="28.8" x14ac:dyDescent="0.3">
      <c r="A73" s="2">
        <v>72</v>
      </c>
      <c r="B73" s="3" t="s">
        <v>162</v>
      </c>
      <c r="C73" s="3" t="s">
        <v>163</v>
      </c>
      <c r="D73" s="3" t="s">
        <v>157</v>
      </c>
      <c r="E73" s="3" t="str">
        <f>HYPERLINK("https://talan.bank.gov.ua/get-user-certificate/aurUqR94k-xjrnkR3Dyv","Завантажити сертифікат")</f>
        <v>Завантажити сертифікат</v>
      </c>
    </row>
    <row r="74" spans="1:5" ht="28.8" x14ac:dyDescent="0.3">
      <c r="A74" s="2">
        <v>73</v>
      </c>
      <c r="B74" s="3" t="s">
        <v>164</v>
      </c>
      <c r="C74" s="3" t="s">
        <v>165</v>
      </c>
      <c r="D74" s="3" t="s">
        <v>157</v>
      </c>
      <c r="E74" s="3" t="str">
        <f>HYPERLINK("https://talan.bank.gov.ua/get-user-certificate/aurUqV3OYm-JozxGEDBf","Завантажити сертифікат")</f>
        <v>Завантажити сертифікат</v>
      </c>
    </row>
    <row r="75" spans="1:5" ht="28.8" x14ac:dyDescent="0.3">
      <c r="A75" s="2">
        <v>74</v>
      </c>
      <c r="B75" s="3" t="s">
        <v>166</v>
      </c>
      <c r="C75" s="3" t="s">
        <v>167</v>
      </c>
      <c r="D75" s="3" t="s">
        <v>157</v>
      </c>
      <c r="E75" s="3" t="str">
        <f>HYPERLINK("https://talan.bank.gov.ua/get-user-certificate/aurUqr6gvJEMtP5vjQ1w","Завантажити сертифікат")</f>
        <v>Завантажити сертифікат</v>
      </c>
    </row>
    <row r="76" spans="1:5" ht="28.8" x14ac:dyDescent="0.3">
      <c r="A76" s="2">
        <v>75</v>
      </c>
      <c r="B76" s="3" t="s">
        <v>168</v>
      </c>
      <c r="C76" s="3" t="s">
        <v>169</v>
      </c>
      <c r="D76" s="3" t="s">
        <v>170</v>
      </c>
      <c r="E76" s="3" t="str">
        <f>HYPERLINK("https://talan.bank.gov.ua/get-user-certificate/aurUqVPzuU4OBkQ1kQwQ","Завантажити сертифікат")</f>
        <v>Завантажити сертифікат</v>
      </c>
    </row>
    <row r="77" spans="1:5" ht="28.8" x14ac:dyDescent="0.3">
      <c r="A77" s="2">
        <v>76</v>
      </c>
      <c r="B77" s="3" t="s">
        <v>171</v>
      </c>
      <c r="C77" s="3" t="s">
        <v>172</v>
      </c>
      <c r="D77" s="3" t="s">
        <v>173</v>
      </c>
      <c r="E77" s="3" t="str">
        <f>HYPERLINK("https://talan.bank.gov.ua/get-user-certificate/aurUqHpSofT8kbGwleYN","Завантажити сертифікат")</f>
        <v>Завантажити сертифікат</v>
      </c>
    </row>
    <row r="78" spans="1:5" ht="28.8" x14ac:dyDescent="0.3">
      <c r="A78" s="2">
        <v>77</v>
      </c>
      <c r="B78" s="3" t="s">
        <v>174</v>
      </c>
      <c r="C78" s="3" t="s">
        <v>175</v>
      </c>
      <c r="D78" s="3" t="s">
        <v>173</v>
      </c>
      <c r="E78" s="3" t="str">
        <f>HYPERLINK("https://talan.bank.gov.ua/get-user-certificate/aurUq1x1iAEUjyTWtscP","Завантажити сертифікат")</f>
        <v>Завантажити сертифікат</v>
      </c>
    </row>
    <row r="79" spans="1:5" ht="28.8" x14ac:dyDescent="0.3">
      <c r="A79" s="2">
        <v>78</v>
      </c>
      <c r="B79" s="3" t="s">
        <v>176</v>
      </c>
      <c r="C79" s="3" t="s">
        <v>177</v>
      </c>
      <c r="D79" s="3" t="s">
        <v>173</v>
      </c>
      <c r="E79" s="3" t="str">
        <f>HYPERLINK("https://talan.bank.gov.ua/get-user-certificate/aurUqTg_hHJsd3ejbfho","Завантажити сертифікат")</f>
        <v>Завантажити сертифікат</v>
      </c>
    </row>
    <row r="80" spans="1:5" ht="28.8" x14ac:dyDescent="0.3">
      <c r="A80" s="2">
        <v>79</v>
      </c>
      <c r="B80" s="3" t="s">
        <v>178</v>
      </c>
      <c r="C80" s="3" t="s">
        <v>179</v>
      </c>
      <c r="D80" s="3" t="s">
        <v>173</v>
      </c>
      <c r="E80" s="3" t="str">
        <f>HYPERLINK("https://talan.bank.gov.ua/get-user-certificate/aurUqOnG20vnmI36goy8","Завантажити сертифікат")</f>
        <v>Завантажити сертифікат</v>
      </c>
    </row>
    <row r="81" spans="1:5" ht="28.8" x14ac:dyDescent="0.3">
      <c r="A81" s="2">
        <v>80</v>
      </c>
      <c r="B81" s="3" t="s">
        <v>180</v>
      </c>
      <c r="C81" s="3" t="s">
        <v>181</v>
      </c>
      <c r="D81" s="3" t="s">
        <v>182</v>
      </c>
      <c r="E81" s="3" t="str">
        <f>HYPERLINK("https://talan.bank.gov.ua/get-user-certificate/aurUq2L5_g_nVjBgSzDZ","Завантажити сертифікат")</f>
        <v>Завантажити сертифікат</v>
      </c>
    </row>
    <row r="82" spans="1:5" ht="28.8" x14ac:dyDescent="0.3">
      <c r="A82" s="2">
        <v>81</v>
      </c>
      <c r="B82" s="3" t="s">
        <v>183</v>
      </c>
      <c r="C82" s="3" t="s">
        <v>184</v>
      </c>
      <c r="D82" s="3" t="s">
        <v>185</v>
      </c>
      <c r="E82" s="3" t="str">
        <f>HYPERLINK("https://talan.bank.gov.ua/get-user-certificate/aurUq1avB0lRU7rrB2Ym","Завантажити сертифікат")</f>
        <v>Завантажити сертифікат</v>
      </c>
    </row>
    <row r="83" spans="1:5" ht="28.8" x14ac:dyDescent="0.3">
      <c r="A83" s="2">
        <v>82</v>
      </c>
      <c r="B83" s="3" t="s">
        <v>186</v>
      </c>
      <c r="C83" s="3" t="s">
        <v>187</v>
      </c>
      <c r="D83" s="3" t="s">
        <v>185</v>
      </c>
      <c r="E83" s="3" t="str">
        <f>HYPERLINK("https://talan.bank.gov.ua/get-user-certificate/aurUqp8GYFFytr5u5QEx","Завантажити сертифікат")</f>
        <v>Завантажити сертифікат</v>
      </c>
    </row>
    <row r="84" spans="1:5" ht="28.8" x14ac:dyDescent="0.3">
      <c r="A84" s="2">
        <v>83</v>
      </c>
      <c r="B84" s="3" t="s">
        <v>188</v>
      </c>
      <c r="C84" s="3" t="s">
        <v>189</v>
      </c>
      <c r="D84" s="3" t="s">
        <v>154</v>
      </c>
      <c r="E84" s="3" t="str">
        <f>HYPERLINK("https://talan.bank.gov.ua/get-user-certificate/aurUqOiSNJiHNpPgz9QR","Завантажити сертифікат")</f>
        <v>Завантажити сертифікат</v>
      </c>
    </row>
    <row r="85" spans="1:5" ht="28.8" x14ac:dyDescent="0.3">
      <c r="A85" s="2">
        <v>84</v>
      </c>
      <c r="B85" s="3" t="s">
        <v>190</v>
      </c>
      <c r="C85" s="3" t="s">
        <v>191</v>
      </c>
      <c r="D85" s="3" t="s">
        <v>185</v>
      </c>
      <c r="E85" s="3" t="str">
        <f>HYPERLINK("https://talan.bank.gov.ua/get-user-certificate/aurUqyu6__XtDe5S3kUJ","Завантажити сертифікат")</f>
        <v>Завантажити сертифікат</v>
      </c>
    </row>
    <row r="86" spans="1:5" ht="28.8" x14ac:dyDescent="0.3">
      <c r="A86" s="2">
        <v>85</v>
      </c>
      <c r="B86" s="3" t="s">
        <v>192</v>
      </c>
      <c r="C86" s="3" t="s">
        <v>193</v>
      </c>
      <c r="D86" s="3" t="s">
        <v>154</v>
      </c>
      <c r="E86" s="3" t="str">
        <f>HYPERLINK("https://talan.bank.gov.ua/get-user-certificate/aurUqkTBUs6DLhXEX4bL","Завантажити сертифікат")</f>
        <v>Завантажити сертифікат</v>
      </c>
    </row>
    <row r="87" spans="1:5" ht="28.8" x14ac:dyDescent="0.3">
      <c r="A87" s="2">
        <v>86</v>
      </c>
      <c r="B87" s="3" t="s">
        <v>194</v>
      </c>
      <c r="C87" s="3" t="s">
        <v>195</v>
      </c>
      <c r="D87" s="3" t="s">
        <v>154</v>
      </c>
      <c r="E87" s="3" t="str">
        <f>HYPERLINK("https://talan.bank.gov.ua/get-user-certificate/aurUqW6F7FNoX7DHFu_e","Завантажити сертифікат")</f>
        <v>Завантажити сертифікат</v>
      </c>
    </row>
    <row r="88" spans="1:5" ht="28.8" x14ac:dyDescent="0.3">
      <c r="A88" s="2">
        <v>87</v>
      </c>
      <c r="B88" s="3" t="s">
        <v>196</v>
      </c>
      <c r="C88" s="3" t="s">
        <v>197</v>
      </c>
      <c r="D88" s="3" t="s">
        <v>185</v>
      </c>
      <c r="E88" s="3" t="str">
        <f>HYPERLINK("https://talan.bank.gov.ua/get-user-certificate/aurUqRpdFY6ySizOvLnQ","Завантажити сертифікат")</f>
        <v>Завантажити сертифікат</v>
      </c>
    </row>
    <row r="89" spans="1:5" ht="28.8" x14ac:dyDescent="0.3">
      <c r="A89" s="2">
        <v>88</v>
      </c>
      <c r="B89" s="3" t="s">
        <v>198</v>
      </c>
      <c r="C89" s="3" t="s">
        <v>199</v>
      </c>
      <c r="D89" s="3" t="s">
        <v>95</v>
      </c>
      <c r="E89" s="3" t="str">
        <f>HYPERLINK("https://talan.bank.gov.ua/get-user-certificate/aurUqUEWWMI0dgff14GF","Завантажити сертифікат")</f>
        <v>Завантажити сертифікат</v>
      </c>
    </row>
    <row r="90" spans="1:5" ht="28.8" x14ac:dyDescent="0.3">
      <c r="A90" s="2">
        <v>89</v>
      </c>
      <c r="B90" s="3" t="s">
        <v>200</v>
      </c>
      <c r="C90" s="3" t="s">
        <v>65</v>
      </c>
      <c r="D90" s="3" t="s">
        <v>63</v>
      </c>
      <c r="E90" s="3" t="str">
        <f>HYPERLINK("https://talan.bank.gov.ua/get-user-certificate/aurUqit-TWL8ky9GpC_5","Завантажити сертифікат")</f>
        <v>Завантажити сертифікат</v>
      </c>
    </row>
    <row r="91" spans="1:5" ht="28.8" x14ac:dyDescent="0.3">
      <c r="A91" s="2">
        <v>90</v>
      </c>
      <c r="B91" s="3" t="s">
        <v>201</v>
      </c>
      <c r="C91" s="3" t="s">
        <v>202</v>
      </c>
      <c r="D91" s="3" t="s">
        <v>95</v>
      </c>
      <c r="E91" s="3" t="str">
        <f>HYPERLINK("https://talan.bank.gov.ua/get-user-certificate/aurUqL-Nq4UWlPV-fxDm","Завантажити сертифікат")</f>
        <v>Завантажити сертифікат</v>
      </c>
    </row>
    <row r="92" spans="1:5" ht="28.8" x14ac:dyDescent="0.3">
      <c r="A92" s="2">
        <v>91</v>
      </c>
      <c r="B92" s="3" t="s">
        <v>203</v>
      </c>
      <c r="C92" s="3" t="s">
        <v>204</v>
      </c>
      <c r="D92" s="3" t="s">
        <v>205</v>
      </c>
      <c r="E92" s="3" t="str">
        <f>HYPERLINK("https://talan.bank.gov.ua/get-user-certificate/aurUqLfPzeyov-kr8ELI","Завантажити сертифікат")</f>
        <v>Завантажити сертифікат</v>
      </c>
    </row>
    <row r="93" spans="1:5" ht="28.8" x14ac:dyDescent="0.3">
      <c r="A93" s="2">
        <v>92</v>
      </c>
      <c r="B93" s="3" t="s">
        <v>206</v>
      </c>
      <c r="C93" s="3" t="s">
        <v>207</v>
      </c>
      <c r="D93" s="3" t="s">
        <v>63</v>
      </c>
      <c r="E93" s="3" t="str">
        <f>HYPERLINK("https://talan.bank.gov.ua/get-user-certificate/aurUqBTE0XkNgqLg4gYv","Завантажити сертифікат")</f>
        <v>Завантажити сертифікат</v>
      </c>
    </row>
    <row r="94" spans="1:5" ht="28.8" x14ac:dyDescent="0.3">
      <c r="A94" s="2">
        <v>93</v>
      </c>
      <c r="B94" s="3" t="s">
        <v>208</v>
      </c>
      <c r="C94" s="3" t="s">
        <v>209</v>
      </c>
      <c r="D94" s="3" t="s">
        <v>95</v>
      </c>
      <c r="E94" s="3" t="str">
        <f>HYPERLINK("https://talan.bank.gov.ua/get-user-certificate/aurUqK4Z44ESA3GFlrcU","Завантажити сертифікат")</f>
        <v>Завантажити сертифікат</v>
      </c>
    </row>
    <row r="95" spans="1:5" ht="28.8" x14ac:dyDescent="0.3">
      <c r="A95" s="2">
        <v>94</v>
      </c>
      <c r="B95" s="3" t="s">
        <v>210</v>
      </c>
      <c r="C95" s="3" t="s">
        <v>211</v>
      </c>
      <c r="D95" s="3" t="s">
        <v>205</v>
      </c>
      <c r="E95" s="3" t="str">
        <f>HYPERLINK("https://talan.bank.gov.ua/get-user-certificate/aurUqay96wy382dGpULl","Завантажити сертифікат")</f>
        <v>Завантажити сертифікат</v>
      </c>
    </row>
    <row r="96" spans="1:5" ht="28.8" x14ac:dyDescent="0.3">
      <c r="A96" s="2">
        <v>95</v>
      </c>
      <c r="B96" s="3" t="s">
        <v>212</v>
      </c>
      <c r="C96" s="3" t="s">
        <v>213</v>
      </c>
      <c r="D96" s="3" t="s">
        <v>205</v>
      </c>
      <c r="E96" s="3" t="str">
        <f>HYPERLINK("https://talan.bank.gov.ua/get-user-certificate/aurUqUANx_0hdbc0v-NU","Завантажити сертифікат")</f>
        <v>Завантажити сертифікат</v>
      </c>
    </row>
    <row r="97" spans="1:5" ht="28.8" x14ac:dyDescent="0.3">
      <c r="A97" s="2">
        <v>96</v>
      </c>
      <c r="B97" s="3" t="s">
        <v>214</v>
      </c>
      <c r="C97" s="3" t="s">
        <v>215</v>
      </c>
      <c r="D97" s="3" t="s">
        <v>205</v>
      </c>
      <c r="E97" s="3" t="str">
        <f>HYPERLINK("https://talan.bank.gov.ua/get-user-certificate/aurUqaHbkMjnDV0gLvv6","Завантажити сертифікат")</f>
        <v>Завантажити сертифікат</v>
      </c>
    </row>
    <row r="98" spans="1:5" ht="28.8" x14ac:dyDescent="0.3">
      <c r="A98" s="2">
        <v>97</v>
      </c>
      <c r="B98" s="3" t="s">
        <v>216</v>
      </c>
      <c r="C98" s="3" t="s">
        <v>217</v>
      </c>
      <c r="D98" s="3" t="s">
        <v>63</v>
      </c>
      <c r="E98" s="3" t="str">
        <f>HYPERLINK("https://talan.bank.gov.ua/get-user-certificate/aurUqXrC-jzExjfitq4A","Завантажити сертифікат")</f>
        <v>Завантажити сертифікат</v>
      </c>
    </row>
    <row r="99" spans="1:5" ht="28.8" x14ac:dyDescent="0.3">
      <c r="A99" s="2">
        <v>98</v>
      </c>
      <c r="B99" s="3" t="s">
        <v>218</v>
      </c>
      <c r="C99" s="3" t="s">
        <v>219</v>
      </c>
      <c r="D99" s="3" t="s">
        <v>220</v>
      </c>
      <c r="E99" s="3" t="str">
        <f>HYPERLINK("https://talan.bank.gov.ua/get-user-certificate/aurUqvZqLhBB1lHnZo5q","Завантажити сертифікат")</f>
        <v>Завантажити сертифікат</v>
      </c>
    </row>
    <row r="100" spans="1:5" ht="28.8" x14ac:dyDescent="0.3">
      <c r="A100" s="2">
        <v>99</v>
      </c>
      <c r="B100" s="3" t="s">
        <v>221</v>
      </c>
      <c r="C100" s="3" t="s">
        <v>222</v>
      </c>
      <c r="D100" s="3" t="s">
        <v>223</v>
      </c>
      <c r="E100" s="3" t="str">
        <f>HYPERLINK("https://talan.bank.gov.ua/get-user-certificate/aurUqeoq8D4jXw_mtuhC","Завантажити сертифікат")</f>
        <v>Завантажити сертифікат</v>
      </c>
    </row>
    <row r="101" spans="1:5" ht="28.8" x14ac:dyDescent="0.3">
      <c r="A101" s="2">
        <v>100</v>
      </c>
      <c r="B101" s="3" t="s">
        <v>224</v>
      </c>
      <c r="C101" s="3" t="s">
        <v>225</v>
      </c>
      <c r="D101" s="3" t="s">
        <v>63</v>
      </c>
      <c r="E101" s="3" t="str">
        <f>HYPERLINK("https://talan.bank.gov.ua/get-user-certificate/aurUqhvmAYSxVYAnKbK2","Завантажити сертифікат")</f>
        <v>Завантажити сертифікат</v>
      </c>
    </row>
    <row r="102" spans="1:5" ht="28.8" x14ac:dyDescent="0.3">
      <c r="A102" s="2">
        <v>101</v>
      </c>
      <c r="B102" s="3" t="s">
        <v>226</v>
      </c>
      <c r="C102" s="3" t="s">
        <v>227</v>
      </c>
      <c r="D102" s="3" t="s">
        <v>228</v>
      </c>
      <c r="E102" s="3" t="str">
        <f>HYPERLINK("https://talan.bank.gov.ua/get-user-certificate/aurUqoFmnmJ6_-d6JVjE","Завантажити сертифікат")</f>
        <v>Завантажити сертифікат</v>
      </c>
    </row>
    <row r="103" spans="1:5" ht="28.8" x14ac:dyDescent="0.3">
      <c r="A103" s="2">
        <v>102</v>
      </c>
      <c r="B103" s="3" t="s">
        <v>229</v>
      </c>
      <c r="C103" s="3" t="s">
        <v>230</v>
      </c>
      <c r="D103" s="3" t="s">
        <v>228</v>
      </c>
      <c r="E103" s="3" t="str">
        <f>HYPERLINK("https://talan.bank.gov.ua/get-user-certificate/aurUqPwpBBTcT563tVCb","Завантажити сертифікат")</f>
        <v>Завантажити сертифікат</v>
      </c>
    </row>
    <row r="104" spans="1:5" ht="28.8" x14ac:dyDescent="0.3">
      <c r="A104" s="2">
        <v>103</v>
      </c>
      <c r="B104" s="3" t="s">
        <v>231</v>
      </c>
      <c r="C104" s="3" t="s">
        <v>232</v>
      </c>
      <c r="D104" s="3" t="s">
        <v>233</v>
      </c>
      <c r="E104" s="3" t="str">
        <f>HYPERLINK("https://talan.bank.gov.ua/get-user-certificate/aurUqvyz6yKxayca0cCV","Завантажити сертифікат")</f>
        <v>Завантажити сертифікат</v>
      </c>
    </row>
    <row r="105" spans="1:5" ht="28.8" x14ac:dyDescent="0.3">
      <c r="A105" s="2">
        <v>104</v>
      </c>
      <c r="B105" s="3" t="s">
        <v>234</v>
      </c>
      <c r="C105" s="3" t="s">
        <v>235</v>
      </c>
      <c r="D105" s="3" t="s">
        <v>76</v>
      </c>
      <c r="E105" s="3" t="str">
        <f>HYPERLINK("https://talan.bank.gov.ua/get-user-certificate/aurUq8QWjn1ANGsthFxu","Завантажити сертифікат")</f>
        <v>Завантажити сертифікат</v>
      </c>
    </row>
    <row r="106" spans="1:5" ht="28.8" x14ac:dyDescent="0.3">
      <c r="A106" s="2">
        <v>105</v>
      </c>
      <c r="B106" s="3" t="s">
        <v>236</v>
      </c>
      <c r="C106" s="3" t="s">
        <v>237</v>
      </c>
      <c r="D106" s="3" t="s">
        <v>76</v>
      </c>
      <c r="E106" s="3" t="str">
        <f>HYPERLINK("https://talan.bank.gov.ua/get-user-certificate/aurUqPEVAM8AlN8WRfev","Завантажити сертифікат")</f>
        <v>Завантажити сертифікат</v>
      </c>
    </row>
    <row r="107" spans="1:5" ht="28.8" x14ac:dyDescent="0.3">
      <c r="A107" s="2">
        <v>106</v>
      </c>
      <c r="B107" s="3" t="s">
        <v>238</v>
      </c>
      <c r="C107" s="3" t="s">
        <v>239</v>
      </c>
      <c r="D107" s="3" t="s">
        <v>76</v>
      </c>
      <c r="E107" s="3" t="str">
        <f>HYPERLINK("https://talan.bank.gov.ua/get-user-certificate/aurUqopxo9mncsDD8Dt3","Завантажити сертифікат")</f>
        <v>Завантажити сертифікат</v>
      </c>
    </row>
    <row r="108" spans="1:5" ht="28.8" x14ac:dyDescent="0.3">
      <c r="A108" s="2">
        <v>107</v>
      </c>
      <c r="B108" s="3" t="s">
        <v>240</v>
      </c>
      <c r="C108" s="3" t="s">
        <v>241</v>
      </c>
      <c r="D108" s="3" t="s">
        <v>76</v>
      </c>
      <c r="E108" s="3" t="str">
        <f>HYPERLINK("https://talan.bank.gov.ua/get-user-certificate/aurUq7Y4wIxAG8AW7yEz","Завантажити сертифікат")</f>
        <v>Завантажити сертифікат</v>
      </c>
    </row>
    <row r="109" spans="1:5" ht="28.8" x14ac:dyDescent="0.3">
      <c r="A109" s="2">
        <v>108</v>
      </c>
      <c r="B109" s="3" t="s">
        <v>242</v>
      </c>
      <c r="C109" s="3" t="s">
        <v>243</v>
      </c>
      <c r="D109" s="3" t="s">
        <v>76</v>
      </c>
      <c r="E109" s="3" t="str">
        <f>HYPERLINK("https://talan.bank.gov.ua/get-user-certificate/aurUqWELloHClB9nhq0x","Завантажити сертифікат")</f>
        <v>Завантажити сертифікат</v>
      </c>
    </row>
    <row r="110" spans="1:5" ht="28.8" x14ac:dyDescent="0.3">
      <c r="A110" s="2">
        <v>109</v>
      </c>
      <c r="B110" s="3" t="s">
        <v>244</v>
      </c>
      <c r="C110" s="3" t="s">
        <v>245</v>
      </c>
      <c r="D110" s="3" t="s">
        <v>76</v>
      </c>
      <c r="E110" s="3" t="str">
        <f>HYPERLINK("https://talan.bank.gov.ua/get-user-certificate/aurUqrnzlIchuWAiG5Ae","Завантажити сертифікат")</f>
        <v>Завантажити сертифікат</v>
      </c>
    </row>
    <row r="111" spans="1:5" ht="28.8" x14ac:dyDescent="0.3">
      <c r="A111" s="2">
        <v>110</v>
      </c>
      <c r="B111" s="3" t="s">
        <v>246</v>
      </c>
      <c r="C111" s="3" t="s">
        <v>247</v>
      </c>
      <c r="D111" s="3" t="s">
        <v>76</v>
      </c>
      <c r="E111" s="3" t="str">
        <f>HYPERLINK("https://talan.bank.gov.ua/get-user-certificate/aurUqRY3mNPzcy7HCuSc","Завантажити сертифікат")</f>
        <v>Завантажити сертифікат</v>
      </c>
    </row>
    <row r="112" spans="1:5" ht="28.8" x14ac:dyDescent="0.3">
      <c r="A112" s="2">
        <v>111</v>
      </c>
      <c r="B112" s="3" t="s">
        <v>248</v>
      </c>
      <c r="C112" s="3" t="s">
        <v>249</v>
      </c>
      <c r="D112" s="3" t="s">
        <v>250</v>
      </c>
      <c r="E112" s="3" t="str">
        <f>HYPERLINK("https://talan.bank.gov.ua/get-user-certificate/aurUq7b9V4znVGgw9YLp","Завантажити сертифікат")</f>
        <v>Завантажити сертифікат</v>
      </c>
    </row>
    <row r="113" spans="1:5" ht="28.8" x14ac:dyDescent="0.3">
      <c r="A113" s="2">
        <v>112</v>
      </c>
      <c r="B113" s="3" t="s">
        <v>251</v>
      </c>
      <c r="C113" s="3" t="s">
        <v>252</v>
      </c>
      <c r="D113" s="3" t="s">
        <v>253</v>
      </c>
      <c r="E113" s="3" t="str">
        <f>HYPERLINK("https://talan.bank.gov.ua/get-user-certificate/aurUqrIW_ApSjSmjLWVe","Завантажити сертифікат")</f>
        <v>Завантажити сертифікат</v>
      </c>
    </row>
    <row r="114" spans="1:5" ht="28.8" x14ac:dyDescent="0.3">
      <c r="A114" s="2">
        <v>113</v>
      </c>
      <c r="B114" s="3" t="s">
        <v>254</v>
      </c>
      <c r="C114" s="3" t="s">
        <v>255</v>
      </c>
      <c r="D114" s="3" t="s">
        <v>256</v>
      </c>
      <c r="E114" s="3" t="str">
        <f>HYPERLINK("https://talan.bank.gov.ua/get-user-certificate/aurUqHZJU4aCS_uYACUF","Завантажити сертифікат")</f>
        <v>Завантажити сертифікат</v>
      </c>
    </row>
    <row r="115" spans="1:5" ht="28.8" x14ac:dyDescent="0.3">
      <c r="A115" s="2">
        <v>114</v>
      </c>
      <c r="B115" s="3" t="s">
        <v>257</v>
      </c>
      <c r="C115" s="3" t="s">
        <v>258</v>
      </c>
      <c r="D115" s="3" t="s">
        <v>259</v>
      </c>
      <c r="E115" s="3" t="str">
        <f>HYPERLINK("https://talan.bank.gov.ua/get-user-certificate/aurUqTacMdSic5W_m0sV","Завантажити сертифікат")</f>
        <v>Завантажити сертифікат</v>
      </c>
    </row>
    <row r="116" spans="1:5" ht="28.8" x14ac:dyDescent="0.3">
      <c r="A116" s="2">
        <v>115</v>
      </c>
      <c r="B116" s="3" t="s">
        <v>260</v>
      </c>
      <c r="C116" s="3" t="s">
        <v>261</v>
      </c>
      <c r="D116" s="3" t="s">
        <v>259</v>
      </c>
      <c r="E116" s="3" t="str">
        <f>HYPERLINK("https://talan.bank.gov.ua/get-user-certificate/aurUq06XGL4wJqqUnpAz","Завантажити сертифікат")</f>
        <v>Завантажити сертифікат</v>
      </c>
    </row>
    <row r="117" spans="1:5" ht="28.8" x14ac:dyDescent="0.3">
      <c r="A117" s="2">
        <v>116</v>
      </c>
      <c r="B117" s="3" t="s">
        <v>262</v>
      </c>
      <c r="C117" s="3" t="s">
        <v>263</v>
      </c>
      <c r="D117" s="3" t="s">
        <v>63</v>
      </c>
      <c r="E117" s="3" t="str">
        <f>HYPERLINK("https://talan.bank.gov.ua/get-user-certificate/aurUqIzgrfFvYOJNHMKk","Завантажити сертифікат")</f>
        <v>Завантажити сертифікат</v>
      </c>
    </row>
    <row r="118" spans="1:5" ht="28.8" x14ac:dyDescent="0.3">
      <c r="A118" s="2">
        <v>117</v>
      </c>
      <c r="B118" s="3" t="s">
        <v>264</v>
      </c>
      <c r="C118" s="3" t="s">
        <v>265</v>
      </c>
      <c r="D118" s="3" t="s">
        <v>266</v>
      </c>
      <c r="E118" s="3" t="str">
        <f>HYPERLINK("https://talan.bank.gov.ua/get-user-certificate/aurUqn9c7gl-J6CHVanO","Завантажити сертифікат")</f>
        <v>Завантажити сертифікат</v>
      </c>
    </row>
    <row r="119" spans="1:5" ht="28.8" x14ac:dyDescent="0.3">
      <c r="A119" s="2">
        <v>118</v>
      </c>
      <c r="B119" s="3" t="s">
        <v>267</v>
      </c>
      <c r="C119" s="3" t="s">
        <v>268</v>
      </c>
      <c r="D119" s="3" t="s">
        <v>63</v>
      </c>
      <c r="E119" s="3" t="str">
        <f>HYPERLINK("https://talan.bank.gov.ua/get-user-certificate/aurUqS7Krc38QmocW8Wi","Завантажити сертифікат")</f>
        <v>Завантажити сертифікат</v>
      </c>
    </row>
    <row r="120" spans="1:5" ht="28.8" x14ac:dyDescent="0.3">
      <c r="A120" s="2">
        <v>119</v>
      </c>
      <c r="B120" s="3" t="s">
        <v>269</v>
      </c>
      <c r="C120" s="3" t="s">
        <v>270</v>
      </c>
      <c r="D120" s="3" t="s">
        <v>63</v>
      </c>
      <c r="E120" s="3" t="str">
        <f>HYPERLINK("https://talan.bank.gov.ua/get-user-certificate/aurUqFlxplntPbiDH_I5","Завантажити сертифікат")</f>
        <v>Завантажити сертифікат</v>
      </c>
    </row>
    <row r="121" spans="1:5" ht="28.8" x14ac:dyDescent="0.3">
      <c r="A121" s="2">
        <v>120</v>
      </c>
      <c r="B121" s="3" t="s">
        <v>271</v>
      </c>
      <c r="C121" s="3" t="s">
        <v>272</v>
      </c>
      <c r="D121" s="3" t="s">
        <v>273</v>
      </c>
      <c r="E121" s="3" t="str">
        <f>HYPERLINK("https://talan.bank.gov.ua/get-user-certificate/aurUqVSJ9BYX1VUMdZYl","Завантажити сертифікат")</f>
        <v>Завантажити сертифікат</v>
      </c>
    </row>
    <row r="122" spans="1:5" ht="28.8" x14ac:dyDescent="0.3">
      <c r="A122" s="2">
        <v>121</v>
      </c>
      <c r="B122" s="3" t="s">
        <v>274</v>
      </c>
      <c r="C122" s="3" t="s">
        <v>275</v>
      </c>
      <c r="D122" s="3" t="s">
        <v>276</v>
      </c>
      <c r="E122" s="3" t="str">
        <f>HYPERLINK("https://talan.bank.gov.ua/get-user-certificate/aurUqFtE8X9ooUzXAHCt","Завантажити сертифікат")</f>
        <v>Завантажити сертифікат</v>
      </c>
    </row>
    <row r="123" spans="1:5" ht="28.8" x14ac:dyDescent="0.3">
      <c r="A123" s="2">
        <v>122</v>
      </c>
      <c r="B123" s="3" t="s">
        <v>277</v>
      </c>
      <c r="C123" s="3" t="s">
        <v>278</v>
      </c>
      <c r="D123" s="3" t="s">
        <v>276</v>
      </c>
      <c r="E123" s="3" t="str">
        <f>HYPERLINK("https://talan.bank.gov.ua/get-user-certificate/aurUqyZWU-quuh0Gc52H","Завантажити сертифікат")</f>
        <v>Завантажити сертифікат</v>
      </c>
    </row>
    <row r="124" spans="1:5" ht="28.8" x14ac:dyDescent="0.3">
      <c r="A124" s="2">
        <v>123</v>
      </c>
      <c r="B124" s="3" t="s">
        <v>279</v>
      </c>
      <c r="C124" s="3" t="s">
        <v>280</v>
      </c>
      <c r="D124" s="3" t="s">
        <v>276</v>
      </c>
      <c r="E124" s="3" t="str">
        <f>HYPERLINK("https://talan.bank.gov.ua/get-user-certificate/aurUqpriWt3zmXWhlFsb","Завантажити сертифікат")</f>
        <v>Завантажити сертифікат</v>
      </c>
    </row>
    <row r="125" spans="1:5" ht="28.8" x14ac:dyDescent="0.3">
      <c r="A125" s="2">
        <v>124</v>
      </c>
      <c r="B125" s="3" t="s">
        <v>281</v>
      </c>
      <c r="C125" s="3" t="s">
        <v>282</v>
      </c>
      <c r="D125" s="3" t="s">
        <v>63</v>
      </c>
      <c r="E125" s="3" t="str">
        <f>HYPERLINK("https://talan.bank.gov.ua/get-user-certificate/aurUqTO2KCHX0msPkiQv","Завантажити сертифікат")</f>
        <v>Завантажити сертифікат</v>
      </c>
    </row>
    <row r="126" spans="1:5" ht="28.8" x14ac:dyDescent="0.3">
      <c r="A126" s="2">
        <v>125</v>
      </c>
      <c r="B126" s="3" t="s">
        <v>283</v>
      </c>
      <c r="C126" s="3" t="s">
        <v>284</v>
      </c>
      <c r="D126" s="3" t="s">
        <v>63</v>
      </c>
      <c r="E126" s="3" t="str">
        <f>HYPERLINK("https://talan.bank.gov.ua/get-user-certificate/aurUqhFSaeJ2kCjDKVGq","Завантажити сертифікат")</f>
        <v>Завантажити сертифікат</v>
      </c>
    </row>
    <row r="127" spans="1:5" ht="28.8" x14ac:dyDescent="0.3">
      <c r="A127" s="2">
        <v>126</v>
      </c>
      <c r="B127" s="3" t="s">
        <v>285</v>
      </c>
      <c r="C127" s="3" t="s">
        <v>286</v>
      </c>
      <c r="D127" s="3" t="s">
        <v>276</v>
      </c>
      <c r="E127" s="3" t="str">
        <f>HYPERLINK("https://talan.bank.gov.ua/get-user-certificate/aurUqyfbJdiYA9OooKcv","Завантажити сертифікат")</f>
        <v>Завантажити сертифікат</v>
      </c>
    </row>
    <row r="128" spans="1:5" ht="28.8" x14ac:dyDescent="0.3">
      <c r="A128" s="2">
        <v>127</v>
      </c>
      <c r="B128" s="3" t="s">
        <v>287</v>
      </c>
      <c r="C128" s="3" t="s">
        <v>288</v>
      </c>
      <c r="D128" s="3" t="s">
        <v>63</v>
      </c>
      <c r="E128" s="3" t="str">
        <f>HYPERLINK("https://talan.bank.gov.ua/get-user-certificate/aurUqSCnHpKSJPS5ggH8","Завантажити сертифікат")</f>
        <v>Завантажити сертифікат</v>
      </c>
    </row>
    <row r="129" spans="1:5" ht="28.8" x14ac:dyDescent="0.3">
      <c r="A129" s="2">
        <v>128</v>
      </c>
      <c r="B129" s="3" t="s">
        <v>289</v>
      </c>
      <c r="C129" s="3" t="s">
        <v>290</v>
      </c>
      <c r="D129" s="3" t="s">
        <v>63</v>
      </c>
      <c r="E129" s="3" t="str">
        <f>HYPERLINK("https://talan.bank.gov.ua/get-user-certificate/aurUqkWNUTVj4ekxOuSp","Завантажити сертифікат")</f>
        <v>Завантажити сертифікат</v>
      </c>
    </row>
    <row r="130" spans="1:5" ht="28.8" x14ac:dyDescent="0.3">
      <c r="A130" s="2">
        <v>129</v>
      </c>
      <c r="B130" s="3" t="s">
        <v>291</v>
      </c>
      <c r="C130" s="3" t="s">
        <v>292</v>
      </c>
      <c r="D130" s="3" t="s">
        <v>293</v>
      </c>
      <c r="E130" s="3" t="str">
        <f>HYPERLINK("https://talan.bank.gov.ua/get-user-certificate/aurUq2MZcR0eApdLqNop","Завантажити сертифікат")</f>
        <v>Завантажити сертифікат</v>
      </c>
    </row>
    <row r="131" spans="1:5" ht="28.8" x14ac:dyDescent="0.3">
      <c r="A131" s="2">
        <v>130</v>
      </c>
      <c r="B131" s="3" t="s">
        <v>294</v>
      </c>
      <c r="C131" s="3" t="s">
        <v>295</v>
      </c>
      <c r="D131" s="3" t="s">
        <v>293</v>
      </c>
      <c r="E131" s="3" t="str">
        <f>HYPERLINK("https://talan.bank.gov.ua/get-user-certificate/aurUqr1-7ZAe4FUcnWwy","Завантажити сертифікат")</f>
        <v>Завантажити сертифікат</v>
      </c>
    </row>
    <row r="132" spans="1:5" ht="28.8" x14ac:dyDescent="0.3">
      <c r="A132" s="2">
        <v>131</v>
      </c>
      <c r="B132" s="3" t="s">
        <v>296</v>
      </c>
      <c r="C132" s="3" t="s">
        <v>297</v>
      </c>
      <c r="D132" s="3" t="s">
        <v>293</v>
      </c>
      <c r="E132" s="3" t="str">
        <f>HYPERLINK("https://talan.bank.gov.ua/get-user-certificate/aurUquDpxI1ErwWU-Rm6","Завантажити сертифікат")</f>
        <v>Завантажити сертифікат</v>
      </c>
    </row>
    <row r="133" spans="1:5" ht="28.8" x14ac:dyDescent="0.3">
      <c r="A133" s="2">
        <v>132</v>
      </c>
      <c r="B133" s="3" t="s">
        <v>298</v>
      </c>
      <c r="C133" s="3" t="s">
        <v>299</v>
      </c>
      <c r="D133" s="3" t="s">
        <v>293</v>
      </c>
      <c r="E133" s="3" t="str">
        <f>HYPERLINK("https://talan.bank.gov.ua/get-user-certificate/aurUqmHaJwsvZ4LNUQoi","Завантажити сертифікат")</f>
        <v>Завантажити сертифікат</v>
      </c>
    </row>
    <row r="134" spans="1:5" ht="28.8" x14ac:dyDescent="0.3">
      <c r="A134" s="2">
        <v>133</v>
      </c>
      <c r="B134" s="3" t="s">
        <v>300</v>
      </c>
      <c r="C134" s="3" t="s">
        <v>301</v>
      </c>
      <c r="D134" s="3" t="s">
        <v>63</v>
      </c>
      <c r="E134" s="3" t="str">
        <f>HYPERLINK("https://talan.bank.gov.ua/get-user-certificate/aurUqOJDv-u299OF11o3","Завантажити сертифікат")</f>
        <v>Завантажити сертифікат</v>
      </c>
    </row>
    <row r="135" spans="1:5" ht="28.8" x14ac:dyDescent="0.3">
      <c r="A135" s="2">
        <v>134</v>
      </c>
      <c r="B135" s="3" t="s">
        <v>302</v>
      </c>
      <c r="C135" s="3" t="s">
        <v>303</v>
      </c>
      <c r="D135" s="3" t="s">
        <v>293</v>
      </c>
      <c r="E135" s="3" t="str">
        <f>HYPERLINK("https://talan.bank.gov.ua/get-user-certificate/aurUqszj59i095LhQfX8","Завантажити сертифікат")</f>
        <v>Завантажити сертифікат</v>
      </c>
    </row>
    <row r="136" spans="1:5" ht="28.8" x14ac:dyDescent="0.3">
      <c r="A136" s="2">
        <v>135</v>
      </c>
      <c r="B136" s="3" t="s">
        <v>304</v>
      </c>
      <c r="C136" s="3" t="s">
        <v>305</v>
      </c>
      <c r="D136" s="3" t="s">
        <v>63</v>
      </c>
      <c r="E136" s="3" t="str">
        <f>HYPERLINK("https://talan.bank.gov.ua/get-user-certificate/aurUqZSwuCsyRVcaX5v9","Завантажити сертифікат")</f>
        <v>Завантажити сертифікат</v>
      </c>
    </row>
    <row r="137" spans="1:5" ht="28.8" x14ac:dyDescent="0.3">
      <c r="A137" s="2">
        <v>136</v>
      </c>
      <c r="B137" s="3" t="s">
        <v>306</v>
      </c>
      <c r="C137" s="3" t="s">
        <v>307</v>
      </c>
      <c r="D137" s="3" t="s">
        <v>63</v>
      </c>
      <c r="E137" s="3" t="str">
        <f>HYPERLINK("https://talan.bank.gov.ua/get-user-certificate/aurUqaob0f-SJiD7H4P7","Завантажити сертифікат")</f>
        <v>Завантажити сертифікат</v>
      </c>
    </row>
    <row r="138" spans="1:5" ht="28.8" x14ac:dyDescent="0.3">
      <c r="A138" s="2">
        <v>137</v>
      </c>
      <c r="B138" s="3" t="s">
        <v>308</v>
      </c>
      <c r="C138" s="3" t="s">
        <v>309</v>
      </c>
      <c r="D138" s="3" t="s">
        <v>63</v>
      </c>
      <c r="E138" s="3" t="str">
        <f>HYPERLINK("https://talan.bank.gov.ua/get-user-certificate/aurUqfAKJOyGcRpdNMGX","Завантажити сертифікат")</f>
        <v>Завантажити сертифікат</v>
      </c>
    </row>
    <row r="139" spans="1:5" ht="28.8" x14ac:dyDescent="0.3">
      <c r="A139" s="2">
        <v>138</v>
      </c>
      <c r="B139" s="3" t="s">
        <v>310</v>
      </c>
      <c r="C139" s="3" t="s">
        <v>311</v>
      </c>
      <c r="D139" s="3" t="s">
        <v>63</v>
      </c>
      <c r="E139" s="3" t="str">
        <f>HYPERLINK("https://talan.bank.gov.ua/get-user-certificate/aurUq7ZLZxicqJnria6D","Завантажити сертифікат")</f>
        <v>Завантажити сертифікат</v>
      </c>
    </row>
    <row r="140" spans="1:5" ht="28.8" x14ac:dyDescent="0.3">
      <c r="A140" s="2">
        <v>139</v>
      </c>
      <c r="B140" s="3" t="s">
        <v>312</v>
      </c>
      <c r="C140" s="3" t="s">
        <v>313</v>
      </c>
      <c r="D140" s="3" t="s">
        <v>63</v>
      </c>
      <c r="E140" s="3" t="str">
        <f>HYPERLINK("https://talan.bank.gov.ua/get-user-certificate/aurUq3PyRjOiLORSPdAT","Завантажити сертифікат")</f>
        <v>Завантажити сертифікат</v>
      </c>
    </row>
    <row r="141" spans="1:5" ht="28.8" x14ac:dyDescent="0.3">
      <c r="A141" s="2">
        <v>140</v>
      </c>
      <c r="B141" s="3" t="s">
        <v>314</v>
      </c>
      <c r="C141" s="3" t="s">
        <v>315</v>
      </c>
      <c r="D141" s="3" t="s">
        <v>63</v>
      </c>
      <c r="E141" s="3" t="str">
        <f>HYPERLINK("https://talan.bank.gov.ua/get-user-certificate/aurUqMvDuMnv0vEkPWKg","Завантажити сертифікат")</f>
        <v>Завантажити сертифікат</v>
      </c>
    </row>
    <row r="142" spans="1:5" ht="28.8" x14ac:dyDescent="0.3">
      <c r="A142" s="2">
        <v>141</v>
      </c>
      <c r="B142" s="3" t="s">
        <v>316</v>
      </c>
      <c r="C142" s="3" t="s">
        <v>317</v>
      </c>
      <c r="D142" s="3" t="s">
        <v>63</v>
      </c>
      <c r="E142" s="3" t="str">
        <f>HYPERLINK("https://talan.bank.gov.ua/get-user-certificate/aurUqA9J8nJVMAqzFHwO","Завантажити сертифікат")</f>
        <v>Завантажити сертифікат</v>
      </c>
    </row>
    <row r="143" spans="1:5" ht="28.8" x14ac:dyDescent="0.3">
      <c r="A143" s="2">
        <v>142</v>
      </c>
      <c r="B143" s="3" t="s">
        <v>318</v>
      </c>
      <c r="C143" s="3" t="s">
        <v>319</v>
      </c>
      <c r="D143" s="3" t="s">
        <v>63</v>
      </c>
      <c r="E143" s="3" t="str">
        <f>HYPERLINK("https://talan.bank.gov.ua/get-user-certificate/aurUq85Paq-fKeBW_Yi6","Завантажити сертифікат")</f>
        <v>Завантажити сертифікат</v>
      </c>
    </row>
    <row r="144" spans="1:5" ht="28.8" x14ac:dyDescent="0.3">
      <c r="A144" s="2">
        <v>143</v>
      </c>
      <c r="B144" s="3" t="s">
        <v>320</v>
      </c>
      <c r="C144" s="3" t="s">
        <v>321</v>
      </c>
      <c r="D144" s="3" t="s">
        <v>63</v>
      </c>
      <c r="E144" s="3" t="str">
        <f>HYPERLINK("https://talan.bank.gov.ua/get-user-certificate/aurUqCxIcYXM_ATN5uAt","Завантажити сертифікат")</f>
        <v>Завантажити сертифікат</v>
      </c>
    </row>
    <row r="145" spans="1:5" ht="28.8" x14ac:dyDescent="0.3">
      <c r="A145" s="2">
        <v>144</v>
      </c>
      <c r="B145" s="3" t="s">
        <v>322</v>
      </c>
      <c r="C145" s="3" t="s">
        <v>323</v>
      </c>
      <c r="D145" s="3" t="s">
        <v>63</v>
      </c>
      <c r="E145" s="3" t="str">
        <f>HYPERLINK("https://talan.bank.gov.ua/get-user-certificate/aurUqwYzlBC7tzC47xW9","Завантажити сертифікат")</f>
        <v>Завантажити сертифікат</v>
      </c>
    </row>
    <row r="146" spans="1:5" ht="28.8" x14ac:dyDescent="0.3">
      <c r="A146" s="2">
        <v>145</v>
      </c>
      <c r="B146" s="3" t="s">
        <v>324</v>
      </c>
      <c r="C146" s="3" t="s">
        <v>325</v>
      </c>
      <c r="D146" s="3" t="s">
        <v>253</v>
      </c>
      <c r="E146" s="3" t="str">
        <f>HYPERLINK("https://talan.bank.gov.ua/get-user-certificate/aurUqzqgzCyWxrg9NE5r","Завантажити сертифікат")</f>
        <v>Завантажити сертифікат</v>
      </c>
    </row>
    <row r="147" spans="1:5" ht="28.8" x14ac:dyDescent="0.3">
      <c r="A147" s="2">
        <v>146</v>
      </c>
      <c r="B147" s="3" t="s">
        <v>326</v>
      </c>
      <c r="C147" s="3" t="s">
        <v>327</v>
      </c>
      <c r="D147" s="3" t="s">
        <v>63</v>
      </c>
      <c r="E147" s="3" t="str">
        <f>HYPERLINK("https://talan.bank.gov.ua/get-user-certificate/aurUq7l6Aovmwv7nVl0-","Завантажити сертифікат")</f>
        <v>Завантажити сертифікат</v>
      </c>
    </row>
    <row r="148" spans="1:5" ht="28.8" x14ac:dyDescent="0.3">
      <c r="A148" s="2">
        <v>147</v>
      </c>
      <c r="B148" s="3" t="s">
        <v>328</v>
      </c>
      <c r="C148" s="3" t="s">
        <v>329</v>
      </c>
      <c r="D148" s="3" t="s">
        <v>253</v>
      </c>
      <c r="E148" s="3" t="str">
        <f>HYPERLINK("https://talan.bank.gov.ua/get-user-certificate/aurUqB5UqvPdYvqOS5I_","Завантажити сертифікат")</f>
        <v>Завантажити сертифікат</v>
      </c>
    </row>
    <row r="149" spans="1:5" ht="28.8" x14ac:dyDescent="0.3">
      <c r="A149" s="2">
        <v>148</v>
      </c>
      <c r="B149" s="3" t="s">
        <v>330</v>
      </c>
      <c r="C149" s="3" t="s">
        <v>331</v>
      </c>
      <c r="D149" s="3" t="s">
        <v>253</v>
      </c>
      <c r="E149" s="3" t="str">
        <f>HYPERLINK("https://talan.bank.gov.ua/get-user-certificate/aurUqa0V8JN9xv03WvMJ","Завантажити сертифікат")</f>
        <v>Завантажити сертифікат</v>
      </c>
    </row>
    <row r="150" spans="1:5" ht="28.8" x14ac:dyDescent="0.3">
      <c r="A150" s="2">
        <v>149</v>
      </c>
      <c r="B150" s="3" t="s">
        <v>332</v>
      </c>
      <c r="C150" s="3" t="s">
        <v>333</v>
      </c>
      <c r="D150" s="3" t="s">
        <v>253</v>
      </c>
      <c r="E150" s="3" t="str">
        <f>HYPERLINK("https://talan.bank.gov.ua/get-user-certificate/aurUqkhsGRlqQxVdnAou","Завантажити сертифікат")</f>
        <v>Завантажити сертифікат</v>
      </c>
    </row>
    <row r="151" spans="1:5" ht="28.8" x14ac:dyDescent="0.3">
      <c r="A151" s="2">
        <v>150</v>
      </c>
      <c r="B151" s="3" t="s">
        <v>334</v>
      </c>
      <c r="C151" s="3" t="s">
        <v>335</v>
      </c>
      <c r="D151" s="3" t="s">
        <v>253</v>
      </c>
      <c r="E151" s="3" t="str">
        <f>HYPERLINK("https://talan.bank.gov.ua/get-user-certificate/aurUqv7xjN5snN6nA0zi","Завантажити сертифікат")</f>
        <v>Завантажити сертифікат</v>
      </c>
    </row>
    <row r="152" spans="1:5" ht="28.8" x14ac:dyDescent="0.3">
      <c r="A152" s="2">
        <v>151</v>
      </c>
      <c r="B152" s="3" t="s">
        <v>336</v>
      </c>
      <c r="C152" s="3" t="s">
        <v>337</v>
      </c>
      <c r="D152" s="3" t="s">
        <v>253</v>
      </c>
      <c r="E152" s="3" t="str">
        <f>HYPERLINK("https://talan.bank.gov.ua/get-user-certificate/aurUqDB8mD-RQCe2E6vn","Завантажити сертифікат")</f>
        <v>Завантажити сертифікат</v>
      </c>
    </row>
    <row r="153" spans="1:5" ht="28.8" x14ac:dyDescent="0.3">
      <c r="A153" s="2">
        <v>152</v>
      </c>
      <c r="B153" s="3" t="s">
        <v>338</v>
      </c>
      <c r="C153" s="3" t="s">
        <v>339</v>
      </c>
      <c r="D153" s="3" t="s">
        <v>95</v>
      </c>
      <c r="E153" s="3" t="str">
        <f>HYPERLINK("https://talan.bank.gov.ua/get-user-certificate/aurUqIfVy1XZEveIomuJ","Завантажити сертифікат")</f>
        <v>Завантажити сертифікат</v>
      </c>
    </row>
    <row r="154" spans="1:5" ht="28.8" x14ac:dyDescent="0.3">
      <c r="A154" s="2">
        <v>153</v>
      </c>
      <c r="B154" s="3" t="s">
        <v>340</v>
      </c>
      <c r="C154" s="3" t="s">
        <v>341</v>
      </c>
      <c r="D154" s="3" t="s">
        <v>95</v>
      </c>
      <c r="E154" s="3" t="str">
        <f>HYPERLINK("https://talan.bank.gov.ua/get-user-certificate/aurUqr0LShS5DB6fBtAq","Завантажити сертифікат")</f>
        <v>Завантажити сертифікат</v>
      </c>
    </row>
    <row r="155" spans="1:5" ht="28.8" x14ac:dyDescent="0.3">
      <c r="A155" s="2">
        <v>154</v>
      </c>
      <c r="B155" s="3" t="s">
        <v>342</v>
      </c>
      <c r="C155" s="3" t="s">
        <v>343</v>
      </c>
      <c r="D155" s="3" t="s">
        <v>95</v>
      </c>
      <c r="E155" s="3" t="str">
        <f>HYPERLINK("https://talan.bank.gov.ua/get-user-certificate/aurUqT72zItU24DHhuFT","Завантажити сертифікат")</f>
        <v>Завантажити сертифікат</v>
      </c>
    </row>
    <row r="156" spans="1:5" ht="28.8" x14ac:dyDescent="0.3">
      <c r="A156" s="2">
        <v>155</v>
      </c>
      <c r="B156" s="3" t="s">
        <v>344</v>
      </c>
      <c r="C156" s="3" t="s">
        <v>345</v>
      </c>
      <c r="D156" s="3" t="s">
        <v>95</v>
      </c>
      <c r="E156" s="3" t="str">
        <f>HYPERLINK("https://talan.bank.gov.ua/get-user-certificate/aurUqoQvBJBzU840OJru","Завантажити сертифікат")</f>
        <v>Завантажити сертифікат</v>
      </c>
    </row>
    <row r="157" spans="1:5" ht="28.8" x14ac:dyDescent="0.3">
      <c r="A157" s="2">
        <v>156</v>
      </c>
      <c r="B157" s="3" t="s">
        <v>346</v>
      </c>
      <c r="C157" s="3" t="s">
        <v>347</v>
      </c>
      <c r="D157" s="3" t="s">
        <v>95</v>
      </c>
      <c r="E157" s="3" t="str">
        <f>HYPERLINK("https://talan.bank.gov.ua/get-user-certificate/aurUqsuQChD22jYIEAdY","Завантажити сертифікат")</f>
        <v>Завантажити сертифікат</v>
      </c>
    </row>
    <row r="158" spans="1:5" ht="28.8" x14ac:dyDescent="0.3">
      <c r="A158" s="2">
        <v>157</v>
      </c>
      <c r="B158" s="3" t="s">
        <v>348</v>
      </c>
      <c r="C158" s="3" t="s">
        <v>349</v>
      </c>
      <c r="D158" s="3" t="s">
        <v>350</v>
      </c>
      <c r="E158" s="3" t="str">
        <f>HYPERLINK("https://talan.bank.gov.ua/get-user-certificate/aurUqjZFZVGK-LG4QEM0","Завантажити сертифікат")</f>
        <v>Завантажити сертифікат</v>
      </c>
    </row>
    <row r="159" spans="1:5" ht="28.8" x14ac:dyDescent="0.3">
      <c r="A159" s="2">
        <v>158</v>
      </c>
      <c r="B159" s="3" t="s">
        <v>351</v>
      </c>
      <c r="C159" s="3" t="s">
        <v>352</v>
      </c>
      <c r="D159" s="3" t="s">
        <v>350</v>
      </c>
      <c r="E159" s="3" t="str">
        <f>HYPERLINK("https://talan.bank.gov.ua/get-user-certificate/aurUqan_AG6X21r18mk0","Завантажити сертифікат")</f>
        <v>Завантажити сертифікат</v>
      </c>
    </row>
    <row r="160" spans="1:5" ht="28.8" x14ac:dyDescent="0.3">
      <c r="A160" s="2">
        <v>159</v>
      </c>
      <c r="B160" s="3" t="s">
        <v>353</v>
      </c>
      <c r="C160" s="3" t="s">
        <v>354</v>
      </c>
      <c r="D160" s="3" t="s">
        <v>95</v>
      </c>
      <c r="E160" s="3" t="str">
        <f>HYPERLINK("https://talan.bank.gov.ua/get-user-certificate/aurUqzXLQYTmK_HJrrlF","Завантажити сертифікат")</f>
        <v>Завантажити сертифікат</v>
      </c>
    </row>
    <row r="161" spans="1:5" ht="28.8" x14ac:dyDescent="0.3">
      <c r="A161" s="2">
        <v>160</v>
      </c>
      <c r="B161" s="3" t="s">
        <v>355</v>
      </c>
      <c r="C161" s="3" t="s">
        <v>356</v>
      </c>
      <c r="D161" s="3" t="s">
        <v>95</v>
      </c>
      <c r="E161" s="3" t="str">
        <f>HYPERLINK("https://talan.bank.gov.ua/get-user-certificate/aurUqW2-pBJXx2ADPwIo","Завантажити сертифікат")</f>
        <v>Завантажити сертифікат</v>
      </c>
    </row>
    <row r="162" spans="1:5" ht="28.8" x14ac:dyDescent="0.3">
      <c r="A162" s="2">
        <v>161</v>
      </c>
      <c r="B162" s="3" t="s">
        <v>357</v>
      </c>
      <c r="C162" s="3" t="s">
        <v>358</v>
      </c>
      <c r="D162" s="3" t="s">
        <v>359</v>
      </c>
      <c r="E162" s="3" t="str">
        <f>HYPERLINK("https://talan.bank.gov.ua/get-user-certificate/aurUqa4fb_HvpYJO_Iel","Завантажити сертифікат")</f>
        <v>Завантажити сертифікат</v>
      </c>
    </row>
    <row r="163" spans="1:5" ht="28.8" x14ac:dyDescent="0.3">
      <c r="A163" s="2">
        <v>162</v>
      </c>
      <c r="B163" s="3" t="s">
        <v>360</v>
      </c>
      <c r="C163" s="3" t="s">
        <v>361</v>
      </c>
      <c r="D163" s="3" t="s">
        <v>256</v>
      </c>
      <c r="E163" s="3" t="str">
        <f>HYPERLINK("https://talan.bank.gov.ua/get-user-certificate/aurUqi1MWYSccF3xIYYw","Завантажити сертифікат")</f>
        <v>Завантажити сертифікат</v>
      </c>
    </row>
    <row r="164" spans="1:5" ht="28.8" x14ac:dyDescent="0.3">
      <c r="A164" s="2">
        <v>163</v>
      </c>
      <c r="B164" s="3" t="s">
        <v>362</v>
      </c>
      <c r="C164" s="3" t="s">
        <v>363</v>
      </c>
      <c r="D164" s="3" t="s">
        <v>95</v>
      </c>
      <c r="E164" s="3" t="str">
        <f>HYPERLINK("https://talan.bank.gov.ua/get-user-certificate/aurUqgD3kGtWpVzpmMZc","Завантажити сертифікат")</f>
        <v>Завантажити сертифікат</v>
      </c>
    </row>
    <row r="165" spans="1:5" ht="28.8" x14ac:dyDescent="0.3">
      <c r="A165" s="2">
        <v>164</v>
      </c>
      <c r="B165" s="3" t="s">
        <v>364</v>
      </c>
      <c r="C165" s="3" t="s">
        <v>365</v>
      </c>
      <c r="D165" s="3" t="s">
        <v>366</v>
      </c>
      <c r="E165" s="3" t="str">
        <f>HYPERLINK("https://talan.bank.gov.ua/get-user-certificate/aurUqLnv3rJCJZw6_4hg","Завантажити сертифікат")</f>
        <v>Завантажити сертифікат</v>
      </c>
    </row>
    <row r="166" spans="1:5" ht="28.8" x14ac:dyDescent="0.3">
      <c r="A166" s="2">
        <v>165</v>
      </c>
      <c r="B166" s="3" t="s">
        <v>367</v>
      </c>
      <c r="C166" s="3" t="s">
        <v>368</v>
      </c>
      <c r="D166" s="3" t="s">
        <v>369</v>
      </c>
      <c r="E166" s="3" t="str">
        <f>HYPERLINK("https://talan.bank.gov.ua/get-user-certificate/aurUqNtwmDrHtCJ7U34D","Завантажити сертифікат")</f>
        <v>Завантажити сертифікат</v>
      </c>
    </row>
    <row r="167" spans="1:5" ht="28.8" x14ac:dyDescent="0.3">
      <c r="A167" s="2">
        <v>166</v>
      </c>
      <c r="B167" s="3" t="s">
        <v>370</v>
      </c>
      <c r="C167" s="3" t="s">
        <v>371</v>
      </c>
      <c r="D167" s="3" t="s">
        <v>256</v>
      </c>
      <c r="E167" s="3" t="str">
        <f>HYPERLINK("https://talan.bank.gov.ua/get-user-certificate/aurUqJk4jQmyn1z0o3RX","Завантажити сертифікат")</f>
        <v>Завантажити сертифікат</v>
      </c>
    </row>
    <row r="168" spans="1:5" ht="28.8" x14ac:dyDescent="0.3">
      <c r="A168" s="2">
        <v>167</v>
      </c>
      <c r="B168" s="3" t="s">
        <v>372</v>
      </c>
      <c r="C168" s="3" t="s">
        <v>373</v>
      </c>
      <c r="D168" s="3" t="s">
        <v>359</v>
      </c>
      <c r="E168" s="3" t="str">
        <f>HYPERLINK("https://talan.bank.gov.ua/get-user-certificate/aurUqVdW3aKQ8wuN4RLx","Завантажити сертифікат")</f>
        <v>Завантажити сертифікат</v>
      </c>
    </row>
    <row r="169" spans="1:5" ht="28.8" x14ac:dyDescent="0.3">
      <c r="A169" s="2">
        <v>168</v>
      </c>
      <c r="B169" s="3" t="s">
        <v>374</v>
      </c>
      <c r="C169" s="3" t="s">
        <v>375</v>
      </c>
      <c r="D169" s="3" t="s">
        <v>376</v>
      </c>
      <c r="E169" s="3" t="str">
        <f>HYPERLINK("https://talan.bank.gov.ua/get-user-certificate/aurUqvoBeodreU-cavKg","Завантажити сертифікат")</f>
        <v>Завантажити сертифікат</v>
      </c>
    </row>
    <row r="170" spans="1:5" ht="28.8" x14ac:dyDescent="0.3">
      <c r="A170" s="2">
        <v>169</v>
      </c>
      <c r="B170" s="3" t="s">
        <v>377</v>
      </c>
      <c r="C170" s="3" t="s">
        <v>378</v>
      </c>
      <c r="D170" s="3" t="s">
        <v>256</v>
      </c>
      <c r="E170" s="3" t="str">
        <f>HYPERLINK("https://talan.bank.gov.ua/get-user-certificate/aurUqq2tDm52Lpa7f9-t","Завантажити сертифікат")</f>
        <v>Завантажити сертифікат</v>
      </c>
    </row>
    <row r="171" spans="1:5" ht="28.8" x14ac:dyDescent="0.3">
      <c r="A171" s="2">
        <v>170</v>
      </c>
      <c r="B171" s="3" t="s">
        <v>379</v>
      </c>
      <c r="C171" s="3" t="s">
        <v>380</v>
      </c>
      <c r="D171" s="3" t="s">
        <v>381</v>
      </c>
      <c r="E171" s="3" t="str">
        <f>HYPERLINK("https://talan.bank.gov.ua/get-user-certificate/aurUqj3UvL1_n8NbzC9i","Завантажити сертифікат")</f>
        <v>Завантажити сертифікат</v>
      </c>
    </row>
    <row r="172" spans="1:5" ht="28.8" x14ac:dyDescent="0.3">
      <c r="A172" s="2">
        <v>171</v>
      </c>
      <c r="B172" s="3" t="s">
        <v>382</v>
      </c>
      <c r="C172" s="3" t="s">
        <v>383</v>
      </c>
      <c r="D172" s="3" t="s">
        <v>359</v>
      </c>
      <c r="E172" s="3" t="str">
        <f>HYPERLINK("https://talan.bank.gov.ua/get-user-certificate/aurUqSfl7YiVk5UnHqh5","Завантажити сертифікат")</f>
        <v>Завантажити сертифікат</v>
      </c>
    </row>
    <row r="173" spans="1:5" ht="28.8" x14ac:dyDescent="0.3">
      <c r="A173" s="2">
        <v>172</v>
      </c>
      <c r="B173" s="3" t="s">
        <v>384</v>
      </c>
      <c r="C173" s="3" t="s">
        <v>385</v>
      </c>
      <c r="D173" s="3" t="s">
        <v>386</v>
      </c>
      <c r="E173" s="3" t="str">
        <f>HYPERLINK("https://talan.bank.gov.ua/get-user-certificate/aurUq-rHJCyqp6VuCxtL","Завантажити сертифікат")</f>
        <v>Завантажити сертифікат</v>
      </c>
    </row>
    <row r="174" spans="1:5" ht="28.8" x14ac:dyDescent="0.3">
      <c r="A174" s="2">
        <v>173</v>
      </c>
      <c r="B174" s="3" t="s">
        <v>387</v>
      </c>
      <c r="C174" s="3" t="s">
        <v>388</v>
      </c>
      <c r="D174" s="3" t="s">
        <v>389</v>
      </c>
      <c r="E174" s="3" t="str">
        <f>HYPERLINK("https://talan.bank.gov.ua/get-user-certificate/aurUqTObk2bN9OsPN5nY","Завантажити сертифікат")</f>
        <v>Завантажити сертифікат</v>
      </c>
    </row>
    <row r="175" spans="1:5" ht="28.8" x14ac:dyDescent="0.3">
      <c r="A175" s="2">
        <v>174</v>
      </c>
      <c r="B175" s="3" t="s">
        <v>390</v>
      </c>
      <c r="C175" s="3" t="s">
        <v>391</v>
      </c>
      <c r="D175" s="3" t="s">
        <v>392</v>
      </c>
      <c r="E175" s="3" t="str">
        <f>HYPERLINK("https://talan.bank.gov.ua/get-user-certificate/aurUq1yhuqb8k-4STQjW","Завантажити сертифікат")</f>
        <v>Завантажити сертифікат</v>
      </c>
    </row>
    <row r="176" spans="1:5" ht="28.8" x14ac:dyDescent="0.3">
      <c r="A176" s="2">
        <v>175</v>
      </c>
      <c r="B176" s="3" t="s">
        <v>393</v>
      </c>
      <c r="C176" s="3" t="s">
        <v>394</v>
      </c>
      <c r="D176" s="3" t="s">
        <v>395</v>
      </c>
      <c r="E176" s="3" t="str">
        <f>HYPERLINK("https://talan.bank.gov.ua/get-user-certificate/aurUqOR3l4fzfyT7alVS","Завантажити сертифікат")</f>
        <v>Завантажити сертифікат</v>
      </c>
    </row>
    <row r="177" spans="1:5" ht="28.8" x14ac:dyDescent="0.3">
      <c r="A177" s="2">
        <v>176</v>
      </c>
      <c r="B177" s="3" t="s">
        <v>396</v>
      </c>
      <c r="C177" s="3" t="s">
        <v>397</v>
      </c>
      <c r="D177" s="3" t="s">
        <v>48</v>
      </c>
      <c r="E177" s="3" t="str">
        <f>HYPERLINK("https://talan.bank.gov.ua/get-user-certificate/aurUquYAs9FxUciRg5OI","Завантажити сертифікат")</f>
        <v>Завантажити сертифікат</v>
      </c>
    </row>
    <row r="178" spans="1:5" ht="28.8" x14ac:dyDescent="0.3">
      <c r="A178" s="2">
        <v>177</v>
      </c>
      <c r="B178" s="3" t="s">
        <v>398</v>
      </c>
      <c r="C178" s="3" t="s">
        <v>399</v>
      </c>
      <c r="D178" s="3" t="s">
        <v>256</v>
      </c>
      <c r="E178" s="3" t="str">
        <f>HYPERLINK("https://talan.bank.gov.ua/get-user-certificate/aurUqqCr7Z2PGHE1vz3X","Завантажити сертифікат")</f>
        <v>Завантажити сертифікат</v>
      </c>
    </row>
    <row r="179" spans="1:5" ht="28.8" x14ac:dyDescent="0.3">
      <c r="A179" s="2">
        <v>178</v>
      </c>
      <c r="B179" s="3" t="s">
        <v>400</v>
      </c>
      <c r="C179" s="3" t="s">
        <v>401</v>
      </c>
      <c r="D179" s="3" t="s">
        <v>276</v>
      </c>
      <c r="E179" s="3" t="str">
        <f>HYPERLINK("https://talan.bank.gov.ua/get-user-certificate/aurUqzZ1Cl_iCAwnbubm","Завантажити сертифікат")</f>
        <v>Завантажити сертифікат</v>
      </c>
    </row>
    <row r="180" spans="1:5" ht="28.8" x14ac:dyDescent="0.3">
      <c r="A180" s="2">
        <v>179</v>
      </c>
      <c r="B180" s="3" t="s">
        <v>402</v>
      </c>
      <c r="C180" s="3" t="s">
        <v>403</v>
      </c>
      <c r="D180" s="3" t="s">
        <v>404</v>
      </c>
      <c r="E180" s="3" t="str">
        <f>HYPERLINK("https://talan.bank.gov.ua/get-user-certificate/aurUqqcPGvZmuvE1hT4-","Завантажити сертифікат")</f>
        <v>Завантажити сертифікат</v>
      </c>
    </row>
    <row r="181" spans="1:5" ht="28.8" x14ac:dyDescent="0.3">
      <c r="A181" s="2">
        <v>180</v>
      </c>
      <c r="B181" s="3" t="s">
        <v>405</v>
      </c>
      <c r="C181" s="3" t="s">
        <v>406</v>
      </c>
      <c r="D181" s="3" t="s">
        <v>276</v>
      </c>
      <c r="E181" s="3" t="str">
        <f>HYPERLINK("https://talan.bank.gov.ua/get-user-certificate/aurUqbB766POLtH6S0z9","Завантажити сертифікат")</f>
        <v>Завантажити сертифікат</v>
      </c>
    </row>
    <row r="182" spans="1:5" ht="28.8" x14ac:dyDescent="0.3">
      <c r="A182" s="2">
        <v>181</v>
      </c>
      <c r="B182" s="3" t="s">
        <v>407</v>
      </c>
      <c r="C182" s="3" t="s">
        <v>408</v>
      </c>
      <c r="D182" s="3" t="s">
        <v>276</v>
      </c>
      <c r="E182" s="3" t="str">
        <f>HYPERLINK("https://talan.bank.gov.ua/get-user-certificate/aurUqmmE7I2rW6yCdU7-","Завантажити сертифікат")</f>
        <v>Завантажити сертифікат</v>
      </c>
    </row>
    <row r="183" spans="1:5" ht="28.8" x14ac:dyDescent="0.3">
      <c r="A183" s="2">
        <v>182</v>
      </c>
      <c r="B183" s="3" t="s">
        <v>409</v>
      </c>
      <c r="C183" s="3" t="s">
        <v>410</v>
      </c>
      <c r="D183" s="3" t="s">
        <v>276</v>
      </c>
      <c r="E183" s="3" t="str">
        <f>HYPERLINK("https://talan.bank.gov.ua/get-user-certificate/aurUqkzYCrdcRE4_T7tn","Завантажити сертифікат")</f>
        <v>Завантажити сертифікат</v>
      </c>
    </row>
    <row r="184" spans="1:5" ht="28.8" x14ac:dyDescent="0.3">
      <c r="A184" s="2">
        <v>183</v>
      </c>
      <c r="B184" s="3" t="s">
        <v>411</v>
      </c>
      <c r="C184" s="3" t="s">
        <v>412</v>
      </c>
      <c r="D184" s="3" t="s">
        <v>413</v>
      </c>
      <c r="E184" s="3" t="str">
        <f>HYPERLINK("https://talan.bank.gov.ua/get-user-certificate/aurUqurfLeXGzEg5Zrbq","Завантажити сертифікат")</f>
        <v>Завантажити сертифікат</v>
      </c>
    </row>
    <row r="185" spans="1:5" ht="28.8" x14ac:dyDescent="0.3">
      <c r="A185" s="2">
        <v>184</v>
      </c>
      <c r="B185" s="3" t="s">
        <v>414</v>
      </c>
      <c r="C185" s="3" t="s">
        <v>415</v>
      </c>
      <c r="D185" s="3" t="s">
        <v>413</v>
      </c>
      <c r="E185" s="3" t="str">
        <f>HYPERLINK("https://talan.bank.gov.ua/get-user-certificate/aurUqruk5PX6un67JkMm","Завантажити сертифікат")</f>
        <v>Завантажити сертифікат</v>
      </c>
    </row>
    <row r="186" spans="1:5" ht="28.8" x14ac:dyDescent="0.3">
      <c r="A186" s="2">
        <v>185</v>
      </c>
      <c r="B186" s="3" t="s">
        <v>416</v>
      </c>
      <c r="C186" s="3" t="s">
        <v>417</v>
      </c>
      <c r="D186" s="3" t="s">
        <v>413</v>
      </c>
      <c r="E186" s="3" t="str">
        <f>HYPERLINK("https://talan.bank.gov.ua/get-user-certificate/aurUq1aI0cqZe12jpQlz","Завантажити сертифікат")</f>
        <v>Завантажити сертифікат</v>
      </c>
    </row>
    <row r="187" spans="1:5" ht="28.8" x14ac:dyDescent="0.3">
      <c r="A187" s="2">
        <v>186</v>
      </c>
      <c r="B187" s="3" t="s">
        <v>418</v>
      </c>
      <c r="C187" s="3" t="s">
        <v>419</v>
      </c>
      <c r="D187" s="3" t="s">
        <v>392</v>
      </c>
      <c r="E187" s="3" t="str">
        <f>HYPERLINK("https://talan.bank.gov.ua/get-user-certificate/aurUq9hqvaxDI01j6tvm","Завантажити сертифікат")</f>
        <v>Завантажити сертифікат</v>
      </c>
    </row>
    <row r="188" spans="1:5" ht="28.8" x14ac:dyDescent="0.3">
      <c r="A188" s="2">
        <v>187</v>
      </c>
      <c r="B188" s="3" t="s">
        <v>420</v>
      </c>
      <c r="C188" s="3" t="s">
        <v>421</v>
      </c>
      <c r="D188" s="3" t="s">
        <v>392</v>
      </c>
      <c r="E188" s="3" t="str">
        <f>HYPERLINK("https://talan.bank.gov.ua/get-user-certificate/aurUq5qUgQqj3sXukg4W","Завантажити сертифікат")</f>
        <v>Завантажити сертифікат</v>
      </c>
    </row>
    <row r="189" spans="1:5" ht="28.8" x14ac:dyDescent="0.3">
      <c r="A189" s="2">
        <v>188</v>
      </c>
      <c r="B189" s="3" t="s">
        <v>422</v>
      </c>
      <c r="C189" s="3" t="s">
        <v>423</v>
      </c>
      <c r="D189" s="3" t="s">
        <v>392</v>
      </c>
      <c r="E189" s="3" t="str">
        <f>HYPERLINK("https://talan.bank.gov.ua/get-user-certificate/aurUqQYO3OarwG58njoa","Завантажити сертифікат")</f>
        <v>Завантажити сертифікат</v>
      </c>
    </row>
    <row r="190" spans="1:5" ht="28.8" x14ac:dyDescent="0.3">
      <c r="A190" s="2">
        <v>189</v>
      </c>
      <c r="B190" s="3" t="s">
        <v>424</v>
      </c>
      <c r="C190" s="3" t="s">
        <v>425</v>
      </c>
      <c r="D190" s="3" t="s">
        <v>426</v>
      </c>
      <c r="E190" s="3" t="str">
        <f>HYPERLINK("https://talan.bank.gov.ua/get-user-certificate/aurUqTDeWm224GOOra9O","Завантажити сертифікат")</f>
        <v>Завантажити сертифікат</v>
      </c>
    </row>
    <row r="191" spans="1:5" ht="28.8" x14ac:dyDescent="0.3">
      <c r="A191" s="2">
        <v>190</v>
      </c>
      <c r="B191" s="3" t="s">
        <v>427</v>
      </c>
      <c r="C191" s="3" t="s">
        <v>428</v>
      </c>
      <c r="D191" s="3" t="s">
        <v>429</v>
      </c>
      <c r="E191" s="3" t="str">
        <f>HYPERLINK("https://talan.bank.gov.ua/get-user-certificate/aurUqc_fX-_026ksyWjF","Завантажити сертифікат")</f>
        <v>Завантажити сертифікат</v>
      </c>
    </row>
    <row r="192" spans="1:5" ht="28.8" x14ac:dyDescent="0.3">
      <c r="A192" s="2">
        <v>191</v>
      </c>
      <c r="B192" s="3" t="s">
        <v>430</v>
      </c>
      <c r="C192" s="3" t="s">
        <v>431</v>
      </c>
      <c r="D192" s="3" t="s">
        <v>432</v>
      </c>
      <c r="E192" s="3" t="str">
        <f>HYPERLINK("https://talan.bank.gov.ua/get-user-certificate/aurUqoCu9hvv2-nLxQEJ","Завантажити сертифікат")</f>
        <v>Завантажити сертифікат</v>
      </c>
    </row>
    <row r="193" spans="1:5" ht="28.8" x14ac:dyDescent="0.3">
      <c r="A193" s="2">
        <v>192</v>
      </c>
      <c r="B193" s="3" t="s">
        <v>433</v>
      </c>
      <c r="C193" s="3" t="s">
        <v>434</v>
      </c>
      <c r="D193" s="3" t="s">
        <v>435</v>
      </c>
      <c r="E193" s="3" t="str">
        <f>HYPERLINK("https://talan.bank.gov.ua/get-user-certificate/aurUqDdKCf3AeBl5gr45","Завантажити сертифікат")</f>
        <v>Завантажити сертифікат</v>
      </c>
    </row>
    <row r="194" spans="1:5" ht="28.8" x14ac:dyDescent="0.3">
      <c r="A194" s="2">
        <v>193</v>
      </c>
      <c r="B194" s="3" t="s">
        <v>436</v>
      </c>
      <c r="C194" s="3" t="s">
        <v>437</v>
      </c>
      <c r="D194" s="3" t="s">
        <v>438</v>
      </c>
      <c r="E194" s="3" t="str">
        <f>HYPERLINK("https://talan.bank.gov.ua/get-user-certificate/aurUqbst4TZIyJNPfwmk","Завантажити сертифікат")</f>
        <v>Завантажити сертифікат</v>
      </c>
    </row>
    <row r="195" spans="1:5" ht="28.8" x14ac:dyDescent="0.3">
      <c r="A195" s="2">
        <v>194</v>
      </c>
      <c r="B195" s="3" t="s">
        <v>439</v>
      </c>
      <c r="C195" s="3" t="s">
        <v>440</v>
      </c>
      <c r="D195" s="3" t="s">
        <v>438</v>
      </c>
      <c r="E195" s="3" t="str">
        <f>HYPERLINK("https://talan.bank.gov.ua/get-user-certificate/aurUq5bljzrfXU-Ecp0g","Завантажити сертифікат")</f>
        <v>Завантажити сертифікат</v>
      </c>
    </row>
    <row r="196" spans="1:5" ht="28.8" x14ac:dyDescent="0.3">
      <c r="A196" s="2">
        <v>195</v>
      </c>
      <c r="B196" s="3" t="s">
        <v>441</v>
      </c>
      <c r="C196" s="3" t="s">
        <v>442</v>
      </c>
      <c r="D196" s="3" t="s">
        <v>438</v>
      </c>
      <c r="E196" s="3" t="str">
        <f>HYPERLINK("https://talan.bank.gov.ua/get-user-certificate/aurUqiMzrpWVVI6S4Ybv","Завантажити сертифікат")</f>
        <v>Завантажити сертифікат</v>
      </c>
    </row>
    <row r="197" spans="1:5" ht="28.8" x14ac:dyDescent="0.3">
      <c r="A197" s="2">
        <v>196</v>
      </c>
      <c r="B197" s="3" t="s">
        <v>443</v>
      </c>
      <c r="C197" s="3" t="s">
        <v>444</v>
      </c>
      <c r="D197" s="3" t="s">
        <v>438</v>
      </c>
      <c r="E197" s="3" t="str">
        <f>HYPERLINK("https://talan.bank.gov.ua/get-user-certificate/aurUqkPnI1AaP0kTtL5V","Завантажити сертифікат")</f>
        <v>Завантажити сертифікат</v>
      </c>
    </row>
    <row r="198" spans="1:5" ht="28.8" x14ac:dyDescent="0.3">
      <c r="A198" s="2">
        <v>197</v>
      </c>
      <c r="B198" s="3" t="s">
        <v>445</v>
      </c>
      <c r="C198" s="3" t="s">
        <v>446</v>
      </c>
      <c r="D198" s="3" t="s">
        <v>438</v>
      </c>
      <c r="E198" s="3" t="str">
        <f>HYPERLINK("https://talan.bank.gov.ua/get-user-certificate/aurUqAbWcT2Qa3Povai6","Завантажити сертифікат")</f>
        <v>Завантажити сертифікат</v>
      </c>
    </row>
    <row r="199" spans="1:5" ht="28.8" x14ac:dyDescent="0.3">
      <c r="A199" s="2">
        <v>198</v>
      </c>
      <c r="B199" s="3" t="s">
        <v>447</v>
      </c>
      <c r="C199" s="3" t="s">
        <v>448</v>
      </c>
      <c r="D199" s="3" t="s">
        <v>438</v>
      </c>
      <c r="E199" s="3" t="str">
        <f>HYPERLINK("https://talan.bank.gov.ua/get-user-certificate/aurUqyC9aZZVLPRA2Tot","Завантажити сертифікат")</f>
        <v>Завантажити сертифікат</v>
      </c>
    </row>
    <row r="200" spans="1:5" ht="28.8" x14ac:dyDescent="0.3">
      <c r="A200" s="2">
        <v>199</v>
      </c>
      <c r="B200" s="3" t="s">
        <v>449</v>
      </c>
      <c r="C200" s="3" t="s">
        <v>450</v>
      </c>
      <c r="D200" s="3" t="s">
        <v>438</v>
      </c>
      <c r="E200" s="3" t="str">
        <f>HYPERLINK("https://talan.bank.gov.ua/get-user-certificate/aurUqqBH1u7a2_vOBWXk","Завантажити сертифікат")</f>
        <v>Завантажити сертифікат</v>
      </c>
    </row>
    <row r="201" spans="1:5" ht="28.8" x14ac:dyDescent="0.3">
      <c r="A201" s="2">
        <v>200</v>
      </c>
      <c r="B201" s="3" t="s">
        <v>451</v>
      </c>
      <c r="C201" s="3" t="s">
        <v>452</v>
      </c>
      <c r="D201" s="3" t="s">
        <v>438</v>
      </c>
      <c r="E201" s="3" t="str">
        <f>HYPERLINK("https://talan.bank.gov.ua/get-user-certificate/aurUqQxO28u7tGJrzdu3","Завантажити сертифікат")</f>
        <v>Завантажити сертифікат</v>
      </c>
    </row>
    <row r="202" spans="1:5" ht="28.8" x14ac:dyDescent="0.3">
      <c r="A202" s="2">
        <v>201</v>
      </c>
      <c r="B202" s="3" t="s">
        <v>453</v>
      </c>
      <c r="C202" s="3" t="s">
        <v>454</v>
      </c>
      <c r="D202" s="3" t="s">
        <v>455</v>
      </c>
      <c r="E202" s="3" t="str">
        <f>HYPERLINK("https://talan.bank.gov.ua/get-user-certificate/aurUqryproUuHoERkh3U","Завантажити сертифікат")</f>
        <v>Завантажити сертифікат</v>
      </c>
    </row>
    <row r="203" spans="1:5" ht="28.8" x14ac:dyDescent="0.3">
      <c r="A203" s="2">
        <v>202</v>
      </c>
      <c r="B203" s="3" t="s">
        <v>456</v>
      </c>
      <c r="C203" s="3" t="s">
        <v>457</v>
      </c>
      <c r="D203" s="3" t="s">
        <v>458</v>
      </c>
      <c r="E203" s="3" t="str">
        <f>HYPERLINK("https://talan.bank.gov.ua/get-user-certificate/aurUq-B7IfW1zmXhbFWe","Завантажити сертифікат")</f>
        <v>Завантажити сертифікат</v>
      </c>
    </row>
    <row r="204" spans="1:5" ht="28.8" x14ac:dyDescent="0.3">
      <c r="A204" s="2">
        <v>203</v>
      </c>
      <c r="B204" s="3" t="s">
        <v>459</v>
      </c>
      <c r="C204" s="3" t="s">
        <v>460</v>
      </c>
      <c r="D204" s="3" t="s">
        <v>461</v>
      </c>
      <c r="E204" s="3" t="str">
        <f>HYPERLINK("https://talan.bank.gov.ua/get-user-certificate/aurUqOLuHVnsGdcWmFet","Завантажити сертифікат")</f>
        <v>Завантажити сертифікат</v>
      </c>
    </row>
    <row r="205" spans="1:5" ht="28.8" x14ac:dyDescent="0.3">
      <c r="A205" s="2">
        <v>204</v>
      </c>
      <c r="B205" s="3" t="s">
        <v>462</v>
      </c>
      <c r="C205" s="3" t="s">
        <v>463</v>
      </c>
      <c r="D205" s="3" t="s">
        <v>461</v>
      </c>
      <c r="E205" s="3" t="str">
        <f>HYPERLINK("https://talan.bank.gov.ua/get-user-certificate/aurUqPE1LZe58SvCxyQv","Завантажити сертифікат")</f>
        <v>Завантажити сертифікат</v>
      </c>
    </row>
    <row r="206" spans="1:5" ht="28.8" x14ac:dyDescent="0.3">
      <c r="A206" s="2">
        <v>205</v>
      </c>
      <c r="B206" s="3" t="s">
        <v>464</v>
      </c>
      <c r="C206" s="3" t="s">
        <v>465</v>
      </c>
      <c r="D206" s="3" t="s">
        <v>154</v>
      </c>
      <c r="E206" s="3" t="str">
        <f>HYPERLINK("https://talan.bank.gov.ua/get-user-certificate/aurUqRimiuQ_dMiOKHum","Завантажити сертифікат")</f>
        <v>Завантажити сертифікат</v>
      </c>
    </row>
    <row r="207" spans="1:5" ht="28.8" x14ac:dyDescent="0.3">
      <c r="A207" s="2">
        <v>206</v>
      </c>
      <c r="B207" s="3" t="s">
        <v>466</v>
      </c>
      <c r="C207" s="3" t="s">
        <v>467</v>
      </c>
      <c r="D207" s="3" t="s">
        <v>154</v>
      </c>
      <c r="E207" s="3" t="str">
        <f>HYPERLINK("https://talan.bank.gov.ua/get-user-certificate/aurUqACh65jWH1EDuPRP","Завантажити сертифікат")</f>
        <v>Завантажити сертифікат</v>
      </c>
    </row>
    <row r="208" spans="1:5" ht="28.8" x14ac:dyDescent="0.3">
      <c r="A208" s="2">
        <v>207</v>
      </c>
      <c r="B208" s="3" t="s">
        <v>468</v>
      </c>
      <c r="C208" s="3" t="s">
        <v>469</v>
      </c>
      <c r="D208" s="3" t="s">
        <v>461</v>
      </c>
      <c r="E208" s="3" t="str">
        <f>HYPERLINK("https://talan.bank.gov.ua/get-user-certificate/aurUqwwTGlka6ZWeaOR4","Завантажити сертифікат")</f>
        <v>Завантажити сертифікат</v>
      </c>
    </row>
    <row r="209" spans="1:5" ht="28.8" x14ac:dyDescent="0.3">
      <c r="A209" s="2">
        <v>208</v>
      </c>
      <c r="B209" s="3" t="s">
        <v>470</v>
      </c>
      <c r="C209" s="3" t="s">
        <v>471</v>
      </c>
      <c r="D209" s="3" t="s">
        <v>461</v>
      </c>
      <c r="E209" s="3" t="str">
        <f>HYPERLINK("https://talan.bank.gov.ua/get-user-certificate/aurUqdWzUDJc_p_1HTBW","Завантажити сертифікат")</f>
        <v>Завантажити сертифікат</v>
      </c>
    </row>
    <row r="210" spans="1:5" ht="28.8" x14ac:dyDescent="0.3">
      <c r="A210" s="2">
        <v>209</v>
      </c>
      <c r="B210" s="3" t="s">
        <v>472</v>
      </c>
      <c r="C210" s="3" t="s">
        <v>473</v>
      </c>
      <c r="D210" s="3" t="s">
        <v>461</v>
      </c>
      <c r="E210" s="3" t="str">
        <f>HYPERLINK("https://talan.bank.gov.ua/get-user-certificate/aurUqQl0__2V5Dh_Zj_d","Завантажити сертифікат")</f>
        <v>Завантажити сертифікат</v>
      </c>
    </row>
    <row r="211" spans="1:5" ht="28.8" x14ac:dyDescent="0.3">
      <c r="A211" s="2">
        <v>210</v>
      </c>
      <c r="B211" s="3" t="s">
        <v>474</v>
      </c>
      <c r="C211" s="3" t="s">
        <v>475</v>
      </c>
      <c r="D211" s="3" t="s">
        <v>461</v>
      </c>
      <c r="E211" s="3" t="str">
        <f>HYPERLINK("https://talan.bank.gov.ua/get-user-certificate/aurUqLHUeNYpzb7rpoE4","Завантажити сертифікат")</f>
        <v>Завантажити сертифікат</v>
      </c>
    </row>
    <row r="212" spans="1:5" ht="28.8" x14ac:dyDescent="0.3">
      <c r="A212" s="2">
        <v>211</v>
      </c>
      <c r="B212" s="3" t="s">
        <v>476</v>
      </c>
      <c r="C212" s="3" t="s">
        <v>477</v>
      </c>
      <c r="D212" s="3" t="s">
        <v>478</v>
      </c>
      <c r="E212" s="3" t="str">
        <f>HYPERLINK("https://talan.bank.gov.ua/get-user-certificate/aurUqzwimFFuGfWhi0_a","Завантажити сертифікат")</f>
        <v>Завантажити сертифікат</v>
      </c>
    </row>
    <row r="213" spans="1:5" ht="28.8" x14ac:dyDescent="0.3">
      <c r="A213" s="2">
        <v>212</v>
      </c>
      <c r="B213" s="3" t="s">
        <v>479</v>
      </c>
      <c r="C213" s="3" t="s">
        <v>480</v>
      </c>
      <c r="D213" s="3" t="s">
        <v>481</v>
      </c>
      <c r="E213" s="3" t="str">
        <f>HYPERLINK("https://talan.bank.gov.ua/get-user-certificate/aurUqrLvqY70gXjU-0yJ","Завантажити сертифікат")</f>
        <v>Завантажити сертифікат</v>
      </c>
    </row>
    <row r="214" spans="1:5" ht="28.8" x14ac:dyDescent="0.3">
      <c r="A214" s="2">
        <v>213</v>
      </c>
      <c r="B214" s="3" t="s">
        <v>482</v>
      </c>
      <c r="C214" s="3" t="s">
        <v>483</v>
      </c>
      <c r="D214" s="3" t="s">
        <v>481</v>
      </c>
      <c r="E214" s="3" t="str">
        <f>HYPERLINK("https://talan.bank.gov.ua/get-user-certificate/aurUqMdI6rqB77JX3eOP","Завантажити сертифікат")</f>
        <v>Завантажити сертифікат</v>
      </c>
    </row>
    <row r="215" spans="1:5" ht="28.8" x14ac:dyDescent="0.3">
      <c r="A215" s="2">
        <v>214</v>
      </c>
      <c r="B215" s="3" t="s">
        <v>484</v>
      </c>
      <c r="C215" s="3" t="s">
        <v>485</v>
      </c>
      <c r="D215" s="3" t="s">
        <v>481</v>
      </c>
      <c r="E215" s="3" t="str">
        <f>HYPERLINK("https://talan.bank.gov.ua/get-user-certificate/aurUqRP8uK05u_jeX5_c","Завантажити сертифікат")</f>
        <v>Завантажити сертифікат</v>
      </c>
    </row>
    <row r="216" spans="1:5" ht="28.8" x14ac:dyDescent="0.3">
      <c r="A216" s="2">
        <v>215</v>
      </c>
      <c r="B216" s="3" t="s">
        <v>486</v>
      </c>
      <c r="C216" s="3" t="s">
        <v>487</v>
      </c>
      <c r="D216" s="3" t="s">
        <v>488</v>
      </c>
      <c r="E216" s="3" t="str">
        <f>HYPERLINK("https://talan.bank.gov.ua/get-user-certificate/aurUqngrKgcgeeZd2A26","Завантажити сертифікат")</f>
        <v>Завантажити сертифікат</v>
      </c>
    </row>
    <row r="217" spans="1:5" ht="28.8" x14ac:dyDescent="0.3">
      <c r="A217" s="2">
        <v>216</v>
      </c>
      <c r="B217" s="3" t="s">
        <v>489</v>
      </c>
      <c r="C217" s="3" t="s">
        <v>490</v>
      </c>
      <c r="D217" s="3" t="s">
        <v>256</v>
      </c>
      <c r="E217" s="3" t="str">
        <f>HYPERLINK("https://talan.bank.gov.ua/get-user-certificate/aurUq2dk8IZCk1GAMknP","Завантажити сертифікат")</f>
        <v>Завантажити сертифікат</v>
      </c>
    </row>
    <row r="218" spans="1:5" ht="28.8" x14ac:dyDescent="0.3">
      <c r="A218" s="2">
        <v>217</v>
      </c>
      <c r="B218" s="3" t="s">
        <v>491</v>
      </c>
      <c r="C218" s="3" t="s">
        <v>492</v>
      </c>
      <c r="D218" s="3" t="s">
        <v>478</v>
      </c>
      <c r="E218" s="3" t="str">
        <f>HYPERLINK("https://talan.bank.gov.ua/get-user-certificate/aurUqpj9wH7CECoKqrH0","Завантажити сертифікат")</f>
        <v>Завантажити сертифікат</v>
      </c>
    </row>
    <row r="219" spans="1:5" ht="28.8" x14ac:dyDescent="0.3">
      <c r="A219" s="2">
        <v>218</v>
      </c>
      <c r="B219" s="3" t="s">
        <v>493</v>
      </c>
      <c r="C219" s="3" t="s">
        <v>494</v>
      </c>
      <c r="D219" s="3" t="s">
        <v>478</v>
      </c>
      <c r="E219" s="3" t="str">
        <f>HYPERLINK("https://talan.bank.gov.ua/get-user-certificate/aurUqFmUXUMcU342Nfgw","Завантажити сертифікат")</f>
        <v>Завантажити сертифікат</v>
      </c>
    </row>
    <row r="220" spans="1:5" ht="28.8" x14ac:dyDescent="0.3">
      <c r="A220" s="2">
        <v>219</v>
      </c>
      <c r="B220" s="3" t="s">
        <v>495</v>
      </c>
      <c r="C220" s="3" t="s">
        <v>496</v>
      </c>
      <c r="D220" s="3" t="s">
        <v>256</v>
      </c>
      <c r="E220" s="3" t="str">
        <f>HYPERLINK("https://talan.bank.gov.ua/get-user-certificate/aurUqMqV4M-aGfJkSvaX","Завантажити сертифікат")</f>
        <v>Завантажити сертифікат</v>
      </c>
    </row>
    <row r="221" spans="1:5" ht="28.8" x14ac:dyDescent="0.3">
      <c r="A221" s="2">
        <v>220</v>
      </c>
      <c r="B221" s="3" t="s">
        <v>497</v>
      </c>
      <c r="C221" s="3" t="s">
        <v>498</v>
      </c>
      <c r="D221" s="3" t="s">
        <v>481</v>
      </c>
      <c r="E221" s="3" t="str">
        <f>HYPERLINK("https://talan.bank.gov.ua/get-user-certificate/aurUqbmu3TY5aK9_HlGq","Завантажити сертифікат")</f>
        <v>Завантажити сертифікат</v>
      </c>
    </row>
    <row r="222" spans="1:5" ht="28.8" x14ac:dyDescent="0.3">
      <c r="A222" s="2">
        <v>221</v>
      </c>
      <c r="B222" s="3" t="s">
        <v>499</v>
      </c>
      <c r="C222" s="3" t="s">
        <v>500</v>
      </c>
      <c r="D222" s="3" t="s">
        <v>501</v>
      </c>
      <c r="E222" s="3" t="str">
        <f>HYPERLINK("https://talan.bank.gov.ua/get-user-certificate/aurUqEdzYEmTB1591PUl","Завантажити сертифікат")</f>
        <v>Завантажити сертифікат</v>
      </c>
    </row>
    <row r="223" spans="1:5" ht="28.8" x14ac:dyDescent="0.3">
      <c r="A223" s="2">
        <v>222</v>
      </c>
      <c r="B223" s="3" t="s">
        <v>502</v>
      </c>
      <c r="C223" s="3" t="s">
        <v>503</v>
      </c>
      <c r="E223" s="3" t="str">
        <f>HYPERLINK("https://talan.bank.gov.ua/get-user-certificate/aurUqylbtySSZ0EBGU_H","Завантажити сертифікат")</f>
        <v>Завантажити сертифікат</v>
      </c>
    </row>
    <row r="224" spans="1:5" ht="28.8" x14ac:dyDescent="0.3">
      <c r="A224" s="2">
        <v>223</v>
      </c>
      <c r="B224" s="3" t="s">
        <v>504</v>
      </c>
      <c r="C224" s="3" t="s">
        <v>505</v>
      </c>
      <c r="D224" s="3" t="s">
        <v>478</v>
      </c>
      <c r="E224" s="3" t="str">
        <f>HYPERLINK("https://talan.bank.gov.ua/get-user-certificate/aurUq3EvAlm4A9_WeBbB","Завантажити сертифікат")</f>
        <v>Завантажити сертифікат</v>
      </c>
    </row>
    <row r="225" spans="1:5" ht="28.8" x14ac:dyDescent="0.3">
      <c r="A225" s="2">
        <v>224</v>
      </c>
      <c r="B225" s="3" t="s">
        <v>506</v>
      </c>
      <c r="C225" s="3" t="s">
        <v>507</v>
      </c>
      <c r="D225" s="3" t="s">
        <v>508</v>
      </c>
      <c r="E225" s="3" t="str">
        <f>HYPERLINK("https://talan.bank.gov.ua/get-user-certificate/aurUqqA3ZBZqD0WdoEGw","Завантажити сертифікат")</f>
        <v>Завантажити сертифікат</v>
      </c>
    </row>
    <row r="226" spans="1:5" ht="28.8" x14ac:dyDescent="0.3">
      <c r="A226" s="2">
        <v>225</v>
      </c>
      <c r="B226" s="3" t="s">
        <v>509</v>
      </c>
      <c r="C226" s="3" t="s">
        <v>510</v>
      </c>
      <c r="D226" s="3" t="s">
        <v>381</v>
      </c>
      <c r="E226" s="3" t="str">
        <f>HYPERLINK("https://talan.bank.gov.ua/get-user-certificate/aurUqvExKYwbUGQ1E5oh","Завантажити сертифікат")</f>
        <v>Завантажити сертифікат</v>
      </c>
    </row>
    <row r="227" spans="1:5" ht="28.8" x14ac:dyDescent="0.3">
      <c r="A227" s="2">
        <v>226</v>
      </c>
      <c r="B227" s="3" t="s">
        <v>511</v>
      </c>
      <c r="C227" s="3" t="s">
        <v>512</v>
      </c>
      <c r="D227" s="3" t="s">
        <v>513</v>
      </c>
      <c r="E227" s="3" t="str">
        <f>HYPERLINK("https://talan.bank.gov.ua/get-user-certificate/aurUqkQAq9iW2-uBPkLN","Завантажити сертифікат")</f>
        <v>Завантажити сертифікат</v>
      </c>
    </row>
    <row r="228" spans="1:5" ht="28.8" x14ac:dyDescent="0.3">
      <c r="A228" s="2">
        <v>227</v>
      </c>
      <c r="B228" s="3" t="s">
        <v>514</v>
      </c>
      <c r="C228" s="3" t="s">
        <v>515</v>
      </c>
      <c r="D228" s="3" t="s">
        <v>381</v>
      </c>
      <c r="E228" s="3" t="str">
        <f>HYPERLINK("https://talan.bank.gov.ua/get-user-certificate/aurUq97MUbszNmfROn_S","Завантажити сертифікат")</f>
        <v>Завантажити сертифікат</v>
      </c>
    </row>
    <row r="229" spans="1:5" ht="28.8" x14ac:dyDescent="0.3">
      <c r="A229" s="2">
        <v>228</v>
      </c>
      <c r="B229" s="3" t="s">
        <v>516</v>
      </c>
      <c r="C229" s="3" t="s">
        <v>517</v>
      </c>
      <c r="D229" s="3" t="s">
        <v>478</v>
      </c>
      <c r="E229" s="3" t="str">
        <f>HYPERLINK("https://talan.bank.gov.ua/get-user-certificate/aurUqfZq9tWIKaL1nb1j","Завантажити сертифікат")</f>
        <v>Завантажити сертифікат</v>
      </c>
    </row>
    <row r="230" spans="1:5" ht="28.8" x14ac:dyDescent="0.3">
      <c r="A230" s="2">
        <v>229</v>
      </c>
      <c r="B230" s="3" t="s">
        <v>518</v>
      </c>
      <c r="C230" s="3" t="s">
        <v>519</v>
      </c>
      <c r="D230" s="3" t="s">
        <v>154</v>
      </c>
      <c r="E230" s="3" t="str">
        <f>HYPERLINK("https://talan.bank.gov.ua/get-user-certificate/aurUqqGCTJTntxP4Jlk3","Завантажити сертифікат")</f>
        <v>Завантажити сертифікат</v>
      </c>
    </row>
    <row r="231" spans="1:5" ht="28.8" x14ac:dyDescent="0.3">
      <c r="A231" s="2">
        <v>230</v>
      </c>
      <c r="B231" s="3" t="s">
        <v>520</v>
      </c>
      <c r="C231" s="3" t="s">
        <v>521</v>
      </c>
      <c r="D231" s="3" t="s">
        <v>478</v>
      </c>
      <c r="E231" s="3" t="str">
        <f>HYPERLINK("https://talan.bank.gov.ua/get-user-certificate/aurUqL9SKH8xI4jmyxa-","Завантажити сертифікат")</f>
        <v>Завантажити сертифікат</v>
      </c>
    </row>
    <row r="232" spans="1:5" ht="28.8" x14ac:dyDescent="0.3">
      <c r="A232" s="2">
        <v>231</v>
      </c>
      <c r="B232" s="3" t="s">
        <v>522</v>
      </c>
      <c r="C232" s="3" t="s">
        <v>523</v>
      </c>
      <c r="D232" s="3" t="s">
        <v>478</v>
      </c>
      <c r="E232" s="3" t="str">
        <f>HYPERLINK("https://talan.bank.gov.ua/get-user-certificate/aurUqHSsIhdttPYh4VYN","Завантажити сертифікат")</f>
        <v>Завантажити сертифікат</v>
      </c>
    </row>
    <row r="233" spans="1:5" ht="28.8" x14ac:dyDescent="0.3">
      <c r="A233" s="2">
        <v>232</v>
      </c>
      <c r="B233" s="3" t="s">
        <v>524</v>
      </c>
      <c r="C233" s="3" t="s">
        <v>525</v>
      </c>
      <c r="D233" s="3" t="s">
        <v>478</v>
      </c>
      <c r="E233" s="3" t="str">
        <f>HYPERLINK("https://talan.bank.gov.ua/get-user-certificate/aurUqdr3dSGmH_rM8UtF","Завантажити сертифікат")</f>
        <v>Завантажити сертифікат</v>
      </c>
    </row>
    <row r="234" spans="1:5" ht="28.8" x14ac:dyDescent="0.3">
      <c r="A234" s="2">
        <v>233</v>
      </c>
      <c r="B234" s="3" t="s">
        <v>526</v>
      </c>
      <c r="C234" s="3" t="s">
        <v>527</v>
      </c>
      <c r="D234" s="3" t="s">
        <v>276</v>
      </c>
      <c r="E234" s="3" t="str">
        <f>HYPERLINK("https://talan.bank.gov.ua/get-user-certificate/aurUqs3fUJGz-TZt2iXl","Завантажити сертифікат")</f>
        <v>Завантажити сертифікат</v>
      </c>
    </row>
    <row r="235" spans="1:5" ht="28.8" x14ac:dyDescent="0.3">
      <c r="A235" s="2">
        <v>234</v>
      </c>
      <c r="B235" s="3" t="s">
        <v>528</v>
      </c>
      <c r="C235" s="3" t="s">
        <v>529</v>
      </c>
      <c r="D235" s="3" t="s">
        <v>530</v>
      </c>
      <c r="E235" s="3" t="str">
        <f>HYPERLINK("https://talan.bank.gov.ua/get-user-certificate/aurUqCrBrorNBJGGtMVn","Завантажити сертифікат")</f>
        <v>Завантажити сертифікат</v>
      </c>
    </row>
    <row r="236" spans="1:5" ht="28.8" x14ac:dyDescent="0.3">
      <c r="A236" s="2">
        <v>235</v>
      </c>
      <c r="B236" s="3" t="s">
        <v>531</v>
      </c>
      <c r="C236" s="3" t="s">
        <v>532</v>
      </c>
      <c r="D236" s="3" t="s">
        <v>530</v>
      </c>
      <c r="E236" s="3" t="str">
        <f>HYPERLINK("https://talan.bank.gov.ua/get-user-certificate/aurUq6ym7Vmp64WTxLID","Завантажити сертифікат")</f>
        <v>Завантажити сертифікат</v>
      </c>
    </row>
    <row r="237" spans="1:5" ht="28.8" x14ac:dyDescent="0.3">
      <c r="A237" s="2">
        <v>236</v>
      </c>
      <c r="B237" s="3" t="s">
        <v>533</v>
      </c>
      <c r="C237" s="3" t="s">
        <v>534</v>
      </c>
      <c r="D237" s="3" t="s">
        <v>535</v>
      </c>
      <c r="E237" s="3" t="str">
        <f>HYPERLINK("https://talan.bank.gov.ua/get-user-certificate/aurUqjhPodD4vpigtVV_","Завантажити сертифікат")</f>
        <v>Завантажити сертифікат</v>
      </c>
    </row>
    <row r="238" spans="1:5" ht="28.8" x14ac:dyDescent="0.3">
      <c r="A238" s="2">
        <v>237</v>
      </c>
      <c r="B238" s="3" t="s">
        <v>536</v>
      </c>
      <c r="C238" s="3" t="s">
        <v>537</v>
      </c>
      <c r="D238" s="3" t="s">
        <v>535</v>
      </c>
      <c r="E238" s="3" t="str">
        <f>HYPERLINK("https://talan.bank.gov.ua/get-user-certificate/aurUqVb0U5QT-LDsSrXX","Завантажити сертифікат")</f>
        <v>Завантажити сертифікат</v>
      </c>
    </row>
    <row r="239" spans="1:5" ht="28.8" x14ac:dyDescent="0.3">
      <c r="A239" s="2">
        <v>238</v>
      </c>
      <c r="B239" s="3" t="s">
        <v>538</v>
      </c>
      <c r="C239" s="3" t="s">
        <v>539</v>
      </c>
      <c r="D239" s="3" t="s">
        <v>540</v>
      </c>
      <c r="E239" s="3" t="str">
        <f>HYPERLINK("https://talan.bank.gov.ua/get-user-certificate/aurUqclOsn1aB9cTExdB","Завантажити сертифікат")</f>
        <v>Завантажити сертифікат</v>
      </c>
    </row>
    <row r="240" spans="1:5" ht="28.8" x14ac:dyDescent="0.3">
      <c r="A240" s="2">
        <v>239</v>
      </c>
      <c r="B240" s="3" t="s">
        <v>541</v>
      </c>
      <c r="C240" s="3" t="s">
        <v>542</v>
      </c>
      <c r="D240" s="3" t="s">
        <v>535</v>
      </c>
      <c r="E240" s="3" t="str">
        <f>HYPERLINK("https://talan.bank.gov.ua/get-user-certificate/aurUqmw8vzRYJu6izyRo","Завантажити сертифікат")</f>
        <v>Завантажити сертифікат</v>
      </c>
    </row>
    <row r="241" spans="1:5" ht="28.8" x14ac:dyDescent="0.3">
      <c r="A241" s="2">
        <v>240</v>
      </c>
      <c r="B241" s="3" t="s">
        <v>543</v>
      </c>
      <c r="C241" s="3" t="s">
        <v>544</v>
      </c>
      <c r="D241" s="3" t="s">
        <v>535</v>
      </c>
      <c r="E241" s="3" t="str">
        <f>HYPERLINK("https://talan.bank.gov.ua/get-user-certificate/aurUqM1tsh8sIRUQJXqg","Завантажити сертифікат")</f>
        <v>Завантажити сертифікат</v>
      </c>
    </row>
    <row r="242" spans="1:5" ht="28.8" x14ac:dyDescent="0.3">
      <c r="A242" s="2">
        <v>241</v>
      </c>
      <c r="B242" s="3" t="s">
        <v>545</v>
      </c>
      <c r="C242" s="3" t="s">
        <v>546</v>
      </c>
      <c r="D242" s="3" t="s">
        <v>540</v>
      </c>
      <c r="E242" s="3" t="str">
        <f>HYPERLINK("https://talan.bank.gov.ua/get-user-certificate/aurUqRXoQytUnGresO2u","Завантажити сертифікат")</f>
        <v>Завантажити сертифікат</v>
      </c>
    </row>
    <row r="243" spans="1:5" ht="28.8" x14ac:dyDescent="0.3">
      <c r="A243" s="2">
        <v>242</v>
      </c>
      <c r="B243" s="3" t="s">
        <v>547</v>
      </c>
      <c r="C243" s="3" t="s">
        <v>548</v>
      </c>
      <c r="D243" s="3" t="s">
        <v>535</v>
      </c>
      <c r="E243" s="3" t="str">
        <f>HYPERLINK("https://talan.bank.gov.ua/get-user-certificate/aurUqhufcjKeKyGmw1gy","Завантажити сертифікат")</f>
        <v>Завантажити сертифікат</v>
      </c>
    </row>
    <row r="244" spans="1:5" ht="28.8" x14ac:dyDescent="0.3">
      <c r="A244" s="2">
        <v>243</v>
      </c>
      <c r="B244" s="3" t="s">
        <v>549</v>
      </c>
      <c r="C244" s="3" t="s">
        <v>550</v>
      </c>
      <c r="D244" s="3" t="s">
        <v>535</v>
      </c>
      <c r="E244" s="3" t="str">
        <f>HYPERLINK("https://talan.bank.gov.ua/get-user-certificate/aurUqLQGNurAUL_7ayNY","Завантажити сертифікат")</f>
        <v>Завантажити сертифікат</v>
      </c>
    </row>
    <row r="245" spans="1:5" ht="28.8" x14ac:dyDescent="0.3">
      <c r="A245" s="2">
        <v>244</v>
      </c>
      <c r="B245" s="3" t="s">
        <v>551</v>
      </c>
      <c r="C245" s="3" t="s">
        <v>552</v>
      </c>
      <c r="D245" s="3" t="s">
        <v>540</v>
      </c>
      <c r="E245" s="3" t="str">
        <f>HYPERLINK("https://talan.bank.gov.ua/get-user-certificate/aurUqBo0klli3INQvZhj","Завантажити сертифікат")</f>
        <v>Завантажити сертифікат</v>
      </c>
    </row>
    <row r="246" spans="1:5" ht="28.8" x14ac:dyDescent="0.3">
      <c r="A246" s="2">
        <v>245</v>
      </c>
      <c r="B246" s="3" t="s">
        <v>553</v>
      </c>
      <c r="C246" s="3" t="s">
        <v>554</v>
      </c>
      <c r="D246" s="3" t="s">
        <v>555</v>
      </c>
      <c r="E246" s="3" t="str">
        <f>HYPERLINK("https://talan.bank.gov.ua/get-user-certificate/aurUq-MCpK0pSpEuizHA","Завантажити сертифікат")</f>
        <v>Завантажити сертифікат</v>
      </c>
    </row>
    <row r="247" spans="1:5" ht="28.8" x14ac:dyDescent="0.3">
      <c r="A247" s="2">
        <v>246</v>
      </c>
      <c r="B247" s="3" t="s">
        <v>556</v>
      </c>
      <c r="C247" s="3" t="s">
        <v>557</v>
      </c>
      <c r="D247" s="3" t="s">
        <v>558</v>
      </c>
      <c r="E247" s="3" t="str">
        <f>HYPERLINK("https://talan.bank.gov.ua/get-user-certificate/aurUqGcXCZJ6ebSTVhO8","Завантажити сертифікат")</f>
        <v>Завантажити сертифікат</v>
      </c>
    </row>
    <row r="248" spans="1:5" ht="28.8" x14ac:dyDescent="0.3">
      <c r="A248" s="2">
        <v>247</v>
      </c>
      <c r="B248" s="3" t="s">
        <v>559</v>
      </c>
      <c r="C248" s="3" t="s">
        <v>560</v>
      </c>
      <c r="D248" s="3" t="s">
        <v>478</v>
      </c>
      <c r="E248" s="3" t="str">
        <f>HYPERLINK("https://talan.bank.gov.ua/get-user-certificate/aurUqEysxm8YLovtKtnY","Завантажити сертифікат")</f>
        <v>Завантажити сертифікат</v>
      </c>
    </row>
    <row r="249" spans="1:5" ht="28.8" x14ac:dyDescent="0.3">
      <c r="A249" s="2">
        <v>248</v>
      </c>
      <c r="B249" s="3" t="s">
        <v>561</v>
      </c>
      <c r="C249" s="3" t="s">
        <v>562</v>
      </c>
      <c r="D249" s="3" t="s">
        <v>563</v>
      </c>
      <c r="E249" s="3" t="str">
        <f>HYPERLINK("https://talan.bank.gov.ua/get-user-certificate/aurUqvro-2wsVNt9qiSK","Завантажити сертифікат")</f>
        <v>Завантажити сертифікат</v>
      </c>
    </row>
    <row r="250" spans="1:5" ht="28.8" x14ac:dyDescent="0.3">
      <c r="A250" s="2">
        <v>249</v>
      </c>
      <c r="B250" s="3" t="s">
        <v>564</v>
      </c>
      <c r="C250" s="3" t="s">
        <v>565</v>
      </c>
      <c r="D250" s="3" t="s">
        <v>566</v>
      </c>
      <c r="E250" s="3" t="str">
        <f>HYPERLINK("https://talan.bank.gov.ua/get-user-certificate/aurUqToJrDfkZ4ZZzgw_","Завантажити сертифікат")</f>
        <v>Завантажити сертифікат</v>
      </c>
    </row>
    <row r="251" spans="1:5" ht="28.8" x14ac:dyDescent="0.3">
      <c r="A251" s="2">
        <v>250</v>
      </c>
      <c r="B251" s="3" t="s">
        <v>567</v>
      </c>
      <c r="C251" s="3" t="s">
        <v>568</v>
      </c>
      <c r="D251" s="3" t="s">
        <v>566</v>
      </c>
      <c r="E251" s="3" t="str">
        <f>HYPERLINK("https://talan.bank.gov.ua/get-user-certificate/aurUqVcDUvQui2z9F0Cm","Завантажити сертифікат")</f>
        <v>Завантажити сертифікат</v>
      </c>
    </row>
    <row r="252" spans="1:5" ht="28.8" x14ac:dyDescent="0.3">
      <c r="A252" s="2">
        <v>251</v>
      </c>
      <c r="B252" s="3" t="s">
        <v>569</v>
      </c>
      <c r="C252" s="3" t="s">
        <v>570</v>
      </c>
      <c r="D252" s="3" t="s">
        <v>566</v>
      </c>
      <c r="E252" s="3" t="str">
        <f>HYPERLINK("https://talan.bank.gov.ua/get-user-certificate/aurUqfknFVAISPb4Ng-O","Завантажити сертифікат")</f>
        <v>Завантажити сертифікат</v>
      </c>
    </row>
    <row r="253" spans="1:5" ht="28.8" x14ac:dyDescent="0.3">
      <c r="A253" s="2">
        <v>252</v>
      </c>
      <c r="B253" s="3" t="s">
        <v>571</v>
      </c>
      <c r="C253" s="3" t="s">
        <v>572</v>
      </c>
      <c r="D253" s="3" t="s">
        <v>566</v>
      </c>
      <c r="E253" s="3" t="str">
        <f>HYPERLINK("https://talan.bank.gov.ua/get-user-certificate/aurUqzrmV7YQg8TcHvdI","Завантажити сертифікат")</f>
        <v>Завантажити сертифікат</v>
      </c>
    </row>
    <row r="254" spans="1:5" ht="28.8" x14ac:dyDescent="0.3">
      <c r="A254" s="2">
        <v>253</v>
      </c>
      <c r="B254" s="3" t="s">
        <v>573</v>
      </c>
      <c r="C254" s="3" t="s">
        <v>574</v>
      </c>
      <c r="D254" s="3" t="s">
        <v>566</v>
      </c>
      <c r="E254" s="3" t="str">
        <f>HYPERLINK("https://talan.bank.gov.ua/get-user-certificate/aurUqNbavm6GhQefrFJa","Завантажити сертифікат")</f>
        <v>Завантажити сертифікат</v>
      </c>
    </row>
    <row r="255" spans="1:5" ht="28.8" x14ac:dyDescent="0.3">
      <c r="A255" s="2">
        <v>254</v>
      </c>
      <c r="B255" s="3" t="s">
        <v>575</v>
      </c>
      <c r="C255" s="3" t="s">
        <v>576</v>
      </c>
      <c r="D255" s="3" t="s">
        <v>566</v>
      </c>
      <c r="E255" s="3" t="str">
        <f>HYPERLINK("https://talan.bank.gov.ua/get-user-certificate/aurUq2jYdg3ab4SLCA16","Завантажити сертифікат")</f>
        <v>Завантажити сертифікат</v>
      </c>
    </row>
    <row r="256" spans="1:5" ht="28.8" x14ac:dyDescent="0.3">
      <c r="A256" s="2">
        <v>255</v>
      </c>
      <c r="B256" s="3" t="s">
        <v>577</v>
      </c>
      <c r="C256" s="3" t="s">
        <v>578</v>
      </c>
      <c r="D256" s="3" t="s">
        <v>579</v>
      </c>
      <c r="E256" s="3" t="str">
        <f>HYPERLINK("https://talan.bank.gov.ua/get-user-certificate/aurUqlcS21_cuKDy-txB","Завантажити сертифікат")</f>
        <v>Завантажити сертифікат</v>
      </c>
    </row>
    <row r="257" spans="1:5" ht="28.8" x14ac:dyDescent="0.3">
      <c r="A257" s="2">
        <v>256</v>
      </c>
      <c r="B257" s="3" t="s">
        <v>580</v>
      </c>
      <c r="C257" s="3" t="s">
        <v>581</v>
      </c>
      <c r="D257" s="3" t="s">
        <v>566</v>
      </c>
      <c r="E257" s="3" t="str">
        <f>HYPERLINK("https://talan.bank.gov.ua/get-user-certificate/aurUqls0favFpoMlHx5b","Завантажити сертифікат")</f>
        <v>Завантажити сертифікат</v>
      </c>
    </row>
    <row r="258" spans="1:5" ht="28.8" x14ac:dyDescent="0.3">
      <c r="A258" s="2">
        <v>257</v>
      </c>
      <c r="B258" s="3" t="s">
        <v>582</v>
      </c>
      <c r="C258" s="3" t="s">
        <v>583</v>
      </c>
      <c r="D258" s="3" t="s">
        <v>566</v>
      </c>
      <c r="E258" s="3" t="str">
        <f>HYPERLINK("https://talan.bank.gov.ua/get-user-certificate/aurUqDlQJkJeJ9yFdQ9B","Завантажити сертифікат")</f>
        <v>Завантажити сертифікат</v>
      </c>
    </row>
    <row r="259" spans="1:5" ht="28.8" x14ac:dyDescent="0.3">
      <c r="A259" s="2">
        <v>258</v>
      </c>
      <c r="B259" s="3" t="s">
        <v>584</v>
      </c>
      <c r="C259" s="3" t="s">
        <v>585</v>
      </c>
      <c r="D259" s="3" t="s">
        <v>566</v>
      </c>
      <c r="E259" s="3" t="str">
        <f>HYPERLINK("https://talan.bank.gov.ua/get-user-certificate/aurUq3Z0cbpa6G6zTW8w","Завантажити сертифікат")</f>
        <v>Завантажити сертифікат</v>
      </c>
    </row>
    <row r="260" spans="1:5" ht="28.8" x14ac:dyDescent="0.3">
      <c r="A260" s="2">
        <v>259</v>
      </c>
      <c r="B260" s="3" t="s">
        <v>586</v>
      </c>
      <c r="C260" s="3" t="s">
        <v>587</v>
      </c>
      <c r="D260" s="3" t="s">
        <v>579</v>
      </c>
      <c r="E260" s="3" t="str">
        <f>HYPERLINK("https://talan.bank.gov.ua/get-user-certificate/aurUqWxwx1kkEihXTi-0","Завантажити сертифікат")</f>
        <v>Завантажити сертифікат</v>
      </c>
    </row>
    <row r="261" spans="1:5" ht="28.8" x14ac:dyDescent="0.3">
      <c r="A261" s="2">
        <v>260</v>
      </c>
      <c r="B261" s="3" t="s">
        <v>588</v>
      </c>
      <c r="C261" s="3" t="s">
        <v>589</v>
      </c>
      <c r="D261" s="3" t="s">
        <v>579</v>
      </c>
      <c r="E261" s="3" t="str">
        <f>HYPERLINK("https://talan.bank.gov.ua/get-user-certificate/aurUqkW9ScKC_HFkfcpE","Завантажити сертифікат")</f>
        <v>Завантажити сертифікат</v>
      </c>
    </row>
    <row r="262" spans="1:5" ht="28.8" x14ac:dyDescent="0.3">
      <c r="A262" s="2">
        <v>261</v>
      </c>
      <c r="B262" s="3" t="s">
        <v>590</v>
      </c>
      <c r="C262" s="3" t="s">
        <v>591</v>
      </c>
      <c r="D262" s="3" t="s">
        <v>579</v>
      </c>
      <c r="E262" s="3" t="str">
        <f>HYPERLINK("https://talan.bank.gov.ua/get-user-certificate/aurUqZIV3OlVCpXd1hUZ","Завантажити сертифікат")</f>
        <v>Завантажити сертифікат</v>
      </c>
    </row>
    <row r="263" spans="1:5" ht="28.8" x14ac:dyDescent="0.3">
      <c r="A263" s="2">
        <v>262</v>
      </c>
      <c r="B263" s="3" t="s">
        <v>592</v>
      </c>
      <c r="C263" s="3" t="s">
        <v>593</v>
      </c>
      <c r="D263" s="3" t="s">
        <v>594</v>
      </c>
      <c r="E263" s="3" t="str">
        <f>HYPERLINK("https://talan.bank.gov.ua/get-user-certificate/aurUqnZWYFsGDwNuaNbq","Завантажити сертифікат")</f>
        <v>Завантажити сертифікат</v>
      </c>
    </row>
    <row r="264" spans="1:5" ht="28.8" x14ac:dyDescent="0.3">
      <c r="A264" s="2">
        <v>263</v>
      </c>
      <c r="B264" s="3" t="s">
        <v>595</v>
      </c>
      <c r="C264" s="3" t="s">
        <v>596</v>
      </c>
      <c r="D264" s="3" t="s">
        <v>594</v>
      </c>
      <c r="E264" s="3" t="str">
        <f>HYPERLINK("https://talan.bank.gov.ua/get-user-certificate/aurUqlRxVLEMIRvwGjN3","Завантажити сертифікат")</f>
        <v>Завантажити сертифікат</v>
      </c>
    </row>
    <row r="265" spans="1:5" ht="28.8" x14ac:dyDescent="0.3">
      <c r="A265" s="2">
        <v>264</v>
      </c>
      <c r="B265" s="3" t="s">
        <v>597</v>
      </c>
      <c r="C265" s="3" t="s">
        <v>598</v>
      </c>
      <c r="D265" s="3" t="s">
        <v>594</v>
      </c>
      <c r="E265" s="3" t="str">
        <f>HYPERLINK("https://talan.bank.gov.ua/get-user-certificate/aurUqYaJl7CcKHwoD-wj","Завантажити сертифікат")</f>
        <v>Завантажити сертифікат</v>
      </c>
    </row>
    <row r="266" spans="1:5" ht="28.8" x14ac:dyDescent="0.3">
      <c r="A266" s="2">
        <v>265</v>
      </c>
      <c r="B266" s="3" t="s">
        <v>599</v>
      </c>
      <c r="C266" s="3" t="s">
        <v>600</v>
      </c>
      <c r="D266" s="3" t="s">
        <v>594</v>
      </c>
      <c r="E266" s="3" t="str">
        <f>HYPERLINK("https://talan.bank.gov.ua/get-user-certificate/aurUqD_IcAvDuhWdBx47","Завантажити сертифікат")</f>
        <v>Завантажити сертифікат</v>
      </c>
    </row>
    <row r="267" spans="1:5" ht="28.8" x14ac:dyDescent="0.3">
      <c r="A267" s="2">
        <v>266</v>
      </c>
      <c r="B267" s="3" t="s">
        <v>601</v>
      </c>
      <c r="C267" s="3" t="s">
        <v>602</v>
      </c>
      <c r="D267" s="3" t="s">
        <v>594</v>
      </c>
      <c r="E267" s="3" t="str">
        <f>HYPERLINK("https://talan.bank.gov.ua/get-user-certificate/aurUqKIqYNp10-r3h86-","Завантажити сертифікат")</f>
        <v>Завантажити сертифікат</v>
      </c>
    </row>
    <row r="268" spans="1:5" ht="28.8" x14ac:dyDescent="0.3">
      <c r="A268" s="2">
        <v>267</v>
      </c>
      <c r="B268" s="3" t="s">
        <v>603</v>
      </c>
      <c r="C268" s="3" t="s">
        <v>604</v>
      </c>
      <c r="D268" s="3" t="s">
        <v>594</v>
      </c>
      <c r="E268" s="3" t="str">
        <f>HYPERLINK("https://talan.bank.gov.ua/get-user-certificate/aurUqAG7lf0DdvKHUiBS","Завантажити сертифікат")</f>
        <v>Завантажити сертифікат</v>
      </c>
    </row>
    <row r="269" spans="1:5" ht="28.8" x14ac:dyDescent="0.3">
      <c r="A269" s="2">
        <v>268</v>
      </c>
      <c r="B269" s="3" t="s">
        <v>605</v>
      </c>
      <c r="C269" s="3" t="s">
        <v>606</v>
      </c>
      <c r="D269" s="3" t="s">
        <v>594</v>
      </c>
      <c r="E269" s="3" t="str">
        <f>HYPERLINK("https://talan.bank.gov.ua/get-user-certificate/aurUqmZlODNusFrL8cV4","Завантажити сертифікат")</f>
        <v>Завантажити сертифікат</v>
      </c>
    </row>
    <row r="270" spans="1:5" ht="28.8" x14ac:dyDescent="0.3">
      <c r="A270" s="2">
        <v>269</v>
      </c>
      <c r="B270" s="3" t="s">
        <v>607</v>
      </c>
      <c r="C270" s="3" t="s">
        <v>608</v>
      </c>
      <c r="D270" s="3" t="s">
        <v>594</v>
      </c>
      <c r="E270" s="3" t="str">
        <f>HYPERLINK("https://talan.bank.gov.ua/get-user-certificate/aurUq51MRnA0fMQp3NUC","Завантажити сертифікат")</f>
        <v>Завантажити сертифікат</v>
      </c>
    </row>
    <row r="271" spans="1:5" ht="28.8" x14ac:dyDescent="0.3">
      <c r="A271" s="2">
        <v>270</v>
      </c>
      <c r="B271" s="3" t="s">
        <v>609</v>
      </c>
      <c r="C271" s="3" t="s">
        <v>610</v>
      </c>
      <c r="D271" s="3" t="s">
        <v>594</v>
      </c>
      <c r="E271" s="3" t="str">
        <f>HYPERLINK("https://talan.bank.gov.ua/get-user-certificate/aurUqBO2_Gb6bz9TK9oZ","Завантажити сертифікат")</f>
        <v>Завантажити сертифікат</v>
      </c>
    </row>
    <row r="272" spans="1:5" ht="28.8" x14ac:dyDescent="0.3">
      <c r="A272" s="2">
        <v>271</v>
      </c>
      <c r="B272" s="3" t="s">
        <v>611</v>
      </c>
      <c r="C272" s="3" t="s">
        <v>612</v>
      </c>
      <c r="D272" s="3" t="s">
        <v>613</v>
      </c>
      <c r="E272" s="3" t="str">
        <f>HYPERLINK("https://talan.bank.gov.ua/get-user-certificate/aurUqiMQWI6HOpeKUVyS","Завантажити сертифікат")</f>
        <v>Завантажити сертифікат</v>
      </c>
    </row>
    <row r="273" spans="1:5" ht="28.8" x14ac:dyDescent="0.3">
      <c r="A273" s="2">
        <v>272</v>
      </c>
      <c r="B273" s="3" t="s">
        <v>614</v>
      </c>
      <c r="C273" s="3" t="s">
        <v>615</v>
      </c>
      <c r="D273" s="3" t="s">
        <v>256</v>
      </c>
      <c r="E273" s="3" t="str">
        <f>HYPERLINK("https://talan.bank.gov.ua/get-user-certificate/aurUq2NmeRn2-ggzRR9y","Завантажити сертифікат")</f>
        <v>Завантажити сертифікат</v>
      </c>
    </row>
    <row r="274" spans="1:5" ht="28.8" x14ac:dyDescent="0.3">
      <c r="A274" s="2">
        <v>273</v>
      </c>
      <c r="B274" s="3" t="s">
        <v>616</v>
      </c>
      <c r="C274" s="3" t="s">
        <v>617</v>
      </c>
      <c r="D274" s="3" t="s">
        <v>618</v>
      </c>
      <c r="E274" s="3" t="str">
        <f>HYPERLINK("https://talan.bank.gov.ua/get-user-certificate/aurUqJDJ-wVFaM_iZJUc","Завантажити сертифікат")</f>
        <v>Завантажити сертифікат</v>
      </c>
    </row>
    <row r="275" spans="1:5" ht="28.8" x14ac:dyDescent="0.3">
      <c r="A275" s="2">
        <v>274</v>
      </c>
      <c r="B275" s="3" t="s">
        <v>619</v>
      </c>
      <c r="C275" s="3" t="s">
        <v>620</v>
      </c>
      <c r="D275" s="3" t="s">
        <v>618</v>
      </c>
      <c r="E275" s="3" t="str">
        <f>HYPERLINK("https://talan.bank.gov.ua/get-user-certificate/aurUq1_4HZ-LFnEMebGf","Завантажити сертифікат")</f>
        <v>Завантажити сертифікат</v>
      </c>
    </row>
    <row r="276" spans="1:5" ht="28.8" x14ac:dyDescent="0.3">
      <c r="A276" s="2">
        <v>275</v>
      </c>
      <c r="B276" s="3" t="s">
        <v>621</v>
      </c>
      <c r="C276" s="3" t="s">
        <v>622</v>
      </c>
      <c r="D276" s="3" t="s">
        <v>618</v>
      </c>
      <c r="E276" s="3" t="str">
        <f>HYPERLINK("https://talan.bank.gov.ua/get-user-certificate/aurUqkAT36GfHOidedvL","Завантажити сертифікат")</f>
        <v>Завантажити сертифікат</v>
      </c>
    </row>
    <row r="277" spans="1:5" ht="28.8" x14ac:dyDescent="0.3">
      <c r="A277" s="2">
        <v>276</v>
      </c>
      <c r="B277" s="3" t="s">
        <v>623</v>
      </c>
      <c r="C277" s="3" t="s">
        <v>624</v>
      </c>
      <c r="D277" s="3" t="s">
        <v>618</v>
      </c>
      <c r="E277" s="3" t="str">
        <f>HYPERLINK("https://talan.bank.gov.ua/get-user-certificate/aurUqbt5tHQsqoutnLF7","Завантажити сертифікат")</f>
        <v>Завантажити сертифікат</v>
      </c>
    </row>
    <row r="278" spans="1:5" ht="28.8" x14ac:dyDescent="0.3">
      <c r="A278" s="2">
        <v>277</v>
      </c>
      <c r="B278" s="3" t="s">
        <v>625</v>
      </c>
      <c r="C278" s="3" t="s">
        <v>626</v>
      </c>
      <c r="D278" s="3" t="s">
        <v>618</v>
      </c>
      <c r="E278" s="3" t="str">
        <f>HYPERLINK("https://talan.bank.gov.ua/get-user-certificate/aurUqsDS3GgUf8mHf8ct","Завантажити сертифікат")</f>
        <v>Завантажити сертифікат</v>
      </c>
    </row>
    <row r="279" spans="1:5" ht="28.8" x14ac:dyDescent="0.3">
      <c r="A279" s="2">
        <v>278</v>
      </c>
      <c r="B279" s="3" t="s">
        <v>627</v>
      </c>
      <c r="C279" s="3" t="s">
        <v>628</v>
      </c>
      <c r="D279" s="3" t="s">
        <v>618</v>
      </c>
      <c r="E279" s="3" t="str">
        <f>HYPERLINK("https://talan.bank.gov.ua/get-user-certificate/aurUqTOEEnefHpATxfnp","Завантажити сертифікат")</f>
        <v>Завантажити сертифікат</v>
      </c>
    </row>
    <row r="280" spans="1:5" ht="28.8" x14ac:dyDescent="0.3">
      <c r="A280" s="2">
        <v>279</v>
      </c>
      <c r="B280" s="3" t="s">
        <v>629</v>
      </c>
      <c r="C280" s="3" t="s">
        <v>630</v>
      </c>
      <c r="D280" s="3" t="s">
        <v>618</v>
      </c>
      <c r="E280" s="3" t="str">
        <f>HYPERLINK("https://talan.bank.gov.ua/get-user-certificate/aurUquQglLpXR7HoxxBM","Завантажити сертифікат")</f>
        <v>Завантажити сертифікат</v>
      </c>
    </row>
    <row r="281" spans="1:5" ht="28.8" x14ac:dyDescent="0.3">
      <c r="A281" s="2">
        <v>280</v>
      </c>
      <c r="B281" s="3" t="s">
        <v>631</v>
      </c>
      <c r="C281" s="3" t="s">
        <v>632</v>
      </c>
      <c r="D281" s="3" t="s">
        <v>618</v>
      </c>
      <c r="E281" s="3" t="str">
        <f>HYPERLINK("https://talan.bank.gov.ua/get-user-certificate/aurUqrpUYTzIPKF1aK97","Завантажити сертифікат")</f>
        <v>Завантажити сертифікат</v>
      </c>
    </row>
    <row r="282" spans="1:5" ht="28.8" x14ac:dyDescent="0.3">
      <c r="A282" s="2">
        <v>281</v>
      </c>
      <c r="B282" s="3" t="s">
        <v>633</v>
      </c>
      <c r="C282" s="3" t="s">
        <v>634</v>
      </c>
      <c r="D282" s="3" t="s">
        <v>618</v>
      </c>
      <c r="E282" s="3" t="str">
        <f>HYPERLINK("https://talan.bank.gov.ua/get-user-certificate/aurUqzdEucR5v-isn290","Завантажити сертифікат")</f>
        <v>Завантажити сертифікат</v>
      </c>
    </row>
    <row r="283" spans="1:5" ht="28.8" x14ac:dyDescent="0.3">
      <c r="A283" s="2">
        <v>282</v>
      </c>
      <c r="B283" s="3" t="s">
        <v>635</v>
      </c>
      <c r="C283" s="3" t="s">
        <v>636</v>
      </c>
      <c r="D283" s="3" t="s">
        <v>618</v>
      </c>
      <c r="E283" s="3" t="str">
        <f>HYPERLINK("https://talan.bank.gov.ua/get-user-certificate/aurUqQWN4SiINm4uEwG-","Завантажити сертифікат")</f>
        <v>Завантажити сертифікат</v>
      </c>
    </row>
    <row r="284" spans="1:5" ht="28.8" x14ac:dyDescent="0.3">
      <c r="A284" s="2">
        <v>283</v>
      </c>
      <c r="B284" s="3" t="s">
        <v>637</v>
      </c>
      <c r="C284" s="3" t="s">
        <v>638</v>
      </c>
      <c r="D284" s="3" t="s">
        <v>618</v>
      </c>
      <c r="E284" s="3" t="str">
        <f>HYPERLINK("https://talan.bank.gov.ua/get-user-certificate/aurUqBqXWZ9lmw8UFgN7","Завантажити сертифікат")</f>
        <v>Завантажити сертифікат</v>
      </c>
    </row>
    <row r="285" spans="1:5" ht="28.8" x14ac:dyDescent="0.3">
      <c r="A285" s="2">
        <v>284</v>
      </c>
      <c r="B285" s="3" t="s">
        <v>639</v>
      </c>
      <c r="C285" s="3" t="s">
        <v>640</v>
      </c>
      <c r="D285" s="3" t="s">
        <v>558</v>
      </c>
      <c r="E285" s="3" t="str">
        <f>HYPERLINK("https://talan.bank.gov.ua/get-user-certificate/aurUqOeSlOr9EPRFxIta","Завантажити сертифікат")</f>
        <v>Завантажити сертифікат</v>
      </c>
    </row>
    <row r="286" spans="1:5" ht="28.8" x14ac:dyDescent="0.3">
      <c r="A286" s="2">
        <v>285</v>
      </c>
      <c r="B286" s="3" t="s">
        <v>641</v>
      </c>
      <c r="C286" s="3" t="s">
        <v>642</v>
      </c>
      <c r="D286" s="3" t="s">
        <v>558</v>
      </c>
      <c r="E286" s="3" t="str">
        <f>HYPERLINK("https://talan.bank.gov.ua/get-user-certificate/aurUqdl1_2m66k2bXLi8","Завантажити сертифікат")</f>
        <v>Завантажити сертифікат</v>
      </c>
    </row>
    <row r="287" spans="1:5" ht="28.8" x14ac:dyDescent="0.3">
      <c r="A287" s="2">
        <v>286</v>
      </c>
      <c r="B287" s="3" t="s">
        <v>643</v>
      </c>
      <c r="C287" s="3" t="s">
        <v>644</v>
      </c>
      <c r="D287" s="3" t="s">
        <v>645</v>
      </c>
      <c r="E287" s="3" t="str">
        <f>HYPERLINK("https://talan.bank.gov.ua/get-user-certificate/aurUqiZTnrhCoO6Xk2SQ","Завантажити сертифікат")</f>
        <v>Завантажити сертифікат</v>
      </c>
    </row>
    <row r="288" spans="1:5" ht="28.8" x14ac:dyDescent="0.3">
      <c r="A288" s="2">
        <v>287</v>
      </c>
      <c r="B288" s="3" t="s">
        <v>646</v>
      </c>
      <c r="C288" s="3" t="s">
        <v>647</v>
      </c>
      <c r="D288" s="3" t="s">
        <v>648</v>
      </c>
      <c r="E288" s="3" t="str">
        <f>HYPERLINK("https://talan.bank.gov.ua/get-user-certificate/aurUq0mAQuLakn9u49cI","Завантажити сертифікат")</f>
        <v>Завантажити сертифікат</v>
      </c>
    </row>
    <row r="289" spans="1:5" ht="28.8" x14ac:dyDescent="0.3">
      <c r="A289" s="2">
        <v>288</v>
      </c>
      <c r="B289" s="3" t="s">
        <v>649</v>
      </c>
      <c r="C289" s="3" t="s">
        <v>650</v>
      </c>
      <c r="D289" s="3" t="s">
        <v>558</v>
      </c>
      <c r="E289" s="3" t="str">
        <f>HYPERLINK("https://talan.bank.gov.ua/get-user-certificate/aurUqgFORB75IHq5bmG0","Завантажити сертифікат")</f>
        <v>Завантажити сертифікат</v>
      </c>
    </row>
    <row r="290" spans="1:5" ht="28.8" x14ac:dyDescent="0.3">
      <c r="A290" s="2">
        <v>289</v>
      </c>
      <c r="B290" s="3" t="s">
        <v>651</v>
      </c>
      <c r="C290" s="3" t="s">
        <v>652</v>
      </c>
      <c r="D290" s="3" t="s">
        <v>653</v>
      </c>
      <c r="E290" s="3" t="str">
        <f>HYPERLINK("https://talan.bank.gov.ua/get-user-certificate/aurUqP38a8p8O_Rv4FAS","Завантажити сертифікат")</f>
        <v>Завантажити сертифікат</v>
      </c>
    </row>
    <row r="291" spans="1:5" ht="28.8" x14ac:dyDescent="0.3">
      <c r="A291" s="2">
        <v>290</v>
      </c>
      <c r="B291" s="3" t="s">
        <v>654</v>
      </c>
      <c r="C291" s="3" t="s">
        <v>655</v>
      </c>
      <c r="D291" s="3" t="s">
        <v>653</v>
      </c>
      <c r="E291" s="3" t="str">
        <f>HYPERLINK("https://talan.bank.gov.ua/get-user-certificate/aurUq6aU1oMjAo66DHM7","Завантажити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2024-11-22T09:25:47Z</dcterms:created>
  <dcterms:modified xsi:type="dcterms:W3CDTF">2024-11-22T09:28:55Z</dcterms:modified>
  <cp:category/>
</cp:coreProperties>
</file>