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"/>
    </mc:Choice>
  </mc:AlternateContent>
  <bookViews>
    <workbookView xWindow="0" yWindow="0" windowWidth="23040" windowHeight="993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C1083" i="1" l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<sst xmlns="http://schemas.openxmlformats.org/spreadsheetml/2006/main" count="1085" uniqueCount="1065">
  <si>
    <t>Посилання на сертифікат</t>
  </si>
  <si>
    <t>Андрій Демченко</t>
  </si>
  <si>
    <t>Носик Дмитро</t>
  </si>
  <si>
    <t>Коваленко Анна</t>
  </si>
  <si>
    <t>УНКУ Максим</t>
  </si>
  <si>
    <t>Зінчук Святослав</t>
  </si>
  <si>
    <t>Літовко Артур</t>
  </si>
  <si>
    <t>Коваленко Олександр</t>
  </si>
  <si>
    <t xml:space="preserve">Любченко Кіра </t>
  </si>
  <si>
    <t>Козак Анастасія</t>
  </si>
  <si>
    <t>Ворошило Віталій</t>
  </si>
  <si>
    <t xml:space="preserve">Кучер Олексій </t>
  </si>
  <si>
    <t xml:space="preserve">Тернівська Валерія </t>
  </si>
  <si>
    <t xml:space="preserve">Грицаєнко Катерина </t>
  </si>
  <si>
    <t xml:space="preserve">Стратієнко Дмитро </t>
  </si>
  <si>
    <t>Присяжнюк Маргарита</t>
  </si>
  <si>
    <t>Рудь Владислав</t>
  </si>
  <si>
    <t>Панасенко Анастасія</t>
  </si>
  <si>
    <t>Мирошниченко Єгор</t>
  </si>
  <si>
    <t>Рубан Іван</t>
  </si>
  <si>
    <t>АРАТОВСЬКИЙ Михайло</t>
  </si>
  <si>
    <t>ОСТРОВСЬКИЙ Кирил</t>
  </si>
  <si>
    <t>ХОХЛЕНКО Владислав</t>
  </si>
  <si>
    <t>ВІТЮК Володимир</t>
  </si>
  <si>
    <t xml:space="preserve">Дригола Юлія </t>
  </si>
  <si>
    <t xml:space="preserve">Авраменко Алевтина </t>
  </si>
  <si>
    <t>Сичова Кіра</t>
  </si>
  <si>
    <t>Тищенко Валерія</t>
  </si>
  <si>
    <t>Зеленюк Іра</t>
  </si>
  <si>
    <t>Штангей Тарас</t>
  </si>
  <si>
    <t>Шабетник Михайло</t>
  </si>
  <si>
    <t>Гелетуха Ярослав</t>
  </si>
  <si>
    <t>Човш Уляна</t>
  </si>
  <si>
    <t>Бєликова Марія</t>
  </si>
  <si>
    <t>Криворучко Назар</t>
  </si>
  <si>
    <t>Почтарук Вікторія</t>
  </si>
  <si>
    <t xml:space="preserve">Пулов Михайло </t>
  </si>
  <si>
    <t xml:space="preserve">Попов Назар </t>
  </si>
  <si>
    <t>Панас Христина-Марія</t>
  </si>
  <si>
    <t>Кващишин Ірина</t>
  </si>
  <si>
    <t>Стецюра Поліна</t>
  </si>
  <si>
    <t>Роздольська Євгенія</t>
  </si>
  <si>
    <t>Степанчук Михайло</t>
  </si>
  <si>
    <t>Чуб Владислав</t>
  </si>
  <si>
    <t>Загородня Анастасія</t>
  </si>
  <si>
    <t>Балакан Домініка</t>
  </si>
  <si>
    <t>Мірошниченко Іван</t>
  </si>
  <si>
    <t xml:space="preserve"> Гриб Максим </t>
  </si>
  <si>
    <t xml:space="preserve">Охранчук Микола </t>
  </si>
  <si>
    <t>Щербатюк Захар</t>
  </si>
  <si>
    <t xml:space="preserve">Колінько Анастасія Євгенівна </t>
  </si>
  <si>
    <t xml:space="preserve">Середа Анастасія Максимівна </t>
  </si>
  <si>
    <t>Благая Олександра Сергіївна</t>
  </si>
  <si>
    <t xml:space="preserve">Фроляк Дарина Віталіївна </t>
  </si>
  <si>
    <t>Орешкин Артем</t>
  </si>
  <si>
    <t xml:space="preserve"> Волтегрова Ангеліна</t>
  </si>
  <si>
    <t>Ганусік Варя</t>
  </si>
  <si>
    <t>Бондар Крістіна</t>
  </si>
  <si>
    <t>Поплавська Дарія</t>
  </si>
  <si>
    <t>Пуздрач Назар</t>
  </si>
  <si>
    <t>Байда Марія</t>
  </si>
  <si>
    <t xml:space="preserve"> Хоменко Федір</t>
  </si>
  <si>
    <t>Гоюк Костянтин</t>
  </si>
  <si>
    <t>Козлюк Максим</t>
  </si>
  <si>
    <t>Поліщук Марія</t>
  </si>
  <si>
    <t>Тітаренко Михайло</t>
  </si>
  <si>
    <t>Маркова Лілія</t>
  </si>
  <si>
    <t>Рибалко Аріна</t>
  </si>
  <si>
    <t xml:space="preserve"> Олексієнко Юлія</t>
  </si>
  <si>
    <t>Ракитенко Валерія</t>
  </si>
  <si>
    <t xml:space="preserve">Гундрова Марія Дмитрівна </t>
  </si>
  <si>
    <t>Пометун Лев</t>
  </si>
  <si>
    <t>Рибалко Артем</t>
  </si>
  <si>
    <t>Кривенко Маргарита</t>
  </si>
  <si>
    <t>Погребнюк Вікторія</t>
  </si>
  <si>
    <t>Сова Іван</t>
  </si>
  <si>
    <t>Гонтар Марія</t>
  </si>
  <si>
    <t xml:space="preserve"> Корсун Валерія</t>
  </si>
  <si>
    <t xml:space="preserve">Ревенко Марія </t>
  </si>
  <si>
    <t xml:space="preserve">Петрова Катерина </t>
  </si>
  <si>
    <t>Кравченко Артем</t>
  </si>
  <si>
    <t xml:space="preserve">Кроха Еріка </t>
  </si>
  <si>
    <t>Миколайчук Валерія</t>
  </si>
  <si>
    <t xml:space="preserve"> Мохонько Денис </t>
  </si>
  <si>
    <t xml:space="preserve">Чернобай Дмитро </t>
  </si>
  <si>
    <t>Шпорта Олександра</t>
  </si>
  <si>
    <t xml:space="preserve">Марцьоха Андрій </t>
  </si>
  <si>
    <t>Піщіда Кирил</t>
  </si>
  <si>
    <t xml:space="preserve">Юхименко Анастасія </t>
  </si>
  <si>
    <t xml:space="preserve">Тимченко Анастасія </t>
  </si>
  <si>
    <t xml:space="preserve">Рекленко Поліна </t>
  </si>
  <si>
    <t xml:space="preserve">Ткачова Анна </t>
  </si>
  <si>
    <t>Овчаренко Сніжана</t>
  </si>
  <si>
    <t xml:space="preserve">Митошоп Максим </t>
  </si>
  <si>
    <t>Каліновський Валерій</t>
  </si>
  <si>
    <t>Сидоренко Микита</t>
  </si>
  <si>
    <t>Мочарний Назар</t>
  </si>
  <si>
    <t xml:space="preserve">Бобота Крістіна  </t>
  </si>
  <si>
    <t>Лазарєва Вероніка</t>
  </si>
  <si>
    <t>Борщук Юлія</t>
  </si>
  <si>
    <t xml:space="preserve">Гавриленко Володимир </t>
  </si>
  <si>
    <t xml:space="preserve">Молчанова Поліна </t>
  </si>
  <si>
    <t xml:space="preserve">Гриньова Кіра </t>
  </si>
  <si>
    <t xml:space="preserve">Грицаєнко Мілана </t>
  </si>
  <si>
    <t>Павловська Кіра</t>
  </si>
  <si>
    <t xml:space="preserve"> Рибкіна Діана </t>
  </si>
  <si>
    <t xml:space="preserve">Добренков Денис </t>
  </si>
  <si>
    <t xml:space="preserve">Дорожко Вероніка </t>
  </si>
  <si>
    <t xml:space="preserve">Безгінова Валерія </t>
  </si>
  <si>
    <t>Зюков Роман</t>
  </si>
  <si>
    <t xml:space="preserve">Жмельова Марія </t>
  </si>
  <si>
    <t>Боднар Марія</t>
  </si>
  <si>
    <t xml:space="preserve">Попкова Вероніка </t>
  </si>
  <si>
    <t>Ковалько Кирило</t>
  </si>
  <si>
    <t xml:space="preserve">Меховський Богдан </t>
  </si>
  <si>
    <t xml:space="preserve">Стратієнко Вероніка </t>
  </si>
  <si>
    <t xml:space="preserve">Демчак Діана </t>
  </si>
  <si>
    <t>Лазарева Вероніка</t>
  </si>
  <si>
    <t xml:space="preserve">Забабурін Станіслав </t>
  </si>
  <si>
    <t xml:space="preserve">Полякова Марія </t>
  </si>
  <si>
    <t>Кочерган Богдан Олександрович</t>
  </si>
  <si>
    <t xml:space="preserve">Корягіна Діана </t>
  </si>
  <si>
    <t xml:space="preserve">Ковальська Вікторія </t>
  </si>
  <si>
    <t xml:space="preserve">Бакай Юрій </t>
  </si>
  <si>
    <t xml:space="preserve">Москалець Вікторія Олексіївна </t>
  </si>
  <si>
    <t>Українець Анастасія</t>
  </si>
  <si>
    <t>Артур Хачікян</t>
  </si>
  <si>
    <t xml:space="preserve">Максим Янтовський </t>
  </si>
  <si>
    <t>Орлова  Аліна Олександрівна</t>
  </si>
  <si>
    <t>Алексєєнко Максим</t>
  </si>
  <si>
    <t>Скворцова Вікторія</t>
  </si>
  <si>
    <t>Колосов Максим</t>
  </si>
  <si>
    <t>Соловей Данило</t>
  </si>
  <si>
    <t xml:space="preserve">Смуток Аліна </t>
  </si>
  <si>
    <t>Стрельцова Діана</t>
  </si>
  <si>
    <t xml:space="preserve">Степанюк Дарія </t>
  </si>
  <si>
    <t xml:space="preserve">Фоміна Анастасія </t>
  </si>
  <si>
    <t xml:space="preserve">Клименко Дарина </t>
  </si>
  <si>
    <t>Полуніна Кіра</t>
  </si>
  <si>
    <t>Гіренко Аліна</t>
  </si>
  <si>
    <t>Радченко Олександра</t>
  </si>
  <si>
    <t xml:space="preserve">Чуб Марія </t>
  </si>
  <si>
    <t xml:space="preserve">Герасимчук Каріна </t>
  </si>
  <si>
    <t>Горбачов Данііл</t>
  </si>
  <si>
    <t xml:space="preserve">Бобота Крістіна </t>
  </si>
  <si>
    <t xml:space="preserve">Шевченко Святослав </t>
  </si>
  <si>
    <t>Богомаз Анастасія</t>
  </si>
  <si>
    <t>Шевченко Ольга</t>
  </si>
  <si>
    <t>Андрусяк Анна</t>
  </si>
  <si>
    <t xml:space="preserve">Харченко Дар'я Сергіївна </t>
  </si>
  <si>
    <t xml:space="preserve"> Дидюк Олександр</t>
  </si>
  <si>
    <t>Дорогокупля Данило</t>
  </si>
  <si>
    <t xml:space="preserve">Калашник Аріна </t>
  </si>
  <si>
    <t>Герасимець Ігор</t>
  </si>
  <si>
    <t>Дев'ятисильний Андрій</t>
  </si>
  <si>
    <t>Шевчук Дар'я</t>
  </si>
  <si>
    <t>Рябий Олексій</t>
  </si>
  <si>
    <t xml:space="preserve">Гаврилюк Юлія </t>
  </si>
  <si>
    <t>Попович Іван</t>
  </si>
  <si>
    <t>Лозова Анна Іванівна</t>
  </si>
  <si>
    <t xml:space="preserve">Чуба Даніїл </t>
  </si>
  <si>
    <t xml:space="preserve">Рудич Юлія </t>
  </si>
  <si>
    <t>Дмітрієв Даниіл</t>
  </si>
  <si>
    <t>Галайчук Марина</t>
  </si>
  <si>
    <t xml:space="preserve">Обідейко Анна </t>
  </si>
  <si>
    <t xml:space="preserve">Липка Анна </t>
  </si>
  <si>
    <t xml:space="preserve">Пересадько Денис </t>
  </si>
  <si>
    <t>Фастовець Богдан</t>
  </si>
  <si>
    <t>Герасимець Олександр</t>
  </si>
  <si>
    <t>Копійка Олександр</t>
  </si>
  <si>
    <t>Дроздова Аліна</t>
  </si>
  <si>
    <t>Матієвська Надія</t>
  </si>
  <si>
    <t>Фарбітник Аліна</t>
  </si>
  <si>
    <t>Гінкул Ганна</t>
  </si>
  <si>
    <t>Корнило Євгеній</t>
  </si>
  <si>
    <t>Гінкул Артур</t>
  </si>
  <si>
    <t>Москаленко Дмитро</t>
  </si>
  <si>
    <t>Шевченко Поліна</t>
  </si>
  <si>
    <t>Шатохін Богдан</t>
  </si>
  <si>
    <t>Пиріг Ельнур</t>
  </si>
  <si>
    <t>Бакурова Ірина</t>
  </si>
  <si>
    <t xml:space="preserve"> Григоришина Анна</t>
  </si>
  <si>
    <t>Шевчук Діана</t>
  </si>
  <si>
    <t xml:space="preserve">Яцура Дарія </t>
  </si>
  <si>
    <t>Грицюк Аліна</t>
  </si>
  <si>
    <t>Бєлявцева Анастасія Олексіївна</t>
  </si>
  <si>
    <t>Боднар Гліб Ярославович</t>
  </si>
  <si>
    <t xml:space="preserve"> Резнік Марія</t>
  </si>
  <si>
    <t>Нагорна Анастасія</t>
  </si>
  <si>
    <t>Протасевич Артем</t>
  </si>
  <si>
    <t>Орлова Аліна Олександрівна</t>
  </si>
  <si>
    <t xml:space="preserve">Декуш Андрій </t>
  </si>
  <si>
    <t xml:space="preserve">Козич Даша </t>
  </si>
  <si>
    <t>Черних Крістіна</t>
  </si>
  <si>
    <t>Зоріна Марія</t>
  </si>
  <si>
    <t>Пиріг Вікторія</t>
  </si>
  <si>
    <t xml:space="preserve"> Поліщук Анастасія </t>
  </si>
  <si>
    <t xml:space="preserve">Бочуля Марія </t>
  </si>
  <si>
    <t>Курбатов Станіслав</t>
  </si>
  <si>
    <t xml:space="preserve"> Буркова Ілона </t>
  </si>
  <si>
    <t xml:space="preserve"> Бистровська Валерія </t>
  </si>
  <si>
    <t xml:space="preserve">Баланенко Кароліна </t>
  </si>
  <si>
    <t xml:space="preserve"> Чмихова Єва </t>
  </si>
  <si>
    <t xml:space="preserve">Маркова Вікторія </t>
  </si>
  <si>
    <t>Федунишин Аліна</t>
  </si>
  <si>
    <t>Березюк Анастасія</t>
  </si>
  <si>
    <t>Мельник Діана</t>
  </si>
  <si>
    <t xml:space="preserve"> Лялька Андріана </t>
  </si>
  <si>
    <t xml:space="preserve">Вельчук Ольга </t>
  </si>
  <si>
    <t xml:space="preserve">Щербенко Анастасія </t>
  </si>
  <si>
    <t>Брицька Олександра</t>
  </si>
  <si>
    <t>Харківська Катерина</t>
  </si>
  <si>
    <t xml:space="preserve">Чумаченко Вікторія </t>
  </si>
  <si>
    <t xml:space="preserve"> Лишанкова Ірина</t>
  </si>
  <si>
    <t xml:space="preserve"> Литвинів Вадим </t>
  </si>
  <si>
    <t>Хоменко Оксана</t>
  </si>
  <si>
    <t>Мальцев Данило</t>
  </si>
  <si>
    <t>Заякіна Дар'я</t>
  </si>
  <si>
    <t xml:space="preserve">Зенеч Єлізавета </t>
  </si>
  <si>
    <t>Зварич Сніжана</t>
  </si>
  <si>
    <t xml:space="preserve">Ковель Олександра </t>
  </si>
  <si>
    <t>Деркач Назар</t>
  </si>
  <si>
    <t>Кравченко Кирил</t>
  </si>
  <si>
    <t xml:space="preserve">Савченко Софія </t>
  </si>
  <si>
    <t xml:space="preserve"> Шарипова Альона </t>
  </si>
  <si>
    <t xml:space="preserve">Сєрікова Діана </t>
  </si>
  <si>
    <t>Мороз Анна</t>
  </si>
  <si>
    <t>Крецу  Іван</t>
  </si>
  <si>
    <t>Петриченко Альбіна</t>
  </si>
  <si>
    <t>Мудра  Тетяна</t>
  </si>
  <si>
    <t>Жиляєва  Ксенія</t>
  </si>
  <si>
    <t xml:space="preserve"> Шамрай Олександр</t>
  </si>
  <si>
    <t>Кравчук Ярослав</t>
  </si>
  <si>
    <t xml:space="preserve"> Сорока Андрій</t>
  </si>
  <si>
    <t>Кісь Ангеліна</t>
  </si>
  <si>
    <t>Дмитришин Софія</t>
  </si>
  <si>
    <t>Гаврилюк Ярина</t>
  </si>
  <si>
    <t>Бут Інна</t>
  </si>
  <si>
    <t xml:space="preserve">Зінкевич Ксенія </t>
  </si>
  <si>
    <t xml:space="preserve">Кравченко Єгор </t>
  </si>
  <si>
    <t>Кисличенко Аліса</t>
  </si>
  <si>
    <t>Гоблік Олена</t>
  </si>
  <si>
    <t>Овчар Тетяна</t>
  </si>
  <si>
    <t>Кайнара Гліб</t>
  </si>
  <si>
    <t>Собченко Софія</t>
  </si>
  <si>
    <t>Татаренко Вероніка</t>
  </si>
  <si>
    <t>Чепурна Тетяна</t>
  </si>
  <si>
    <t>Козак  Дарина</t>
  </si>
  <si>
    <t xml:space="preserve">Косатий Кіріл </t>
  </si>
  <si>
    <t>Кочерган Богдан</t>
  </si>
  <si>
    <t>Денисенко Микола Вадимович</t>
  </si>
  <si>
    <t>Костишин Христина</t>
  </si>
  <si>
    <t xml:space="preserve">Карбовська Анна </t>
  </si>
  <si>
    <t xml:space="preserve">Наухацька Тетяна </t>
  </si>
  <si>
    <t>Нагорна Альона</t>
  </si>
  <si>
    <t xml:space="preserve">Григор'єва Анастасія </t>
  </si>
  <si>
    <t xml:space="preserve">Сидорова Олександра </t>
  </si>
  <si>
    <t>Якименко Денис</t>
  </si>
  <si>
    <t>Назаренко Софія</t>
  </si>
  <si>
    <t>Демченко Андрій</t>
  </si>
  <si>
    <t>Подрєз Тетяна</t>
  </si>
  <si>
    <t>Мацуца Ангеліна</t>
  </si>
  <si>
    <t xml:space="preserve">Костромицький Артем </t>
  </si>
  <si>
    <t>Андрієнко Анастасія</t>
  </si>
  <si>
    <t>Партола Софія</t>
  </si>
  <si>
    <t>Лазоренко Назар</t>
  </si>
  <si>
    <t xml:space="preserve"> Нагумик Артем</t>
  </si>
  <si>
    <t>Лукашин Артем</t>
  </si>
  <si>
    <t>Охмат Володимир</t>
  </si>
  <si>
    <t xml:space="preserve">Рожанський Михайло </t>
  </si>
  <si>
    <t>Владислав Савраненко</t>
  </si>
  <si>
    <t xml:space="preserve"> Спиридонова Ангеліна</t>
  </si>
  <si>
    <t>Косухін Ігор</t>
  </si>
  <si>
    <t>Шумов Олександр</t>
  </si>
  <si>
    <t>Бочарова Поліна</t>
  </si>
  <si>
    <t>Азаман Ольга</t>
  </si>
  <si>
    <t>Карпенко Євгенія</t>
  </si>
  <si>
    <t>Сандак Софія</t>
  </si>
  <si>
    <t>Демченко Марія</t>
  </si>
  <si>
    <t>Ляшенко Єлизавета</t>
  </si>
  <si>
    <t xml:space="preserve">Сакун Петро </t>
  </si>
  <si>
    <t>Лопико Іван</t>
  </si>
  <si>
    <t>Родзаєвський Ігор</t>
  </si>
  <si>
    <t>Рацибарський Вадим</t>
  </si>
  <si>
    <t>Нога Кароліна</t>
  </si>
  <si>
    <t>Лобань Вероніка</t>
  </si>
  <si>
    <t xml:space="preserve">Сабатовська Софія </t>
  </si>
  <si>
    <t xml:space="preserve">Андрійченко Дарія </t>
  </si>
  <si>
    <t xml:space="preserve">Карнаухий Олександр </t>
  </si>
  <si>
    <t xml:space="preserve">Міщенко Ольга </t>
  </si>
  <si>
    <t>Профатило Вероніка</t>
  </si>
  <si>
    <t>Кудіна Марія</t>
  </si>
  <si>
    <t xml:space="preserve">Левченко Таїсія Сергіївна </t>
  </si>
  <si>
    <t>Линовицька Надія Геннадіївна</t>
  </si>
  <si>
    <t>Попенко Вячеслав Ігорович</t>
  </si>
  <si>
    <t>Сарибога Айшан Дарія Ахметівна</t>
  </si>
  <si>
    <t>Проскурня Олексій</t>
  </si>
  <si>
    <t xml:space="preserve"> Погуца Ольга</t>
  </si>
  <si>
    <t xml:space="preserve">Возна Аліна </t>
  </si>
  <si>
    <t>Загуменна Анна</t>
  </si>
  <si>
    <t xml:space="preserve">Паламар Альона </t>
  </si>
  <si>
    <t>Костенко Назар Сергійович</t>
  </si>
  <si>
    <t>Лебедєва Дар'я</t>
  </si>
  <si>
    <t>Цокур Дар'я</t>
  </si>
  <si>
    <t>Новик Вікторія</t>
  </si>
  <si>
    <t xml:space="preserve">Івасюк Іван </t>
  </si>
  <si>
    <t>Нефодова Орина</t>
  </si>
  <si>
    <t>Гаврилюк Ростислав</t>
  </si>
  <si>
    <t xml:space="preserve">Сандак Влада </t>
  </si>
  <si>
    <t>Марія Тріфан</t>
  </si>
  <si>
    <t>Омельченко Вікторія</t>
  </si>
  <si>
    <t xml:space="preserve">Кобзаренко Назар </t>
  </si>
  <si>
    <t xml:space="preserve">Кузьмич Поліна </t>
  </si>
  <si>
    <t xml:space="preserve">Гусарчук Анастасія </t>
  </si>
  <si>
    <t>Музиченко Вероніка</t>
  </si>
  <si>
    <t>Потапенко Аріна</t>
  </si>
  <si>
    <t>Остапчук Анастасія</t>
  </si>
  <si>
    <t xml:space="preserve">Журавель Тетяна Олександрівна </t>
  </si>
  <si>
    <t>Олійчук Андрій</t>
  </si>
  <si>
    <t>Гаврилюк Софія</t>
  </si>
  <si>
    <t xml:space="preserve">Ісаєва Анастасія </t>
  </si>
  <si>
    <t xml:space="preserve">Капустеринська Дар'я </t>
  </si>
  <si>
    <t xml:space="preserve">Кляцька Вероніка </t>
  </si>
  <si>
    <t xml:space="preserve">Куцевляк Катерина </t>
  </si>
  <si>
    <t xml:space="preserve">Мороз Євгеній </t>
  </si>
  <si>
    <t xml:space="preserve">Панюта Давид </t>
  </si>
  <si>
    <t>Пархоменко Катерина</t>
  </si>
  <si>
    <t xml:space="preserve">Томаш Максим </t>
  </si>
  <si>
    <t xml:space="preserve">Гринчук Вікторія </t>
  </si>
  <si>
    <t xml:space="preserve">Орлова Марія </t>
  </si>
  <si>
    <t>Загороднюк Андрій</t>
  </si>
  <si>
    <t>Юдіна Надія</t>
  </si>
  <si>
    <t xml:space="preserve">Ковальчук Діана </t>
  </si>
  <si>
    <t xml:space="preserve">Бородай Анастасія </t>
  </si>
  <si>
    <t xml:space="preserve">Бобін Максим </t>
  </si>
  <si>
    <t>Каракай Дар'я</t>
  </si>
  <si>
    <t xml:space="preserve">Макушенко Валерія </t>
  </si>
  <si>
    <t>Ларіна Ольга</t>
  </si>
  <si>
    <t>Вінницька Вероніка</t>
  </si>
  <si>
    <t>Полупан Богдан</t>
  </si>
  <si>
    <t>Непийвода Анна</t>
  </si>
  <si>
    <t xml:space="preserve">Павленко Анастасія </t>
  </si>
  <si>
    <t xml:space="preserve">Рубан Анна </t>
  </si>
  <si>
    <t xml:space="preserve">Лебедєва Дар'я </t>
  </si>
  <si>
    <t>Ясинський Данило</t>
  </si>
  <si>
    <t>Томченко Марія</t>
  </si>
  <si>
    <t>Горбатюк Злата</t>
  </si>
  <si>
    <t>Ухова Дар’я</t>
  </si>
  <si>
    <t>Гвоздик Дмитро</t>
  </si>
  <si>
    <t>Зайвенко Каріна</t>
  </si>
  <si>
    <t>Балабан Каріна</t>
  </si>
  <si>
    <t xml:space="preserve">Гардеманенко Анна </t>
  </si>
  <si>
    <t xml:space="preserve">Васєчко Іван </t>
  </si>
  <si>
    <t xml:space="preserve">Швець Ірина </t>
  </si>
  <si>
    <t>Линник Іван Вадимович</t>
  </si>
  <si>
    <t>Середа Олександр</t>
  </si>
  <si>
    <t>Дитюк Артем</t>
  </si>
  <si>
    <t>Ковальчук Анастасія</t>
  </si>
  <si>
    <t>Швець Ірина Віталіївна</t>
  </si>
  <si>
    <t xml:space="preserve">Аксентьєва Аліса </t>
  </si>
  <si>
    <t xml:space="preserve"> Волович Микола Ілліч</t>
  </si>
  <si>
    <t xml:space="preserve"> Руденко Ростислав </t>
  </si>
  <si>
    <t xml:space="preserve">Крук Людмила </t>
  </si>
  <si>
    <t>Калінчук Соломія</t>
  </si>
  <si>
    <t xml:space="preserve">Нагорна Альона </t>
  </si>
  <si>
    <t>Стеценко Вікторія Сергіївна</t>
  </si>
  <si>
    <t>Щербань Маргарита</t>
  </si>
  <si>
    <t xml:space="preserve">Нагнибіда Соломія </t>
  </si>
  <si>
    <t>Бєлінський Олександр</t>
  </si>
  <si>
    <t>Левченко Олександр</t>
  </si>
  <si>
    <t>Макаров Артур</t>
  </si>
  <si>
    <t>Овчинніков Максим</t>
  </si>
  <si>
    <t xml:space="preserve">Карташова Анастасія </t>
  </si>
  <si>
    <t>Карташова Любов</t>
  </si>
  <si>
    <t>Гавриленко Руслана</t>
  </si>
  <si>
    <t xml:space="preserve">Бабак Ярослав </t>
  </si>
  <si>
    <t xml:space="preserve">Неживов Юрій </t>
  </si>
  <si>
    <t xml:space="preserve">Солопов Максим </t>
  </si>
  <si>
    <t xml:space="preserve">Шарков Максим </t>
  </si>
  <si>
    <t>Швиденко Ліна</t>
  </si>
  <si>
    <t xml:space="preserve">Тібрівний Тимовій </t>
  </si>
  <si>
    <t xml:space="preserve">Білокопитов Даніїл </t>
  </si>
  <si>
    <t>Бородавка Маргарита</t>
  </si>
  <si>
    <t>Кіпкалова Дар'я</t>
  </si>
  <si>
    <t>Дзиб Злата</t>
  </si>
  <si>
    <t>Рябова Софія</t>
  </si>
  <si>
    <t xml:space="preserve">Кузічева Вікторія </t>
  </si>
  <si>
    <t>Губська Анна</t>
  </si>
  <si>
    <t xml:space="preserve">Бабак Ангеліна </t>
  </si>
  <si>
    <t>Павлюк Діана</t>
  </si>
  <si>
    <t xml:space="preserve">Ткаченко Інна </t>
  </si>
  <si>
    <t>Фасхутдінова Олександра</t>
  </si>
  <si>
    <t xml:space="preserve">Займак Валерія </t>
  </si>
  <si>
    <t>Поліщук Олексій Олегович</t>
  </si>
  <si>
    <t>Січкарук Марія</t>
  </si>
  <si>
    <t>Максимець Денис</t>
  </si>
  <si>
    <t>Маруніч Анжела</t>
  </si>
  <si>
    <t xml:space="preserve">Абросимова Софія </t>
  </si>
  <si>
    <t xml:space="preserve">Возненко Ірина </t>
  </si>
  <si>
    <t>Авдошкіна Тетяна Юріїївна</t>
  </si>
  <si>
    <t>Копʼяк Єлизавета Петрівна</t>
  </si>
  <si>
    <t>Купіна Ангеліна</t>
  </si>
  <si>
    <t>Горбатюк Ангеліна</t>
  </si>
  <si>
    <t>Каліш Іванна</t>
  </si>
  <si>
    <t xml:space="preserve">Бєлкіна Олена </t>
  </si>
  <si>
    <t>Костюк Валерія Максимівна</t>
  </si>
  <si>
    <t xml:space="preserve">Кімачинська Люба </t>
  </si>
  <si>
    <t xml:space="preserve">Богатир Артем </t>
  </si>
  <si>
    <t xml:space="preserve">Балик Варвара </t>
  </si>
  <si>
    <t>Петренко Ілля</t>
  </si>
  <si>
    <t xml:space="preserve">Пащенко Марія </t>
  </si>
  <si>
    <t xml:space="preserve">Баландіна Марія </t>
  </si>
  <si>
    <t>Бородавка Ілона</t>
  </si>
  <si>
    <t xml:space="preserve">Градченко Олександра </t>
  </si>
  <si>
    <t xml:space="preserve">Гребньов Станіслав </t>
  </si>
  <si>
    <t>Костюченко Мілана</t>
  </si>
  <si>
    <t>Стебко Дар'я</t>
  </si>
  <si>
    <t>Фоголь Марія</t>
  </si>
  <si>
    <t xml:space="preserve">Борисенко Світлана </t>
  </si>
  <si>
    <t xml:space="preserve">Драковцева Дар`я </t>
  </si>
  <si>
    <t xml:space="preserve"> Згонник Анастасія </t>
  </si>
  <si>
    <t xml:space="preserve">Крупенич Мілана </t>
  </si>
  <si>
    <t xml:space="preserve"> Прудченко Олександр </t>
  </si>
  <si>
    <t>Савчук Ілля</t>
  </si>
  <si>
    <t xml:space="preserve"> Дударенко Софія</t>
  </si>
  <si>
    <t>Северин Ірина</t>
  </si>
  <si>
    <t xml:space="preserve">Бордонос Володимир </t>
  </si>
  <si>
    <t xml:space="preserve"> Ганзенко Денис </t>
  </si>
  <si>
    <t xml:space="preserve"> Коса Анастасія </t>
  </si>
  <si>
    <t xml:space="preserve">Яркий Дмитро </t>
  </si>
  <si>
    <t>Соболь Христина</t>
  </si>
  <si>
    <t>Томчук Уляна</t>
  </si>
  <si>
    <t>Слободян Каміла</t>
  </si>
  <si>
    <t xml:space="preserve">Лях Іванна </t>
  </si>
  <si>
    <t>Кравчук Максим</t>
  </si>
  <si>
    <t xml:space="preserve">Горобець Денис </t>
  </si>
  <si>
    <t xml:space="preserve">Глобенко Іванна </t>
  </si>
  <si>
    <t xml:space="preserve"> Григораш Вікторія </t>
  </si>
  <si>
    <t>Бекало Тетяна</t>
  </si>
  <si>
    <t xml:space="preserve">Соколовська Катерина </t>
  </si>
  <si>
    <t xml:space="preserve">Кіхнєй Максим </t>
  </si>
  <si>
    <t xml:space="preserve">Стогнухін Ярослав </t>
  </si>
  <si>
    <t>Мельник Ангеліна</t>
  </si>
  <si>
    <t xml:space="preserve">Івницька Софія </t>
  </si>
  <si>
    <t xml:space="preserve">Амерханова Олександра </t>
  </si>
  <si>
    <t>Лях Іванна</t>
  </si>
  <si>
    <t>Граблюк Устим</t>
  </si>
  <si>
    <t>Марченко Ярослав</t>
  </si>
  <si>
    <t xml:space="preserve">Слободян Дарія </t>
  </si>
  <si>
    <t>Максименко Валерія</t>
  </si>
  <si>
    <t xml:space="preserve">Козачок Поліна </t>
  </si>
  <si>
    <t xml:space="preserve">Кириченко Артем </t>
  </si>
  <si>
    <t>Хлучин Макар</t>
  </si>
  <si>
    <t>Правник Аліна</t>
  </si>
  <si>
    <t xml:space="preserve">Коріновська Анастасія </t>
  </si>
  <si>
    <t xml:space="preserve">Петришена Юлія </t>
  </si>
  <si>
    <t>Савченко Тимур</t>
  </si>
  <si>
    <t>Турта Аріна</t>
  </si>
  <si>
    <t xml:space="preserve">Щербина Наталія </t>
  </si>
  <si>
    <t xml:space="preserve">Ялагузян Каріна Вартанівна </t>
  </si>
  <si>
    <t xml:space="preserve"> Корнієвська Діана Вікторівна </t>
  </si>
  <si>
    <t>Даниленко Вероніка Віталіївна</t>
  </si>
  <si>
    <t>Сойка Дмитро Олександрович</t>
  </si>
  <si>
    <t>Ніневська Софія</t>
  </si>
  <si>
    <t>Терещенко Каріна</t>
  </si>
  <si>
    <t>Пересунько Станіслав</t>
  </si>
  <si>
    <t xml:space="preserve">Ракоїд Дар'я </t>
  </si>
  <si>
    <t xml:space="preserve">Ніколаєвський Костянтин </t>
  </si>
  <si>
    <t xml:space="preserve">Пархомов Вячеслав </t>
  </si>
  <si>
    <t>Панаріна Єлизавета</t>
  </si>
  <si>
    <t xml:space="preserve">Панченко Артем </t>
  </si>
  <si>
    <t>Мосьпан Назар</t>
  </si>
  <si>
    <t xml:space="preserve">Квятковська Дарія </t>
  </si>
  <si>
    <t xml:space="preserve">Свердліченко Радіон </t>
  </si>
  <si>
    <t>Сахно Марія</t>
  </si>
  <si>
    <t xml:space="preserve">Сахнік Софія </t>
  </si>
  <si>
    <t xml:space="preserve">Ковшун Микола Іванович </t>
  </si>
  <si>
    <t xml:space="preserve">Михайленко Дар'я </t>
  </si>
  <si>
    <t>Білий Дмитро</t>
  </si>
  <si>
    <t>Суслов Лев</t>
  </si>
  <si>
    <t>Максимов Микита</t>
  </si>
  <si>
    <t xml:space="preserve">Ніколенко Альбіна </t>
  </si>
  <si>
    <t xml:space="preserve">Була Марта </t>
  </si>
  <si>
    <t xml:space="preserve">Дубінська Софія </t>
  </si>
  <si>
    <t xml:space="preserve">Мартинюк Софія </t>
  </si>
  <si>
    <t>Павлусик Дмитро</t>
  </si>
  <si>
    <t>Бичкова Валерія Михайлівна</t>
  </si>
  <si>
    <t>Овсянніков Владислав</t>
  </si>
  <si>
    <t xml:space="preserve">Сікорська Анастасія </t>
  </si>
  <si>
    <t>Поліщук Катерина</t>
  </si>
  <si>
    <t>Шевченко Олександр</t>
  </si>
  <si>
    <t xml:space="preserve">Кісільова Мар`яна </t>
  </si>
  <si>
    <t xml:space="preserve">Дребот Олександр </t>
  </si>
  <si>
    <t xml:space="preserve">Цимбал Артем </t>
  </si>
  <si>
    <t xml:space="preserve">Цимбровський Назар </t>
  </si>
  <si>
    <t>Семенов Леонід</t>
  </si>
  <si>
    <t xml:space="preserve">Ділай Іван </t>
  </si>
  <si>
    <t xml:space="preserve"> Базар Максим </t>
  </si>
  <si>
    <t xml:space="preserve">Кулик Денис </t>
  </si>
  <si>
    <t xml:space="preserve">Терновий Даніель </t>
  </si>
  <si>
    <t xml:space="preserve">Пількевич Олександр </t>
  </si>
  <si>
    <t xml:space="preserve">Себко Семен </t>
  </si>
  <si>
    <t>Козак Олександр</t>
  </si>
  <si>
    <t xml:space="preserve">Гурський Станіслав </t>
  </si>
  <si>
    <t>Томашев Назарій</t>
  </si>
  <si>
    <t>Харковський Гордій</t>
  </si>
  <si>
    <t xml:space="preserve">Громяк Юрій </t>
  </si>
  <si>
    <t>Мусіхіна Анастасія Владиславівна</t>
  </si>
  <si>
    <t xml:space="preserve">Подвойський Нікіта </t>
  </si>
  <si>
    <t xml:space="preserve">Брищук Павло </t>
  </si>
  <si>
    <t xml:space="preserve">Зеленецький Матвій </t>
  </si>
  <si>
    <t xml:space="preserve">Савчук Софія </t>
  </si>
  <si>
    <t xml:space="preserve">Левченко Софія </t>
  </si>
  <si>
    <t xml:space="preserve">Коробенко Софія </t>
  </si>
  <si>
    <t xml:space="preserve">Ярошенко Анна </t>
  </si>
  <si>
    <t>Степаненко Анастасія</t>
  </si>
  <si>
    <t xml:space="preserve"> Парієнко Аліна </t>
  </si>
  <si>
    <t xml:space="preserve">Кудан Роман </t>
  </si>
  <si>
    <t xml:space="preserve">Онищук Олександр </t>
  </si>
  <si>
    <t xml:space="preserve">Шишов Вадим </t>
  </si>
  <si>
    <t xml:space="preserve">Костюк Станіслав </t>
  </si>
  <si>
    <t xml:space="preserve">Король Максим Олегович </t>
  </si>
  <si>
    <t xml:space="preserve">Лукаш Анна </t>
  </si>
  <si>
    <t xml:space="preserve">Дяченко Валерія </t>
  </si>
  <si>
    <t>Мельник Ксенія</t>
  </si>
  <si>
    <t>Ціон Владислав</t>
  </si>
  <si>
    <t>Костюкович Арістарх</t>
  </si>
  <si>
    <t xml:space="preserve"> Войнорович Дмитро</t>
  </si>
  <si>
    <t>Матильков Матвій</t>
  </si>
  <si>
    <t>Кузьменко Олеся</t>
  </si>
  <si>
    <t>Тіторов Захар</t>
  </si>
  <si>
    <t>Поплавець Андрій</t>
  </si>
  <si>
    <t>Христенко Діана</t>
  </si>
  <si>
    <t>Герасимович Ілля</t>
  </si>
  <si>
    <t xml:space="preserve"> Ліпкова Аліна </t>
  </si>
  <si>
    <t xml:space="preserve"> Викиданець Дарина</t>
  </si>
  <si>
    <t>Павлюк Назар</t>
  </si>
  <si>
    <t>Кузьменко Вероніка</t>
  </si>
  <si>
    <t>Перебийнос Дар'я</t>
  </si>
  <si>
    <t>Приходько Станіслав</t>
  </si>
  <si>
    <t>Демченко Олександра</t>
  </si>
  <si>
    <t xml:space="preserve"> Матяшова Анна</t>
  </si>
  <si>
    <t xml:space="preserve">Пунтя Анна </t>
  </si>
  <si>
    <t xml:space="preserve">Зінченко Дарина </t>
  </si>
  <si>
    <t xml:space="preserve">Моренець Олександр </t>
  </si>
  <si>
    <t xml:space="preserve">Стеценко Микита </t>
  </si>
  <si>
    <t xml:space="preserve">Музиченко Вероніка </t>
  </si>
  <si>
    <t>Карнаухий Олександр</t>
  </si>
  <si>
    <t>Міщенко Ольга</t>
  </si>
  <si>
    <t>Микольчук Катерина</t>
  </si>
  <si>
    <t>Циганова Марина Андріївна</t>
  </si>
  <si>
    <t xml:space="preserve">Кісєєва Софія Олександрівна </t>
  </si>
  <si>
    <t xml:space="preserve">Луковець Альона </t>
  </si>
  <si>
    <t>Петрушка Богдан</t>
  </si>
  <si>
    <t>Гаркот Єлизавета</t>
  </si>
  <si>
    <t xml:space="preserve"> Кондрин Захар</t>
  </si>
  <si>
    <t>Крайник Святослав</t>
  </si>
  <si>
    <t xml:space="preserve">Шумакова Діана </t>
  </si>
  <si>
    <t xml:space="preserve">Христенко Альона </t>
  </si>
  <si>
    <t>Козачук Вікторія</t>
  </si>
  <si>
    <t>Костюк Максим</t>
  </si>
  <si>
    <t>Кондратюк Максим</t>
  </si>
  <si>
    <t xml:space="preserve">Ніколюк Артем </t>
  </si>
  <si>
    <t xml:space="preserve">Грибкова Ксенія </t>
  </si>
  <si>
    <t xml:space="preserve">Верцанов Мирослав </t>
  </si>
  <si>
    <t xml:space="preserve">Вакулік Карина </t>
  </si>
  <si>
    <t xml:space="preserve">Трофіменко Олександр </t>
  </si>
  <si>
    <t>Грицай Євгенія</t>
  </si>
  <si>
    <t>Андрійченко Дарина</t>
  </si>
  <si>
    <t xml:space="preserve">Дячук Ольга </t>
  </si>
  <si>
    <t>Штефаньо Дарʼя Олександрівна</t>
  </si>
  <si>
    <t>Ганевич Кіра</t>
  </si>
  <si>
    <t>Камінецька Діана</t>
  </si>
  <si>
    <t>Дубінська Олеся</t>
  </si>
  <si>
    <t>Небесна Анастасія</t>
  </si>
  <si>
    <t>Чорна Евеліна Сергіївна</t>
  </si>
  <si>
    <t>Заєць Наталія</t>
  </si>
  <si>
    <t>Самойленко Анастасія</t>
  </si>
  <si>
    <t xml:space="preserve">Деркач Юлія  </t>
  </si>
  <si>
    <t>Кравченко Аріна</t>
  </si>
  <si>
    <t xml:space="preserve">Олексюк Єва </t>
  </si>
  <si>
    <t xml:space="preserve">Остапенко Евеліна </t>
  </si>
  <si>
    <t>Вінник Каміла</t>
  </si>
  <si>
    <t>Ковшун Микола</t>
  </si>
  <si>
    <t>Остапенко Віктор</t>
  </si>
  <si>
    <t>Забродна Владислава</t>
  </si>
  <si>
    <t>Івасик Мар'ян</t>
  </si>
  <si>
    <t xml:space="preserve">Радковська Мар'яна </t>
  </si>
  <si>
    <t xml:space="preserve">Світановська Соломія </t>
  </si>
  <si>
    <t xml:space="preserve">Струнь Олена </t>
  </si>
  <si>
    <t>Мартинович Софія</t>
  </si>
  <si>
    <t>Науменко Вікторія</t>
  </si>
  <si>
    <t xml:space="preserve">Таргоній Анастасія </t>
  </si>
  <si>
    <t>Нечоса Поліна</t>
  </si>
  <si>
    <t>Чернишова Дарина</t>
  </si>
  <si>
    <t xml:space="preserve">Лазорик Анастасія </t>
  </si>
  <si>
    <t xml:space="preserve">Манжос Дар’я </t>
  </si>
  <si>
    <t xml:space="preserve">Скора Анастасія </t>
  </si>
  <si>
    <t>Дейнеко Дар'я</t>
  </si>
  <si>
    <t xml:space="preserve">Король Максим </t>
  </si>
  <si>
    <t xml:space="preserve">Овічіннікова Тетяна </t>
  </si>
  <si>
    <t>Лупійчук Ярослава</t>
  </si>
  <si>
    <t xml:space="preserve"> Тиндик Яна</t>
  </si>
  <si>
    <t>Торос Аліса</t>
  </si>
  <si>
    <t>Сіренко Маріанна</t>
  </si>
  <si>
    <t>Петрушка Михайло</t>
  </si>
  <si>
    <t>Свірщ Катерина</t>
  </si>
  <si>
    <t>Ткачук Яна</t>
  </si>
  <si>
    <t>Кононенко Анастасія</t>
  </si>
  <si>
    <t xml:space="preserve">Носова Світлана </t>
  </si>
  <si>
    <t>Горюнова Ірина</t>
  </si>
  <si>
    <t>Возняк Віталій</t>
  </si>
  <si>
    <t xml:space="preserve">Шепелюк Леся </t>
  </si>
  <si>
    <t xml:space="preserve">Бабаян Анна </t>
  </si>
  <si>
    <t>Слепцов Станіслав</t>
  </si>
  <si>
    <t xml:space="preserve"> Борисюк Святослав </t>
  </si>
  <si>
    <t>Паук Марія</t>
  </si>
  <si>
    <t>Дарья Прус</t>
  </si>
  <si>
    <t>Ковтан Вероніка</t>
  </si>
  <si>
    <t>Сарана Марія</t>
  </si>
  <si>
    <t>Яцейко Ніколетта</t>
  </si>
  <si>
    <t>Кирлик Катерина</t>
  </si>
  <si>
    <t xml:space="preserve">Бойко Ілля </t>
  </si>
  <si>
    <t xml:space="preserve">Козюберда Богдан </t>
  </si>
  <si>
    <t>Лось Валерія</t>
  </si>
  <si>
    <t>Золотаревська Марта</t>
  </si>
  <si>
    <t xml:space="preserve"> Рекун Вікторія</t>
  </si>
  <si>
    <t>Вероніка САСЮК</t>
  </si>
  <si>
    <t>Щирова Олександра</t>
  </si>
  <si>
    <t>Жердєва Аріна</t>
  </si>
  <si>
    <t>Сердюкова Дарья</t>
  </si>
  <si>
    <t>Новаковська Вероніка</t>
  </si>
  <si>
    <t xml:space="preserve">Королькова Маргарита </t>
  </si>
  <si>
    <t>Шостак Катерина</t>
  </si>
  <si>
    <t>Гурєєва Олександра</t>
  </si>
  <si>
    <t>Хоненко Катерина</t>
  </si>
  <si>
    <t>Ярич Тадей</t>
  </si>
  <si>
    <t>Школьна Анна</t>
  </si>
  <si>
    <t>Коміссарова Євгенія Євгеніївна</t>
  </si>
  <si>
    <t xml:space="preserve">Давиденко Інна </t>
  </si>
  <si>
    <t xml:space="preserve">Слюсаренко Олег </t>
  </si>
  <si>
    <t>Сайфулін Даніїл</t>
  </si>
  <si>
    <t>Биряк Дарʼя</t>
  </si>
  <si>
    <t xml:space="preserve"> Зарицький Максим</t>
  </si>
  <si>
    <t>Столяренко Тетяна</t>
  </si>
  <si>
    <t>Радченко Марія</t>
  </si>
  <si>
    <t>Анна ХМАРУК</t>
  </si>
  <si>
    <t xml:space="preserve">Шевляков Тимур </t>
  </si>
  <si>
    <t>Посоха Іван</t>
  </si>
  <si>
    <t>Бабак Майя</t>
  </si>
  <si>
    <t>Маруняк Владислава</t>
  </si>
  <si>
    <t>Шойнов Даніїл</t>
  </si>
  <si>
    <t>Радіонов Данило</t>
  </si>
  <si>
    <t>Доценко Вікторія</t>
  </si>
  <si>
    <t xml:space="preserve">Мітченко Майя </t>
  </si>
  <si>
    <t xml:space="preserve">Богатирьов Олександр </t>
  </si>
  <si>
    <t>Богуцька Євгенія</t>
  </si>
  <si>
    <t>Васелюк Діана</t>
  </si>
  <si>
    <t>Малєнок Елеонора</t>
  </si>
  <si>
    <t>Хорошилова Анастасія</t>
  </si>
  <si>
    <t>Коляда Злата</t>
  </si>
  <si>
    <t>Лісовський Арсеній</t>
  </si>
  <si>
    <t>Тітова Анастасія</t>
  </si>
  <si>
    <t>Котлярчук Софія</t>
  </si>
  <si>
    <t>Климова Анастасія</t>
  </si>
  <si>
    <t xml:space="preserve"> Наріжна Аліса</t>
  </si>
  <si>
    <t>Приймак Аліна</t>
  </si>
  <si>
    <t>Полузьян Маргарита</t>
  </si>
  <si>
    <t xml:space="preserve"> Трифонова Єлизавета </t>
  </si>
  <si>
    <t xml:space="preserve">Зельона Варвара </t>
  </si>
  <si>
    <t xml:space="preserve"> Плакущенко Дарія</t>
  </si>
  <si>
    <t xml:space="preserve">Грибова Ольга </t>
  </si>
  <si>
    <t>Ангеліна Попова</t>
  </si>
  <si>
    <t>Чала Вероніка</t>
  </si>
  <si>
    <t>Мінакова Елизавета</t>
  </si>
  <si>
    <t xml:space="preserve">Чіча Анна </t>
  </si>
  <si>
    <t xml:space="preserve">Соколова Анастасія </t>
  </si>
  <si>
    <t>Гарькавий Артем</t>
  </si>
  <si>
    <t>Іщук Микола Миколайович</t>
  </si>
  <si>
    <t xml:space="preserve">Тищенко Руслан </t>
  </si>
  <si>
    <t xml:space="preserve">Парамонова Вікторія </t>
  </si>
  <si>
    <t xml:space="preserve">Грек Мирослава </t>
  </si>
  <si>
    <t>Кухта Вероніка</t>
  </si>
  <si>
    <t>Табачук Даніїл</t>
  </si>
  <si>
    <t xml:space="preserve">Кулішов Станіслав </t>
  </si>
  <si>
    <t>Тищенко Тимофій</t>
  </si>
  <si>
    <t>Крайник Анастасія</t>
  </si>
  <si>
    <t>Федак Софія</t>
  </si>
  <si>
    <t>Шатохіна Єлизавета</t>
  </si>
  <si>
    <t xml:space="preserve">Ященко Радміла </t>
  </si>
  <si>
    <t>Белкіна Софія</t>
  </si>
  <si>
    <t xml:space="preserve">Перебийніс Назарій Олегович </t>
  </si>
  <si>
    <t xml:space="preserve">Олексюк Вадим </t>
  </si>
  <si>
    <t>Білик Дар'я</t>
  </si>
  <si>
    <t>Жижко Соломія</t>
  </si>
  <si>
    <t xml:space="preserve">Мочан Софія Михайлівна </t>
  </si>
  <si>
    <t>Сабов Дарія Василівна</t>
  </si>
  <si>
    <t xml:space="preserve">Тарасенко Валерія Олегівна </t>
  </si>
  <si>
    <t xml:space="preserve">Спачинська Анна В'ячиславівна </t>
  </si>
  <si>
    <t xml:space="preserve">Шелест Дар'я </t>
  </si>
  <si>
    <t xml:space="preserve">Лучко Даниїл </t>
  </si>
  <si>
    <t>Крайник Сніжана</t>
  </si>
  <si>
    <t xml:space="preserve"> Польськой Матвій</t>
  </si>
  <si>
    <t xml:space="preserve"> Богю Вікторія</t>
  </si>
  <si>
    <t>Лопушанська Юліана</t>
  </si>
  <si>
    <t xml:space="preserve"> Дмитрищак Юліана</t>
  </si>
  <si>
    <t>Двораківська Єлизавета</t>
  </si>
  <si>
    <t>Русин Ангеліна</t>
  </si>
  <si>
    <t>Байтала Ангеліна</t>
  </si>
  <si>
    <t>Вегера Єлизавета</t>
  </si>
  <si>
    <t xml:space="preserve">Федорова Дарина </t>
  </si>
  <si>
    <t xml:space="preserve"> Баранець Анна </t>
  </si>
  <si>
    <t>Борміна Софія</t>
  </si>
  <si>
    <t>Старожук Віра</t>
  </si>
  <si>
    <t>Пахомов Максим Максимович</t>
  </si>
  <si>
    <t xml:space="preserve">Захарченко Євгеній </t>
  </si>
  <si>
    <t xml:space="preserve">Шульженко Софія </t>
  </si>
  <si>
    <t xml:space="preserve">Меркулова Євгенія </t>
  </si>
  <si>
    <t>Михайлиця Захар</t>
  </si>
  <si>
    <t>Мацюк Ілля</t>
  </si>
  <si>
    <t>Томчук Вадим</t>
  </si>
  <si>
    <t>Погрібний Дмитро</t>
  </si>
  <si>
    <t>Отченашко Іван</t>
  </si>
  <si>
    <t xml:space="preserve"> Рекун Ренат </t>
  </si>
  <si>
    <t xml:space="preserve">Майборода Олександр </t>
  </si>
  <si>
    <t xml:space="preserve">Ковальов Арсеній </t>
  </si>
  <si>
    <t xml:space="preserve">Гуназа Артем </t>
  </si>
  <si>
    <t>Горпенко Даніїл</t>
  </si>
  <si>
    <t xml:space="preserve">Кузнецова Марія </t>
  </si>
  <si>
    <t xml:space="preserve">Лян Захар </t>
  </si>
  <si>
    <t xml:space="preserve">Величко Софія </t>
  </si>
  <si>
    <t xml:space="preserve"> Волошина Ганна</t>
  </si>
  <si>
    <t xml:space="preserve">Курченко Марія </t>
  </si>
  <si>
    <t>Михайлик Поліна</t>
  </si>
  <si>
    <t>Пащенко Поліна</t>
  </si>
  <si>
    <t>Чередніченко Дмитро Ігорович</t>
  </si>
  <si>
    <t>Стельмашов Назар</t>
  </si>
  <si>
    <t xml:space="preserve">Глотова Мілана </t>
  </si>
  <si>
    <t>Ратушний Владислав</t>
  </si>
  <si>
    <t xml:space="preserve">Корулик Іван </t>
  </si>
  <si>
    <t>Чехов Назар</t>
  </si>
  <si>
    <t xml:space="preserve">Бакай Вероніка </t>
  </si>
  <si>
    <t xml:space="preserve">Гевко Валерія </t>
  </si>
  <si>
    <t xml:space="preserve">Стеценко Вікторія  </t>
  </si>
  <si>
    <t>Беспятюк Марія</t>
  </si>
  <si>
    <t>Чимрюк Даниїл</t>
  </si>
  <si>
    <t xml:space="preserve">Гандзюк Вікторія </t>
  </si>
  <si>
    <t xml:space="preserve">Головня Артур </t>
  </si>
  <si>
    <t xml:space="preserve">Плитус Богдан </t>
  </si>
  <si>
    <t xml:space="preserve">Казджи Айлін </t>
  </si>
  <si>
    <t xml:space="preserve">Буряк Владислав </t>
  </si>
  <si>
    <t>Лазарчук Вероніка</t>
  </si>
  <si>
    <t xml:space="preserve">Кіф'як Марія </t>
  </si>
  <si>
    <t>Щербакова Юліана</t>
  </si>
  <si>
    <t>Коржук Вікторія</t>
  </si>
  <si>
    <t>Трибусовська Наталія</t>
  </si>
  <si>
    <t>Стець Ангеліна</t>
  </si>
  <si>
    <t>Ляшенко Марічка</t>
  </si>
  <si>
    <t>Майборода Іванна</t>
  </si>
  <si>
    <t xml:space="preserve"> Марк Гордієнко</t>
  </si>
  <si>
    <t>Непокупний Микола</t>
  </si>
  <si>
    <t xml:space="preserve">Марічко Денис </t>
  </si>
  <si>
    <t xml:space="preserve">Озмінський Марко </t>
  </si>
  <si>
    <t xml:space="preserve">Кривень Андрій </t>
  </si>
  <si>
    <t>Насадюк Євген</t>
  </si>
  <si>
    <t xml:space="preserve">Мірошник Дмитро </t>
  </si>
  <si>
    <t xml:space="preserve">Філіпський Даніл </t>
  </si>
  <si>
    <t xml:space="preserve">Кузнєцов Артем </t>
  </si>
  <si>
    <t>Шаповал Анастасія</t>
  </si>
  <si>
    <t>Семенюк Варвара</t>
  </si>
  <si>
    <t>Семенюк Оксана</t>
  </si>
  <si>
    <t xml:space="preserve">Гірчиця Аліса </t>
  </si>
  <si>
    <t xml:space="preserve">Коцюба Кіріл </t>
  </si>
  <si>
    <t xml:space="preserve">Дячук Юлія </t>
  </si>
  <si>
    <t xml:space="preserve">Турлай Анжеліка </t>
  </si>
  <si>
    <t>Заєць Дмитро</t>
  </si>
  <si>
    <t>Тодоров Максим</t>
  </si>
  <si>
    <t>Заруцький-Куцман Даниїл</t>
  </si>
  <si>
    <t>Півторак Каріна</t>
  </si>
  <si>
    <t>Слободян Максим В'ячеславович</t>
  </si>
  <si>
    <t>Зарецька Кіра Максимівна</t>
  </si>
  <si>
    <t>Хмельницька Олександра Богданівна</t>
  </si>
  <si>
    <t>Джулова Анастасія</t>
  </si>
  <si>
    <t>Шерова Маргарита</t>
  </si>
  <si>
    <t xml:space="preserve">Гуменюк Анна   </t>
  </si>
  <si>
    <t>Польовий Нікіта</t>
  </si>
  <si>
    <t xml:space="preserve">Валова Єлизавета </t>
  </si>
  <si>
    <t>Захарченок Євгеній</t>
  </si>
  <si>
    <t>Пилипенко Кіра</t>
  </si>
  <si>
    <t xml:space="preserve">Бевз Ілля </t>
  </si>
  <si>
    <t xml:space="preserve">Мисько Олександра </t>
  </si>
  <si>
    <t xml:space="preserve">Виджак Дар'я </t>
  </si>
  <si>
    <t xml:space="preserve"> Гайлевич Микита </t>
  </si>
  <si>
    <t xml:space="preserve">Макортет Кирило </t>
  </si>
  <si>
    <t xml:space="preserve">Гурський Арсеній </t>
  </si>
  <si>
    <t xml:space="preserve">Петришена Анастасія </t>
  </si>
  <si>
    <t xml:space="preserve">Сокальський Андрій </t>
  </si>
  <si>
    <t>Мазур Дарина</t>
  </si>
  <si>
    <t>Лісовська Анастасія</t>
  </si>
  <si>
    <t>Жабровець Сергій</t>
  </si>
  <si>
    <t>Воловік Артем Максимович</t>
  </si>
  <si>
    <t>Круглій Анастасія Сергіївна</t>
  </si>
  <si>
    <t>Баранець Еліна Олегівна</t>
  </si>
  <si>
    <t xml:space="preserve">Самборська Валерія </t>
  </si>
  <si>
    <t>Коломенський Данило</t>
  </si>
  <si>
    <t>Шидловська Ірина</t>
  </si>
  <si>
    <t xml:space="preserve">Бухало Ірина </t>
  </si>
  <si>
    <t>Касаткін Павло</t>
  </si>
  <si>
    <t xml:space="preserve"> Грамма Ігор</t>
  </si>
  <si>
    <t>Боденчук Яна</t>
  </si>
  <si>
    <t xml:space="preserve">Щебетун Наталія </t>
  </si>
  <si>
    <t>Мовчан Владислав Вікторович</t>
  </si>
  <si>
    <t xml:space="preserve">Дубина Аміна </t>
  </si>
  <si>
    <t xml:space="preserve">Петренко Софія Валеріївна </t>
  </si>
  <si>
    <t>Колодницька Дарʼя</t>
  </si>
  <si>
    <t xml:space="preserve">Чорна Евеліна </t>
  </si>
  <si>
    <t xml:space="preserve">Чумак Вікторія </t>
  </si>
  <si>
    <t xml:space="preserve">Буденний Олександр </t>
  </si>
  <si>
    <t>Романович Ярослава</t>
  </si>
  <si>
    <t xml:space="preserve">Марецька Олександра </t>
  </si>
  <si>
    <t xml:space="preserve">Божок Вероніка </t>
  </si>
  <si>
    <t xml:space="preserve">Вороненко Марія </t>
  </si>
  <si>
    <t xml:space="preserve">Машталяр Ольга </t>
  </si>
  <si>
    <t>Польова Софія</t>
  </si>
  <si>
    <t>Горкуша Ілля Геннадійович</t>
  </si>
  <si>
    <t xml:space="preserve">Зеленська Ярослава </t>
  </si>
  <si>
    <t xml:space="preserve"> Бруньковська Софія</t>
  </si>
  <si>
    <t>Дзяба Тетяна</t>
  </si>
  <si>
    <t>Михайлина Лілія</t>
  </si>
  <si>
    <t xml:space="preserve">Гончаренко Поліна </t>
  </si>
  <si>
    <t>Чичеринда Орина</t>
  </si>
  <si>
    <t>Нестеров Олександр</t>
  </si>
  <si>
    <t>Овсянников Кирило</t>
  </si>
  <si>
    <t xml:space="preserve">Кожушко Аліна Олексіївна </t>
  </si>
  <si>
    <t xml:space="preserve">Одноколов Владислав </t>
  </si>
  <si>
    <t xml:space="preserve">Васьова Олександра  </t>
  </si>
  <si>
    <t>Дмитрук Ксенія</t>
  </si>
  <si>
    <t>Ярощук Віталіна</t>
  </si>
  <si>
    <t>Єгорова Віола Михайлівна</t>
  </si>
  <si>
    <t>Мусінзова Ілона</t>
  </si>
  <si>
    <t xml:space="preserve">Момот Володимир </t>
  </si>
  <si>
    <t xml:space="preserve">Старченко Дмитро </t>
  </si>
  <si>
    <t xml:space="preserve">Примак Софія </t>
  </si>
  <si>
    <t xml:space="preserve">Костріцина Дар'я Євгеніївна </t>
  </si>
  <si>
    <t xml:space="preserve">Філатова Єлизавета Валеріївна </t>
  </si>
  <si>
    <t xml:space="preserve">Ніколаєць Марина </t>
  </si>
  <si>
    <t xml:space="preserve">Чернівський Денис </t>
  </si>
  <si>
    <t>Ємець Уляна</t>
  </si>
  <si>
    <t>Куліш Діана</t>
  </si>
  <si>
    <t>Шульгіна Анна</t>
  </si>
  <si>
    <t>Палига Анастасія</t>
  </si>
  <si>
    <t xml:space="preserve">Іроденко Ілона Іванівна </t>
  </si>
  <si>
    <t>Капленко Валерія</t>
  </si>
  <si>
    <t>Горський Владислав</t>
  </si>
  <si>
    <t>Івашко Артем</t>
  </si>
  <si>
    <t xml:space="preserve">Олефір Ніка </t>
  </si>
  <si>
    <t xml:space="preserve">Сахно Діана </t>
  </si>
  <si>
    <t xml:space="preserve">Дубенець Дмитро </t>
  </si>
  <si>
    <t xml:space="preserve">Синьоок Анастасія </t>
  </si>
  <si>
    <t xml:space="preserve">Вовчанівський Олексій </t>
  </si>
  <si>
    <t xml:space="preserve">Джуряк Артем </t>
  </si>
  <si>
    <t xml:space="preserve">Рогатко Даніїл </t>
  </si>
  <si>
    <t xml:space="preserve"> Варнавський Костянтин </t>
  </si>
  <si>
    <t xml:space="preserve"> Яворський Кирило </t>
  </si>
  <si>
    <t xml:space="preserve">Юлія Дячук </t>
  </si>
  <si>
    <t>Марія Кіф’як</t>
  </si>
  <si>
    <t xml:space="preserve">Аліса Гірчиця </t>
  </si>
  <si>
    <t>Анжеліка Турлай</t>
  </si>
  <si>
    <t xml:space="preserve">Кулєша Дмитро </t>
  </si>
  <si>
    <t xml:space="preserve">Мусієнко Олександр </t>
  </si>
  <si>
    <t xml:space="preserve">Прушинський Денис </t>
  </si>
  <si>
    <t>Костянтин Бордіян</t>
  </si>
  <si>
    <t xml:space="preserve">Перевозняк Артем </t>
  </si>
  <si>
    <t xml:space="preserve"> Овчаренко Микола</t>
  </si>
  <si>
    <t xml:space="preserve">Стецькович Олександр </t>
  </si>
  <si>
    <t xml:space="preserve">Дяченко Кіріл </t>
  </si>
  <si>
    <t>Рожок Євген</t>
  </si>
  <si>
    <t xml:space="preserve">Губенко Катерина </t>
  </si>
  <si>
    <t>Підгайний Максим</t>
  </si>
  <si>
    <t>Костюк Вікторія</t>
  </si>
  <si>
    <t>Гужва Анна</t>
  </si>
  <si>
    <t xml:space="preserve"> Григоренко Софія </t>
  </si>
  <si>
    <t xml:space="preserve">Дашківський Дмитро </t>
  </si>
  <si>
    <t xml:space="preserve">Кіріл Коцюба </t>
  </si>
  <si>
    <t xml:space="preserve">Слоквін Павло </t>
  </si>
  <si>
    <t>Павло Тимофєєв</t>
  </si>
  <si>
    <t xml:space="preserve"> Власов Олександр </t>
  </si>
  <si>
    <t>Теплюк Анастасія</t>
  </si>
  <si>
    <t>Пилипенко Максим</t>
  </si>
  <si>
    <t xml:space="preserve">Бандура Михайло </t>
  </si>
  <si>
    <t>Гуров Сергій Денисович</t>
  </si>
  <si>
    <t>Войнорович Дмитро</t>
  </si>
  <si>
    <t>Ліпкова Аліна</t>
  </si>
  <si>
    <t>Гуменюк Анна</t>
  </si>
  <si>
    <t>Правник Аліна Миколаївна</t>
  </si>
  <si>
    <t>Чичка вікторія</t>
  </si>
  <si>
    <t>Шкуро Вікторія Володимирівна</t>
  </si>
  <si>
    <t>Костенко Маргарита Сергіївна</t>
  </si>
  <si>
    <t>Нікітенко Соломія</t>
  </si>
  <si>
    <t>Черній Діана</t>
  </si>
  <si>
    <t>Тюрменко Анна</t>
  </si>
  <si>
    <t>Кундік Христина Павлівна</t>
  </si>
  <si>
    <t>Лемішка Христина</t>
  </si>
  <si>
    <t>Трегуб Ліза</t>
  </si>
  <si>
    <t xml:space="preserve"> Левічева Яніна</t>
  </si>
  <si>
    <t>Задерейко Аріна</t>
  </si>
  <si>
    <t>Бучка Софія</t>
  </si>
  <si>
    <t>Бєдний Павло</t>
  </si>
  <si>
    <t>Харабара Єкатєріна</t>
  </si>
  <si>
    <t>Валин Серафіма</t>
  </si>
  <si>
    <t>Болгар Анастасія</t>
  </si>
  <si>
    <t>Христинич Каріна</t>
  </si>
  <si>
    <t xml:space="preserve">Матвійців Христина </t>
  </si>
  <si>
    <t>Бойчук Діана</t>
  </si>
  <si>
    <t>Повелиця Матвій</t>
  </si>
  <si>
    <t>Горічко Владислав</t>
  </si>
  <si>
    <t xml:space="preserve">Вагерич Поліна </t>
  </si>
  <si>
    <t xml:space="preserve"> Нікітіна Клеопатра</t>
  </si>
  <si>
    <t>Водолазська Арина</t>
  </si>
  <si>
    <t>Іванісік Валерія</t>
  </si>
  <si>
    <t>Сагадієв Георгій Рафаілович</t>
  </si>
  <si>
    <t>Дробот Юлія</t>
  </si>
  <si>
    <t>Дудіна Анжела</t>
  </si>
  <si>
    <t xml:space="preserve"> Довидов Ярослав</t>
  </si>
  <si>
    <t xml:space="preserve"> Максимов Микита </t>
  </si>
  <si>
    <t>Каліш Іванна Юріївна</t>
  </si>
  <si>
    <t xml:space="preserve"> Володічева Дар'я</t>
  </si>
  <si>
    <t xml:space="preserve">Гузенко Людмила Євгеніївна </t>
  </si>
  <si>
    <t>Дубровін Назарій Артемович</t>
  </si>
  <si>
    <t xml:space="preserve">Танаєва Єлизавета Володимирівна </t>
  </si>
  <si>
    <t xml:space="preserve">Сліпченко Ярослав Ігорович </t>
  </si>
  <si>
    <t>Лазарчук Юлія Володимирівна</t>
  </si>
  <si>
    <t>Парфірян  Станіслав</t>
  </si>
  <si>
    <t>Щербань Єлизавета</t>
  </si>
  <si>
    <t>Даценко Ірина</t>
  </si>
  <si>
    <t>Шевчук Дар"я</t>
  </si>
  <si>
    <t>Данилюк Лілія</t>
  </si>
  <si>
    <t>Єршова Анастасія</t>
  </si>
  <si>
    <t xml:space="preserve">Русін Максим </t>
  </si>
  <si>
    <t>Воронін Назар</t>
  </si>
  <si>
    <t>Матвійців Христина</t>
  </si>
  <si>
    <t xml:space="preserve">Андрєєва Анна Матвієнко </t>
  </si>
  <si>
    <t>Величко Назар</t>
  </si>
  <si>
    <t xml:space="preserve">Барабаш Анастасія </t>
  </si>
  <si>
    <t xml:space="preserve">Собко Марія  </t>
  </si>
  <si>
    <t>Чубенець Софія</t>
  </si>
  <si>
    <t>Зелениця Анна</t>
  </si>
  <si>
    <t>Чорна Катерина</t>
  </si>
  <si>
    <t>Іщенко Софія</t>
  </si>
  <si>
    <t xml:space="preserve">Шевченко Поліна </t>
  </si>
  <si>
    <t>Сміла Вікторія</t>
  </si>
  <si>
    <t xml:space="preserve">Сисоєва Юлія </t>
  </si>
  <si>
    <t>Журавльова Софія</t>
  </si>
  <si>
    <t>Байтлер Уляна</t>
  </si>
  <si>
    <t>Книшек Марія</t>
  </si>
  <si>
    <t xml:space="preserve">Дрегало Вікторія </t>
  </si>
  <si>
    <t xml:space="preserve">Погребняк Карина </t>
  </si>
  <si>
    <t xml:space="preserve"> Діденко Олександр  </t>
  </si>
  <si>
    <t xml:space="preserve">Черевко Олександр  </t>
  </si>
  <si>
    <t xml:space="preserve">Николаева Ульяна </t>
  </si>
  <si>
    <t>Ричагова Вікторія</t>
  </si>
  <si>
    <t>В'юнов Назарій</t>
  </si>
  <si>
    <t xml:space="preserve"> Лемішка Христина</t>
  </si>
  <si>
    <t>Новак Аліна</t>
  </si>
  <si>
    <t xml:space="preserve">Михайло Матвієнко </t>
  </si>
  <si>
    <t xml:space="preserve"> Величко Назар</t>
  </si>
  <si>
    <t xml:space="preserve">  Котлярчук Софія</t>
  </si>
  <si>
    <t xml:space="preserve">Пономаренко Влада  </t>
  </si>
  <si>
    <t xml:space="preserve">Степанов Тимофій </t>
  </si>
  <si>
    <t>Намлінська Катерина</t>
  </si>
  <si>
    <t xml:space="preserve"> Дем‘яник Валерія</t>
  </si>
  <si>
    <t xml:space="preserve"> Лінчик Тетяна</t>
  </si>
  <si>
    <t xml:space="preserve"> Швидько Віра </t>
  </si>
  <si>
    <t>Апанасенко Артем</t>
  </si>
  <si>
    <t>Малуша Софія</t>
  </si>
  <si>
    <t xml:space="preserve">Грищук Дарія </t>
  </si>
  <si>
    <t xml:space="preserve">Мартиненко Анастасія  </t>
  </si>
  <si>
    <t>Власенко Юлія</t>
  </si>
  <si>
    <t>Разнатовська Анжеліка</t>
  </si>
  <si>
    <t>Сушко Іван</t>
  </si>
  <si>
    <t xml:space="preserve">Біловус Вероніка </t>
  </si>
  <si>
    <t>Ковальва Богдана</t>
  </si>
  <si>
    <t>Шабала Альона</t>
  </si>
  <si>
    <t xml:space="preserve">Демчук Володимир </t>
  </si>
  <si>
    <t xml:space="preserve">Гайдукова Софія </t>
  </si>
  <si>
    <t xml:space="preserve">Подольна Ірина </t>
  </si>
  <si>
    <t xml:space="preserve"> Коломієць Анна </t>
  </si>
  <si>
    <t>Харченко Кирило</t>
  </si>
  <si>
    <t xml:space="preserve">Кравчук Данило </t>
  </si>
  <si>
    <t xml:space="preserve">Жиліба Іван </t>
  </si>
  <si>
    <t xml:space="preserve">Посікун Ксенія </t>
  </si>
  <si>
    <t>Лункіна Ксенія</t>
  </si>
  <si>
    <t>Марко Марія</t>
  </si>
  <si>
    <t>Жукова Софія</t>
  </si>
  <si>
    <t xml:space="preserve"> Коломецька Дар'я</t>
  </si>
  <si>
    <t>Ковальчук Христина</t>
  </si>
  <si>
    <t xml:space="preserve">Мельник Назар </t>
  </si>
  <si>
    <t>Григоренко Варвара</t>
  </si>
  <si>
    <t xml:space="preserve">Ратова Амалія </t>
  </si>
  <si>
    <t xml:space="preserve">Клебанівська Мілада </t>
  </si>
  <si>
    <t xml:space="preserve">Слєпченко Ілля </t>
  </si>
  <si>
    <t xml:space="preserve">Литовченко Дар'я </t>
  </si>
  <si>
    <t xml:space="preserve"> Супрун Микита</t>
  </si>
  <si>
    <t xml:space="preserve">Шамрицька Ангеліна </t>
  </si>
  <si>
    <t xml:space="preserve">Тарасова Анастасія </t>
  </si>
  <si>
    <t>Ланна Юлія</t>
  </si>
  <si>
    <t>Лагода Діана</t>
  </si>
  <si>
    <t>Годованюк Кіра</t>
  </si>
  <si>
    <t xml:space="preserve">Лакоцька Анастасія </t>
  </si>
  <si>
    <t xml:space="preserve">Луковенко Єва </t>
  </si>
  <si>
    <t xml:space="preserve">Горяний Олександр </t>
  </si>
  <si>
    <t xml:space="preserve">Хмельницька Катерина </t>
  </si>
  <si>
    <t>Краплина Павло</t>
  </si>
  <si>
    <t>Литовченко Дар'я</t>
  </si>
  <si>
    <t>Нікітіна Клеопатра</t>
  </si>
  <si>
    <t xml:space="preserve"> Чумак Аріна</t>
  </si>
  <si>
    <t xml:space="preserve"> Раімов Олег </t>
  </si>
  <si>
    <t xml:space="preserve">Востріков Михайло </t>
  </si>
  <si>
    <t xml:space="preserve">Усачова Владислава </t>
  </si>
  <si>
    <t xml:space="preserve">Мірошнікова Дар'я </t>
  </si>
  <si>
    <t>Ракова Евеліна</t>
  </si>
  <si>
    <t>Левцова Юлія</t>
  </si>
  <si>
    <t>Сичов Артем</t>
  </si>
  <si>
    <t>Юмакова Анна</t>
  </si>
  <si>
    <t xml:space="preserve">Кожура Тимофій </t>
  </si>
  <si>
    <t xml:space="preserve">Тума Софія </t>
  </si>
  <si>
    <t>Ясик Данііл</t>
  </si>
  <si>
    <t>Костіна Ірина</t>
  </si>
  <si>
    <t xml:space="preserve">Зінченко Кристина </t>
  </si>
  <si>
    <t>Парпура Ростислав</t>
  </si>
  <si>
    <t xml:space="preserve">Кошляк Нікіта </t>
  </si>
  <si>
    <t xml:space="preserve">Болжеларська Софія </t>
  </si>
  <si>
    <t xml:space="preserve">Подвігіна Анна </t>
  </si>
  <si>
    <t xml:space="preserve">Дроздов Микита </t>
  </si>
  <si>
    <t>Саніна Марія</t>
  </si>
  <si>
    <t>Малишка Кароліна</t>
  </si>
  <si>
    <t>Якушенков Артем</t>
  </si>
  <si>
    <t>Стадник Софія</t>
  </si>
  <si>
    <t xml:space="preserve">Супрун Олександра </t>
  </si>
  <si>
    <t xml:space="preserve">Якушенков Артем </t>
  </si>
  <si>
    <t xml:space="preserve">Бєлка Єва </t>
  </si>
  <si>
    <t>Меліхов Євгеній Валентинович</t>
  </si>
  <si>
    <t xml:space="preserve">Васьова Олександра </t>
  </si>
  <si>
    <t>Чуб Михайло</t>
  </si>
  <si>
    <t>Звонарьова Дарія</t>
  </si>
  <si>
    <t>Марія Пургіна</t>
  </si>
  <si>
    <t xml:space="preserve">Головко Вікторія </t>
  </si>
  <si>
    <t xml:space="preserve">Мороз Яромір Вікторович </t>
  </si>
  <si>
    <t xml:space="preserve">Яковлєва Анна </t>
  </si>
  <si>
    <t xml:space="preserve">Матвійчук Анна </t>
  </si>
  <si>
    <t xml:space="preserve">Яремчук Оксана </t>
  </si>
  <si>
    <t xml:space="preserve"> Моторна Анастасія</t>
  </si>
  <si>
    <t>Риковець Валерія</t>
  </si>
  <si>
    <t>Кошель Вікторія</t>
  </si>
  <si>
    <t>Фазан Марія</t>
  </si>
  <si>
    <t xml:space="preserve">Ковальчук Аріна </t>
  </si>
  <si>
    <t>Косенко Софія</t>
  </si>
  <si>
    <t>Матюшенко Дмитро</t>
  </si>
  <si>
    <t>Меліхова Тетяна Олегівна</t>
  </si>
  <si>
    <t>Птіцина Лариса Анатоліївна</t>
  </si>
  <si>
    <t>Лисенко Ірина Миколаївна</t>
  </si>
  <si>
    <t>Лисенко Сергій Васильович</t>
  </si>
  <si>
    <t xml:space="preserve">Вітценко Леонід Русланович </t>
  </si>
  <si>
    <t>№ з/п</t>
  </si>
  <si>
    <t>Учасник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</si>
</sst>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talan.bank.gov.ua/get-user-certificate/89bf2spucuKnz3lx0FmG" TargetMode="External"/><Relationship Id="rId170" Type="http://schemas.openxmlformats.org/officeDocument/2006/relationships/hyperlink" Target="https://talan.bank.gov.ua/get-user-certificate/89bf2I1oBpPiBzbFzIhc" TargetMode="External"/><Relationship Id="rId268" Type="http://schemas.openxmlformats.org/officeDocument/2006/relationships/hyperlink" Target="https://talan.bank.gov.ua/get-user-certificate/89bf2MwEYSWlr7DsRVNd" TargetMode="External"/><Relationship Id="rId475" Type="http://schemas.openxmlformats.org/officeDocument/2006/relationships/hyperlink" Target="https://talan.bank.gov.ua/get-user-certificate/89bf2INphOAmSHYyf5ek" TargetMode="External"/><Relationship Id="rId682" Type="http://schemas.openxmlformats.org/officeDocument/2006/relationships/hyperlink" Target="https://talan.bank.gov.ua/get-user-certificate/89bf2vGAxpXTVoSriDYt" TargetMode="External"/><Relationship Id="rId128" Type="http://schemas.openxmlformats.org/officeDocument/2006/relationships/hyperlink" Target="https://talan.bank.gov.ua/get-user-certificate/89bf2eDS403-aamGJe_y" TargetMode="External"/><Relationship Id="rId335" Type="http://schemas.openxmlformats.org/officeDocument/2006/relationships/hyperlink" Target="https://talan.bank.gov.ua/get-user-certificate/89bf2fGyxgvz5spOjbkk" TargetMode="External"/><Relationship Id="rId542" Type="http://schemas.openxmlformats.org/officeDocument/2006/relationships/hyperlink" Target="https://talan.bank.gov.ua/get-user-certificate/89bf2liGRNY4icuSIL6C" TargetMode="External"/><Relationship Id="rId987" Type="http://schemas.openxmlformats.org/officeDocument/2006/relationships/hyperlink" Target="https://talan.bank.gov.ua/get-user-certificate/89bf2MCFVSmDyLQEBH60" TargetMode="External"/><Relationship Id="rId402" Type="http://schemas.openxmlformats.org/officeDocument/2006/relationships/hyperlink" Target="https://talan.bank.gov.ua/get-user-certificate/89bf2jS_6Wm7aLhfAMrE" TargetMode="External"/><Relationship Id="rId847" Type="http://schemas.openxmlformats.org/officeDocument/2006/relationships/hyperlink" Target="https://talan.bank.gov.ua/get-user-certificate/89bf2OnDnkSrf5Pd7Xwf" TargetMode="External"/><Relationship Id="rId1032" Type="http://schemas.openxmlformats.org/officeDocument/2006/relationships/hyperlink" Target="https://talan.bank.gov.ua/get-user-certificate/89bf2QNIYLMdeX89Hj0L" TargetMode="External"/><Relationship Id="rId707" Type="http://schemas.openxmlformats.org/officeDocument/2006/relationships/hyperlink" Target="https://talan.bank.gov.ua/get-user-certificate/89bf2hci6knT55FI1hkr" TargetMode="External"/><Relationship Id="rId914" Type="http://schemas.openxmlformats.org/officeDocument/2006/relationships/hyperlink" Target="https://talan.bank.gov.ua/get-user-certificate/89bf2m3V2hqwDVPypKNg" TargetMode="External"/><Relationship Id="rId43" Type="http://schemas.openxmlformats.org/officeDocument/2006/relationships/hyperlink" Target="https://talan.bank.gov.ua/get-user-certificate/89bf2tKKIxICjWTGtPuI" TargetMode="External"/><Relationship Id="rId192" Type="http://schemas.openxmlformats.org/officeDocument/2006/relationships/hyperlink" Target="https://talan.bank.gov.ua/get-user-certificate/89bf2Nap6sgS0jQpeiCY" TargetMode="External"/><Relationship Id="rId497" Type="http://schemas.openxmlformats.org/officeDocument/2006/relationships/hyperlink" Target="https://talan.bank.gov.ua/get-user-certificate/89bf2pJg-bzlYt2iEfgm" TargetMode="External"/><Relationship Id="rId357" Type="http://schemas.openxmlformats.org/officeDocument/2006/relationships/hyperlink" Target="https://talan.bank.gov.ua/get-user-certificate/89bf2iUKMgrk995vxASl" TargetMode="External"/><Relationship Id="rId217" Type="http://schemas.openxmlformats.org/officeDocument/2006/relationships/hyperlink" Target="https://talan.bank.gov.ua/get-user-certificate/89bf2xLwZqEW4ufefKrD" TargetMode="External"/><Relationship Id="rId564" Type="http://schemas.openxmlformats.org/officeDocument/2006/relationships/hyperlink" Target="https://talan.bank.gov.ua/get-user-certificate/89bf2FuAgLOcj_u917qj" TargetMode="External"/><Relationship Id="rId771" Type="http://schemas.openxmlformats.org/officeDocument/2006/relationships/hyperlink" Target="https://talan.bank.gov.ua/get-user-certificate/89bf2-8hp7dcfwTW8clI" TargetMode="External"/><Relationship Id="rId869" Type="http://schemas.openxmlformats.org/officeDocument/2006/relationships/hyperlink" Target="https://talan.bank.gov.ua/get-user-certificate/89bf2jrdc7BMM9qbQoVP" TargetMode="External"/><Relationship Id="rId424" Type="http://schemas.openxmlformats.org/officeDocument/2006/relationships/hyperlink" Target="https://talan.bank.gov.ua/get-user-certificate/89bf2KIdPSIp1ekwecNA" TargetMode="External"/><Relationship Id="rId631" Type="http://schemas.openxmlformats.org/officeDocument/2006/relationships/hyperlink" Target="https://talan.bank.gov.ua/get-user-certificate/89bf2YFKNYG0y_6yBLRz" TargetMode="External"/><Relationship Id="rId729" Type="http://schemas.openxmlformats.org/officeDocument/2006/relationships/hyperlink" Target="https://talan.bank.gov.ua/get-user-certificate/89bf2KOUmQArHi8AJ15C" TargetMode="External"/><Relationship Id="rId1054" Type="http://schemas.openxmlformats.org/officeDocument/2006/relationships/hyperlink" Target="https://talan.bank.gov.ua/get-user-certificate/89bf2S20EUPPh7S8E1RJ" TargetMode="External"/><Relationship Id="rId936" Type="http://schemas.openxmlformats.org/officeDocument/2006/relationships/hyperlink" Target="https://talan.bank.gov.ua/get-user-certificate/89bf25mihMpWsBR7_1N9" TargetMode="External"/><Relationship Id="rId65" Type="http://schemas.openxmlformats.org/officeDocument/2006/relationships/hyperlink" Target="https://talan.bank.gov.ua/get-user-certificate/89bf2H-XzKwlwi7Kx9KO" TargetMode="External"/><Relationship Id="rId228" Type="http://schemas.openxmlformats.org/officeDocument/2006/relationships/hyperlink" Target="https://talan.bank.gov.ua/get-user-certificate/89bf2yO1lW8fnQvZModF" TargetMode="External"/><Relationship Id="rId435" Type="http://schemas.openxmlformats.org/officeDocument/2006/relationships/hyperlink" Target="https://talan.bank.gov.ua/get-user-certificate/89bf2GiFB1f6ZjAUocNq" TargetMode="External"/><Relationship Id="rId642" Type="http://schemas.openxmlformats.org/officeDocument/2006/relationships/hyperlink" Target="https://talan.bank.gov.ua/get-user-certificate/89bf2xRthGaqv-2QSZit" TargetMode="External"/><Relationship Id="rId1065" Type="http://schemas.openxmlformats.org/officeDocument/2006/relationships/hyperlink" Target="https://talan.bank.gov.ua/get-user-certificate/89bf22SdfxLA9RJFwYeu" TargetMode="External"/><Relationship Id="rId281" Type="http://schemas.openxmlformats.org/officeDocument/2006/relationships/hyperlink" Target="https://talan.bank.gov.ua/get-user-certificate/89bf2AO36Qk1J4NWaHJW" TargetMode="External"/><Relationship Id="rId502" Type="http://schemas.openxmlformats.org/officeDocument/2006/relationships/hyperlink" Target="https://talan.bank.gov.ua/get-user-certificate/89bf2HuHaYFQGZumapbg" TargetMode="External"/><Relationship Id="rId947" Type="http://schemas.openxmlformats.org/officeDocument/2006/relationships/hyperlink" Target="https://talan.bank.gov.ua/get-user-certificate/89bf2AWqI1zfTNb0-QpY" TargetMode="External"/><Relationship Id="rId76" Type="http://schemas.openxmlformats.org/officeDocument/2006/relationships/hyperlink" Target="https://talan.bank.gov.ua/get-user-certificate/89bf2AGZIPe4_MG-QTbl" TargetMode="External"/><Relationship Id="rId141" Type="http://schemas.openxmlformats.org/officeDocument/2006/relationships/hyperlink" Target="https://talan.bank.gov.ua/get-user-certificate/89bf20_umPfkf9ywnvwS" TargetMode="External"/><Relationship Id="rId379" Type="http://schemas.openxmlformats.org/officeDocument/2006/relationships/hyperlink" Target="https://talan.bank.gov.ua/get-user-certificate/89bf29VZYtOjSXLdad3O" TargetMode="External"/><Relationship Id="rId586" Type="http://schemas.openxmlformats.org/officeDocument/2006/relationships/hyperlink" Target="https://talan.bank.gov.ua/get-user-certificate/89bf2Io6Nu2EDq3GnReO" TargetMode="External"/><Relationship Id="rId793" Type="http://schemas.openxmlformats.org/officeDocument/2006/relationships/hyperlink" Target="https://talan.bank.gov.ua/get-user-certificate/89bf2NF5fbA9QxClagoN" TargetMode="External"/><Relationship Id="rId807" Type="http://schemas.openxmlformats.org/officeDocument/2006/relationships/hyperlink" Target="https://talan.bank.gov.ua/get-user-certificate/89bf2Ztb7CjZe6hwWBU-" TargetMode="External"/><Relationship Id="rId7" Type="http://schemas.openxmlformats.org/officeDocument/2006/relationships/hyperlink" Target="https://talan.bank.gov.ua/get-user-certificate/89bf2rvwoD12Kxvpqhyl" TargetMode="External"/><Relationship Id="rId239" Type="http://schemas.openxmlformats.org/officeDocument/2006/relationships/hyperlink" Target="https://talan.bank.gov.ua/get-user-certificate/89bf2bmKYepLuteOhbAC" TargetMode="External"/><Relationship Id="rId446" Type="http://schemas.openxmlformats.org/officeDocument/2006/relationships/hyperlink" Target="https://talan.bank.gov.ua/get-user-certificate/89bf2X9CU-mbb5jjjHFa" TargetMode="External"/><Relationship Id="rId653" Type="http://schemas.openxmlformats.org/officeDocument/2006/relationships/hyperlink" Target="https://talan.bank.gov.ua/get-user-certificate/89bf2l9X80CvCoAeB0U1" TargetMode="External"/><Relationship Id="rId1076" Type="http://schemas.openxmlformats.org/officeDocument/2006/relationships/hyperlink" Target="https://talan.bank.gov.ua/get-user-certificate/89bf2yFSDqTYrdPif53-" TargetMode="External"/><Relationship Id="rId292" Type="http://schemas.openxmlformats.org/officeDocument/2006/relationships/hyperlink" Target="https://talan.bank.gov.ua/get-user-certificate/89bf2cFytfSBsHP4UKOc" TargetMode="External"/><Relationship Id="rId306" Type="http://schemas.openxmlformats.org/officeDocument/2006/relationships/hyperlink" Target="https://talan.bank.gov.ua/get-user-certificate/89bf2w1UpQuRS8eC11wj" TargetMode="External"/><Relationship Id="rId860" Type="http://schemas.openxmlformats.org/officeDocument/2006/relationships/hyperlink" Target="https://talan.bank.gov.ua/get-user-certificate/89bf29LMQWxHS0v-7GfC" TargetMode="External"/><Relationship Id="rId958" Type="http://schemas.openxmlformats.org/officeDocument/2006/relationships/hyperlink" Target="https://talan.bank.gov.ua/get-user-certificate/89bf2LWeIF47p_736vFC" TargetMode="External"/><Relationship Id="rId87" Type="http://schemas.openxmlformats.org/officeDocument/2006/relationships/hyperlink" Target="https://talan.bank.gov.ua/get-user-certificate/89bf2t_lfy5hsEP0qXS3" TargetMode="External"/><Relationship Id="rId513" Type="http://schemas.openxmlformats.org/officeDocument/2006/relationships/hyperlink" Target="https://talan.bank.gov.ua/get-user-certificate/89bf2AhFJ_cBbf3G9HPy" TargetMode="External"/><Relationship Id="rId597" Type="http://schemas.openxmlformats.org/officeDocument/2006/relationships/hyperlink" Target="https://talan.bank.gov.ua/get-user-certificate/89bf2eBOQTjjy6Ttcg7S" TargetMode="External"/><Relationship Id="rId720" Type="http://schemas.openxmlformats.org/officeDocument/2006/relationships/hyperlink" Target="https://talan.bank.gov.ua/get-user-certificate/89bf2o2d6Y-506zyJ8OI" TargetMode="External"/><Relationship Id="rId818" Type="http://schemas.openxmlformats.org/officeDocument/2006/relationships/hyperlink" Target="https://talan.bank.gov.ua/get-user-certificate/89bf2j-c55ut1bi6q8IV" TargetMode="External"/><Relationship Id="rId152" Type="http://schemas.openxmlformats.org/officeDocument/2006/relationships/hyperlink" Target="https://talan.bank.gov.ua/get-user-certificate/89bf2Vx9zt6elqq_tcZc" TargetMode="External"/><Relationship Id="rId457" Type="http://schemas.openxmlformats.org/officeDocument/2006/relationships/hyperlink" Target="https://talan.bank.gov.ua/get-user-certificate/89bf2Aa1FDzrIj-IAMCz" TargetMode="External"/><Relationship Id="rId1003" Type="http://schemas.openxmlformats.org/officeDocument/2006/relationships/hyperlink" Target="https://talan.bank.gov.ua/get-user-certificate/89bf2eirvSAMu8KYGuk5" TargetMode="External"/><Relationship Id="rId664" Type="http://schemas.openxmlformats.org/officeDocument/2006/relationships/hyperlink" Target="https://talan.bank.gov.ua/get-user-certificate/89bf2CgBADSkGKgL-sSh" TargetMode="External"/><Relationship Id="rId871" Type="http://schemas.openxmlformats.org/officeDocument/2006/relationships/hyperlink" Target="https://talan.bank.gov.ua/get-user-certificate/89bf26XongAmQR6a8l-6" TargetMode="External"/><Relationship Id="rId969" Type="http://schemas.openxmlformats.org/officeDocument/2006/relationships/hyperlink" Target="https://talan.bank.gov.ua/get-user-certificate/89bf2-LrCzm8Z9fSZR_l" TargetMode="External"/><Relationship Id="rId14" Type="http://schemas.openxmlformats.org/officeDocument/2006/relationships/hyperlink" Target="https://talan.bank.gov.ua/get-user-certificate/89bf2lco9_j5jg1p819k" TargetMode="External"/><Relationship Id="rId317" Type="http://schemas.openxmlformats.org/officeDocument/2006/relationships/hyperlink" Target="https://talan.bank.gov.ua/get-user-certificate/89bf253u4hGZ6pe7FBdf" TargetMode="External"/><Relationship Id="rId524" Type="http://schemas.openxmlformats.org/officeDocument/2006/relationships/hyperlink" Target="https://talan.bank.gov.ua/get-user-certificate/89bf2o0tqIPu55e43uBx" TargetMode="External"/><Relationship Id="rId731" Type="http://schemas.openxmlformats.org/officeDocument/2006/relationships/hyperlink" Target="https://talan.bank.gov.ua/get-user-certificate/89bf2M_SrvC6mCQeGP11" TargetMode="External"/><Relationship Id="rId98" Type="http://schemas.openxmlformats.org/officeDocument/2006/relationships/hyperlink" Target="https://talan.bank.gov.ua/get-user-certificate/89bf2WyZQT25JT9nUKnJ" TargetMode="External"/><Relationship Id="rId163" Type="http://schemas.openxmlformats.org/officeDocument/2006/relationships/hyperlink" Target="https://talan.bank.gov.ua/get-user-certificate/89bf2zztAEO66lcn984a" TargetMode="External"/><Relationship Id="rId370" Type="http://schemas.openxmlformats.org/officeDocument/2006/relationships/hyperlink" Target="https://talan.bank.gov.ua/get-user-certificate/89bf2N2BFCB9ndrng022" TargetMode="External"/><Relationship Id="rId829" Type="http://schemas.openxmlformats.org/officeDocument/2006/relationships/hyperlink" Target="https://talan.bank.gov.ua/get-user-certificate/89bf2lsmmPEx0ECPlU0N" TargetMode="External"/><Relationship Id="rId1014" Type="http://schemas.openxmlformats.org/officeDocument/2006/relationships/hyperlink" Target="https://talan.bank.gov.ua/get-user-certificate/89bf2MLahcJXJcrCtzKl" TargetMode="External"/><Relationship Id="rId230" Type="http://schemas.openxmlformats.org/officeDocument/2006/relationships/hyperlink" Target="https://talan.bank.gov.ua/get-user-certificate/89bf21LUAYG4Wiadvr_W" TargetMode="External"/><Relationship Id="rId468" Type="http://schemas.openxmlformats.org/officeDocument/2006/relationships/hyperlink" Target="https://talan.bank.gov.ua/get-user-certificate/89bf2FVwP6FqNbWnHiMF" TargetMode="External"/><Relationship Id="rId675" Type="http://schemas.openxmlformats.org/officeDocument/2006/relationships/hyperlink" Target="https://talan.bank.gov.ua/get-user-certificate/89bf2UIqQRMmCqhoIDk8" TargetMode="External"/><Relationship Id="rId882" Type="http://schemas.openxmlformats.org/officeDocument/2006/relationships/hyperlink" Target="https://talan.bank.gov.ua/get-user-certificate/89bf22g-msfsKT7Y6T16" TargetMode="External"/><Relationship Id="rId25" Type="http://schemas.openxmlformats.org/officeDocument/2006/relationships/hyperlink" Target="https://talan.bank.gov.ua/get-user-certificate/89bf25oCxp2GqXRZYNjL" TargetMode="External"/><Relationship Id="rId328" Type="http://schemas.openxmlformats.org/officeDocument/2006/relationships/hyperlink" Target="https://talan.bank.gov.ua/get-user-certificate/89bf2B2nuoscem_-Tr0i" TargetMode="External"/><Relationship Id="rId535" Type="http://schemas.openxmlformats.org/officeDocument/2006/relationships/hyperlink" Target="https://talan.bank.gov.ua/get-user-certificate/89bf22UvZezcJfhM_0Ko" TargetMode="External"/><Relationship Id="rId742" Type="http://schemas.openxmlformats.org/officeDocument/2006/relationships/hyperlink" Target="https://talan.bank.gov.ua/get-user-certificate/89bf2qdCfO1AWgLhzrm2" TargetMode="External"/><Relationship Id="rId174" Type="http://schemas.openxmlformats.org/officeDocument/2006/relationships/hyperlink" Target="https://talan.bank.gov.ua/get-user-certificate/89bf2dMYSomAz0XMCc8u" TargetMode="External"/><Relationship Id="rId381" Type="http://schemas.openxmlformats.org/officeDocument/2006/relationships/hyperlink" Target="https://talan.bank.gov.ua/get-user-certificate/89bf2lfSnYE-cy8vB3ch" TargetMode="External"/><Relationship Id="rId602" Type="http://schemas.openxmlformats.org/officeDocument/2006/relationships/hyperlink" Target="https://talan.bank.gov.ua/get-user-certificate/89bf2fu7Mx3Or-2AP4KX" TargetMode="External"/><Relationship Id="rId1025" Type="http://schemas.openxmlformats.org/officeDocument/2006/relationships/hyperlink" Target="https://talan.bank.gov.ua/get-user-certificate/89bf2OK6eRQ7Kl8AdS6r" TargetMode="External"/><Relationship Id="rId241" Type="http://schemas.openxmlformats.org/officeDocument/2006/relationships/hyperlink" Target="https://talan.bank.gov.ua/get-user-certificate/89bf26trYQqs86xjSx-i" TargetMode="External"/><Relationship Id="rId479" Type="http://schemas.openxmlformats.org/officeDocument/2006/relationships/hyperlink" Target="https://talan.bank.gov.ua/get-user-certificate/89bf2-kPIrNspKfPDqqM" TargetMode="External"/><Relationship Id="rId686" Type="http://schemas.openxmlformats.org/officeDocument/2006/relationships/hyperlink" Target="https://talan.bank.gov.ua/get-user-certificate/89bf2bDWzLly1ZKvtBMJ" TargetMode="External"/><Relationship Id="rId893" Type="http://schemas.openxmlformats.org/officeDocument/2006/relationships/hyperlink" Target="https://talan.bank.gov.ua/get-user-certificate/89bf2o6c497sgwcX03oj" TargetMode="External"/><Relationship Id="rId907" Type="http://schemas.openxmlformats.org/officeDocument/2006/relationships/hyperlink" Target="https://talan.bank.gov.ua/get-user-certificate/89bf2GtKMyz-ZBlSHGL8" TargetMode="External"/><Relationship Id="rId36" Type="http://schemas.openxmlformats.org/officeDocument/2006/relationships/hyperlink" Target="https://talan.bank.gov.ua/get-user-certificate/89bf2JNDicmJ7WVi3M-O" TargetMode="External"/><Relationship Id="rId339" Type="http://schemas.openxmlformats.org/officeDocument/2006/relationships/hyperlink" Target="https://talan.bank.gov.ua/get-user-certificate/89bf2A94MDZSbcN2qxfn" TargetMode="External"/><Relationship Id="rId546" Type="http://schemas.openxmlformats.org/officeDocument/2006/relationships/hyperlink" Target="https://talan.bank.gov.ua/get-user-certificate/89bf2-tvxJcEEI8nJY36" TargetMode="External"/><Relationship Id="rId753" Type="http://schemas.openxmlformats.org/officeDocument/2006/relationships/hyperlink" Target="https://talan.bank.gov.ua/get-user-certificate/89bf2bgrxyJ_wlBtsYpz" TargetMode="External"/><Relationship Id="rId101" Type="http://schemas.openxmlformats.org/officeDocument/2006/relationships/hyperlink" Target="https://talan.bank.gov.ua/get-user-certificate/89bf2M88BD_zJJXR6kQ5" TargetMode="External"/><Relationship Id="rId185" Type="http://schemas.openxmlformats.org/officeDocument/2006/relationships/hyperlink" Target="https://talan.bank.gov.ua/get-user-certificate/89bf26EdvsOrtZFcD_Bw" TargetMode="External"/><Relationship Id="rId406" Type="http://schemas.openxmlformats.org/officeDocument/2006/relationships/hyperlink" Target="https://talan.bank.gov.ua/get-user-certificate/89bf2U_uXFoo-MT8wyDP" TargetMode="External"/><Relationship Id="rId960" Type="http://schemas.openxmlformats.org/officeDocument/2006/relationships/hyperlink" Target="https://talan.bank.gov.ua/get-user-certificate/89bf2VJbGbyz3sY3shZs" TargetMode="External"/><Relationship Id="rId1036" Type="http://schemas.openxmlformats.org/officeDocument/2006/relationships/hyperlink" Target="https://talan.bank.gov.ua/get-user-certificate/89bf2i28owdHN2hT85Ks" TargetMode="External"/><Relationship Id="rId392" Type="http://schemas.openxmlformats.org/officeDocument/2006/relationships/hyperlink" Target="https://talan.bank.gov.ua/get-user-certificate/89bf2mpQORHJvUHazUHJ" TargetMode="External"/><Relationship Id="rId613" Type="http://schemas.openxmlformats.org/officeDocument/2006/relationships/hyperlink" Target="https://talan.bank.gov.ua/get-user-certificate/89bf2-tw8h8-VJhIV83e" TargetMode="External"/><Relationship Id="rId697" Type="http://schemas.openxmlformats.org/officeDocument/2006/relationships/hyperlink" Target="https://talan.bank.gov.ua/get-user-certificate/89bf2U-pJOdLkLRnxQpt" TargetMode="External"/><Relationship Id="rId820" Type="http://schemas.openxmlformats.org/officeDocument/2006/relationships/hyperlink" Target="https://talan.bank.gov.ua/get-user-certificate/89bf2-4KBo0GK9lZFZwU" TargetMode="External"/><Relationship Id="rId918" Type="http://schemas.openxmlformats.org/officeDocument/2006/relationships/hyperlink" Target="https://talan.bank.gov.ua/get-user-certificate/89bf2xfgb8Xb3P9JFWXz" TargetMode="External"/><Relationship Id="rId252" Type="http://schemas.openxmlformats.org/officeDocument/2006/relationships/hyperlink" Target="https://talan.bank.gov.ua/get-user-certificate/89bf2QuZRbS8-lIWjYMj" TargetMode="External"/><Relationship Id="rId47" Type="http://schemas.openxmlformats.org/officeDocument/2006/relationships/hyperlink" Target="https://talan.bank.gov.ua/get-user-certificate/89bf2tmaO43W5_f0YYQ9" TargetMode="External"/><Relationship Id="rId112" Type="http://schemas.openxmlformats.org/officeDocument/2006/relationships/hyperlink" Target="https://talan.bank.gov.ua/get-user-certificate/89bf2708GW6eZCuRsSD0" TargetMode="External"/><Relationship Id="rId557" Type="http://schemas.openxmlformats.org/officeDocument/2006/relationships/hyperlink" Target="https://talan.bank.gov.ua/get-user-certificate/89bf2xCIw0p99julySkd" TargetMode="External"/><Relationship Id="rId764" Type="http://schemas.openxmlformats.org/officeDocument/2006/relationships/hyperlink" Target="https://talan.bank.gov.ua/get-user-certificate/89bf2zmA7OFwM6flF0zR" TargetMode="External"/><Relationship Id="rId971" Type="http://schemas.openxmlformats.org/officeDocument/2006/relationships/hyperlink" Target="https://talan.bank.gov.ua/get-user-certificate/89bf2G-WWShu1t0ZpIEm" TargetMode="External"/><Relationship Id="rId196" Type="http://schemas.openxmlformats.org/officeDocument/2006/relationships/hyperlink" Target="https://talan.bank.gov.ua/get-user-certificate/89bf2_cRX64pqYBgI9A2" TargetMode="External"/><Relationship Id="rId417" Type="http://schemas.openxmlformats.org/officeDocument/2006/relationships/hyperlink" Target="https://talan.bank.gov.ua/get-user-certificate/89bf2oqOhA79BsZ3NPi1" TargetMode="External"/><Relationship Id="rId624" Type="http://schemas.openxmlformats.org/officeDocument/2006/relationships/hyperlink" Target="https://talan.bank.gov.ua/get-user-certificate/89bf2Cy17Ce8aL0peWzV" TargetMode="External"/><Relationship Id="rId831" Type="http://schemas.openxmlformats.org/officeDocument/2006/relationships/hyperlink" Target="https://talan.bank.gov.ua/get-user-certificate/89bf2wWDvf4VY9cWfq8V" TargetMode="External"/><Relationship Id="rId1047" Type="http://schemas.openxmlformats.org/officeDocument/2006/relationships/hyperlink" Target="https://talan.bank.gov.ua/get-user-certificate/89bf2TqmR8h5wKmazcND" TargetMode="External"/><Relationship Id="rId263" Type="http://schemas.openxmlformats.org/officeDocument/2006/relationships/hyperlink" Target="https://talan.bank.gov.ua/get-user-certificate/89bf2FcznrNKpuD0d5Jz" TargetMode="External"/><Relationship Id="rId470" Type="http://schemas.openxmlformats.org/officeDocument/2006/relationships/hyperlink" Target="https://talan.bank.gov.ua/get-user-certificate/89bf2S2DcNTKOKVLZSu1" TargetMode="External"/><Relationship Id="rId929" Type="http://schemas.openxmlformats.org/officeDocument/2006/relationships/hyperlink" Target="https://talan.bank.gov.ua/get-user-certificate/89bf21v84m2ugPkOgcqf" TargetMode="External"/><Relationship Id="rId58" Type="http://schemas.openxmlformats.org/officeDocument/2006/relationships/hyperlink" Target="https://talan.bank.gov.ua/get-user-certificate/89bf2Mls7-zO767qEcAD" TargetMode="External"/><Relationship Id="rId123" Type="http://schemas.openxmlformats.org/officeDocument/2006/relationships/hyperlink" Target="https://talan.bank.gov.ua/get-user-certificate/89bf2Ff0qPGZIMDdFkBH" TargetMode="External"/><Relationship Id="rId330" Type="http://schemas.openxmlformats.org/officeDocument/2006/relationships/hyperlink" Target="https://talan.bank.gov.ua/get-user-certificate/89bf2NrqyIeXt7bArW_k" TargetMode="External"/><Relationship Id="rId568" Type="http://schemas.openxmlformats.org/officeDocument/2006/relationships/hyperlink" Target="https://talan.bank.gov.ua/get-user-certificate/89bf27UQ1L3MLOR-X-ui" TargetMode="External"/><Relationship Id="rId775" Type="http://schemas.openxmlformats.org/officeDocument/2006/relationships/hyperlink" Target="https://talan.bank.gov.ua/get-user-certificate/89bf2C1XzW-AU10-DFWb" TargetMode="External"/><Relationship Id="rId982" Type="http://schemas.openxmlformats.org/officeDocument/2006/relationships/hyperlink" Target="https://talan.bank.gov.ua/get-user-certificate/89bf2ex_pcgYrseEH0lS" TargetMode="External"/><Relationship Id="rId428" Type="http://schemas.openxmlformats.org/officeDocument/2006/relationships/hyperlink" Target="https://talan.bank.gov.ua/get-user-certificate/89bf2kRQ6n3MaNqx2ENA" TargetMode="External"/><Relationship Id="rId635" Type="http://schemas.openxmlformats.org/officeDocument/2006/relationships/hyperlink" Target="https://talan.bank.gov.ua/get-user-certificate/89bf2qUukGpXeOzq48Lz" TargetMode="External"/><Relationship Id="rId842" Type="http://schemas.openxmlformats.org/officeDocument/2006/relationships/hyperlink" Target="https://talan.bank.gov.ua/get-user-certificate/89bf21mYWX8o39WpcTQ5" TargetMode="External"/><Relationship Id="rId1058" Type="http://schemas.openxmlformats.org/officeDocument/2006/relationships/hyperlink" Target="https://talan.bank.gov.ua/get-user-certificate/89bf2NBQbw1uJR5ajYuV" TargetMode="External"/><Relationship Id="rId274" Type="http://schemas.openxmlformats.org/officeDocument/2006/relationships/hyperlink" Target="https://talan.bank.gov.ua/get-user-certificate/89bf2Z26GbNp_WzJfBcq" TargetMode="External"/><Relationship Id="rId481" Type="http://schemas.openxmlformats.org/officeDocument/2006/relationships/hyperlink" Target="https://talan.bank.gov.ua/get-user-certificate/89bf21vk9xlwt0ivZTFg" TargetMode="External"/><Relationship Id="rId702" Type="http://schemas.openxmlformats.org/officeDocument/2006/relationships/hyperlink" Target="https://talan.bank.gov.ua/get-user-certificate/89bf2FKy7fZnNIULfSvC" TargetMode="External"/><Relationship Id="rId69" Type="http://schemas.openxmlformats.org/officeDocument/2006/relationships/hyperlink" Target="https://talan.bank.gov.ua/get-user-certificate/89bf2Y23YowjiyO4oVC_" TargetMode="External"/><Relationship Id="rId134" Type="http://schemas.openxmlformats.org/officeDocument/2006/relationships/hyperlink" Target="https://talan.bank.gov.ua/get-user-certificate/89bf2YsidRYmnn9xvMnI" TargetMode="External"/><Relationship Id="rId579" Type="http://schemas.openxmlformats.org/officeDocument/2006/relationships/hyperlink" Target="https://talan.bank.gov.ua/get-user-certificate/89bf2Bqbcl6PrWEkWMvV" TargetMode="External"/><Relationship Id="rId786" Type="http://schemas.openxmlformats.org/officeDocument/2006/relationships/hyperlink" Target="https://talan.bank.gov.ua/get-user-certificate/89bf2Ly5DncEXvMQvIfe" TargetMode="External"/><Relationship Id="rId993" Type="http://schemas.openxmlformats.org/officeDocument/2006/relationships/hyperlink" Target="https://talan.bank.gov.ua/get-user-certificate/89bf2nnI-P3kbmL61iOk" TargetMode="External"/><Relationship Id="rId341" Type="http://schemas.openxmlformats.org/officeDocument/2006/relationships/hyperlink" Target="https://talan.bank.gov.ua/get-user-certificate/89bf2Gc5Ssz0_QbCjH1w" TargetMode="External"/><Relationship Id="rId439" Type="http://schemas.openxmlformats.org/officeDocument/2006/relationships/hyperlink" Target="https://talan.bank.gov.ua/get-user-certificate/89bf2bryk1upXUJ-AkJY" TargetMode="External"/><Relationship Id="rId646" Type="http://schemas.openxmlformats.org/officeDocument/2006/relationships/hyperlink" Target="https://talan.bank.gov.ua/get-user-certificate/89bf27-6CP0kMfWnKwDv" TargetMode="External"/><Relationship Id="rId1069" Type="http://schemas.openxmlformats.org/officeDocument/2006/relationships/hyperlink" Target="https://talan.bank.gov.ua/get-user-certificate/89bf21XhHwVWkCo_3OzF" TargetMode="External"/><Relationship Id="rId201" Type="http://schemas.openxmlformats.org/officeDocument/2006/relationships/hyperlink" Target="https://talan.bank.gov.ua/get-user-certificate/89bf2zdC6YP-laIVcQlJ" TargetMode="External"/><Relationship Id="rId285" Type="http://schemas.openxmlformats.org/officeDocument/2006/relationships/hyperlink" Target="https://talan.bank.gov.ua/get-user-certificate/89bf2MUF3hhzTdJceCLb" TargetMode="External"/><Relationship Id="rId506" Type="http://schemas.openxmlformats.org/officeDocument/2006/relationships/hyperlink" Target="https://talan.bank.gov.ua/get-user-certificate/89bf2WsItPy7accQ2uTF" TargetMode="External"/><Relationship Id="rId853" Type="http://schemas.openxmlformats.org/officeDocument/2006/relationships/hyperlink" Target="https://talan.bank.gov.ua/get-user-certificate/89bf2hwopEqrT_NNJLYo" TargetMode="External"/><Relationship Id="rId492" Type="http://schemas.openxmlformats.org/officeDocument/2006/relationships/hyperlink" Target="https://talan.bank.gov.ua/get-user-certificate/89bf2vjccgo8QMFGDap6" TargetMode="External"/><Relationship Id="rId713" Type="http://schemas.openxmlformats.org/officeDocument/2006/relationships/hyperlink" Target="https://talan.bank.gov.ua/get-user-certificate/89bf20eEQ2G-Ys-FlNYH" TargetMode="External"/><Relationship Id="rId797" Type="http://schemas.openxmlformats.org/officeDocument/2006/relationships/hyperlink" Target="https://talan.bank.gov.ua/get-user-certificate/89bf2srj4s2JSKlGnY66" TargetMode="External"/><Relationship Id="rId920" Type="http://schemas.openxmlformats.org/officeDocument/2006/relationships/hyperlink" Target="https://talan.bank.gov.ua/get-user-certificate/89bf2gIohw-5X2vXhjzX" TargetMode="External"/><Relationship Id="rId145" Type="http://schemas.openxmlformats.org/officeDocument/2006/relationships/hyperlink" Target="https://talan.bank.gov.ua/get-user-certificate/89bf23NZbjWtp4M2ohOV" TargetMode="External"/><Relationship Id="rId352" Type="http://schemas.openxmlformats.org/officeDocument/2006/relationships/hyperlink" Target="https://talan.bank.gov.ua/get-user-certificate/89bf27TVScQAleBPBcbl" TargetMode="External"/><Relationship Id="rId212" Type="http://schemas.openxmlformats.org/officeDocument/2006/relationships/hyperlink" Target="https://talan.bank.gov.ua/get-user-certificate/89bf2Z_rPj9p0-C7weyO" TargetMode="External"/><Relationship Id="rId657" Type="http://schemas.openxmlformats.org/officeDocument/2006/relationships/hyperlink" Target="https://talan.bank.gov.ua/get-user-certificate/89bf2Qkqjh91TciHAsLw" TargetMode="External"/><Relationship Id="rId864" Type="http://schemas.openxmlformats.org/officeDocument/2006/relationships/hyperlink" Target="https://talan.bank.gov.ua/get-user-certificate/89bf2cA8hE55yE1nej1N" TargetMode="External"/><Relationship Id="rId296" Type="http://schemas.openxmlformats.org/officeDocument/2006/relationships/hyperlink" Target="https://talan.bank.gov.ua/get-user-certificate/89bf25bNA_QmA1-HUsBi" TargetMode="External"/><Relationship Id="rId517" Type="http://schemas.openxmlformats.org/officeDocument/2006/relationships/hyperlink" Target="https://talan.bank.gov.ua/get-user-certificate/89bf2zzi_scPtRTFCekS" TargetMode="External"/><Relationship Id="rId724" Type="http://schemas.openxmlformats.org/officeDocument/2006/relationships/hyperlink" Target="https://talan.bank.gov.ua/get-user-certificate/89bf2_bnQ7wnInp4Z-GE" TargetMode="External"/><Relationship Id="rId931" Type="http://schemas.openxmlformats.org/officeDocument/2006/relationships/hyperlink" Target="https://talan.bank.gov.ua/get-user-certificate/89bf27GENY6Uc1U6zBZ9" TargetMode="External"/><Relationship Id="rId60" Type="http://schemas.openxmlformats.org/officeDocument/2006/relationships/hyperlink" Target="https://talan.bank.gov.ua/get-user-certificate/89bf2j-guzxOum11Wvs3" TargetMode="External"/><Relationship Id="rId156" Type="http://schemas.openxmlformats.org/officeDocument/2006/relationships/hyperlink" Target="https://talan.bank.gov.ua/get-user-certificate/89bf2isOs8i7Wzie6JU-" TargetMode="External"/><Relationship Id="rId363" Type="http://schemas.openxmlformats.org/officeDocument/2006/relationships/hyperlink" Target="https://talan.bank.gov.ua/get-user-certificate/89bf28k7dwBsCeUSpJC6" TargetMode="External"/><Relationship Id="rId570" Type="http://schemas.openxmlformats.org/officeDocument/2006/relationships/hyperlink" Target="https://talan.bank.gov.ua/get-user-certificate/89bf273Z_BEioxdZ4FVx" TargetMode="External"/><Relationship Id="rId1007" Type="http://schemas.openxmlformats.org/officeDocument/2006/relationships/hyperlink" Target="https://talan.bank.gov.ua/get-user-certificate/89bf2KPlq9U9kftASuqX" TargetMode="External"/><Relationship Id="rId223" Type="http://schemas.openxmlformats.org/officeDocument/2006/relationships/hyperlink" Target="https://talan.bank.gov.ua/get-user-certificate/89bf2abY3RB89OilZnE7" TargetMode="External"/><Relationship Id="rId430" Type="http://schemas.openxmlformats.org/officeDocument/2006/relationships/hyperlink" Target="https://talan.bank.gov.ua/get-user-certificate/89bf2Mmy6q73XyDIitWs" TargetMode="External"/><Relationship Id="rId668" Type="http://schemas.openxmlformats.org/officeDocument/2006/relationships/hyperlink" Target="https://talan.bank.gov.ua/get-user-certificate/89bf2zvAAPMwlXKP7tai" TargetMode="External"/><Relationship Id="rId875" Type="http://schemas.openxmlformats.org/officeDocument/2006/relationships/hyperlink" Target="https://talan.bank.gov.ua/get-user-certificate/89bf2y8AW1rvmnn-a6Lx" TargetMode="External"/><Relationship Id="rId1060" Type="http://schemas.openxmlformats.org/officeDocument/2006/relationships/hyperlink" Target="https://talan.bank.gov.ua/get-user-certificate/89bf2u0o7tFw3_a5izXr" TargetMode="External"/><Relationship Id="rId18" Type="http://schemas.openxmlformats.org/officeDocument/2006/relationships/hyperlink" Target="https://talan.bank.gov.ua/get-user-certificate/89bf2WrIolMJ_YLVzEtd" TargetMode="External"/><Relationship Id="rId528" Type="http://schemas.openxmlformats.org/officeDocument/2006/relationships/hyperlink" Target="https://talan.bank.gov.ua/get-user-certificate/89bf2nPcxnmqAEyfowO5" TargetMode="External"/><Relationship Id="rId735" Type="http://schemas.openxmlformats.org/officeDocument/2006/relationships/hyperlink" Target="https://talan.bank.gov.ua/get-user-certificate/89bf2AE1bMaqUp1eL-Ps" TargetMode="External"/><Relationship Id="rId942" Type="http://schemas.openxmlformats.org/officeDocument/2006/relationships/hyperlink" Target="https://talan.bank.gov.ua/get-user-certificate/89bf2_24eg92nTRNANdh" TargetMode="External"/><Relationship Id="rId167" Type="http://schemas.openxmlformats.org/officeDocument/2006/relationships/hyperlink" Target="https://talan.bank.gov.ua/get-user-certificate/89bf29aBDj2seT6nyNSg" TargetMode="External"/><Relationship Id="rId374" Type="http://schemas.openxmlformats.org/officeDocument/2006/relationships/hyperlink" Target="https://talan.bank.gov.ua/get-user-certificate/89bf2DI3iRb_ijLjZsqO" TargetMode="External"/><Relationship Id="rId581" Type="http://schemas.openxmlformats.org/officeDocument/2006/relationships/hyperlink" Target="https://talan.bank.gov.ua/get-user-certificate/89bf2zoe0DvFFMHPiWnX" TargetMode="External"/><Relationship Id="rId1018" Type="http://schemas.openxmlformats.org/officeDocument/2006/relationships/hyperlink" Target="https://talan.bank.gov.ua/get-user-certificate/89bf2FKZJBclsrj8aBhM" TargetMode="External"/><Relationship Id="rId71" Type="http://schemas.openxmlformats.org/officeDocument/2006/relationships/hyperlink" Target="https://talan.bank.gov.ua/get-user-certificate/89bf2Uykd-DvwC_bSMrf" TargetMode="External"/><Relationship Id="rId234" Type="http://schemas.openxmlformats.org/officeDocument/2006/relationships/hyperlink" Target="https://talan.bank.gov.ua/get-user-certificate/89bf2VsgyYyXX8NS_7rP" TargetMode="External"/><Relationship Id="rId679" Type="http://schemas.openxmlformats.org/officeDocument/2006/relationships/hyperlink" Target="https://talan.bank.gov.ua/get-user-certificate/89bf2p-LYPWJhFHE41Pi" TargetMode="External"/><Relationship Id="rId802" Type="http://schemas.openxmlformats.org/officeDocument/2006/relationships/hyperlink" Target="https://talan.bank.gov.ua/get-user-certificate/89bf22voWG0SIZRaTRrB" TargetMode="External"/><Relationship Id="rId886" Type="http://schemas.openxmlformats.org/officeDocument/2006/relationships/hyperlink" Target="https://talan.bank.gov.ua/get-user-certificate/89bf2oNzK5Qgn2KInZB0" TargetMode="External"/><Relationship Id="rId2" Type="http://schemas.openxmlformats.org/officeDocument/2006/relationships/hyperlink" Target="https://talan.bank.gov.ua/get-user-certificate/89bf2l3IdmlM4HIFOCwv" TargetMode="External"/><Relationship Id="rId29" Type="http://schemas.openxmlformats.org/officeDocument/2006/relationships/hyperlink" Target="https://talan.bank.gov.ua/get-user-certificate/89bf2ekntx5cXAy3NU35" TargetMode="External"/><Relationship Id="rId441" Type="http://schemas.openxmlformats.org/officeDocument/2006/relationships/hyperlink" Target="https://talan.bank.gov.ua/get-user-certificate/89bf2BGHQXlQJpK2aR4D" TargetMode="External"/><Relationship Id="rId539" Type="http://schemas.openxmlformats.org/officeDocument/2006/relationships/hyperlink" Target="https://talan.bank.gov.ua/get-user-certificate/89bf2-dc2l_Ouu1l-mCf" TargetMode="External"/><Relationship Id="rId746" Type="http://schemas.openxmlformats.org/officeDocument/2006/relationships/hyperlink" Target="https://talan.bank.gov.ua/get-user-certificate/89bf2H7HNXfAYOOQ3gsl" TargetMode="External"/><Relationship Id="rId1071" Type="http://schemas.openxmlformats.org/officeDocument/2006/relationships/hyperlink" Target="https://talan.bank.gov.ua/get-user-certificate/89bf2AWa8H9-VnEinsV7" TargetMode="External"/><Relationship Id="rId178" Type="http://schemas.openxmlformats.org/officeDocument/2006/relationships/hyperlink" Target="https://talan.bank.gov.ua/get-user-certificate/89bf2SFyvD8nzTQ8thJg" TargetMode="External"/><Relationship Id="rId301" Type="http://schemas.openxmlformats.org/officeDocument/2006/relationships/hyperlink" Target="https://talan.bank.gov.ua/get-user-certificate/89bf2qMAxkPZfA8sB3rt" TargetMode="External"/><Relationship Id="rId953" Type="http://schemas.openxmlformats.org/officeDocument/2006/relationships/hyperlink" Target="https://talan.bank.gov.ua/get-user-certificate/89bf2Cag7v5mb8R1srf4" TargetMode="External"/><Relationship Id="rId1029" Type="http://schemas.openxmlformats.org/officeDocument/2006/relationships/hyperlink" Target="https://talan.bank.gov.ua/get-user-certificate/89bf2WUKKgFf_5kBMMng" TargetMode="External"/><Relationship Id="rId82" Type="http://schemas.openxmlformats.org/officeDocument/2006/relationships/hyperlink" Target="https://talan.bank.gov.ua/get-user-certificate/89bf2CWBDEP__WrwOOpX" TargetMode="External"/><Relationship Id="rId385" Type="http://schemas.openxmlformats.org/officeDocument/2006/relationships/hyperlink" Target="https://talan.bank.gov.ua/get-user-certificate/89bf23UM6n01OdtFGnyL" TargetMode="External"/><Relationship Id="rId592" Type="http://schemas.openxmlformats.org/officeDocument/2006/relationships/hyperlink" Target="https://talan.bank.gov.ua/get-user-certificate/89bf2YlWujlUDYi3vapl" TargetMode="External"/><Relationship Id="rId606" Type="http://schemas.openxmlformats.org/officeDocument/2006/relationships/hyperlink" Target="https://talan.bank.gov.ua/get-user-certificate/89bf2t796iT3d6gY7drF" TargetMode="External"/><Relationship Id="rId813" Type="http://schemas.openxmlformats.org/officeDocument/2006/relationships/hyperlink" Target="https://talan.bank.gov.ua/get-user-certificate/89bf2rDGx9ko6XIZNr_d" TargetMode="External"/><Relationship Id="rId245" Type="http://schemas.openxmlformats.org/officeDocument/2006/relationships/hyperlink" Target="https://talan.bank.gov.ua/get-user-certificate/89bf2HJRN5nKCV46ysFb" TargetMode="External"/><Relationship Id="rId452" Type="http://schemas.openxmlformats.org/officeDocument/2006/relationships/hyperlink" Target="https://talan.bank.gov.ua/get-user-certificate/89bf2678Q_xZh5BAfmzO" TargetMode="External"/><Relationship Id="rId897" Type="http://schemas.openxmlformats.org/officeDocument/2006/relationships/hyperlink" Target="https://talan.bank.gov.ua/get-user-certificate/89bf2v4eLLRsY6Di4ZR4" TargetMode="External"/><Relationship Id="rId1082" Type="http://schemas.openxmlformats.org/officeDocument/2006/relationships/hyperlink" Target="https://talan.bank.gov.ua/get-user-certificate/89bf2D80x3YX3I9OAjEh" TargetMode="External"/><Relationship Id="rId105" Type="http://schemas.openxmlformats.org/officeDocument/2006/relationships/hyperlink" Target="https://talan.bank.gov.ua/get-user-certificate/89bf2_zSg92p5owR4km8" TargetMode="External"/><Relationship Id="rId312" Type="http://schemas.openxmlformats.org/officeDocument/2006/relationships/hyperlink" Target="https://talan.bank.gov.ua/get-user-certificate/89bf2doNHQznC5wu41An" TargetMode="External"/><Relationship Id="rId757" Type="http://schemas.openxmlformats.org/officeDocument/2006/relationships/hyperlink" Target="https://talan.bank.gov.ua/get-user-certificate/89bf2aw6o_1w8c2VwqB0" TargetMode="External"/><Relationship Id="rId964" Type="http://schemas.openxmlformats.org/officeDocument/2006/relationships/hyperlink" Target="https://talan.bank.gov.ua/get-user-certificate/89bf2Xg_mra7zPHU7y7O" TargetMode="External"/><Relationship Id="rId93" Type="http://schemas.openxmlformats.org/officeDocument/2006/relationships/hyperlink" Target="https://talan.bank.gov.ua/get-user-certificate/89bf277sbP8duNLCEtHg" TargetMode="External"/><Relationship Id="rId189" Type="http://schemas.openxmlformats.org/officeDocument/2006/relationships/hyperlink" Target="https://talan.bank.gov.ua/get-user-certificate/89bf2HZT_8F577dOe7TQ" TargetMode="External"/><Relationship Id="rId396" Type="http://schemas.openxmlformats.org/officeDocument/2006/relationships/hyperlink" Target="https://talan.bank.gov.ua/get-user-certificate/89bf2OI8bG5r1QxOPHAQ" TargetMode="External"/><Relationship Id="rId617" Type="http://schemas.openxmlformats.org/officeDocument/2006/relationships/hyperlink" Target="https://talan.bank.gov.ua/get-user-certificate/89bf2DGu182Toh2yDgVS" TargetMode="External"/><Relationship Id="rId824" Type="http://schemas.openxmlformats.org/officeDocument/2006/relationships/hyperlink" Target="https://talan.bank.gov.ua/get-user-certificate/89bf2yWbb1vuLiPfFA4u" TargetMode="External"/><Relationship Id="rId256" Type="http://schemas.openxmlformats.org/officeDocument/2006/relationships/hyperlink" Target="https://talan.bank.gov.ua/get-user-certificate/89bf2_kEZghxVmnRGaf9" TargetMode="External"/><Relationship Id="rId463" Type="http://schemas.openxmlformats.org/officeDocument/2006/relationships/hyperlink" Target="https://talan.bank.gov.ua/get-user-certificate/89bf29KbCAbgxcWAYu6w" TargetMode="External"/><Relationship Id="rId670" Type="http://schemas.openxmlformats.org/officeDocument/2006/relationships/hyperlink" Target="https://talan.bank.gov.ua/get-user-certificate/89bf2UIED2uoj6zO-fmA" TargetMode="External"/><Relationship Id="rId116" Type="http://schemas.openxmlformats.org/officeDocument/2006/relationships/hyperlink" Target="https://talan.bank.gov.ua/get-user-certificate/89bf24w0YH3GqigpfotC" TargetMode="External"/><Relationship Id="rId323" Type="http://schemas.openxmlformats.org/officeDocument/2006/relationships/hyperlink" Target="https://talan.bank.gov.ua/get-user-certificate/89bf29Jyop3I3ra8QHNn" TargetMode="External"/><Relationship Id="rId530" Type="http://schemas.openxmlformats.org/officeDocument/2006/relationships/hyperlink" Target="https://talan.bank.gov.ua/get-user-certificate/89bf28GqV8jFYNChFOMU" TargetMode="External"/><Relationship Id="rId768" Type="http://schemas.openxmlformats.org/officeDocument/2006/relationships/hyperlink" Target="https://talan.bank.gov.ua/get-user-certificate/89bf2KImq0nWgZQMXBUG" TargetMode="External"/><Relationship Id="rId975" Type="http://schemas.openxmlformats.org/officeDocument/2006/relationships/hyperlink" Target="https://talan.bank.gov.ua/get-user-certificate/89bf2PkqB2dSbCvWRbQr" TargetMode="External"/><Relationship Id="rId20" Type="http://schemas.openxmlformats.org/officeDocument/2006/relationships/hyperlink" Target="https://talan.bank.gov.ua/get-user-certificate/89bf2DAy_0rbJuBXYv0K" TargetMode="External"/><Relationship Id="rId628" Type="http://schemas.openxmlformats.org/officeDocument/2006/relationships/hyperlink" Target="https://talan.bank.gov.ua/get-user-certificate/89bf29hpsjshWDVGDkOI" TargetMode="External"/><Relationship Id="rId835" Type="http://schemas.openxmlformats.org/officeDocument/2006/relationships/hyperlink" Target="https://talan.bank.gov.ua/get-user-certificate/89bf2y3kwV3NxCt8m5Yf" TargetMode="External"/><Relationship Id="rId267" Type="http://schemas.openxmlformats.org/officeDocument/2006/relationships/hyperlink" Target="https://talan.bank.gov.ua/get-user-certificate/89bf2JDGtzuaMPvlJLg6" TargetMode="External"/><Relationship Id="rId474" Type="http://schemas.openxmlformats.org/officeDocument/2006/relationships/hyperlink" Target="https://talan.bank.gov.ua/get-user-certificate/89bf2VUBFxovmJ8W5j1B" TargetMode="External"/><Relationship Id="rId1020" Type="http://schemas.openxmlformats.org/officeDocument/2006/relationships/hyperlink" Target="https://talan.bank.gov.ua/get-user-certificate/89bf2u5aCWtYUs6nGgP6" TargetMode="External"/><Relationship Id="rId127" Type="http://schemas.openxmlformats.org/officeDocument/2006/relationships/hyperlink" Target="https://talan.bank.gov.ua/get-user-certificate/89bf2m0F3HIREXVRnF76" TargetMode="External"/><Relationship Id="rId681" Type="http://schemas.openxmlformats.org/officeDocument/2006/relationships/hyperlink" Target="https://talan.bank.gov.ua/get-user-certificate/89bf2T7MZEYkMckw1KZy" TargetMode="External"/><Relationship Id="rId779" Type="http://schemas.openxmlformats.org/officeDocument/2006/relationships/hyperlink" Target="https://talan.bank.gov.ua/get-user-certificate/89bf2MXX-2bwBHI4my-1" TargetMode="External"/><Relationship Id="rId902" Type="http://schemas.openxmlformats.org/officeDocument/2006/relationships/hyperlink" Target="https://talan.bank.gov.ua/get-user-certificate/89bf2z_zCnsVAI3akQrf" TargetMode="External"/><Relationship Id="rId986" Type="http://schemas.openxmlformats.org/officeDocument/2006/relationships/hyperlink" Target="https://talan.bank.gov.ua/get-user-certificate/89bf2CLBhf_25YKgjs2s" TargetMode="External"/><Relationship Id="rId31" Type="http://schemas.openxmlformats.org/officeDocument/2006/relationships/hyperlink" Target="https://talan.bank.gov.ua/get-user-certificate/89bf2jG1YizftdFif1MG" TargetMode="External"/><Relationship Id="rId334" Type="http://schemas.openxmlformats.org/officeDocument/2006/relationships/hyperlink" Target="https://talan.bank.gov.ua/get-user-certificate/89bf2e9m8sEkt3288S0P" TargetMode="External"/><Relationship Id="rId541" Type="http://schemas.openxmlformats.org/officeDocument/2006/relationships/hyperlink" Target="https://talan.bank.gov.ua/get-user-certificate/89bf2ACcADinaVxCoDNB" TargetMode="External"/><Relationship Id="rId639" Type="http://schemas.openxmlformats.org/officeDocument/2006/relationships/hyperlink" Target="https://talan.bank.gov.ua/get-user-certificate/89bf2O2yRclOK7-yDMz6" TargetMode="External"/><Relationship Id="rId180" Type="http://schemas.openxmlformats.org/officeDocument/2006/relationships/hyperlink" Target="https://talan.bank.gov.ua/get-user-certificate/89bf2bVrU62cORX6_tCl" TargetMode="External"/><Relationship Id="rId278" Type="http://schemas.openxmlformats.org/officeDocument/2006/relationships/hyperlink" Target="https://talan.bank.gov.ua/get-user-certificate/89bf2Eu1CGuOYLj0W1k8" TargetMode="External"/><Relationship Id="rId401" Type="http://schemas.openxmlformats.org/officeDocument/2006/relationships/hyperlink" Target="https://talan.bank.gov.ua/get-user-certificate/89bf2-ez4whBQ9rZ76ly" TargetMode="External"/><Relationship Id="rId846" Type="http://schemas.openxmlformats.org/officeDocument/2006/relationships/hyperlink" Target="https://talan.bank.gov.ua/get-user-certificate/89bf2guoojqxHtxsIh0v" TargetMode="External"/><Relationship Id="rId1031" Type="http://schemas.openxmlformats.org/officeDocument/2006/relationships/hyperlink" Target="https://talan.bank.gov.ua/get-user-certificate/89bf2MkN6dTFoUjp34IL" TargetMode="External"/><Relationship Id="rId485" Type="http://schemas.openxmlformats.org/officeDocument/2006/relationships/hyperlink" Target="https://talan.bank.gov.ua/get-user-certificate/89bf2madYd9CK-XchtBi" TargetMode="External"/><Relationship Id="rId692" Type="http://schemas.openxmlformats.org/officeDocument/2006/relationships/hyperlink" Target="https://talan.bank.gov.ua/get-user-certificate/89bf2X3ZK_VsO6xqpZuy" TargetMode="External"/><Relationship Id="rId706" Type="http://schemas.openxmlformats.org/officeDocument/2006/relationships/hyperlink" Target="https://talan.bank.gov.ua/get-user-certificate/89bf2nrpA4ouwYU-qTjR" TargetMode="External"/><Relationship Id="rId913" Type="http://schemas.openxmlformats.org/officeDocument/2006/relationships/hyperlink" Target="https://talan.bank.gov.ua/get-user-certificate/89bf2DgXLEB2Rs_1ucXl" TargetMode="External"/><Relationship Id="rId42" Type="http://schemas.openxmlformats.org/officeDocument/2006/relationships/hyperlink" Target="https://talan.bank.gov.ua/get-user-certificate/89bf2RGRT_40ktYssFPn" TargetMode="External"/><Relationship Id="rId138" Type="http://schemas.openxmlformats.org/officeDocument/2006/relationships/hyperlink" Target="https://talan.bank.gov.ua/get-user-certificate/89bf20tzaL-_y9rcPefb" TargetMode="External"/><Relationship Id="rId345" Type="http://schemas.openxmlformats.org/officeDocument/2006/relationships/hyperlink" Target="https://talan.bank.gov.ua/get-user-certificate/89bf2lGJyja_rFlKJA6Y" TargetMode="External"/><Relationship Id="rId552" Type="http://schemas.openxmlformats.org/officeDocument/2006/relationships/hyperlink" Target="https://talan.bank.gov.ua/get-user-certificate/89bf2oqZpGP1PYzviJOw" TargetMode="External"/><Relationship Id="rId997" Type="http://schemas.openxmlformats.org/officeDocument/2006/relationships/hyperlink" Target="https://talan.bank.gov.ua/get-user-certificate/89bf2tqnb2S-LUpQzn3X" TargetMode="External"/><Relationship Id="rId191" Type="http://schemas.openxmlformats.org/officeDocument/2006/relationships/hyperlink" Target="https://talan.bank.gov.ua/get-user-certificate/89bf2pEsQMYV4xE3gcZU" TargetMode="External"/><Relationship Id="rId205" Type="http://schemas.openxmlformats.org/officeDocument/2006/relationships/hyperlink" Target="https://talan.bank.gov.ua/get-user-certificate/89bf2U5IeWuG9WXoGRAy" TargetMode="External"/><Relationship Id="rId412" Type="http://schemas.openxmlformats.org/officeDocument/2006/relationships/hyperlink" Target="https://talan.bank.gov.ua/get-user-certificate/89bf2ZffPOY_Gb-Rnd2S" TargetMode="External"/><Relationship Id="rId857" Type="http://schemas.openxmlformats.org/officeDocument/2006/relationships/hyperlink" Target="https://talan.bank.gov.ua/get-user-certificate/89bf2vgnB_jKnL4cYOG2" TargetMode="External"/><Relationship Id="rId1042" Type="http://schemas.openxmlformats.org/officeDocument/2006/relationships/hyperlink" Target="https://talan.bank.gov.ua/get-user-certificate/89bf2mUgW9SsPkdj4wp6" TargetMode="External"/><Relationship Id="rId289" Type="http://schemas.openxmlformats.org/officeDocument/2006/relationships/hyperlink" Target="https://talan.bank.gov.ua/get-user-certificate/89bf2fqhK0EIS1VwCJz3" TargetMode="External"/><Relationship Id="rId496" Type="http://schemas.openxmlformats.org/officeDocument/2006/relationships/hyperlink" Target="https://talan.bank.gov.ua/get-user-certificate/89bf2XAoGDDLp7_xwA8U" TargetMode="External"/><Relationship Id="rId717" Type="http://schemas.openxmlformats.org/officeDocument/2006/relationships/hyperlink" Target="https://talan.bank.gov.ua/get-user-certificate/89bf2Fs-kJRcYT551yAq" TargetMode="External"/><Relationship Id="rId924" Type="http://schemas.openxmlformats.org/officeDocument/2006/relationships/hyperlink" Target="https://talan.bank.gov.ua/get-user-certificate/89bf2qYLk0ESTMeZHJD_" TargetMode="External"/><Relationship Id="rId53" Type="http://schemas.openxmlformats.org/officeDocument/2006/relationships/hyperlink" Target="https://talan.bank.gov.ua/get-user-certificate/89bf2-wYLdcGHY4lRqMy" TargetMode="External"/><Relationship Id="rId149" Type="http://schemas.openxmlformats.org/officeDocument/2006/relationships/hyperlink" Target="https://talan.bank.gov.ua/get-user-certificate/89bf2UzqlPG44O2GbnGu" TargetMode="External"/><Relationship Id="rId356" Type="http://schemas.openxmlformats.org/officeDocument/2006/relationships/hyperlink" Target="https://talan.bank.gov.ua/get-user-certificate/89bf2nWSN0Jfk7Aykppx" TargetMode="External"/><Relationship Id="rId563" Type="http://schemas.openxmlformats.org/officeDocument/2006/relationships/hyperlink" Target="https://talan.bank.gov.ua/get-user-certificate/89bf2qr1EhfzWNw-rFfy" TargetMode="External"/><Relationship Id="rId770" Type="http://schemas.openxmlformats.org/officeDocument/2006/relationships/hyperlink" Target="https://talan.bank.gov.ua/get-user-certificate/89bf22vBXyDwgU0KfmuG" TargetMode="External"/><Relationship Id="rId216" Type="http://schemas.openxmlformats.org/officeDocument/2006/relationships/hyperlink" Target="https://talan.bank.gov.ua/get-user-certificate/89bf2g4pyJgvf0Z5IePG" TargetMode="External"/><Relationship Id="rId423" Type="http://schemas.openxmlformats.org/officeDocument/2006/relationships/hyperlink" Target="https://talan.bank.gov.ua/get-user-certificate/89bf2jlzEDDnBrrKmduP" TargetMode="External"/><Relationship Id="rId868" Type="http://schemas.openxmlformats.org/officeDocument/2006/relationships/hyperlink" Target="https://talan.bank.gov.ua/get-user-certificate/89bf23WsZtBuvpYlxPUK" TargetMode="External"/><Relationship Id="rId1053" Type="http://schemas.openxmlformats.org/officeDocument/2006/relationships/hyperlink" Target="https://talan.bank.gov.ua/get-user-certificate/89bf2geRFf2BmgK_mxul" TargetMode="External"/><Relationship Id="rId630" Type="http://schemas.openxmlformats.org/officeDocument/2006/relationships/hyperlink" Target="https://talan.bank.gov.ua/get-user-certificate/89bf2hW7r23rJL3eLQnz" TargetMode="External"/><Relationship Id="rId728" Type="http://schemas.openxmlformats.org/officeDocument/2006/relationships/hyperlink" Target="https://talan.bank.gov.ua/get-user-certificate/89bf2LWer8lqLni3n0iC" TargetMode="External"/><Relationship Id="rId935" Type="http://schemas.openxmlformats.org/officeDocument/2006/relationships/hyperlink" Target="https://talan.bank.gov.ua/get-user-certificate/89bf2qr68yn6FN_rWMPG" TargetMode="External"/><Relationship Id="rId64" Type="http://schemas.openxmlformats.org/officeDocument/2006/relationships/hyperlink" Target="https://talan.bank.gov.ua/get-user-certificate/89bf23Ui3IbJ9zphYaox" TargetMode="External"/><Relationship Id="rId367" Type="http://schemas.openxmlformats.org/officeDocument/2006/relationships/hyperlink" Target="https://talan.bank.gov.ua/get-user-certificate/89bf24QI9T4IH9U8FgeZ" TargetMode="External"/><Relationship Id="rId574" Type="http://schemas.openxmlformats.org/officeDocument/2006/relationships/hyperlink" Target="https://talan.bank.gov.ua/get-user-certificate/89bf2lltRpJiBO2EnHfF" TargetMode="External"/><Relationship Id="rId227" Type="http://schemas.openxmlformats.org/officeDocument/2006/relationships/hyperlink" Target="https://talan.bank.gov.ua/get-user-certificate/89bf2NvS-5oM0BO3DDT1" TargetMode="External"/><Relationship Id="rId781" Type="http://schemas.openxmlformats.org/officeDocument/2006/relationships/hyperlink" Target="https://talan.bank.gov.ua/get-user-certificate/89bf2hW_hKTR7El0ZUtB" TargetMode="External"/><Relationship Id="rId879" Type="http://schemas.openxmlformats.org/officeDocument/2006/relationships/hyperlink" Target="https://talan.bank.gov.ua/get-user-certificate/89bf2Ecv_xoGcsWS1tzb" TargetMode="External"/><Relationship Id="rId434" Type="http://schemas.openxmlformats.org/officeDocument/2006/relationships/hyperlink" Target="https://talan.bank.gov.ua/get-user-certificate/89bf2QuqV8GlpcTLCG48" TargetMode="External"/><Relationship Id="rId641" Type="http://schemas.openxmlformats.org/officeDocument/2006/relationships/hyperlink" Target="https://talan.bank.gov.ua/get-user-certificate/89bf2RxKdKFWb73wGPzB" TargetMode="External"/><Relationship Id="rId739" Type="http://schemas.openxmlformats.org/officeDocument/2006/relationships/hyperlink" Target="https://talan.bank.gov.ua/get-user-certificate/89bf28c6dLY31Lo0pMlV" TargetMode="External"/><Relationship Id="rId1064" Type="http://schemas.openxmlformats.org/officeDocument/2006/relationships/hyperlink" Target="https://talan.bank.gov.ua/get-user-certificate/89bf2HZ333obwIUvvwIl" TargetMode="External"/><Relationship Id="rId280" Type="http://schemas.openxmlformats.org/officeDocument/2006/relationships/hyperlink" Target="https://talan.bank.gov.ua/get-user-certificate/89bf2xw4BQNEebVS53PN" TargetMode="External"/><Relationship Id="rId501" Type="http://schemas.openxmlformats.org/officeDocument/2006/relationships/hyperlink" Target="https://talan.bank.gov.ua/get-user-certificate/89bf2yd4bUAGngvD5did" TargetMode="External"/><Relationship Id="rId946" Type="http://schemas.openxmlformats.org/officeDocument/2006/relationships/hyperlink" Target="https://talan.bank.gov.ua/get-user-certificate/89bf2l8S65qA-e0A1Gym" TargetMode="External"/><Relationship Id="rId75" Type="http://schemas.openxmlformats.org/officeDocument/2006/relationships/hyperlink" Target="https://talan.bank.gov.ua/get-user-certificate/89bf2AI_lqr3QxgB0oWM" TargetMode="External"/><Relationship Id="rId140" Type="http://schemas.openxmlformats.org/officeDocument/2006/relationships/hyperlink" Target="https://talan.bank.gov.ua/get-user-certificate/89bf2ub01xKHyNfkuPcb" TargetMode="External"/><Relationship Id="rId378" Type="http://schemas.openxmlformats.org/officeDocument/2006/relationships/hyperlink" Target="https://talan.bank.gov.ua/get-user-certificate/89bf2J3GPQ-MAjy1ittu" TargetMode="External"/><Relationship Id="rId585" Type="http://schemas.openxmlformats.org/officeDocument/2006/relationships/hyperlink" Target="https://talan.bank.gov.ua/get-user-certificate/89bf2vX7SPBywFQ3dmHo" TargetMode="External"/><Relationship Id="rId792" Type="http://schemas.openxmlformats.org/officeDocument/2006/relationships/hyperlink" Target="https://talan.bank.gov.ua/get-user-certificate/89bf2V9fv8t0lUxKpiBE" TargetMode="External"/><Relationship Id="rId806" Type="http://schemas.openxmlformats.org/officeDocument/2006/relationships/hyperlink" Target="https://talan.bank.gov.ua/get-user-certificate/89bf2wYYzHQpJRpIPjAT" TargetMode="External"/><Relationship Id="rId6" Type="http://schemas.openxmlformats.org/officeDocument/2006/relationships/hyperlink" Target="https://talan.bank.gov.ua/get-user-certificate/89bf26kkkZKtZouPlGPQ" TargetMode="External"/><Relationship Id="rId238" Type="http://schemas.openxmlformats.org/officeDocument/2006/relationships/hyperlink" Target="https://talan.bank.gov.ua/get-user-certificate/89bf2EIYzcptAroTxtxr" TargetMode="External"/><Relationship Id="rId445" Type="http://schemas.openxmlformats.org/officeDocument/2006/relationships/hyperlink" Target="https://talan.bank.gov.ua/get-user-certificate/89bf2CThkvqXJxIQ_OJZ" TargetMode="External"/><Relationship Id="rId652" Type="http://schemas.openxmlformats.org/officeDocument/2006/relationships/hyperlink" Target="https://talan.bank.gov.ua/get-user-certificate/89bf2WrmyfyB5fmY8zsR" TargetMode="External"/><Relationship Id="rId1075" Type="http://schemas.openxmlformats.org/officeDocument/2006/relationships/hyperlink" Target="https://talan.bank.gov.ua/get-user-certificate/89bf26NONNLGm7FSHj4j" TargetMode="External"/><Relationship Id="rId291" Type="http://schemas.openxmlformats.org/officeDocument/2006/relationships/hyperlink" Target="https://talan.bank.gov.ua/get-user-certificate/89bf23Fyx4d79s7v6DQK" TargetMode="External"/><Relationship Id="rId305" Type="http://schemas.openxmlformats.org/officeDocument/2006/relationships/hyperlink" Target="https://talan.bank.gov.ua/get-user-certificate/89bf2l_WEqmwp3kpKdPx" TargetMode="External"/><Relationship Id="rId512" Type="http://schemas.openxmlformats.org/officeDocument/2006/relationships/hyperlink" Target="https://talan.bank.gov.ua/get-user-certificate/89bf2TQ8jaww7ytouWPG" TargetMode="External"/><Relationship Id="rId957" Type="http://schemas.openxmlformats.org/officeDocument/2006/relationships/hyperlink" Target="https://talan.bank.gov.ua/get-user-certificate/89bf2pWp-_K83rqoEYlx" TargetMode="External"/><Relationship Id="rId86" Type="http://schemas.openxmlformats.org/officeDocument/2006/relationships/hyperlink" Target="https://talan.bank.gov.ua/get-user-certificate/89bf2GjfSsPoPFuIHzUE" TargetMode="External"/><Relationship Id="rId151" Type="http://schemas.openxmlformats.org/officeDocument/2006/relationships/hyperlink" Target="https://talan.bank.gov.ua/get-user-certificate/89bf2viFA8PYg0Z4BD4l" TargetMode="External"/><Relationship Id="rId389" Type="http://schemas.openxmlformats.org/officeDocument/2006/relationships/hyperlink" Target="https://talan.bank.gov.ua/get-user-certificate/89bf2xUd1NcifLCc8r1-" TargetMode="External"/><Relationship Id="rId596" Type="http://schemas.openxmlformats.org/officeDocument/2006/relationships/hyperlink" Target="https://talan.bank.gov.ua/get-user-certificate/89bf2eE9yfRTg67XkSE7" TargetMode="External"/><Relationship Id="rId817" Type="http://schemas.openxmlformats.org/officeDocument/2006/relationships/hyperlink" Target="https://talan.bank.gov.ua/get-user-certificate/89bf26qD5dMAzssmhkki" TargetMode="External"/><Relationship Id="rId1002" Type="http://schemas.openxmlformats.org/officeDocument/2006/relationships/hyperlink" Target="https://talan.bank.gov.ua/get-user-certificate/89bf2jh99V2wfXPiz1nQ" TargetMode="External"/><Relationship Id="rId249" Type="http://schemas.openxmlformats.org/officeDocument/2006/relationships/hyperlink" Target="https://talan.bank.gov.ua/get-user-certificate/89bf2rUoqnF6V3F3ak6Z" TargetMode="External"/><Relationship Id="rId456" Type="http://schemas.openxmlformats.org/officeDocument/2006/relationships/hyperlink" Target="https://talan.bank.gov.ua/get-user-certificate/89bf2FYl9OkTSGWbDZYk" TargetMode="External"/><Relationship Id="rId663" Type="http://schemas.openxmlformats.org/officeDocument/2006/relationships/hyperlink" Target="https://talan.bank.gov.ua/get-user-certificate/89bf27ie5jGChfFW2tbm" TargetMode="External"/><Relationship Id="rId870" Type="http://schemas.openxmlformats.org/officeDocument/2006/relationships/hyperlink" Target="https://talan.bank.gov.ua/get-user-certificate/89bf2mxo5ajxzERgONFV" TargetMode="External"/><Relationship Id="rId13" Type="http://schemas.openxmlformats.org/officeDocument/2006/relationships/hyperlink" Target="https://talan.bank.gov.ua/get-user-certificate/89bf2OZzquYaDsVjfypd" TargetMode="External"/><Relationship Id="rId109" Type="http://schemas.openxmlformats.org/officeDocument/2006/relationships/hyperlink" Target="https://talan.bank.gov.ua/get-user-certificate/89bf2NfyVByjRkgF14mM" TargetMode="External"/><Relationship Id="rId316" Type="http://schemas.openxmlformats.org/officeDocument/2006/relationships/hyperlink" Target="https://talan.bank.gov.ua/get-user-certificate/89bf2Ud1Do8QUwzC-2lv" TargetMode="External"/><Relationship Id="rId523" Type="http://schemas.openxmlformats.org/officeDocument/2006/relationships/hyperlink" Target="https://talan.bank.gov.ua/get-user-certificate/89bf2-CpnMYiAARzEuon" TargetMode="External"/><Relationship Id="rId968" Type="http://schemas.openxmlformats.org/officeDocument/2006/relationships/hyperlink" Target="https://talan.bank.gov.ua/get-user-certificate/89bf2lUA9ikaM_M0oaj8" TargetMode="External"/><Relationship Id="rId97" Type="http://schemas.openxmlformats.org/officeDocument/2006/relationships/hyperlink" Target="https://talan.bank.gov.ua/get-user-certificate/89bf2V0V6lpWk8KKxLcy" TargetMode="External"/><Relationship Id="rId730" Type="http://schemas.openxmlformats.org/officeDocument/2006/relationships/hyperlink" Target="https://talan.bank.gov.ua/get-user-certificate/89bf2wll8_XYqzjIwkw0" TargetMode="External"/><Relationship Id="rId828" Type="http://schemas.openxmlformats.org/officeDocument/2006/relationships/hyperlink" Target="https://talan.bank.gov.ua/get-user-certificate/89bf2qBZW24IPdZdgpev" TargetMode="External"/><Relationship Id="rId1013" Type="http://schemas.openxmlformats.org/officeDocument/2006/relationships/hyperlink" Target="https://talan.bank.gov.ua/get-user-certificate/89bf2GCqSq7Y-gsP6w5S" TargetMode="External"/><Relationship Id="rId162" Type="http://schemas.openxmlformats.org/officeDocument/2006/relationships/hyperlink" Target="https://talan.bank.gov.ua/get-user-certificate/89bf2TamUOwvwVSLMtfP" TargetMode="External"/><Relationship Id="rId467" Type="http://schemas.openxmlformats.org/officeDocument/2006/relationships/hyperlink" Target="https://talan.bank.gov.ua/get-user-certificate/89bf2Dn-oQHovZcBPFkD" TargetMode="External"/><Relationship Id="rId674" Type="http://schemas.openxmlformats.org/officeDocument/2006/relationships/hyperlink" Target="https://talan.bank.gov.ua/get-user-certificate/89bf24S81fAhAi0kFEpJ" TargetMode="External"/><Relationship Id="rId881" Type="http://schemas.openxmlformats.org/officeDocument/2006/relationships/hyperlink" Target="https://talan.bank.gov.ua/get-user-certificate/89bf2gcwBVSUN4aI3fQh" TargetMode="External"/><Relationship Id="rId979" Type="http://schemas.openxmlformats.org/officeDocument/2006/relationships/hyperlink" Target="https://talan.bank.gov.ua/get-user-certificate/89bf2Z8VLfeoTDrYo6y3" TargetMode="External"/><Relationship Id="rId24" Type="http://schemas.openxmlformats.org/officeDocument/2006/relationships/hyperlink" Target="https://talan.bank.gov.ua/get-user-certificate/89bf2KLW8amSm-kz7KqC" TargetMode="External"/><Relationship Id="rId327" Type="http://schemas.openxmlformats.org/officeDocument/2006/relationships/hyperlink" Target="https://talan.bank.gov.ua/get-user-certificate/89bf2PgaNS7ez7BrEE_d" TargetMode="External"/><Relationship Id="rId534" Type="http://schemas.openxmlformats.org/officeDocument/2006/relationships/hyperlink" Target="https://talan.bank.gov.ua/get-user-certificate/89bf2Bw6o-GPKGrZeVcy" TargetMode="External"/><Relationship Id="rId741" Type="http://schemas.openxmlformats.org/officeDocument/2006/relationships/hyperlink" Target="https://talan.bank.gov.ua/get-user-certificate/89bf2gsVACE8VCVcT_fa" TargetMode="External"/><Relationship Id="rId839" Type="http://schemas.openxmlformats.org/officeDocument/2006/relationships/hyperlink" Target="https://talan.bank.gov.ua/get-user-certificate/89bf2yE5BYAzHEYDsLOc" TargetMode="External"/><Relationship Id="rId173" Type="http://schemas.openxmlformats.org/officeDocument/2006/relationships/hyperlink" Target="https://talan.bank.gov.ua/get-user-certificate/89bf2hQ76i1C0D1wWBHe" TargetMode="External"/><Relationship Id="rId380" Type="http://schemas.openxmlformats.org/officeDocument/2006/relationships/hyperlink" Target="https://talan.bank.gov.ua/get-user-certificate/89bf22x-l7b7Y64Njc2y" TargetMode="External"/><Relationship Id="rId601" Type="http://schemas.openxmlformats.org/officeDocument/2006/relationships/hyperlink" Target="https://talan.bank.gov.ua/get-user-certificate/89bf2DlII1JO_s_LlhTF" TargetMode="External"/><Relationship Id="rId1024" Type="http://schemas.openxmlformats.org/officeDocument/2006/relationships/hyperlink" Target="https://talan.bank.gov.ua/get-user-certificate/89bf2iJkgUVLddhbeghY" TargetMode="External"/><Relationship Id="rId240" Type="http://schemas.openxmlformats.org/officeDocument/2006/relationships/hyperlink" Target="https://talan.bank.gov.ua/get-user-certificate/89bf2lI5E3NGkAEc_XIh" TargetMode="External"/><Relationship Id="rId478" Type="http://schemas.openxmlformats.org/officeDocument/2006/relationships/hyperlink" Target="https://talan.bank.gov.ua/get-user-certificate/89bf2LOeO8Q3j_B_PFFu" TargetMode="External"/><Relationship Id="rId685" Type="http://schemas.openxmlformats.org/officeDocument/2006/relationships/hyperlink" Target="https://talan.bank.gov.ua/get-user-certificate/89bf2hQcNgpQvEUP-aQL" TargetMode="External"/><Relationship Id="rId892" Type="http://schemas.openxmlformats.org/officeDocument/2006/relationships/hyperlink" Target="https://talan.bank.gov.ua/get-user-certificate/89bf2rRnE5cD1RCkJys1" TargetMode="External"/><Relationship Id="rId906" Type="http://schemas.openxmlformats.org/officeDocument/2006/relationships/hyperlink" Target="https://talan.bank.gov.ua/get-user-certificate/89bf2aiF3twAHpC-WVVn" TargetMode="External"/><Relationship Id="rId35" Type="http://schemas.openxmlformats.org/officeDocument/2006/relationships/hyperlink" Target="https://talan.bank.gov.ua/get-user-certificate/89bf2i4YYity3yLlTwqX" TargetMode="External"/><Relationship Id="rId100" Type="http://schemas.openxmlformats.org/officeDocument/2006/relationships/hyperlink" Target="https://talan.bank.gov.ua/get-user-certificate/89bf2Y8SGETWxv3qviMf" TargetMode="External"/><Relationship Id="rId338" Type="http://schemas.openxmlformats.org/officeDocument/2006/relationships/hyperlink" Target="https://talan.bank.gov.ua/get-user-certificate/89bf2jBhtDSIJT8BGS6C" TargetMode="External"/><Relationship Id="rId545" Type="http://schemas.openxmlformats.org/officeDocument/2006/relationships/hyperlink" Target="https://talan.bank.gov.ua/get-user-certificate/89bf2-WRUm3Htwi5n4xk" TargetMode="External"/><Relationship Id="rId752" Type="http://schemas.openxmlformats.org/officeDocument/2006/relationships/hyperlink" Target="https://talan.bank.gov.ua/get-user-certificate/89bf23okchbZEcxGy-pG" TargetMode="External"/><Relationship Id="rId184" Type="http://schemas.openxmlformats.org/officeDocument/2006/relationships/hyperlink" Target="https://talan.bank.gov.ua/get-user-certificate/89bf23U_bydkiL5DSUF7" TargetMode="External"/><Relationship Id="rId391" Type="http://schemas.openxmlformats.org/officeDocument/2006/relationships/hyperlink" Target="https://talan.bank.gov.ua/get-user-certificate/89bf2DYZHi0Az91Nxu6F" TargetMode="External"/><Relationship Id="rId405" Type="http://schemas.openxmlformats.org/officeDocument/2006/relationships/hyperlink" Target="https://talan.bank.gov.ua/get-user-certificate/89bf2TBOPWKNqNSkNi36" TargetMode="External"/><Relationship Id="rId612" Type="http://schemas.openxmlformats.org/officeDocument/2006/relationships/hyperlink" Target="https://talan.bank.gov.ua/get-user-certificate/89bf2EhTwc9r1Ub3_YVG" TargetMode="External"/><Relationship Id="rId1035" Type="http://schemas.openxmlformats.org/officeDocument/2006/relationships/hyperlink" Target="https://talan.bank.gov.ua/get-user-certificate/89bf2JfnZGG0aOFW8R1-" TargetMode="External"/><Relationship Id="rId251" Type="http://schemas.openxmlformats.org/officeDocument/2006/relationships/hyperlink" Target="https://talan.bank.gov.ua/get-user-certificate/89bf2_K25M7AZ0vY3jMy" TargetMode="External"/><Relationship Id="rId489" Type="http://schemas.openxmlformats.org/officeDocument/2006/relationships/hyperlink" Target="https://talan.bank.gov.ua/get-user-certificate/89bf2BgfY8pGOx0NFX_v" TargetMode="External"/><Relationship Id="rId696" Type="http://schemas.openxmlformats.org/officeDocument/2006/relationships/hyperlink" Target="https://talan.bank.gov.ua/get-user-certificate/89bf2tmtPCqkZjNeNmml" TargetMode="External"/><Relationship Id="rId917" Type="http://schemas.openxmlformats.org/officeDocument/2006/relationships/hyperlink" Target="https://talan.bank.gov.ua/get-user-certificate/89bf29vxvd27vDyLKSkU" TargetMode="External"/><Relationship Id="rId46" Type="http://schemas.openxmlformats.org/officeDocument/2006/relationships/hyperlink" Target="https://talan.bank.gov.ua/get-user-certificate/89bf2KScK-qF98axkL9d" TargetMode="External"/><Relationship Id="rId349" Type="http://schemas.openxmlformats.org/officeDocument/2006/relationships/hyperlink" Target="https://talan.bank.gov.ua/get-user-certificate/89bf23_0qoH9TysK3gCC" TargetMode="External"/><Relationship Id="rId556" Type="http://schemas.openxmlformats.org/officeDocument/2006/relationships/hyperlink" Target="https://talan.bank.gov.ua/get-user-certificate/89bf2l8kgA7mLZSAC92M" TargetMode="External"/><Relationship Id="rId763" Type="http://schemas.openxmlformats.org/officeDocument/2006/relationships/hyperlink" Target="https://talan.bank.gov.ua/get-user-certificate/89bf2DzoO-9BDKKkWCVP" TargetMode="External"/><Relationship Id="rId111" Type="http://schemas.openxmlformats.org/officeDocument/2006/relationships/hyperlink" Target="https://talan.bank.gov.ua/get-user-certificate/89bf2nk0FVsH-miyk1q1" TargetMode="External"/><Relationship Id="rId195" Type="http://schemas.openxmlformats.org/officeDocument/2006/relationships/hyperlink" Target="https://talan.bank.gov.ua/get-user-certificate/89bf2rlcDJDCww2XH0pN" TargetMode="External"/><Relationship Id="rId209" Type="http://schemas.openxmlformats.org/officeDocument/2006/relationships/hyperlink" Target="https://talan.bank.gov.ua/get-user-certificate/89bf2NOqi4AApGOf7rZ4" TargetMode="External"/><Relationship Id="rId416" Type="http://schemas.openxmlformats.org/officeDocument/2006/relationships/hyperlink" Target="https://talan.bank.gov.ua/get-user-certificate/89bf20wzE0EbYRsYLFvC" TargetMode="External"/><Relationship Id="rId970" Type="http://schemas.openxmlformats.org/officeDocument/2006/relationships/hyperlink" Target="https://talan.bank.gov.ua/get-user-certificate/89bf2r8EoeW2T_ahqEci" TargetMode="External"/><Relationship Id="rId1046" Type="http://schemas.openxmlformats.org/officeDocument/2006/relationships/hyperlink" Target="https://talan.bank.gov.ua/get-user-certificate/89bf2i0xMDDVdHMjcU3M" TargetMode="External"/><Relationship Id="rId623" Type="http://schemas.openxmlformats.org/officeDocument/2006/relationships/hyperlink" Target="https://talan.bank.gov.ua/get-user-certificate/89bf2n0peFj01jdBuOS5" TargetMode="External"/><Relationship Id="rId830" Type="http://schemas.openxmlformats.org/officeDocument/2006/relationships/hyperlink" Target="https://talan.bank.gov.ua/get-user-certificate/89bf2VaQTEpDbp_H-5St" TargetMode="External"/><Relationship Id="rId928" Type="http://schemas.openxmlformats.org/officeDocument/2006/relationships/hyperlink" Target="https://talan.bank.gov.ua/get-user-certificate/89bf26T_lS1vxk1j0jTj" TargetMode="External"/><Relationship Id="rId57" Type="http://schemas.openxmlformats.org/officeDocument/2006/relationships/hyperlink" Target="https://talan.bank.gov.ua/get-user-certificate/89bf23mg4hdpX6gOd2hV" TargetMode="External"/><Relationship Id="rId262" Type="http://schemas.openxmlformats.org/officeDocument/2006/relationships/hyperlink" Target="https://talan.bank.gov.ua/get-user-certificate/89bf2OG4r4d8lB8vNrAI" TargetMode="External"/><Relationship Id="rId567" Type="http://schemas.openxmlformats.org/officeDocument/2006/relationships/hyperlink" Target="https://talan.bank.gov.ua/get-user-certificate/89bf2G8OpQ8gKCziptSv" TargetMode="External"/><Relationship Id="rId122" Type="http://schemas.openxmlformats.org/officeDocument/2006/relationships/hyperlink" Target="https://talan.bank.gov.ua/get-user-certificate/89bf2R6RB3xr0YNXFoD0" TargetMode="External"/><Relationship Id="rId774" Type="http://schemas.openxmlformats.org/officeDocument/2006/relationships/hyperlink" Target="https://talan.bank.gov.ua/get-user-certificate/89bf2b4rTb-rTZbM9zja" TargetMode="External"/><Relationship Id="rId981" Type="http://schemas.openxmlformats.org/officeDocument/2006/relationships/hyperlink" Target="https://talan.bank.gov.ua/get-user-certificate/89bf2h6hSiDOdvjozE_A" TargetMode="External"/><Relationship Id="rId1057" Type="http://schemas.openxmlformats.org/officeDocument/2006/relationships/hyperlink" Target="https://talan.bank.gov.ua/get-user-certificate/89bf21WNCwvnWbwF0kno" TargetMode="External"/><Relationship Id="rId427" Type="http://schemas.openxmlformats.org/officeDocument/2006/relationships/hyperlink" Target="https://talan.bank.gov.ua/get-user-certificate/89bf233XpkoCqYjMvKGW" TargetMode="External"/><Relationship Id="rId634" Type="http://schemas.openxmlformats.org/officeDocument/2006/relationships/hyperlink" Target="https://talan.bank.gov.ua/get-user-certificate/89bf2kwRnwfHxmPFPgbz" TargetMode="External"/><Relationship Id="rId841" Type="http://schemas.openxmlformats.org/officeDocument/2006/relationships/hyperlink" Target="https://talan.bank.gov.ua/get-user-certificate/89bf2jmAjExhxM3iEJ_C" TargetMode="External"/><Relationship Id="rId273" Type="http://schemas.openxmlformats.org/officeDocument/2006/relationships/hyperlink" Target="https://talan.bank.gov.ua/get-user-certificate/89bf2OrfSu3h35pGnm4u" TargetMode="External"/><Relationship Id="rId480" Type="http://schemas.openxmlformats.org/officeDocument/2006/relationships/hyperlink" Target="https://talan.bank.gov.ua/get-user-certificate/89bf2E8qNP0cEfIYVbRh" TargetMode="External"/><Relationship Id="rId701" Type="http://schemas.openxmlformats.org/officeDocument/2006/relationships/hyperlink" Target="https://talan.bank.gov.ua/get-user-certificate/89bf2K5s55lwONNcRbe5" TargetMode="External"/><Relationship Id="rId939" Type="http://schemas.openxmlformats.org/officeDocument/2006/relationships/hyperlink" Target="https://talan.bank.gov.ua/get-user-certificate/89bf2U_3e19fgNn_9asp" TargetMode="External"/><Relationship Id="rId68" Type="http://schemas.openxmlformats.org/officeDocument/2006/relationships/hyperlink" Target="https://talan.bank.gov.ua/get-user-certificate/89bf2x1sY_dPRojPmi-W" TargetMode="External"/><Relationship Id="rId133" Type="http://schemas.openxmlformats.org/officeDocument/2006/relationships/hyperlink" Target="https://talan.bank.gov.ua/get-user-certificate/89bf2xd1bBzBQQsrCbNb" TargetMode="External"/><Relationship Id="rId340" Type="http://schemas.openxmlformats.org/officeDocument/2006/relationships/hyperlink" Target="https://talan.bank.gov.ua/get-user-certificate/89bf2C98ZxXykZ16DPG-" TargetMode="External"/><Relationship Id="rId578" Type="http://schemas.openxmlformats.org/officeDocument/2006/relationships/hyperlink" Target="https://talan.bank.gov.ua/get-user-certificate/89bf2hgD-kJnl9T8rnUB" TargetMode="External"/><Relationship Id="rId785" Type="http://schemas.openxmlformats.org/officeDocument/2006/relationships/hyperlink" Target="https://talan.bank.gov.ua/get-user-certificate/89bf2kjbXpbQ_PzpkH7z" TargetMode="External"/><Relationship Id="rId992" Type="http://schemas.openxmlformats.org/officeDocument/2006/relationships/hyperlink" Target="https://talan.bank.gov.ua/get-user-certificate/89bf2pA6oQ3620Vauial" TargetMode="External"/><Relationship Id="rId200" Type="http://schemas.openxmlformats.org/officeDocument/2006/relationships/hyperlink" Target="https://talan.bank.gov.ua/get-user-certificate/89bf2Jbb1tc3PHBs5ybk" TargetMode="External"/><Relationship Id="rId438" Type="http://schemas.openxmlformats.org/officeDocument/2006/relationships/hyperlink" Target="https://talan.bank.gov.ua/get-user-certificate/89bf26ECBumzX7WrebfA" TargetMode="External"/><Relationship Id="rId645" Type="http://schemas.openxmlformats.org/officeDocument/2006/relationships/hyperlink" Target="https://talan.bank.gov.ua/get-user-certificate/89bf27__7BAFroi2BgW9" TargetMode="External"/><Relationship Id="rId852" Type="http://schemas.openxmlformats.org/officeDocument/2006/relationships/hyperlink" Target="https://talan.bank.gov.ua/get-user-certificate/89bf2UlI9S08j6tO8mrb" TargetMode="External"/><Relationship Id="rId1068" Type="http://schemas.openxmlformats.org/officeDocument/2006/relationships/hyperlink" Target="https://talan.bank.gov.ua/get-user-certificate/89bf2qLbm5WHyTkNlwaQ" TargetMode="External"/><Relationship Id="rId284" Type="http://schemas.openxmlformats.org/officeDocument/2006/relationships/hyperlink" Target="https://talan.bank.gov.ua/get-user-certificate/89bf284UnFx4RllQN72k" TargetMode="External"/><Relationship Id="rId491" Type="http://schemas.openxmlformats.org/officeDocument/2006/relationships/hyperlink" Target="https://talan.bank.gov.ua/get-user-certificate/89bf2Kq8EbWkw1kCKKY7" TargetMode="External"/><Relationship Id="rId505" Type="http://schemas.openxmlformats.org/officeDocument/2006/relationships/hyperlink" Target="https://talan.bank.gov.ua/get-user-certificate/89bf2aN9iJOt3zrZ_DU9" TargetMode="External"/><Relationship Id="rId712" Type="http://schemas.openxmlformats.org/officeDocument/2006/relationships/hyperlink" Target="https://talan.bank.gov.ua/get-user-certificate/89bf2upymFzJDCy1DjUG" TargetMode="External"/><Relationship Id="rId79" Type="http://schemas.openxmlformats.org/officeDocument/2006/relationships/hyperlink" Target="https://talan.bank.gov.ua/get-user-certificate/89bf2mz3oqZaxw37_z35" TargetMode="External"/><Relationship Id="rId144" Type="http://schemas.openxmlformats.org/officeDocument/2006/relationships/hyperlink" Target="https://talan.bank.gov.ua/get-user-certificate/89bf2X5YRSFkH3cvWsoU" TargetMode="External"/><Relationship Id="rId589" Type="http://schemas.openxmlformats.org/officeDocument/2006/relationships/hyperlink" Target="https://talan.bank.gov.ua/get-user-certificate/89bf2K3-3ftXTQNylHxh" TargetMode="External"/><Relationship Id="rId796" Type="http://schemas.openxmlformats.org/officeDocument/2006/relationships/hyperlink" Target="https://talan.bank.gov.ua/get-user-certificate/89bf2SoTv7YoM0gBB2lP" TargetMode="External"/><Relationship Id="rId351" Type="http://schemas.openxmlformats.org/officeDocument/2006/relationships/hyperlink" Target="https://talan.bank.gov.ua/get-user-certificate/89bf2t9VANkSRnckYXK0" TargetMode="External"/><Relationship Id="rId449" Type="http://schemas.openxmlformats.org/officeDocument/2006/relationships/hyperlink" Target="https://talan.bank.gov.ua/get-user-certificate/89bf2pV9O9d5d2LIrohw" TargetMode="External"/><Relationship Id="rId656" Type="http://schemas.openxmlformats.org/officeDocument/2006/relationships/hyperlink" Target="https://talan.bank.gov.ua/get-user-certificate/89bf2QPWiSrbFBSMDlYs" TargetMode="External"/><Relationship Id="rId863" Type="http://schemas.openxmlformats.org/officeDocument/2006/relationships/hyperlink" Target="https://talan.bank.gov.ua/get-user-certificate/89bf2wcmosW_N3h3pAqV" TargetMode="External"/><Relationship Id="rId1079" Type="http://schemas.openxmlformats.org/officeDocument/2006/relationships/hyperlink" Target="https://talan.bank.gov.ua/get-user-certificate/89bf2emdo2PaOf2bmSMh" TargetMode="External"/><Relationship Id="rId211" Type="http://schemas.openxmlformats.org/officeDocument/2006/relationships/hyperlink" Target="https://talan.bank.gov.ua/get-user-certificate/89bf2r7CFHtpJ9wJMWJT" TargetMode="External"/><Relationship Id="rId295" Type="http://schemas.openxmlformats.org/officeDocument/2006/relationships/hyperlink" Target="https://talan.bank.gov.ua/get-user-certificate/89bf2SBwyKmQozbmH5W-" TargetMode="External"/><Relationship Id="rId309" Type="http://schemas.openxmlformats.org/officeDocument/2006/relationships/hyperlink" Target="https://talan.bank.gov.ua/get-user-certificate/89bf2vJIe97lnJN_mvZ3" TargetMode="External"/><Relationship Id="rId516" Type="http://schemas.openxmlformats.org/officeDocument/2006/relationships/hyperlink" Target="https://talan.bank.gov.ua/get-user-certificate/89bf2FUX1bbnACrk210k" TargetMode="External"/><Relationship Id="rId723" Type="http://schemas.openxmlformats.org/officeDocument/2006/relationships/hyperlink" Target="https://talan.bank.gov.ua/get-user-certificate/89bf2m5B0LtMOgpO5xUg" TargetMode="External"/><Relationship Id="rId930" Type="http://schemas.openxmlformats.org/officeDocument/2006/relationships/hyperlink" Target="https://talan.bank.gov.ua/get-user-certificate/89bf22D4JQADuN89h4IM" TargetMode="External"/><Relationship Id="rId1006" Type="http://schemas.openxmlformats.org/officeDocument/2006/relationships/hyperlink" Target="https://talan.bank.gov.ua/get-user-certificate/89bf2-s8DnOFRtahx2X1" TargetMode="External"/><Relationship Id="rId155" Type="http://schemas.openxmlformats.org/officeDocument/2006/relationships/hyperlink" Target="https://talan.bank.gov.ua/get-user-certificate/89bf2sassjgsTS4N9VUh" TargetMode="External"/><Relationship Id="rId362" Type="http://schemas.openxmlformats.org/officeDocument/2006/relationships/hyperlink" Target="https://talan.bank.gov.ua/get-user-certificate/89bf26RckSU5gHI4cx0e" TargetMode="External"/><Relationship Id="rId222" Type="http://schemas.openxmlformats.org/officeDocument/2006/relationships/hyperlink" Target="https://talan.bank.gov.ua/get-user-certificate/89bf2s_msUe_5njdRxVN" TargetMode="External"/><Relationship Id="rId667" Type="http://schemas.openxmlformats.org/officeDocument/2006/relationships/hyperlink" Target="https://talan.bank.gov.ua/get-user-certificate/89bf2Ha1yJQRaPBeRMgX" TargetMode="External"/><Relationship Id="rId874" Type="http://schemas.openxmlformats.org/officeDocument/2006/relationships/hyperlink" Target="https://talan.bank.gov.ua/get-user-certificate/89bf2rFz6XM1L8pxnzHh" TargetMode="External"/><Relationship Id="rId17" Type="http://schemas.openxmlformats.org/officeDocument/2006/relationships/hyperlink" Target="https://talan.bank.gov.ua/get-user-certificate/89bf2EZnzBh0tJSQyDa1" TargetMode="External"/><Relationship Id="rId527" Type="http://schemas.openxmlformats.org/officeDocument/2006/relationships/hyperlink" Target="https://talan.bank.gov.ua/get-user-certificate/89bf2RSRV1JxmyjLwS2C" TargetMode="External"/><Relationship Id="rId734" Type="http://schemas.openxmlformats.org/officeDocument/2006/relationships/hyperlink" Target="https://talan.bank.gov.ua/get-user-certificate/89bf2O0Qg-M1-jbmn3qW" TargetMode="External"/><Relationship Id="rId941" Type="http://schemas.openxmlformats.org/officeDocument/2006/relationships/hyperlink" Target="https://talan.bank.gov.ua/get-user-certificate/89bf2OuaVuoK3we2lIgl" TargetMode="External"/><Relationship Id="rId70" Type="http://schemas.openxmlformats.org/officeDocument/2006/relationships/hyperlink" Target="https://talan.bank.gov.ua/get-user-certificate/89bf2Cw6-CYfkj4vP9UZ" TargetMode="External"/><Relationship Id="rId166" Type="http://schemas.openxmlformats.org/officeDocument/2006/relationships/hyperlink" Target="https://talan.bank.gov.ua/get-user-certificate/89bf2QVAyNtqNxedH4wm" TargetMode="External"/><Relationship Id="rId373" Type="http://schemas.openxmlformats.org/officeDocument/2006/relationships/hyperlink" Target="https://talan.bank.gov.ua/get-user-certificate/89bf2QvLXniffVuDsN17" TargetMode="External"/><Relationship Id="rId580" Type="http://schemas.openxmlformats.org/officeDocument/2006/relationships/hyperlink" Target="https://talan.bank.gov.ua/get-user-certificate/89bf2tNbWg51CvHi3rJf" TargetMode="External"/><Relationship Id="rId801" Type="http://schemas.openxmlformats.org/officeDocument/2006/relationships/hyperlink" Target="https://talan.bank.gov.ua/get-user-certificate/89bf2rUUyckoRGHZ1vl_" TargetMode="External"/><Relationship Id="rId1017" Type="http://schemas.openxmlformats.org/officeDocument/2006/relationships/hyperlink" Target="https://talan.bank.gov.ua/get-user-certificate/89bf2FkzCb4OOU6nNE_X" TargetMode="External"/><Relationship Id="rId1" Type="http://schemas.openxmlformats.org/officeDocument/2006/relationships/hyperlink" Target="https://talan.bank.gov.ua/get-user-certificate/89bf2kejLxWw8fV8KSD3" TargetMode="External"/><Relationship Id="rId233" Type="http://schemas.openxmlformats.org/officeDocument/2006/relationships/hyperlink" Target="https://talan.bank.gov.ua/get-user-certificate/89bf2FdVBlpNqphun0Dk" TargetMode="External"/><Relationship Id="rId440" Type="http://schemas.openxmlformats.org/officeDocument/2006/relationships/hyperlink" Target="https://talan.bank.gov.ua/get-user-certificate/89bf2zNZZyc_28osFAK8" TargetMode="External"/><Relationship Id="rId678" Type="http://schemas.openxmlformats.org/officeDocument/2006/relationships/hyperlink" Target="https://talan.bank.gov.ua/get-user-certificate/89bf2RMEVJhtQ66lmjze" TargetMode="External"/><Relationship Id="rId885" Type="http://schemas.openxmlformats.org/officeDocument/2006/relationships/hyperlink" Target="https://talan.bank.gov.ua/get-user-certificate/89bf2492C75L2T1qV7je" TargetMode="External"/><Relationship Id="rId1070" Type="http://schemas.openxmlformats.org/officeDocument/2006/relationships/hyperlink" Target="https://talan.bank.gov.ua/get-user-certificate/89bf2qTu30lfRL7piMe6" TargetMode="External"/><Relationship Id="rId28" Type="http://schemas.openxmlformats.org/officeDocument/2006/relationships/hyperlink" Target="https://talan.bank.gov.ua/get-user-certificate/89bf22cNTJIj76qKQVKR" TargetMode="External"/><Relationship Id="rId300" Type="http://schemas.openxmlformats.org/officeDocument/2006/relationships/hyperlink" Target="https://talan.bank.gov.ua/get-user-certificate/89bf2N79b2PkaOqrVv3y" TargetMode="External"/><Relationship Id="rId538" Type="http://schemas.openxmlformats.org/officeDocument/2006/relationships/hyperlink" Target="https://talan.bank.gov.ua/get-user-certificate/89bf2qnoy01TcMFyU7OV" TargetMode="External"/><Relationship Id="rId745" Type="http://schemas.openxmlformats.org/officeDocument/2006/relationships/hyperlink" Target="https://talan.bank.gov.ua/get-user-certificate/89bf2AB7d7oCvwBYgOt7" TargetMode="External"/><Relationship Id="rId952" Type="http://schemas.openxmlformats.org/officeDocument/2006/relationships/hyperlink" Target="https://talan.bank.gov.ua/get-user-certificate/89bf2q6BdBmyorjGiXI0" TargetMode="External"/><Relationship Id="rId81" Type="http://schemas.openxmlformats.org/officeDocument/2006/relationships/hyperlink" Target="https://talan.bank.gov.ua/get-user-certificate/89bf2ULzA8HsjtJByL1q" TargetMode="External"/><Relationship Id="rId177" Type="http://schemas.openxmlformats.org/officeDocument/2006/relationships/hyperlink" Target="https://talan.bank.gov.ua/get-user-certificate/89bf2IoMr3VYgWFST_Wt" TargetMode="External"/><Relationship Id="rId384" Type="http://schemas.openxmlformats.org/officeDocument/2006/relationships/hyperlink" Target="https://talan.bank.gov.ua/get-user-certificate/89bf2q4z6ikLwDY_7zyv" TargetMode="External"/><Relationship Id="rId591" Type="http://schemas.openxmlformats.org/officeDocument/2006/relationships/hyperlink" Target="https://talan.bank.gov.ua/get-user-certificate/89bf2dZSHJkEv5izPt0X" TargetMode="External"/><Relationship Id="rId605" Type="http://schemas.openxmlformats.org/officeDocument/2006/relationships/hyperlink" Target="https://talan.bank.gov.ua/get-user-certificate/89bf2tINSasFT6R9E2fJ" TargetMode="External"/><Relationship Id="rId812" Type="http://schemas.openxmlformats.org/officeDocument/2006/relationships/hyperlink" Target="https://talan.bank.gov.ua/get-user-certificate/89bf2V5h7_VsRblo35Qd" TargetMode="External"/><Relationship Id="rId1028" Type="http://schemas.openxmlformats.org/officeDocument/2006/relationships/hyperlink" Target="https://talan.bank.gov.ua/get-user-certificate/89bf2mzVkFHDoHViOqDu" TargetMode="External"/><Relationship Id="rId244" Type="http://schemas.openxmlformats.org/officeDocument/2006/relationships/hyperlink" Target="https://talan.bank.gov.ua/get-user-certificate/89bf2sSxm-CUDwutYm7y" TargetMode="External"/><Relationship Id="rId689" Type="http://schemas.openxmlformats.org/officeDocument/2006/relationships/hyperlink" Target="https://talan.bank.gov.ua/get-user-certificate/89bf2ryF0wKg9b8NnPxb" TargetMode="External"/><Relationship Id="rId896" Type="http://schemas.openxmlformats.org/officeDocument/2006/relationships/hyperlink" Target="https://talan.bank.gov.ua/get-user-certificate/89bf21DHN5RyA1erdNIR" TargetMode="External"/><Relationship Id="rId1081" Type="http://schemas.openxmlformats.org/officeDocument/2006/relationships/hyperlink" Target="https://talan.bank.gov.ua/get-user-certificate/89bf2K9AVcScL1jt8HUc" TargetMode="External"/><Relationship Id="rId39" Type="http://schemas.openxmlformats.org/officeDocument/2006/relationships/hyperlink" Target="https://talan.bank.gov.ua/get-user-certificate/89bf2Y5PazvkwgRsdj0P" TargetMode="External"/><Relationship Id="rId451" Type="http://schemas.openxmlformats.org/officeDocument/2006/relationships/hyperlink" Target="https://talan.bank.gov.ua/get-user-certificate/89bf2lrqrlD5hsqpcHJt" TargetMode="External"/><Relationship Id="rId549" Type="http://schemas.openxmlformats.org/officeDocument/2006/relationships/hyperlink" Target="https://talan.bank.gov.ua/get-user-certificate/89bf2Wy0KAPOBqy-8sX3" TargetMode="External"/><Relationship Id="rId756" Type="http://schemas.openxmlformats.org/officeDocument/2006/relationships/hyperlink" Target="https://talan.bank.gov.ua/get-user-certificate/89bf2tqYYWcGmcestmHu" TargetMode="External"/><Relationship Id="rId104" Type="http://schemas.openxmlformats.org/officeDocument/2006/relationships/hyperlink" Target="https://talan.bank.gov.ua/get-user-certificate/89bf2LcA0LG2Uyqr8uC5" TargetMode="External"/><Relationship Id="rId188" Type="http://schemas.openxmlformats.org/officeDocument/2006/relationships/hyperlink" Target="https://talan.bank.gov.ua/get-user-certificate/89bf2jWa4CV-wNKuYsNp" TargetMode="External"/><Relationship Id="rId311" Type="http://schemas.openxmlformats.org/officeDocument/2006/relationships/hyperlink" Target="https://talan.bank.gov.ua/get-user-certificate/89bf20yg22JfSPIXObXG" TargetMode="External"/><Relationship Id="rId395" Type="http://schemas.openxmlformats.org/officeDocument/2006/relationships/hyperlink" Target="https://talan.bank.gov.ua/get-user-certificate/89bf2MwToUoXLmj0vdUW" TargetMode="External"/><Relationship Id="rId409" Type="http://schemas.openxmlformats.org/officeDocument/2006/relationships/hyperlink" Target="https://talan.bank.gov.ua/get-user-certificate/89bf27i364CuetLTkAS8" TargetMode="External"/><Relationship Id="rId963" Type="http://schemas.openxmlformats.org/officeDocument/2006/relationships/hyperlink" Target="https://talan.bank.gov.ua/get-user-certificate/89bf2VRbohViogOPwy_s" TargetMode="External"/><Relationship Id="rId1039" Type="http://schemas.openxmlformats.org/officeDocument/2006/relationships/hyperlink" Target="https://talan.bank.gov.ua/get-user-certificate/89bf2_Ka1oiDN_aeSuwi" TargetMode="External"/><Relationship Id="rId92" Type="http://schemas.openxmlformats.org/officeDocument/2006/relationships/hyperlink" Target="https://talan.bank.gov.ua/get-user-certificate/89bf2_GGcQWDigRCO-OP" TargetMode="External"/><Relationship Id="rId616" Type="http://schemas.openxmlformats.org/officeDocument/2006/relationships/hyperlink" Target="https://talan.bank.gov.ua/get-user-certificate/89bf2vce7dcbEO7QyfHM" TargetMode="External"/><Relationship Id="rId823" Type="http://schemas.openxmlformats.org/officeDocument/2006/relationships/hyperlink" Target="https://talan.bank.gov.ua/get-user-certificate/89bf2puZjWYFGV8MVqxw" TargetMode="External"/><Relationship Id="rId255" Type="http://schemas.openxmlformats.org/officeDocument/2006/relationships/hyperlink" Target="https://talan.bank.gov.ua/get-user-certificate/89bf2sCsc920IPPizOhT" TargetMode="External"/><Relationship Id="rId462" Type="http://schemas.openxmlformats.org/officeDocument/2006/relationships/hyperlink" Target="https://talan.bank.gov.ua/get-user-certificate/89bf2NGFR1nh049HdN0S" TargetMode="External"/><Relationship Id="rId115" Type="http://schemas.openxmlformats.org/officeDocument/2006/relationships/hyperlink" Target="https://talan.bank.gov.ua/get-user-certificate/89bf2Go9CrO-f265wkPc" TargetMode="External"/><Relationship Id="rId322" Type="http://schemas.openxmlformats.org/officeDocument/2006/relationships/hyperlink" Target="https://talan.bank.gov.ua/get-user-certificate/89bf2rYZxqOC0o3aMl3X" TargetMode="External"/><Relationship Id="rId767" Type="http://schemas.openxmlformats.org/officeDocument/2006/relationships/hyperlink" Target="https://talan.bank.gov.ua/get-user-certificate/89bf2da66n4sI_ECiRdu" TargetMode="External"/><Relationship Id="rId974" Type="http://schemas.openxmlformats.org/officeDocument/2006/relationships/hyperlink" Target="https://talan.bank.gov.ua/get-user-certificate/89bf225Dn3sFlFfls1YF" TargetMode="External"/><Relationship Id="rId199" Type="http://schemas.openxmlformats.org/officeDocument/2006/relationships/hyperlink" Target="https://talan.bank.gov.ua/get-user-certificate/89bf2qiwwEVpL5ZZCwpy" TargetMode="External"/><Relationship Id="rId627" Type="http://schemas.openxmlformats.org/officeDocument/2006/relationships/hyperlink" Target="https://talan.bank.gov.ua/get-user-certificate/89bf2i7RH4wF9N0XZuiz" TargetMode="External"/><Relationship Id="rId834" Type="http://schemas.openxmlformats.org/officeDocument/2006/relationships/hyperlink" Target="https://talan.bank.gov.ua/get-user-certificate/89bf2ICzppV4Z7ACxOn6" TargetMode="External"/><Relationship Id="rId266" Type="http://schemas.openxmlformats.org/officeDocument/2006/relationships/hyperlink" Target="https://talan.bank.gov.ua/get-user-certificate/89bf2gdY4pZxZIWTODY3" TargetMode="External"/><Relationship Id="rId473" Type="http://schemas.openxmlformats.org/officeDocument/2006/relationships/hyperlink" Target="https://talan.bank.gov.ua/get-user-certificate/89bf2odv64Ql-DaZjNeJ" TargetMode="External"/><Relationship Id="rId680" Type="http://schemas.openxmlformats.org/officeDocument/2006/relationships/hyperlink" Target="https://talan.bank.gov.ua/get-user-certificate/89bf22gW96gTXDH34KT5" TargetMode="External"/><Relationship Id="rId901" Type="http://schemas.openxmlformats.org/officeDocument/2006/relationships/hyperlink" Target="https://talan.bank.gov.ua/get-user-certificate/89bf2WxHIHYVCkndix5v" TargetMode="External"/><Relationship Id="rId30" Type="http://schemas.openxmlformats.org/officeDocument/2006/relationships/hyperlink" Target="https://talan.bank.gov.ua/get-user-certificate/89bf2kHHmVE0zLrNAFvH" TargetMode="External"/><Relationship Id="rId126" Type="http://schemas.openxmlformats.org/officeDocument/2006/relationships/hyperlink" Target="https://talan.bank.gov.ua/get-user-certificate/89bf2TyC9e83fDqlROL9" TargetMode="External"/><Relationship Id="rId333" Type="http://schemas.openxmlformats.org/officeDocument/2006/relationships/hyperlink" Target="https://talan.bank.gov.ua/get-user-certificate/89bf2hSwWLlsyAP-xLJ9" TargetMode="External"/><Relationship Id="rId540" Type="http://schemas.openxmlformats.org/officeDocument/2006/relationships/hyperlink" Target="https://talan.bank.gov.ua/get-user-certificate/89bf2kqs4fjyeJUhqDJq" TargetMode="External"/><Relationship Id="rId778" Type="http://schemas.openxmlformats.org/officeDocument/2006/relationships/hyperlink" Target="https://talan.bank.gov.ua/get-user-certificate/89bf25vg8BvGUzykmsyX" TargetMode="External"/><Relationship Id="rId985" Type="http://schemas.openxmlformats.org/officeDocument/2006/relationships/hyperlink" Target="https://talan.bank.gov.ua/get-user-certificate/89bf2TDJ1FiuxGgqIpU0" TargetMode="External"/><Relationship Id="rId638" Type="http://schemas.openxmlformats.org/officeDocument/2006/relationships/hyperlink" Target="https://talan.bank.gov.ua/get-user-certificate/89bf2b3ARtNpDikqc8IE" TargetMode="External"/><Relationship Id="rId845" Type="http://schemas.openxmlformats.org/officeDocument/2006/relationships/hyperlink" Target="https://talan.bank.gov.ua/get-user-certificate/89bf2PllWYujZbHCQ09X" TargetMode="External"/><Relationship Id="rId1030" Type="http://schemas.openxmlformats.org/officeDocument/2006/relationships/hyperlink" Target="https://talan.bank.gov.ua/get-user-certificate/89bf2FnMwEB4DRue-DB4" TargetMode="External"/><Relationship Id="rId277" Type="http://schemas.openxmlformats.org/officeDocument/2006/relationships/hyperlink" Target="https://talan.bank.gov.ua/get-user-certificate/89bf2oYBuyzmFY7qFRIq" TargetMode="External"/><Relationship Id="rId400" Type="http://schemas.openxmlformats.org/officeDocument/2006/relationships/hyperlink" Target="https://talan.bank.gov.ua/get-user-certificate/89bf2Aw2xeCVftj5DeAw" TargetMode="External"/><Relationship Id="rId484" Type="http://schemas.openxmlformats.org/officeDocument/2006/relationships/hyperlink" Target="https://talan.bank.gov.ua/get-user-certificate/89bf27Bb1woYmT-dcc74" TargetMode="External"/><Relationship Id="rId705" Type="http://schemas.openxmlformats.org/officeDocument/2006/relationships/hyperlink" Target="https://talan.bank.gov.ua/get-user-certificate/89bf2pBb2Ef9t3a9XjuO" TargetMode="External"/><Relationship Id="rId137" Type="http://schemas.openxmlformats.org/officeDocument/2006/relationships/hyperlink" Target="https://talan.bank.gov.ua/get-user-certificate/89bf2RCNI4au3WAkA4n2" TargetMode="External"/><Relationship Id="rId344" Type="http://schemas.openxmlformats.org/officeDocument/2006/relationships/hyperlink" Target="https://talan.bank.gov.ua/get-user-certificate/89bf2sflARpKkymBuN1X" TargetMode="External"/><Relationship Id="rId691" Type="http://schemas.openxmlformats.org/officeDocument/2006/relationships/hyperlink" Target="https://talan.bank.gov.ua/get-user-certificate/89bf2--kEUQ77jIgg5px" TargetMode="External"/><Relationship Id="rId789" Type="http://schemas.openxmlformats.org/officeDocument/2006/relationships/hyperlink" Target="https://talan.bank.gov.ua/get-user-certificate/89bf2OdneuYtfxxR-eAa" TargetMode="External"/><Relationship Id="rId912" Type="http://schemas.openxmlformats.org/officeDocument/2006/relationships/hyperlink" Target="https://talan.bank.gov.ua/get-user-certificate/89bf273BeyJUJcdl_NA6" TargetMode="External"/><Relationship Id="rId996" Type="http://schemas.openxmlformats.org/officeDocument/2006/relationships/hyperlink" Target="https://talan.bank.gov.ua/get-user-certificate/89bf2RrWktMql-6IPjbA" TargetMode="External"/><Relationship Id="rId41" Type="http://schemas.openxmlformats.org/officeDocument/2006/relationships/hyperlink" Target="https://talan.bank.gov.ua/get-user-certificate/89bf2VMo3yffGXqg_INj" TargetMode="External"/><Relationship Id="rId551" Type="http://schemas.openxmlformats.org/officeDocument/2006/relationships/hyperlink" Target="https://talan.bank.gov.ua/get-user-certificate/89bf24r6OabLTmE3Sioc" TargetMode="External"/><Relationship Id="rId649" Type="http://schemas.openxmlformats.org/officeDocument/2006/relationships/hyperlink" Target="https://talan.bank.gov.ua/get-user-certificate/89bf2JKEE9Y3PFKaAV3f" TargetMode="External"/><Relationship Id="rId856" Type="http://schemas.openxmlformats.org/officeDocument/2006/relationships/hyperlink" Target="https://talan.bank.gov.ua/get-user-certificate/89bf2WqyV6Tqx3T8DAik" TargetMode="External"/><Relationship Id="rId190" Type="http://schemas.openxmlformats.org/officeDocument/2006/relationships/hyperlink" Target="https://talan.bank.gov.ua/get-user-certificate/89bf2C1IBF45y-MIvl2u" TargetMode="External"/><Relationship Id="rId204" Type="http://schemas.openxmlformats.org/officeDocument/2006/relationships/hyperlink" Target="https://talan.bank.gov.ua/get-user-certificate/89bf2ZTkd0J-7eXwFxyB" TargetMode="External"/><Relationship Id="rId288" Type="http://schemas.openxmlformats.org/officeDocument/2006/relationships/hyperlink" Target="https://talan.bank.gov.ua/get-user-certificate/89bf2H0IoguTRqD6Qays" TargetMode="External"/><Relationship Id="rId411" Type="http://schemas.openxmlformats.org/officeDocument/2006/relationships/hyperlink" Target="https://talan.bank.gov.ua/get-user-certificate/89bf2S6eVq8A5u9qDwnV" TargetMode="External"/><Relationship Id="rId509" Type="http://schemas.openxmlformats.org/officeDocument/2006/relationships/hyperlink" Target="https://talan.bank.gov.ua/get-user-certificate/89bf2S_1D7az4K96dw-u" TargetMode="External"/><Relationship Id="rId1041" Type="http://schemas.openxmlformats.org/officeDocument/2006/relationships/hyperlink" Target="https://talan.bank.gov.ua/get-user-certificate/89bf2CDoo2Uf51af3W7V" TargetMode="External"/><Relationship Id="rId495" Type="http://schemas.openxmlformats.org/officeDocument/2006/relationships/hyperlink" Target="https://talan.bank.gov.ua/get-user-certificate/89bf2Mb4MvMrJHjDJIlU" TargetMode="External"/><Relationship Id="rId716" Type="http://schemas.openxmlformats.org/officeDocument/2006/relationships/hyperlink" Target="https://talan.bank.gov.ua/get-user-certificate/89bf2MYRcLN7N2QbGZua" TargetMode="External"/><Relationship Id="rId923" Type="http://schemas.openxmlformats.org/officeDocument/2006/relationships/hyperlink" Target="https://talan.bank.gov.ua/get-user-certificate/89bf2XtWlAm6peapbx-x" TargetMode="External"/><Relationship Id="rId52" Type="http://schemas.openxmlformats.org/officeDocument/2006/relationships/hyperlink" Target="https://talan.bank.gov.ua/get-user-certificate/89bf22Z_LKx1cYKO8Ny7" TargetMode="External"/><Relationship Id="rId148" Type="http://schemas.openxmlformats.org/officeDocument/2006/relationships/hyperlink" Target="https://talan.bank.gov.ua/get-user-certificate/89bf2vocvOsUqWX0nl7j" TargetMode="External"/><Relationship Id="rId355" Type="http://schemas.openxmlformats.org/officeDocument/2006/relationships/hyperlink" Target="https://talan.bank.gov.ua/get-user-certificate/89bf2zhmyBEa7UYpoE3L" TargetMode="External"/><Relationship Id="rId562" Type="http://schemas.openxmlformats.org/officeDocument/2006/relationships/hyperlink" Target="https://talan.bank.gov.ua/get-user-certificate/89bf2xH-cJabZHK8KLN0" TargetMode="External"/><Relationship Id="rId215" Type="http://schemas.openxmlformats.org/officeDocument/2006/relationships/hyperlink" Target="https://talan.bank.gov.ua/get-user-certificate/89bf2aCc-PPJe6fuUirH" TargetMode="External"/><Relationship Id="rId422" Type="http://schemas.openxmlformats.org/officeDocument/2006/relationships/hyperlink" Target="https://talan.bank.gov.ua/get-user-certificate/89bf2U4zG1hlIyHwa3OO" TargetMode="External"/><Relationship Id="rId867" Type="http://schemas.openxmlformats.org/officeDocument/2006/relationships/hyperlink" Target="https://talan.bank.gov.ua/get-user-certificate/89bf22ohBfDiZu8k6qaY" TargetMode="External"/><Relationship Id="rId1052" Type="http://schemas.openxmlformats.org/officeDocument/2006/relationships/hyperlink" Target="https://talan.bank.gov.ua/get-user-certificate/89bf2HMthbktd3uO5ocq" TargetMode="External"/><Relationship Id="rId299" Type="http://schemas.openxmlformats.org/officeDocument/2006/relationships/hyperlink" Target="https://talan.bank.gov.ua/get-user-certificate/89bf2ubw1ojusB3PNqND" TargetMode="External"/><Relationship Id="rId727" Type="http://schemas.openxmlformats.org/officeDocument/2006/relationships/hyperlink" Target="https://talan.bank.gov.ua/get-user-certificate/89bf2PRRpke0wsADKbDQ" TargetMode="External"/><Relationship Id="rId934" Type="http://schemas.openxmlformats.org/officeDocument/2006/relationships/hyperlink" Target="https://talan.bank.gov.ua/get-user-certificate/89bf2_5zjMGuKdyd5Vsy" TargetMode="External"/><Relationship Id="rId63" Type="http://schemas.openxmlformats.org/officeDocument/2006/relationships/hyperlink" Target="https://talan.bank.gov.ua/get-user-certificate/89bf2055-ec8Fq3hHYKi" TargetMode="External"/><Relationship Id="rId159" Type="http://schemas.openxmlformats.org/officeDocument/2006/relationships/hyperlink" Target="https://talan.bank.gov.ua/get-user-certificate/89bf2Zc7g4FEwL9pE99p" TargetMode="External"/><Relationship Id="rId366" Type="http://schemas.openxmlformats.org/officeDocument/2006/relationships/hyperlink" Target="https://talan.bank.gov.ua/get-user-certificate/89bf2uV0AQyoUdWjZMMm" TargetMode="External"/><Relationship Id="rId573" Type="http://schemas.openxmlformats.org/officeDocument/2006/relationships/hyperlink" Target="https://talan.bank.gov.ua/get-user-certificate/89bf2K-EMKrhyygaeUV_" TargetMode="External"/><Relationship Id="rId780" Type="http://schemas.openxmlformats.org/officeDocument/2006/relationships/hyperlink" Target="https://talan.bank.gov.ua/get-user-certificate/89bf2S0EnMhI8bqTz7Ci" TargetMode="External"/><Relationship Id="rId226" Type="http://schemas.openxmlformats.org/officeDocument/2006/relationships/hyperlink" Target="https://talan.bank.gov.ua/get-user-certificate/89bf2MAcbXCBcSDfWvIO" TargetMode="External"/><Relationship Id="rId433" Type="http://schemas.openxmlformats.org/officeDocument/2006/relationships/hyperlink" Target="https://talan.bank.gov.ua/get-user-certificate/89bf25vMtugq1H_mfJqj" TargetMode="External"/><Relationship Id="rId878" Type="http://schemas.openxmlformats.org/officeDocument/2006/relationships/hyperlink" Target="https://talan.bank.gov.ua/get-user-certificate/89bf2_4HKhmf4kf8EHit" TargetMode="External"/><Relationship Id="rId1063" Type="http://schemas.openxmlformats.org/officeDocument/2006/relationships/hyperlink" Target="https://talan.bank.gov.ua/get-user-certificate/89bf2OVvk6YB7EFlVXuR" TargetMode="External"/><Relationship Id="rId640" Type="http://schemas.openxmlformats.org/officeDocument/2006/relationships/hyperlink" Target="https://talan.bank.gov.ua/get-user-certificate/89bf2rFD7ZelgKyxCLjA" TargetMode="External"/><Relationship Id="rId738" Type="http://schemas.openxmlformats.org/officeDocument/2006/relationships/hyperlink" Target="https://talan.bank.gov.ua/get-user-certificate/89bf2ktqwXNW1FvFeWro" TargetMode="External"/><Relationship Id="rId945" Type="http://schemas.openxmlformats.org/officeDocument/2006/relationships/hyperlink" Target="https://talan.bank.gov.ua/get-user-certificate/89bf2gkYvytcTGHuwJJw" TargetMode="External"/><Relationship Id="rId74" Type="http://schemas.openxmlformats.org/officeDocument/2006/relationships/hyperlink" Target="https://talan.bank.gov.ua/get-user-certificate/89bf2cq8x1jvIzp_MwTX" TargetMode="External"/><Relationship Id="rId377" Type="http://schemas.openxmlformats.org/officeDocument/2006/relationships/hyperlink" Target="https://talan.bank.gov.ua/get-user-certificate/89bf2ziNkorSbzsglbNS" TargetMode="External"/><Relationship Id="rId500" Type="http://schemas.openxmlformats.org/officeDocument/2006/relationships/hyperlink" Target="https://talan.bank.gov.ua/get-user-certificate/89bf2ZXRyC0Uhu9FtHzx" TargetMode="External"/><Relationship Id="rId584" Type="http://schemas.openxmlformats.org/officeDocument/2006/relationships/hyperlink" Target="https://talan.bank.gov.ua/get-user-certificate/89bf2r2oqK-GEkzBkA1v" TargetMode="External"/><Relationship Id="rId805" Type="http://schemas.openxmlformats.org/officeDocument/2006/relationships/hyperlink" Target="https://talan.bank.gov.ua/get-user-certificate/89bf2RsSm58-nFi4bCOd" TargetMode="External"/><Relationship Id="rId5" Type="http://schemas.openxmlformats.org/officeDocument/2006/relationships/hyperlink" Target="https://talan.bank.gov.ua/get-user-certificate/89bf29s9sdOV-jj4NBRT" TargetMode="External"/><Relationship Id="rId237" Type="http://schemas.openxmlformats.org/officeDocument/2006/relationships/hyperlink" Target="https://talan.bank.gov.ua/get-user-certificate/89bf2WGA-pJ61HC6qqDF" TargetMode="External"/><Relationship Id="rId791" Type="http://schemas.openxmlformats.org/officeDocument/2006/relationships/hyperlink" Target="https://talan.bank.gov.ua/get-user-certificate/89bf2mUm6VT28kfg6JdK" TargetMode="External"/><Relationship Id="rId889" Type="http://schemas.openxmlformats.org/officeDocument/2006/relationships/hyperlink" Target="https://talan.bank.gov.ua/get-user-certificate/89bf2BmRcn7yHQ5ngFAd" TargetMode="External"/><Relationship Id="rId1074" Type="http://schemas.openxmlformats.org/officeDocument/2006/relationships/hyperlink" Target="https://talan.bank.gov.ua/get-user-certificate/89bf20DwByz5B2sTcLzl" TargetMode="External"/><Relationship Id="rId444" Type="http://schemas.openxmlformats.org/officeDocument/2006/relationships/hyperlink" Target="https://talan.bank.gov.ua/get-user-certificate/89bf2c3ugYJSuZCabWnA" TargetMode="External"/><Relationship Id="rId651" Type="http://schemas.openxmlformats.org/officeDocument/2006/relationships/hyperlink" Target="https://talan.bank.gov.ua/get-user-certificate/89bf2jiyH0keyouXh_MH" TargetMode="External"/><Relationship Id="rId749" Type="http://schemas.openxmlformats.org/officeDocument/2006/relationships/hyperlink" Target="https://talan.bank.gov.ua/get-user-certificate/89bf2Mcm0qjrPS8prULi" TargetMode="External"/><Relationship Id="rId290" Type="http://schemas.openxmlformats.org/officeDocument/2006/relationships/hyperlink" Target="https://talan.bank.gov.ua/get-user-certificate/89bf24MvBfhV4yFv0X2u" TargetMode="External"/><Relationship Id="rId304" Type="http://schemas.openxmlformats.org/officeDocument/2006/relationships/hyperlink" Target="https://talan.bank.gov.ua/get-user-certificate/89bf21DTR2kiHGr1gm-d" TargetMode="External"/><Relationship Id="rId388" Type="http://schemas.openxmlformats.org/officeDocument/2006/relationships/hyperlink" Target="https://talan.bank.gov.ua/get-user-certificate/89bf2nKFs5p4Mj3UMFdl" TargetMode="External"/><Relationship Id="rId511" Type="http://schemas.openxmlformats.org/officeDocument/2006/relationships/hyperlink" Target="https://talan.bank.gov.ua/get-user-certificate/89bf2y7d5Beiemabva8D" TargetMode="External"/><Relationship Id="rId609" Type="http://schemas.openxmlformats.org/officeDocument/2006/relationships/hyperlink" Target="https://talan.bank.gov.ua/get-user-certificate/89bf2rnUwcRtZR-WkPfQ" TargetMode="External"/><Relationship Id="rId956" Type="http://schemas.openxmlformats.org/officeDocument/2006/relationships/hyperlink" Target="https://talan.bank.gov.ua/get-user-certificate/89bf2erXe21oCu7MUKP_" TargetMode="External"/><Relationship Id="rId85" Type="http://schemas.openxmlformats.org/officeDocument/2006/relationships/hyperlink" Target="https://talan.bank.gov.ua/get-user-certificate/89bf2ahFTlACbju7f1l1" TargetMode="External"/><Relationship Id="rId150" Type="http://schemas.openxmlformats.org/officeDocument/2006/relationships/hyperlink" Target="https://talan.bank.gov.ua/get-user-certificate/89bf2HK4C--1hYk7GUMd" TargetMode="External"/><Relationship Id="rId595" Type="http://schemas.openxmlformats.org/officeDocument/2006/relationships/hyperlink" Target="https://talan.bank.gov.ua/get-user-certificate/89bf2rYEfFd9_NLvtj6z" TargetMode="External"/><Relationship Id="rId816" Type="http://schemas.openxmlformats.org/officeDocument/2006/relationships/hyperlink" Target="https://talan.bank.gov.ua/get-user-certificate/89bf2YyR2OImTN3zQSiG" TargetMode="External"/><Relationship Id="rId1001" Type="http://schemas.openxmlformats.org/officeDocument/2006/relationships/hyperlink" Target="https://talan.bank.gov.ua/get-user-certificate/89bf2U-8L9xWB3vUZKGt" TargetMode="External"/><Relationship Id="rId248" Type="http://schemas.openxmlformats.org/officeDocument/2006/relationships/hyperlink" Target="https://talan.bank.gov.ua/get-user-certificate/89bf2K1oGtW8QQlLJcKg" TargetMode="External"/><Relationship Id="rId455" Type="http://schemas.openxmlformats.org/officeDocument/2006/relationships/hyperlink" Target="https://talan.bank.gov.ua/get-user-certificate/89bf2WNgDUi3bCwLz963" TargetMode="External"/><Relationship Id="rId662" Type="http://schemas.openxmlformats.org/officeDocument/2006/relationships/hyperlink" Target="https://talan.bank.gov.ua/get-user-certificate/89bf2nisxT7Vn-_Mo-rS" TargetMode="External"/><Relationship Id="rId12" Type="http://schemas.openxmlformats.org/officeDocument/2006/relationships/hyperlink" Target="https://talan.bank.gov.ua/get-user-certificate/89bf2vSqjUBX6khhF9Rn" TargetMode="External"/><Relationship Id="rId108" Type="http://schemas.openxmlformats.org/officeDocument/2006/relationships/hyperlink" Target="https://talan.bank.gov.ua/get-user-certificate/89bf20J-anjAllPs2VWM" TargetMode="External"/><Relationship Id="rId315" Type="http://schemas.openxmlformats.org/officeDocument/2006/relationships/hyperlink" Target="https://talan.bank.gov.ua/get-user-certificate/89bf2YnNjmZEmShkTdih" TargetMode="External"/><Relationship Id="rId522" Type="http://schemas.openxmlformats.org/officeDocument/2006/relationships/hyperlink" Target="https://talan.bank.gov.ua/get-user-certificate/89bf2z-IOpmGzQHrkQF4" TargetMode="External"/><Relationship Id="rId967" Type="http://schemas.openxmlformats.org/officeDocument/2006/relationships/hyperlink" Target="https://talan.bank.gov.ua/get-user-certificate/89bf2Lpk5AKqvk-LWigx" TargetMode="External"/><Relationship Id="rId96" Type="http://schemas.openxmlformats.org/officeDocument/2006/relationships/hyperlink" Target="https://talan.bank.gov.ua/get-user-certificate/89bf234UiWYsHcEGLKPR" TargetMode="External"/><Relationship Id="rId161" Type="http://schemas.openxmlformats.org/officeDocument/2006/relationships/hyperlink" Target="https://talan.bank.gov.ua/get-user-certificate/89bf2SG2nZqYQXEnRiYH" TargetMode="External"/><Relationship Id="rId399" Type="http://schemas.openxmlformats.org/officeDocument/2006/relationships/hyperlink" Target="https://talan.bank.gov.ua/get-user-certificate/89bf2gDy2dgHNemSuhrl" TargetMode="External"/><Relationship Id="rId827" Type="http://schemas.openxmlformats.org/officeDocument/2006/relationships/hyperlink" Target="https://talan.bank.gov.ua/get-user-certificate/89bf2yckzTcUj8IUrFiX" TargetMode="External"/><Relationship Id="rId1012" Type="http://schemas.openxmlformats.org/officeDocument/2006/relationships/hyperlink" Target="https://talan.bank.gov.ua/get-user-certificate/89bf2NNzlJ3rqkcy79-h" TargetMode="External"/><Relationship Id="rId259" Type="http://schemas.openxmlformats.org/officeDocument/2006/relationships/hyperlink" Target="https://talan.bank.gov.ua/get-user-certificate/89bf2Wf7fNCaBGvXaEWe" TargetMode="External"/><Relationship Id="rId466" Type="http://schemas.openxmlformats.org/officeDocument/2006/relationships/hyperlink" Target="https://talan.bank.gov.ua/get-user-certificate/89bf2DBwJJfnhCXtjLAk" TargetMode="External"/><Relationship Id="rId673" Type="http://schemas.openxmlformats.org/officeDocument/2006/relationships/hyperlink" Target="https://talan.bank.gov.ua/get-user-certificate/89bf2kWXVfkPn9I8mhO0" TargetMode="External"/><Relationship Id="rId880" Type="http://schemas.openxmlformats.org/officeDocument/2006/relationships/hyperlink" Target="https://talan.bank.gov.ua/get-user-certificate/89bf2i6_loaVJnMUHLbN" TargetMode="External"/><Relationship Id="rId23" Type="http://schemas.openxmlformats.org/officeDocument/2006/relationships/hyperlink" Target="https://talan.bank.gov.ua/get-user-certificate/89bf214OrU0ih_vLChb3" TargetMode="External"/><Relationship Id="rId119" Type="http://schemas.openxmlformats.org/officeDocument/2006/relationships/hyperlink" Target="https://talan.bank.gov.ua/get-user-certificate/89bf28PoNmMttysdkXtC" TargetMode="External"/><Relationship Id="rId326" Type="http://schemas.openxmlformats.org/officeDocument/2006/relationships/hyperlink" Target="https://talan.bank.gov.ua/get-user-certificate/89bf2wkn-MkqzIQVm0it" TargetMode="External"/><Relationship Id="rId533" Type="http://schemas.openxmlformats.org/officeDocument/2006/relationships/hyperlink" Target="https://talan.bank.gov.ua/get-user-certificate/89bf2PetA3Q-vLnLPxtE" TargetMode="External"/><Relationship Id="rId978" Type="http://schemas.openxmlformats.org/officeDocument/2006/relationships/hyperlink" Target="https://talan.bank.gov.ua/get-user-certificate/89bf22fnRq6i1MAjVnhu" TargetMode="External"/><Relationship Id="rId740" Type="http://schemas.openxmlformats.org/officeDocument/2006/relationships/hyperlink" Target="https://talan.bank.gov.ua/get-user-certificate/89bf2NscVhHLZdNyJG4w" TargetMode="External"/><Relationship Id="rId838" Type="http://schemas.openxmlformats.org/officeDocument/2006/relationships/hyperlink" Target="https://talan.bank.gov.ua/get-user-certificate/89bf2wRTM4R-0lcITj6E" TargetMode="External"/><Relationship Id="rId1023" Type="http://schemas.openxmlformats.org/officeDocument/2006/relationships/hyperlink" Target="https://talan.bank.gov.ua/get-user-certificate/89bf2rbbCYJk3AZVkDM_" TargetMode="External"/><Relationship Id="rId172" Type="http://schemas.openxmlformats.org/officeDocument/2006/relationships/hyperlink" Target="https://talan.bank.gov.ua/get-user-certificate/89bf2mOKWLoT-Bd0N40X" TargetMode="External"/><Relationship Id="rId477" Type="http://schemas.openxmlformats.org/officeDocument/2006/relationships/hyperlink" Target="https://talan.bank.gov.ua/get-user-certificate/89bf2vZ4Z0-iP4rvLyDp" TargetMode="External"/><Relationship Id="rId600" Type="http://schemas.openxmlformats.org/officeDocument/2006/relationships/hyperlink" Target="https://talan.bank.gov.ua/get-user-certificate/89bf2FAGJrJTYElTNB8i" TargetMode="External"/><Relationship Id="rId684" Type="http://schemas.openxmlformats.org/officeDocument/2006/relationships/hyperlink" Target="https://talan.bank.gov.ua/get-user-certificate/89bf2FvRU743L3W70-ZD" TargetMode="External"/><Relationship Id="rId337" Type="http://schemas.openxmlformats.org/officeDocument/2006/relationships/hyperlink" Target="https://talan.bank.gov.ua/get-user-certificate/89bf2X8OJ4cgZxTYOtPU" TargetMode="External"/><Relationship Id="rId891" Type="http://schemas.openxmlformats.org/officeDocument/2006/relationships/hyperlink" Target="https://talan.bank.gov.ua/get-user-certificate/89bf2c40xi2SG04iOwta" TargetMode="External"/><Relationship Id="rId905" Type="http://schemas.openxmlformats.org/officeDocument/2006/relationships/hyperlink" Target="https://talan.bank.gov.ua/get-user-certificate/89bf2yKYPD6Q7aTvjUKE" TargetMode="External"/><Relationship Id="rId989" Type="http://schemas.openxmlformats.org/officeDocument/2006/relationships/hyperlink" Target="https://talan.bank.gov.ua/get-user-certificate/89bf2k_lNEWBZrF7mEfj" TargetMode="External"/><Relationship Id="rId34" Type="http://schemas.openxmlformats.org/officeDocument/2006/relationships/hyperlink" Target="https://talan.bank.gov.ua/get-user-certificate/89bf2RWR_wW4uCoOLhlT" TargetMode="External"/><Relationship Id="rId544" Type="http://schemas.openxmlformats.org/officeDocument/2006/relationships/hyperlink" Target="https://talan.bank.gov.ua/get-user-certificate/89bf2QCglQzZizJrvQXg" TargetMode="External"/><Relationship Id="rId751" Type="http://schemas.openxmlformats.org/officeDocument/2006/relationships/hyperlink" Target="https://talan.bank.gov.ua/get-user-certificate/89bf26KuczTmWWUsrX-U" TargetMode="External"/><Relationship Id="rId849" Type="http://schemas.openxmlformats.org/officeDocument/2006/relationships/hyperlink" Target="https://talan.bank.gov.ua/get-user-certificate/89bf2sySN4Jcq0oqvwae" TargetMode="External"/><Relationship Id="rId183" Type="http://schemas.openxmlformats.org/officeDocument/2006/relationships/hyperlink" Target="https://talan.bank.gov.ua/get-user-certificate/89bf262TGxNLB-YvIC1W" TargetMode="External"/><Relationship Id="rId390" Type="http://schemas.openxmlformats.org/officeDocument/2006/relationships/hyperlink" Target="https://talan.bank.gov.ua/get-user-certificate/89bf2PVNzG3QiuDRQfqQ" TargetMode="External"/><Relationship Id="rId404" Type="http://schemas.openxmlformats.org/officeDocument/2006/relationships/hyperlink" Target="https://talan.bank.gov.ua/get-user-certificate/89bf2WANWQ1cwzDWK8TB" TargetMode="External"/><Relationship Id="rId611" Type="http://schemas.openxmlformats.org/officeDocument/2006/relationships/hyperlink" Target="https://talan.bank.gov.ua/get-user-certificate/89bf27wbxAH624MfZCGu" TargetMode="External"/><Relationship Id="rId1034" Type="http://schemas.openxmlformats.org/officeDocument/2006/relationships/hyperlink" Target="https://talan.bank.gov.ua/get-user-certificate/89bf2rpHWyFg75I6nQBt" TargetMode="External"/><Relationship Id="rId250" Type="http://schemas.openxmlformats.org/officeDocument/2006/relationships/hyperlink" Target="https://talan.bank.gov.ua/get-user-certificate/89bf2n7L6OOPffaLaVGd" TargetMode="External"/><Relationship Id="rId488" Type="http://schemas.openxmlformats.org/officeDocument/2006/relationships/hyperlink" Target="https://talan.bank.gov.ua/get-user-certificate/89bf25rMNByjuA0K20ix" TargetMode="External"/><Relationship Id="rId695" Type="http://schemas.openxmlformats.org/officeDocument/2006/relationships/hyperlink" Target="https://talan.bank.gov.ua/get-user-certificate/89bf2gON8mdl5XwYsbfF" TargetMode="External"/><Relationship Id="rId709" Type="http://schemas.openxmlformats.org/officeDocument/2006/relationships/hyperlink" Target="https://talan.bank.gov.ua/get-user-certificate/89bf23ICOWGq3JUSr2bv" TargetMode="External"/><Relationship Id="rId916" Type="http://schemas.openxmlformats.org/officeDocument/2006/relationships/hyperlink" Target="https://talan.bank.gov.ua/get-user-certificate/89bf2P_SPHOJWUdPJHI-" TargetMode="External"/><Relationship Id="rId45" Type="http://schemas.openxmlformats.org/officeDocument/2006/relationships/hyperlink" Target="https://talan.bank.gov.ua/get-user-certificate/89bf2rEJ45Ey9ZeaC4rl" TargetMode="External"/><Relationship Id="rId110" Type="http://schemas.openxmlformats.org/officeDocument/2006/relationships/hyperlink" Target="https://talan.bank.gov.ua/get-user-certificate/89bf2WAKVf4jrHogTkKf" TargetMode="External"/><Relationship Id="rId348" Type="http://schemas.openxmlformats.org/officeDocument/2006/relationships/hyperlink" Target="https://talan.bank.gov.ua/get-user-certificate/89bf2yytknCcitfweYna" TargetMode="External"/><Relationship Id="rId555" Type="http://schemas.openxmlformats.org/officeDocument/2006/relationships/hyperlink" Target="https://talan.bank.gov.ua/get-user-certificate/89bf2SrJcNApupW_0Gag" TargetMode="External"/><Relationship Id="rId762" Type="http://schemas.openxmlformats.org/officeDocument/2006/relationships/hyperlink" Target="https://talan.bank.gov.ua/get-user-certificate/89bf2iro2C8Ea_9rI1z7" TargetMode="External"/><Relationship Id="rId194" Type="http://schemas.openxmlformats.org/officeDocument/2006/relationships/hyperlink" Target="https://talan.bank.gov.ua/get-user-certificate/89bf2r_-zsF9IrcztMUb" TargetMode="External"/><Relationship Id="rId208" Type="http://schemas.openxmlformats.org/officeDocument/2006/relationships/hyperlink" Target="https://talan.bank.gov.ua/get-user-certificate/89bf2-rPeCmUvuhFw4YZ" TargetMode="External"/><Relationship Id="rId415" Type="http://schemas.openxmlformats.org/officeDocument/2006/relationships/hyperlink" Target="https://talan.bank.gov.ua/get-user-certificate/89bf24H6GHSpvBDc02jh" TargetMode="External"/><Relationship Id="rId622" Type="http://schemas.openxmlformats.org/officeDocument/2006/relationships/hyperlink" Target="https://talan.bank.gov.ua/get-user-certificate/89bf2mYk7TG0SAWekQ8v" TargetMode="External"/><Relationship Id="rId1045" Type="http://schemas.openxmlformats.org/officeDocument/2006/relationships/hyperlink" Target="https://talan.bank.gov.ua/get-user-certificate/89bf2Fas-wl9eEZ3v4hL" TargetMode="External"/><Relationship Id="rId261" Type="http://schemas.openxmlformats.org/officeDocument/2006/relationships/hyperlink" Target="https://talan.bank.gov.ua/get-user-certificate/89bf2EZpEXj9VshjO53X" TargetMode="External"/><Relationship Id="rId499" Type="http://schemas.openxmlformats.org/officeDocument/2006/relationships/hyperlink" Target="https://talan.bank.gov.ua/get-user-certificate/89bf2c49fikNjhIw87N3" TargetMode="External"/><Relationship Id="rId927" Type="http://schemas.openxmlformats.org/officeDocument/2006/relationships/hyperlink" Target="https://talan.bank.gov.ua/get-user-certificate/89bf2F9Up46IG2_Omg4k" TargetMode="External"/><Relationship Id="rId56" Type="http://schemas.openxmlformats.org/officeDocument/2006/relationships/hyperlink" Target="https://talan.bank.gov.ua/get-user-certificate/89bf2Nrry4sN9Bq-xGh2" TargetMode="External"/><Relationship Id="rId359" Type="http://schemas.openxmlformats.org/officeDocument/2006/relationships/hyperlink" Target="https://talan.bank.gov.ua/get-user-certificate/89bf2PvlXMsVfH5k6IAR" TargetMode="External"/><Relationship Id="rId566" Type="http://schemas.openxmlformats.org/officeDocument/2006/relationships/hyperlink" Target="https://talan.bank.gov.ua/get-user-certificate/89bf29ftHs2wsaaE82j4" TargetMode="External"/><Relationship Id="rId773" Type="http://schemas.openxmlformats.org/officeDocument/2006/relationships/hyperlink" Target="https://talan.bank.gov.ua/get-user-certificate/89bf2JHVVSb7V-sC_csP" TargetMode="External"/><Relationship Id="rId121" Type="http://schemas.openxmlformats.org/officeDocument/2006/relationships/hyperlink" Target="https://talan.bank.gov.ua/get-user-certificate/89bf2QZfs-rx6mE3Tmg9" TargetMode="External"/><Relationship Id="rId219" Type="http://schemas.openxmlformats.org/officeDocument/2006/relationships/hyperlink" Target="https://talan.bank.gov.ua/get-user-certificate/89bf2JQkg2uF3siTgCN9" TargetMode="External"/><Relationship Id="rId426" Type="http://schemas.openxmlformats.org/officeDocument/2006/relationships/hyperlink" Target="https://talan.bank.gov.ua/get-user-certificate/89bf279y_CWOK3vAwPRD" TargetMode="External"/><Relationship Id="rId633" Type="http://schemas.openxmlformats.org/officeDocument/2006/relationships/hyperlink" Target="https://talan.bank.gov.ua/get-user-certificate/89bf2lA0Gt31ACUFmWrj" TargetMode="External"/><Relationship Id="rId980" Type="http://schemas.openxmlformats.org/officeDocument/2006/relationships/hyperlink" Target="https://talan.bank.gov.ua/get-user-certificate/89bf2eT-332pOHjubPjM" TargetMode="External"/><Relationship Id="rId1056" Type="http://schemas.openxmlformats.org/officeDocument/2006/relationships/hyperlink" Target="https://talan.bank.gov.ua/get-user-certificate/89bf2d5ICpd1qp43ndq3" TargetMode="External"/><Relationship Id="rId840" Type="http://schemas.openxmlformats.org/officeDocument/2006/relationships/hyperlink" Target="https://talan.bank.gov.ua/get-user-certificate/89bf2Lii_7strZJS786a" TargetMode="External"/><Relationship Id="rId938" Type="http://schemas.openxmlformats.org/officeDocument/2006/relationships/hyperlink" Target="https://talan.bank.gov.ua/get-user-certificate/89bf2mC1WOzRfAlaAdvi" TargetMode="External"/><Relationship Id="rId67" Type="http://schemas.openxmlformats.org/officeDocument/2006/relationships/hyperlink" Target="https://talan.bank.gov.ua/get-user-certificate/89bf2D2ZQEfkl6Ky2mfC" TargetMode="External"/><Relationship Id="rId272" Type="http://schemas.openxmlformats.org/officeDocument/2006/relationships/hyperlink" Target="https://talan.bank.gov.ua/get-user-certificate/89bf2SeJhMxDMe3CLR1I" TargetMode="External"/><Relationship Id="rId577" Type="http://schemas.openxmlformats.org/officeDocument/2006/relationships/hyperlink" Target="https://talan.bank.gov.ua/get-user-certificate/89bf2heku0bLC91O89LY" TargetMode="External"/><Relationship Id="rId700" Type="http://schemas.openxmlformats.org/officeDocument/2006/relationships/hyperlink" Target="https://talan.bank.gov.ua/get-user-certificate/89bf2OfarwpgQ681qBou" TargetMode="External"/><Relationship Id="rId132" Type="http://schemas.openxmlformats.org/officeDocument/2006/relationships/hyperlink" Target="https://talan.bank.gov.ua/get-user-certificate/89bf2caQR_VrdU3wL3kL" TargetMode="External"/><Relationship Id="rId784" Type="http://schemas.openxmlformats.org/officeDocument/2006/relationships/hyperlink" Target="https://talan.bank.gov.ua/get-user-certificate/89bf2BloyNvsViA3JUnX" TargetMode="External"/><Relationship Id="rId991" Type="http://schemas.openxmlformats.org/officeDocument/2006/relationships/hyperlink" Target="https://talan.bank.gov.ua/get-user-certificate/89bf2drbyRqoVM4CQtR-" TargetMode="External"/><Relationship Id="rId1067" Type="http://schemas.openxmlformats.org/officeDocument/2006/relationships/hyperlink" Target="https://talan.bank.gov.ua/get-user-certificate/89bf2DQAzpsmnxAt3O6K" TargetMode="External"/><Relationship Id="rId437" Type="http://schemas.openxmlformats.org/officeDocument/2006/relationships/hyperlink" Target="https://talan.bank.gov.ua/get-user-certificate/89bf2uK3_AgkBBnhUO9Y" TargetMode="External"/><Relationship Id="rId644" Type="http://schemas.openxmlformats.org/officeDocument/2006/relationships/hyperlink" Target="https://talan.bank.gov.ua/get-user-certificate/89bf2r1KYKeXUd9rjp9x" TargetMode="External"/><Relationship Id="rId851" Type="http://schemas.openxmlformats.org/officeDocument/2006/relationships/hyperlink" Target="https://talan.bank.gov.ua/get-user-certificate/89bf2BQqeT8iwxJsYm31" TargetMode="External"/><Relationship Id="rId283" Type="http://schemas.openxmlformats.org/officeDocument/2006/relationships/hyperlink" Target="https://talan.bank.gov.ua/get-user-certificate/89bf20hZtwps6JRFlCRI" TargetMode="External"/><Relationship Id="rId490" Type="http://schemas.openxmlformats.org/officeDocument/2006/relationships/hyperlink" Target="https://talan.bank.gov.ua/get-user-certificate/89bf2IPZdLt0E9cOvjKe" TargetMode="External"/><Relationship Id="rId504" Type="http://schemas.openxmlformats.org/officeDocument/2006/relationships/hyperlink" Target="https://talan.bank.gov.ua/get-user-certificate/89bf23H1PvNUYJT6eyBG" TargetMode="External"/><Relationship Id="rId711" Type="http://schemas.openxmlformats.org/officeDocument/2006/relationships/hyperlink" Target="https://talan.bank.gov.ua/get-user-certificate/89bf2yapARKtIjo-gc6O" TargetMode="External"/><Relationship Id="rId949" Type="http://schemas.openxmlformats.org/officeDocument/2006/relationships/hyperlink" Target="https://talan.bank.gov.ua/get-user-certificate/89bf2OEwrUv7FKCQrnHB" TargetMode="External"/><Relationship Id="rId78" Type="http://schemas.openxmlformats.org/officeDocument/2006/relationships/hyperlink" Target="https://talan.bank.gov.ua/get-user-certificate/89bf2EpLwB4q6MATtyXu" TargetMode="External"/><Relationship Id="rId143" Type="http://schemas.openxmlformats.org/officeDocument/2006/relationships/hyperlink" Target="https://talan.bank.gov.ua/get-user-certificate/89bf2t53x9KRQBgfARr3" TargetMode="External"/><Relationship Id="rId350" Type="http://schemas.openxmlformats.org/officeDocument/2006/relationships/hyperlink" Target="https://talan.bank.gov.ua/get-user-certificate/89bf2hPrz2WZXf9ne0gC" TargetMode="External"/><Relationship Id="rId588" Type="http://schemas.openxmlformats.org/officeDocument/2006/relationships/hyperlink" Target="https://talan.bank.gov.ua/get-user-certificate/89bf2Bk0GA4wHXhz4FtK" TargetMode="External"/><Relationship Id="rId795" Type="http://schemas.openxmlformats.org/officeDocument/2006/relationships/hyperlink" Target="https://talan.bank.gov.ua/get-user-certificate/89bf2X1149KJHjrq1sqL" TargetMode="External"/><Relationship Id="rId809" Type="http://schemas.openxmlformats.org/officeDocument/2006/relationships/hyperlink" Target="https://talan.bank.gov.ua/get-user-certificate/89bf264dEjQmSF_dGOmj" TargetMode="External"/><Relationship Id="rId9" Type="http://schemas.openxmlformats.org/officeDocument/2006/relationships/hyperlink" Target="https://talan.bank.gov.ua/get-user-certificate/89bf2BN7SUNr2OzFNL9h" TargetMode="External"/><Relationship Id="rId210" Type="http://schemas.openxmlformats.org/officeDocument/2006/relationships/hyperlink" Target="https://talan.bank.gov.ua/get-user-certificate/89bf2jpounXLCvJu0cAW" TargetMode="External"/><Relationship Id="rId448" Type="http://schemas.openxmlformats.org/officeDocument/2006/relationships/hyperlink" Target="https://talan.bank.gov.ua/get-user-certificate/89bf2hx3uiU8-3QROgcz" TargetMode="External"/><Relationship Id="rId655" Type="http://schemas.openxmlformats.org/officeDocument/2006/relationships/hyperlink" Target="https://talan.bank.gov.ua/get-user-certificate/89bf23yyAA8e4Byth1mV" TargetMode="External"/><Relationship Id="rId862" Type="http://schemas.openxmlformats.org/officeDocument/2006/relationships/hyperlink" Target="https://talan.bank.gov.ua/get-user-certificate/89bf2N5N23PCq0ZIgczc" TargetMode="External"/><Relationship Id="rId1078" Type="http://schemas.openxmlformats.org/officeDocument/2006/relationships/hyperlink" Target="https://talan.bank.gov.ua/get-user-certificate/89bf2wSLrkInSrBvjr_o" TargetMode="External"/><Relationship Id="rId294" Type="http://schemas.openxmlformats.org/officeDocument/2006/relationships/hyperlink" Target="https://talan.bank.gov.ua/get-user-certificate/89bf2OBZV-fuIOaGUDjo" TargetMode="External"/><Relationship Id="rId308" Type="http://schemas.openxmlformats.org/officeDocument/2006/relationships/hyperlink" Target="https://talan.bank.gov.ua/get-user-certificate/89bf2sA5BNqsfpy6m1rU" TargetMode="External"/><Relationship Id="rId515" Type="http://schemas.openxmlformats.org/officeDocument/2006/relationships/hyperlink" Target="https://talan.bank.gov.ua/get-user-certificate/89bf2O_WaBOjVjON2iAo" TargetMode="External"/><Relationship Id="rId722" Type="http://schemas.openxmlformats.org/officeDocument/2006/relationships/hyperlink" Target="https://talan.bank.gov.ua/get-user-certificate/89bf2CuxpPeznX6xzysW" TargetMode="External"/><Relationship Id="rId89" Type="http://schemas.openxmlformats.org/officeDocument/2006/relationships/hyperlink" Target="https://talan.bank.gov.ua/get-user-certificate/89bf2VOlq2hZWBOtjVyH" TargetMode="External"/><Relationship Id="rId154" Type="http://schemas.openxmlformats.org/officeDocument/2006/relationships/hyperlink" Target="https://talan.bank.gov.ua/get-user-certificate/89bf2v-QAk65SLlylm0c" TargetMode="External"/><Relationship Id="rId361" Type="http://schemas.openxmlformats.org/officeDocument/2006/relationships/hyperlink" Target="https://talan.bank.gov.ua/get-user-certificate/89bf2Ek4qB7V4QyANXpw" TargetMode="External"/><Relationship Id="rId599" Type="http://schemas.openxmlformats.org/officeDocument/2006/relationships/hyperlink" Target="https://talan.bank.gov.ua/get-user-certificate/89bf2eIWNjU05NtbJ8r6" TargetMode="External"/><Relationship Id="rId1005" Type="http://schemas.openxmlformats.org/officeDocument/2006/relationships/hyperlink" Target="https://talan.bank.gov.ua/get-user-certificate/89bf2QjdUzORGvE-dk3O" TargetMode="External"/><Relationship Id="rId459" Type="http://schemas.openxmlformats.org/officeDocument/2006/relationships/hyperlink" Target="https://talan.bank.gov.ua/get-user-certificate/89bf2XvthYz59pasXGeq" TargetMode="External"/><Relationship Id="rId666" Type="http://schemas.openxmlformats.org/officeDocument/2006/relationships/hyperlink" Target="https://talan.bank.gov.ua/get-user-certificate/89bf2ZXn7_arOF6JpAXF" TargetMode="External"/><Relationship Id="rId873" Type="http://schemas.openxmlformats.org/officeDocument/2006/relationships/hyperlink" Target="https://talan.bank.gov.ua/get-user-certificate/89bf2Jqs5AEpKeIzOG-t" TargetMode="External"/><Relationship Id="rId16" Type="http://schemas.openxmlformats.org/officeDocument/2006/relationships/hyperlink" Target="https://talan.bank.gov.ua/get-user-certificate/89bf2JWS3MaVrZQK3ab-" TargetMode="External"/><Relationship Id="rId221" Type="http://schemas.openxmlformats.org/officeDocument/2006/relationships/hyperlink" Target="https://talan.bank.gov.ua/get-user-certificate/89bf2v--paSyhma8JNGO" TargetMode="External"/><Relationship Id="rId319" Type="http://schemas.openxmlformats.org/officeDocument/2006/relationships/hyperlink" Target="https://talan.bank.gov.ua/get-user-certificate/89bf29qUkaokxy0XMR3M" TargetMode="External"/><Relationship Id="rId526" Type="http://schemas.openxmlformats.org/officeDocument/2006/relationships/hyperlink" Target="https://talan.bank.gov.ua/get-user-certificate/89bf29TwzGhKnho1EmNJ" TargetMode="External"/><Relationship Id="rId733" Type="http://schemas.openxmlformats.org/officeDocument/2006/relationships/hyperlink" Target="https://talan.bank.gov.ua/get-user-certificate/89bf2jwF-xk3s6QIcIkc" TargetMode="External"/><Relationship Id="rId940" Type="http://schemas.openxmlformats.org/officeDocument/2006/relationships/hyperlink" Target="https://talan.bank.gov.ua/get-user-certificate/89bf2kNBeHoTuWVWVCnB" TargetMode="External"/><Relationship Id="rId1016" Type="http://schemas.openxmlformats.org/officeDocument/2006/relationships/hyperlink" Target="https://talan.bank.gov.ua/get-user-certificate/89bf2T2jpuUfO8yR1Cz_" TargetMode="External"/><Relationship Id="rId165" Type="http://schemas.openxmlformats.org/officeDocument/2006/relationships/hyperlink" Target="https://talan.bank.gov.ua/get-user-certificate/89bf2GxhtY_IL7wv6boX" TargetMode="External"/><Relationship Id="rId372" Type="http://schemas.openxmlformats.org/officeDocument/2006/relationships/hyperlink" Target="https://talan.bank.gov.ua/get-user-certificate/89bf2OO7J8OqaOvuaSXe" TargetMode="External"/><Relationship Id="rId677" Type="http://schemas.openxmlformats.org/officeDocument/2006/relationships/hyperlink" Target="https://talan.bank.gov.ua/get-user-certificate/89bf2HxcgU-ttN_s9Rsj" TargetMode="External"/><Relationship Id="rId800" Type="http://schemas.openxmlformats.org/officeDocument/2006/relationships/hyperlink" Target="https://talan.bank.gov.ua/get-user-certificate/89bf21M4BlsvVryQ88uM" TargetMode="External"/><Relationship Id="rId232" Type="http://schemas.openxmlformats.org/officeDocument/2006/relationships/hyperlink" Target="https://talan.bank.gov.ua/get-user-certificate/89bf2fo5zF7LyS5Jumnj" TargetMode="External"/><Relationship Id="rId884" Type="http://schemas.openxmlformats.org/officeDocument/2006/relationships/hyperlink" Target="https://talan.bank.gov.ua/get-user-certificate/89bf2vKt7lWryh6KnLWu" TargetMode="External"/><Relationship Id="rId27" Type="http://schemas.openxmlformats.org/officeDocument/2006/relationships/hyperlink" Target="https://talan.bank.gov.ua/get-user-certificate/89bf2wriTux-geODeiBj" TargetMode="External"/><Relationship Id="rId537" Type="http://schemas.openxmlformats.org/officeDocument/2006/relationships/hyperlink" Target="https://talan.bank.gov.ua/get-user-certificate/89bf2aWdTjBLThEuAabN" TargetMode="External"/><Relationship Id="rId744" Type="http://schemas.openxmlformats.org/officeDocument/2006/relationships/hyperlink" Target="https://talan.bank.gov.ua/get-user-certificate/89bf2BM66A-0Pkdbvqqd" TargetMode="External"/><Relationship Id="rId951" Type="http://schemas.openxmlformats.org/officeDocument/2006/relationships/hyperlink" Target="https://talan.bank.gov.ua/get-user-certificate/89bf2SIRP2zuCYJg8WPn" TargetMode="External"/><Relationship Id="rId80" Type="http://schemas.openxmlformats.org/officeDocument/2006/relationships/hyperlink" Target="https://talan.bank.gov.ua/get-user-certificate/89bf2wJMiHmPU4SUZK-O" TargetMode="External"/><Relationship Id="rId176" Type="http://schemas.openxmlformats.org/officeDocument/2006/relationships/hyperlink" Target="https://talan.bank.gov.ua/get-user-certificate/89bf2lKkjLKHZRg8eNAN" TargetMode="External"/><Relationship Id="rId383" Type="http://schemas.openxmlformats.org/officeDocument/2006/relationships/hyperlink" Target="https://talan.bank.gov.ua/get-user-certificate/89bf2yJP4ubt0510mvMA" TargetMode="External"/><Relationship Id="rId590" Type="http://schemas.openxmlformats.org/officeDocument/2006/relationships/hyperlink" Target="https://talan.bank.gov.ua/get-user-certificate/89bf2qb8Sszy8V-8n-wa" TargetMode="External"/><Relationship Id="rId604" Type="http://schemas.openxmlformats.org/officeDocument/2006/relationships/hyperlink" Target="https://talan.bank.gov.ua/get-user-certificate/89bf2g0bx1VqmOWDsbFM" TargetMode="External"/><Relationship Id="rId811" Type="http://schemas.openxmlformats.org/officeDocument/2006/relationships/hyperlink" Target="https://talan.bank.gov.ua/get-user-certificate/89bf2j-2OTG92ubL74s4" TargetMode="External"/><Relationship Id="rId1027" Type="http://schemas.openxmlformats.org/officeDocument/2006/relationships/hyperlink" Target="https://talan.bank.gov.ua/get-user-certificate/89bf2uNGAkRhO6id3doF" TargetMode="External"/><Relationship Id="rId243" Type="http://schemas.openxmlformats.org/officeDocument/2006/relationships/hyperlink" Target="https://talan.bank.gov.ua/get-user-certificate/89bf2A0ifujPAUVBHwj2" TargetMode="External"/><Relationship Id="rId450" Type="http://schemas.openxmlformats.org/officeDocument/2006/relationships/hyperlink" Target="https://talan.bank.gov.ua/get-user-certificate/89bf2mbsI9yZrs9vc1kk" TargetMode="External"/><Relationship Id="rId688" Type="http://schemas.openxmlformats.org/officeDocument/2006/relationships/hyperlink" Target="https://talan.bank.gov.ua/get-user-certificate/89bf2C6xk8PeSe_YKVdM" TargetMode="External"/><Relationship Id="rId895" Type="http://schemas.openxmlformats.org/officeDocument/2006/relationships/hyperlink" Target="https://talan.bank.gov.ua/get-user-certificate/89bf2Hf91aU3PJUO77pR" TargetMode="External"/><Relationship Id="rId909" Type="http://schemas.openxmlformats.org/officeDocument/2006/relationships/hyperlink" Target="https://talan.bank.gov.ua/get-user-certificate/89bf2UD8lQFgS5IzU4NB" TargetMode="External"/><Relationship Id="rId1080" Type="http://schemas.openxmlformats.org/officeDocument/2006/relationships/hyperlink" Target="https://talan.bank.gov.ua/get-user-certificate/89bf2_wSexfye94EWJbn" TargetMode="External"/><Relationship Id="rId38" Type="http://schemas.openxmlformats.org/officeDocument/2006/relationships/hyperlink" Target="https://talan.bank.gov.ua/get-user-certificate/89bf2t4_hg19I2sTUVZo" TargetMode="External"/><Relationship Id="rId103" Type="http://schemas.openxmlformats.org/officeDocument/2006/relationships/hyperlink" Target="https://talan.bank.gov.ua/get-user-certificate/89bf2s1QMD9uF7Add3rD" TargetMode="External"/><Relationship Id="rId310" Type="http://schemas.openxmlformats.org/officeDocument/2006/relationships/hyperlink" Target="https://talan.bank.gov.ua/get-user-certificate/89bf2TsL87vihpnEcd9o" TargetMode="External"/><Relationship Id="rId548" Type="http://schemas.openxmlformats.org/officeDocument/2006/relationships/hyperlink" Target="https://talan.bank.gov.ua/get-user-certificate/89bf2ukzYcgouLNDFdJD" TargetMode="External"/><Relationship Id="rId755" Type="http://schemas.openxmlformats.org/officeDocument/2006/relationships/hyperlink" Target="https://talan.bank.gov.ua/get-user-certificate/89bf2sXCFNDCcRa4vzMm" TargetMode="External"/><Relationship Id="rId962" Type="http://schemas.openxmlformats.org/officeDocument/2006/relationships/hyperlink" Target="https://talan.bank.gov.ua/get-user-certificate/89bf2s3kbbUc_3BFSPtZ" TargetMode="External"/><Relationship Id="rId91" Type="http://schemas.openxmlformats.org/officeDocument/2006/relationships/hyperlink" Target="https://talan.bank.gov.ua/get-user-certificate/89bf2my5zxisnU6eJF4z" TargetMode="External"/><Relationship Id="rId187" Type="http://schemas.openxmlformats.org/officeDocument/2006/relationships/hyperlink" Target="https://talan.bank.gov.ua/get-user-certificate/89bf2-szDMRg0fVUgDok" TargetMode="External"/><Relationship Id="rId394" Type="http://schemas.openxmlformats.org/officeDocument/2006/relationships/hyperlink" Target="https://talan.bank.gov.ua/get-user-certificate/89bf2PYZtl1hGpBp41wi" TargetMode="External"/><Relationship Id="rId408" Type="http://schemas.openxmlformats.org/officeDocument/2006/relationships/hyperlink" Target="https://talan.bank.gov.ua/get-user-certificate/89bf2Xb0447pF4oKhaOk" TargetMode="External"/><Relationship Id="rId615" Type="http://schemas.openxmlformats.org/officeDocument/2006/relationships/hyperlink" Target="https://talan.bank.gov.ua/get-user-certificate/89bf2WKZp0siJSV5osO4" TargetMode="External"/><Relationship Id="rId822" Type="http://schemas.openxmlformats.org/officeDocument/2006/relationships/hyperlink" Target="https://talan.bank.gov.ua/get-user-certificate/89bf2xVFeIN4PSzBdgov" TargetMode="External"/><Relationship Id="rId1038" Type="http://schemas.openxmlformats.org/officeDocument/2006/relationships/hyperlink" Target="https://talan.bank.gov.ua/get-user-certificate/89bf2dFjDkDxzagi2MKY" TargetMode="External"/><Relationship Id="rId254" Type="http://schemas.openxmlformats.org/officeDocument/2006/relationships/hyperlink" Target="https://talan.bank.gov.ua/get-user-certificate/89bf2Unsm5RXrL3q8Rs9" TargetMode="External"/><Relationship Id="rId699" Type="http://schemas.openxmlformats.org/officeDocument/2006/relationships/hyperlink" Target="https://talan.bank.gov.ua/get-user-certificate/89bf2Ws1VgqrCYXKeflg" TargetMode="External"/><Relationship Id="rId49" Type="http://schemas.openxmlformats.org/officeDocument/2006/relationships/hyperlink" Target="https://talan.bank.gov.ua/get-user-certificate/89bf23xrH9NKkpHQKB07" TargetMode="External"/><Relationship Id="rId114" Type="http://schemas.openxmlformats.org/officeDocument/2006/relationships/hyperlink" Target="https://talan.bank.gov.ua/get-user-certificate/89bf2J4zv5IDiOSgRoHY" TargetMode="External"/><Relationship Id="rId461" Type="http://schemas.openxmlformats.org/officeDocument/2006/relationships/hyperlink" Target="https://talan.bank.gov.ua/get-user-certificate/89bf24hRnoT_hjOjijvs" TargetMode="External"/><Relationship Id="rId559" Type="http://schemas.openxmlformats.org/officeDocument/2006/relationships/hyperlink" Target="https://talan.bank.gov.ua/get-user-certificate/89bf22HCPKsCFmzwDRvq" TargetMode="External"/><Relationship Id="rId766" Type="http://schemas.openxmlformats.org/officeDocument/2006/relationships/hyperlink" Target="https://talan.bank.gov.ua/get-user-certificate/89bf2kdNl-kD6isKD43L" TargetMode="External"/><Relationship Id="rId198" Type="http://schemas.openxmlformats.org/officeDocument/2006/relationships/hyperlink" Target="https://talan.bank.gov.ua/get-user-certificate/89bf2c7pVYTW9gtwiWSx" TargetMode="External"/><Relationship Id="rId321" Type="http://schemas.openxmlformats.org/officeDocument/2006/relationships/hyperlink" Target="https://talan.bank.gov.ua/get-user-certificate/89bf2f0ErPXPYCkHE2ZU" TargetMode="External"/><Relationship Id="rId419" Type="http://schemas.openxmlformats.org/officeDocument/2006/relationships/hyperlink" Target="https://talan.bank.gov.ua/get-user-certificate/89bf29i6gGssSkZbD-oR" TargetMode="External"/><Relationship Id="rId626" Type="http://schemas.openxmlformats.org/officeDocument/2006/relationships/hyperlink" Target="https://talan.bank.gov.ua/get-user-certificate/89bf24jVV7bI1XlS44OQ" TargetMode="External"/><Relationship Id="rId973" Type="http://schemas.openxmlformats.org/officeDocument/2006/relationships/hyperlink" Target="https://talan.bank.gov.ua/get-user-certificate/89bf2BhyCPkYpmluis7q" TargetMode="External"/><Relationship Id="rId1049" Type="http://schemas.openxmlformats.org/officeDocument/2006/relationships/hyperlink" Target="https://talan.bank.gov.ua/get-user-certificate/89bf2iGwVpTiSXRGiXWS" TargetMode="External"/><Relationship Id="rId833" Type="http://schemas.openxmlformats.org/officeDocument/2006/relationships/hyperlink" Target="https://talan.bank.gov.ua/get-user-certificate/89bf2U_d_HQqCbv5AGqy" TargetMode="External"/><Relationship Id="rId265" Type="http://schemas.openxmlformats.org/officeDocument/2006/relationships/hyperlink" Target="https://talan.bank.gov.ua/get-user-certificate/89bf2EZKAQdVOD5mas33" TargetMode="External"/><Relationship Id="rId472" Type="http://schemas.openxmlformats.org/officeDocument/2006/relationships/hyperlink" Target="https://talan.bank.gov.ua/get-user-certificate/89bf2jxu9wie8VoLFS4_" TargetMode="External"/><Relationship Id="rId900" Type="http://schemas.openxmlformats.org/officeDocument/2006/relationships/hyperlink" Target="https://talan.bank.gov.ua/get-user-certificate/89bf2cVek15bLYYSqVKb" TargetMode="External"/><Relationship Id="rId125" Type="http://schemas.openxmlformats.org/officeDocument/2006/relationships/hyperlink" Target="https://talan.bank.gov.ua/get-user-certificate/89bf2EaAl12EGOOBDyJe" TargetMode="External"/><Relationship Id="rId332" Type="http://schemas.openxmlformats.org/officeDocument/2006/relationships/hyperlink" Target="https://talan.bank.gov.ua/get-user-certificate/89bf2af8tyMSQC38Sr59" TargetMode="External"/><Relationship Id="rId777" Type="http://schemas.openxmlformats.org/officeDocument/2006/relationships/hyperlink" Target="https://talan.bank.gov.ua/get-user-certificate/89bf2M2dQvOnQ6tlHENK" TargetMode="External"/><Relationship Id="rId984" Type="http://schemas.openxmlformats.org/officeDocument/2006/relationships/hyperlink" Target="https://talan.bank.gov.ua/get-user-certificate/89bf2cEtxek9LzADHXWt" TargetMode="External"/><Relationship Id="rId637" Type="http://schemas.openxmlformats.org/officeDocument/2006/relationships/hyperlink" Target="https://talan.bank.gov.ua/get-user-certificate/89bf2ZdRg5ae6SD6Vw33" TargetMode="External"/><Relationship Id="rId844" Type="http://schemas.openxmlformats.org/officeDocument/2006/relationships/hyperlink" Target="https://talan.bank.gov.ua/get-user-certificate/89bf2fcVduLOG6eJy1lL" TargetMode="External"/><Relationship Id="rId276" Type="http://schemas.openxmlformats.org/officeDocument/2006/relationships/hyperlink" Target="https://talan.bank.gov.ua/get-user-certificate/89bf2f0batobOXdC_9Nn" TargetMode="External"/><Relationship Id="rId483" Type="http://schemas.openxmlformats.org/officeDocument/2006/relationships/hyperlink" Target="https://talan.bank.gov.ua/get-user-certificate/89bf2zSm2BfrC7Qsyj0A" TargetMode="External"/><Relationship Id="rId690" Type="http://schemas.openxmlformats.org/officeDocument/2006/relationships/hyperlink" Target="https://talan.bank.gov.ua/get-user-certificate/89bf2iWEmi0sQ9N64cQc" TargetMode="External"/><Relationship Id="rId704" Type="http://schemas.openxmlformats.org/officeDocument/2006/relationships/hyperlink" Target="https://talan.bank.gov.ua/get-user-certificate/89bf2IhQ7x5IA87Rt-pL" TargetMode="External"/><Relationship Id="rId911" Type="http://schemas.openxmlformats.org/officeDocument/2006/relationships/hyperlink" Target="https://talan.bank.gov.ua/get-user-certificate/89bf2hM1dKwlt4s8qH8l" TargetMode="External"/><Relationship Id="rId40" Type="http://schemas.openxmlformats.org/officeDocument/2006/relationships/hyperlink" Target="https://talan.bank.gov.ua/get-user-certificate/89bf2yWweS_mzAxzcPqA" TargetMode="External"/><Relationship Id="rId136" Type="http://schemas.openxmlformats.org/officeDocument/2006/relationships/hyperlink" Target="https://talan.bank.gov.ua/get-user-certificate/89bf2eKuI5Ox9H1HH6YN" TargetMode="External"/><Relationship Id="rId343" Type="http://schemas.openxmlformats.org/officeDocument/2006/relationships/hyperlink" Target="https://talan.bank.gov.ua/get-user-certificate/89bf2z3Wszssxb2L8CLY" TargetMode="External"/><Relationship Id="rId550" Type="http://schemas.openxmlformats.org/officeDocument/2006/relationships/hyperlink" Target="https://talan.bank.gov.ua/get-user-certificate/89bf2uf1iGLyKatNnw41" TargetMode="External"/><Relationship Id="rId788" Type="http://schemas.openxmlformats.org/officeDocument/2006/relationships/hyperlink" Target="https://talan.bank.gov.ua/get-user-certificate/89bf2Pncu1LW57O9xrYI" TargetMode="External"/><Relationship Id="rId995" Type="http://schemas.openxmlformats.org/officeDocument/2006/relationships/hyperlink" Target="https://talan.bank.gov.ua/get-user-certificate/89bf2UP3UHB24oeEGGrL" TargetMode="External"/><Relationship Id="rId203" Type="http://schemas.openxmlformats.org/officeDocument/2006/relationships/hyperlink" Target="https://talan.bank.gov.ua/get-user-certificate/89bf2FTur98tSOOhefCC" TargetMode="External"/><Relationship Id="rId648" Type="http://schemas.openxmlformats.org/officeDocument/2006/relationships/hyperlink" Target="https://talan.bank.gov.ua/get-user-certificate/89bf2IAqgrN-xTEbOXec" TargetMode="External"/><Relationship Id="rId855" Type="http://schemas.openxmlformats.org/officeDocument/2006/relationships/hyperlink" Target="https://talan.bank.gov.ua/get-user-certificate/89bf2aFE9yujdfDdC1Z3" TargetMode="External"/><Relationship Id="rId1040" Type="http://schemas.openxmlformats.org/officeDocument/2006/relationships/hyperlink" Target="https://talan.bank.gov.ua/get-user-certificate/89bf2IvBzJdSgaD38_E8" TargetMode="External"/><Relationship Id="rId287" Type="http://schemas.openxmlformats.org/officeDocument/2006/relationships/hyperlink" Target="https://talan.bank.gov.ua/get-user-certificate/89bf2NxbWu7RSGKD0Zl9" TargetMode="External"/><Relationship Id="rId410" Type="http://schemas.openxmlformats.org/officeDocument/2006/relationships/hyperlink" Target="https://talan.bank.gov.ua/get-user-certificate/89bf2IpYBUzV1y2xWlxZ" TargetMode="External"/><Relationship Id="rId494" Type="http://schemas.openxmlformats.org/officeDocument/2006/relationships/hyperlink" Target="https://talan.bank.gov.ua/get-user-certificate/89bf2CpkrbA5knLtW4np" TargetMode="External"/><Relationship Id="rId508" Type="http://schemas.openxmlformats.org/officeDocument/2006/relationships/hyperlink" Target="https://talan.bank.gov.ua/get-user-certificate/89bf2Jq3byGxq8fzLtQY" TargetMode="External"/><Relationship Id="rId715" Type="http://schemas.openxmlformats.org/officeDocument/2006/relationships/hyperlink" Target="https://talan.bank.gov.ua/get-user-certificate/89bf26eG9BnmJekaXCwi" TargetMode="External"/><Relationship Id="rId922" Type="http://schemas.openxmlformats.org/officeDocument/2006/relationships/hyperlink" Target="https://talan.bank.gov.ua/get-user-certificate/89bf2oyaobVFCV4iGk6a" TargetMode="External"/><Relationship Id="rId147" Type="http://schemas.openxmlformats.org/officeDocument/2006/relationships/hyperlink" Target="https://talan.bank.gov.ua/get-user-certificate/89bf2vZxSC9yArKnYtlK" TargetMode="External"/><Relationship Id="rId354" Type="http://schemas.openxmlformats.org/officeDocument/2006/relationships/hyperlink" Target="https://talan.bank.gov.ua/get-user-certificate/89bf2AzM9sQCWAuomaXZ" TargetMode="External"/><Relationship Id="rId799" Type="http://schemas.openxmlformats.org/officeDocument/2006/relationships/hyperlink" Target="https://talan.bank.gov.ua/get-user-certificate/89bf2QSEmW1K53o--zDQ" TargetMode="External"/><Relationship Id="rId51" Type="http://schemas.openxmlformats.org/officeDocument/2006/relationships/hyperlink" Target="https://talan.bank.gov.ua/get-user-certificate/89bf2tJ7tlcykZXOgapy" TargetMode="External"/><Relationship Id="rId561" Type="http://schemas.openxmlformats.org/officeDocument/2006/relationships/hyperlink" Target="https://talan.bank.gov.ua/get-user-certificate/89bf2W7AiUMeiY2t_g_W" TargetMode="External"/><Relationship Id="rId659" Type="http://schemas.openxmlformats.org/officeDocument/2006/relationships/hyperlink" Target="https://talan.bank.gov.ua/get-user-certificate/89bf2NER4XYF3Vs1mtKc" TargetMode="External"/><Relationship Id="rId866" Type="http://schemas.openxmlformats.org/officeDocument/2006/relationships/hyperlink" Target="https://talan.bank.gov.ua/get-user-certificate/89bf2Sn4aHmqRPEg0H0b" TargetMode="External"/><Relationship Id="rId214" Type="http://schemas.openxmlformats.org/officeDocument/2006/relationships/hyperlink" Target="https://talan.bank.gov.ua/get-user-certificate/89bf2ihbIvtbgzgwGc87" TargetMode="External"/><Relationship Id="rId298" Type="http://schemas.openxmlformats.org/officeDocument/2006/relationships/hyperlink" Target="https://talan.bank.gov.ua/get-user-certificate/89bf2uPZnRG6SdEayGqx" TargetMode="External"/><Relationship Id="rId421" Type="http://schemas.openxmlformats.org/officeDocument/2006/relationships/hyperlink" Target="https://talan.bank.gov.ua/get-user-certificate/89bf2pz066-EOMo6WM8j" TargetMode="External"/><Relationship Id="rId519" Type="http://schemas.openxmlformats.org/officeDocument/2006/relationships/hyperlink" Target="https://talan.bank.gov.ua/get-user-certificate/89bf28Zfg1I7raWJ9_ho" TargetMode="External"/><Relationship Id="rId1051" Type="http://schemas.openxmlformats.org/officeDocument/2006/relationships/hyperlink" Target="https://talan.bank.gov.ua/get-user-certificate/89bf2hCYmczwtwbrDvTl" TargetMode="External"/><Relationship Id="rId158" Type="http://schemas.openxmlformats.org/officeDocument/2006/relationships/hyperlink" Target="https://talan.bank.gov.ua/get-user-certificate/89bf2q2MIBGA_AZUn3Uv" TargetMode="External"/><Relationship Id="rId726" Type="http://schemas.openxmlformats.org/officeDocument/2006/relationships/hyperlink" Target="https://talan.bank.gov.ua/get-user-certificate/89bf2hmAmDhDSKC3W6om" TargetMode="External"/><Relationship Id="rId933" Type="http://schemas.openxmlformats.org/officeDocument/2006/relationships/hyperlink" Target="https://talan.bank.gov.ua/get-user-certificate/89bf2rHRG-4AcHumIVCO" TargetMode="External"/><Relationship Id="rId1009" Type="http://schemas.openxmlformats.org/officeDocument/2006/relationships/hyperlink" Target="https://talan.bank.gov.ua/get-user-certificate/89bf2uQV1CmhrcskT1Ue" TargetMode="External"/><Relationship Id="rId62" Type="http://schemas.openxmlformats.org/officeDocument/2006/relationships/hyperlink" Target="https://talan.bank.gov.ua/get-user-certificate/89bf2ZeBDMLVJ-sSBD5Y" TargetMode="External"/><Relationship Id="rId365" Type="http://schemas.openxmlformats.org/officeDocument/2006/relationships/hyperlink" Target="https://talan.bank.gov.ua/get-user-certificate/89bf2HuZ0va4hF6gxUG6" TargetMode="External"/><Relationship Id="rId572" Type="http://schemas.openxmlformats.org/officeDocument/2006/relationships/hyperlink" Target="https://talan.bank.gov.ua/get-user-certificate/89bf28GdGVZ3hMYUXJhW" TargetMode="External"/><Relationship Id="rId225" Type="http://schemas.openxmlformats.org/officeDocument/2006/relationships/hyperlink" Target="https://talan.bank.gov.ua/get-user-certificate/89bf2oc8v1VNqXs6hv09" TargetMode="External"/><Relationship Id="rId432" Type="http://schemas.openxmlformats.org/officeDocument/2006/relationships/hyperlink" Target="https://talan.bank.gov.ua/get-user-certificate/89bf2N5DuIgr3RfpW_6D" TargetMode="External"/><Relationship Id="rId877" Type="http://schemas.openxmlformats.org/officeDocument/2006/relationships/hyperlink" Target="https://talan.bank.gov.ua/get-user-certificate/89bf2HCpjiZmKijWvHIr" TargetMode="External"/><Relationship Id="rId1062" Type="http://schemas.openxmlformats.org/officeDocument/2006/relationships/hyperlink" Target="https://talan.bank.gov.ua/get-user-certificate/89bf2FxyXKc6wI1Gcl7j" TargetMode="External"/><Relationship Id="rId737" Type="http://schemas.openxmlformats.org/officeDocument/2006/relationships/hyperlink" Target="https://talan.bank.gov.ua/get-user-certificate/89bf2c7ZuV1O8-kVPdpI" TargetMode="External"/><Relationship Id="rId944" Type="http://schemas.openxmlformats.org/officeDocument/2006/relationships/hyperlink" Target="https://talan.bank.gov.ua/get-user-certificate/89bf2ZRRPz0tnJKDoxEQ" TargetMode="External"/><Relationship Id="rId73" Type="http://schemas.openxmlformats.org/officeDocument/2006/relationships/hyperlink" Target="https://talan.bank.gov.ua/get-user-certificate/89bf2XTLQq_5tLDED2fj" TargetMode="External"/><Relationship Id="rId169" Type="http://schemas.openxmlformats.org/officeDocument/2006/relationships/hyperlink" Target="https://talan.bank.gov.ua/get-user-certificate/89bf2Vj3h-J28RuytMn2" TargetMode="External"/><Relationship Id="rId376" Type="http://schemas.openxmlformats.org/officeDocument/2006/relationships/hyperlink" Target="https://talan.bank.gov.ua/get-user-certificate/89bf2-nDFhYq1_DqcvbS" TargetMode="External"/><Relationship Id="rId583" Type="http://schemas.openxmlformats.org/officeDocument/2006/relationships/hyperlink" Target="https://talan.bank.gov.ua/get-user-certificate/89bf2ois3ujVkfSdJqcO" TargetMode="External"/><Relationship Id="rId790" Type="http://schemas.openxmlformats.org/officeDocument/2006/relationships/hyperlink" Target="https://talan.bank.gov.ua/get-user-certificate/89bf2RqKECzqh_KDhvY4" TargetMode="External"/><Relationship Id="rId804" Type="http://schemas.openxmlformats.org/officeDocument/2006/relationships/hyperlink" Target="https://talan.bank.gov.ua/get-user-certificate/89bf2-RwuTekEAWccfYz" TargetMode="External"/><Relationship Id="rId4" Type="http://schemas.openxmlformats.org/officeDocument/2006/relationships/hyperlink" Target="https://talan.bank.gov.ua/get-user-certificate/89bf2exX2YyfrqRi_8_j" TargetMode="External"/><Relationship Id="rId236" Type="http://schemas.openxmlformats.org/officeDocument/2006/relationships/hyperlink" Target="https://talan.bank.gov.ua/get-user-certificate/89bf2e44HL-HGBOjEXvy" TargetMode="External"/><Relationship Id="rId443" Type="http://schemas.openxmlformats.org/officeDocument/2006/relationships/hyperlink" Target="https://talan.bank.gov.ua/get-user-certificate/89bf2GRZDW_kPaRRIx53" TargetMode="External"/><Relationship Id="rId650" Type="http://schemas.openxmlformats.org/officeDocument/2006/relationships/hyperlink" Target="https://talan.bank.gov.ua/get-user-certificate/89bf2NOIeNZe1suua0Uh" TargetMode="External"/><Relationship Id="rId888" Type="http://schemas.openxmlformats.org/officeDocument/2006/relationships/hyperlink" Target="https://talan.bank.gov.ua/get-user-certificate/89bf21L9csc_tZtxKFli" TargetMode="External"/><Relationship Id="rId1073" Type="http://schemas.openxmlformats.org/officeDocument/2006/relationships/hyperlink" Target="https://talan.bank.gov.ua/get-user-certificate/89bf2q-e63JPdtkvMLq-" TargetMode="External"/><Relationship Id="rId303" Type="http://schemas.openxmlformats.org/officeDocument/2006/relationships/hyperlink" Target="https://talan.bank.gov.ua/get-user-certificate/89bf2pNvJBt-vSBvRDeM" TargetMode="External"/><Relationship Id="rId748" Type="http://schemas.openxmlformats.org/officeDocument/2006/relationships/hyperlink" Target="https://talan.bank.gov.ua/get-user-certificate/89bf2uHBinl8hT1Z8MEB" TargetMode="External"/><Relationship Id="rId955" Type="http://schemas.openxmlformats.org/officeDocument/2006/relationships/hyperlink" Target="https://talan.bank.gov.ua/get-user-certificate/89bf2oj3ymH0jYebdC1J" TargetMode="External"/><Relationship Id="rId84" Type="http://schemas.openxmlformats.org/officeDocument/2006/relationships/hyperlink" Target="https://talan.bank.gov.ua/get-user-certificate/89bf2BBpJg1WbQX-GHFj" TargetMode="External"/><Relationship Id="rId387" Type="http://schemas.openxmlformats.org/officeDocument/2006/relationships/hyperlink" Target="https://talan.bank.gov.ua/get-user-certificate/89bf2jeA5QWyKAuQYm_q" TargetMode="External"/><Relationship Id="rId510" Type="http://schemas.openxmlformats.org/officeDocument/2006/relationships/hyperlink" Target="https://talan.bank.gov.ua/get-user-certificate/89bf2dVHsr_WxDDjpDxe" TargetMode="External"/><Relationship Id="rId594" Type="http://schemas.openxmlformats.org/officeDocument/2006/relationships/hyperlink" Target="https://talan.bank.gov.ua/get-user-certificate/89bf26s4Awonz8kYvlBY" TargetMode="External"/><Relationship Id="rId608" Type="http://schemas.openxmlformats.org/officeDocument/2006/relationships/hyperlink" Target="https://talan.bank.gov.ua/get-user-certificate/89bf21FI9DGo4jzHR9vX" TargetMode="External"/><Relationship Id="rId815" Type="http://schemas.openxmlformats.org/officeDocument/2006/relationships/hyperlink" Target="https://talan.bank.gov.ua/get-user-certificate/89bf28Y215Cf_qu8pJcb" TargetMode="External"/><Relationship Id="rId247" Type="http://schemas.openxmlformats.org/officeDocument/2006/relationships/hyperlink" Target="https://talan.bank.gov.ua/get-user-certificate/89bf2nEm5HwlnE8jVa9p" TargetMode="External"/><Relationship Id="rId899" Type="http://schemas.openxmlformats.org/officeDocument/2006/relationships/hyperlink" Target="https://talan.bank.gov.ua/get-user-certificate/89bf2S1fDjlgnA33Ya1X" TargetMode="External"/><Relationship Id="rId1000" Type="http://schemas.openxmlformats.org/officeDocument/2006/relationships/hyperlink" Target="https://talan.bank.gov.ua/get-user-certificate/89bf2I-NcU1GXDk28Osx" TargetMode="External"/><Relationship Id="rId107" Type="http://schemas.openxmlformats.org/officeDocument/2006/relationships/hyperlink" Target="https://talan.bank.gov.ua/get-user-certificate/89bf2ky72PlMWPGrxDYM" TargetMode="External"/><Relationship Id="rId454" Type="http://schemas.openxmlformats.org/officeDocument/2006/relationships/hyperlink" Target="https://talan.bank.gov.ua/get-user-certificate/89bf26iXYbhIXvIy1Q0o" TargetMode="External"/><Relationship Id="rId661" Type="http://schemas.openxmlformats.org/officeDocument/2006/relationships/hyperlink" Target="https://talan.bank.gov.ua/get-user-certificate/89bf2fVMLQmeFpJlZvoa" TargetMode="External"/><Relationship Id="rId759" Type="http://schemas.openxmlformats.org/officeDocument/2006/relationships/hyperlink" Target="https://talan.bank.gov.ua/get-user-certificate/89bf2w0mFzhQjj49N04p" TargetMode="External"/><Relationship Id="rId966" Type="http://schemas.openxmlformats.org/officeDocument/2006/relationships/hyperlink" Target="https://talan.bank.gov.ua/get-user-certificate/89bf2ZN8_joClu-nq5I7" TargetMode="External"/><Relationship Id="rId11" Type="http://schemas.openxmlformats.org/officeDocument/2006/relationships/hyperlink" Target="https://talan.bank.gov.ua/get-user-certificate/89bf2AYTn3tCrZDhxMkq" TargetMode="External"/><Relationship Id="rId314" Type="http://schemas.openxmlformats.org/officeDocument/2006/relationships/hyperlink" Target="https://talan.bank.gov.ua/get-user-certificate/89bf2SJOKkejsTxwXE-i" TargetMode="External"/><Relationship Id="rId398" Type="http://schemas.openxmlformats.org/officeDocument/2006/relationships/hyperlink" Target="https://talan.bank.gov.ua/get-user-certificate/89bf2LcwNuIvLXn-EA73" TargetMode="External"/><Relationship Id="rId521" Type="http://schemas.openxmlformats.org/officeDocument/2006/relationships/hyperlink" Target="https://talan.bank.gov.ua/get-user-certificate/89bf2vKYAg7IlpBAyehc" TargetMode="External"/><Relationship Id="rId619" Type="http://schemas.openxmlformats.org/officeDocument/2006/relationships/hyperlink" Target="https://talan.bank.gov.ua/get-user-certificate/89bf289IBzIveyiQiVOt" TargetMode="External"/><Relationship Id="rId95" Type="http://schemas.openxmlformats.org/officeDocument/2006/relationships/hyperlink" Target="https://talan.bank.gov.ua/get-user-certificate/89bf26N14uqv7oA6U86V" TargetMode="External"/><Relationship Id="rId160" Type="http://schemas.openxmlformats.org/officeDocument/2006/relationships/hyperlink" Target="https://talan.bank.gov.ua/get-user-certificate/89bf2ZKuyQrAl_fFxWJ5" TargetMode="External"/><Relationship Id="rId826" Type="http://schemas.openxmlformats.org/officeDocument/2006/relationships/hyperlink" Target="https://talan.bank.gov.ua/get-user-certificate/89bf2Y3fdPcn7LnJN_8S" TargetMode="External"/><Relationship Id="rId1011" Type="http://schemas.openxmlformats.org/officeDocument/2006/relationships/hyperlink" Target="https://talan.bank.gov.ua/get-user-certificate/89bf28614_vo87ZApfua" TargetMode="External"/><Relationship Id="rId258" Type="http://schemas.openxmlformats.org/officeDocument/2006/relationships/hyperlink" Target="https://talan.bank.gov.ua/get-user-certificate/89bf2HzTrxWhGlQL1Bs3" TargetMode="External"/><Relationship Id="rId465" Type="http://schemas.openxmlformats.org/officeDocument/2006/relationships/hyperlink" Target="https://talan.bank.gov.ua/get-user-certificate/89bf2azrQqSbytMSjQ4Y" TargetMode="External"/><Relationship Id="rId672" Type="http://schemas.openxmlformats.org/officeDocument/2006/relationships/hyperlink" Target="https://talan.bank.gov.ua/get-user-certificate/89bf2hf_p5_Dep9kbIJY" TargetMode="External"/><Relationship Id="rId22" Type="http://schemas.openxmlformats.org/officeDocument/2006/relationships/hyperlink" Target="https://talan.bank.gov.ua/get-user-certificate/89bf2tYBpscqohyX_U7H" TargetMode="External"/><Relationship Id="rId118" Type="http://schemas.openxmlformats.org/officeDocument/2006/relationships/hyperlink" Target="https://talan.bank.gov.ua/get-user-certificate/89bf2kaKM9hmP_4netFf" TargetMode="External"/><Relationship Id="rId325" Type="http://schemas.openxmlformats.org/officeDocument/2006/relationships/hyperlink" Target="https://talan.bank.gov.ua/get-user-certificate/89bf2dyuPtyzf5kvkf2S" TargetMode="External"/><Relationship Id="rId532" Type="http://schemas.openxmlformats.org/officeDocument/2006/relationships/hyperlink" Target="https://talan.bank.gov.ua/get-user-certificate/89bf2dR3uTIUEdGXurkT" TargetMode="External"/><Relationship Id="rId977" Type="http://schemas.openxmlformats.org/officeDocument/2006/relationships/hyperlink" Target="https://talan.bank.gov.ua/get-user-certificate/89bf2KUa8aVGzYipqVCI" TargetMode="External"/><Relationship Id="rId171" Type="http://schemas.openxmlformats.org/officeDocument/2006/relationships/hyperlink" Target="https://talan.bank.gov.ua/get-user-certificate/89bf2P7lle4F8QkR-BsQ" TargetMode="External"/><Relationship Id="rId837" Type="http://schemas.openxmlformats.org/officeDocument/2006/relationships/hyperlink" Target="https://talan.bank.gov.ua/get-user-certificate/89bf2gKWB7Z6BtSIa6cz" TargetMode="External"/><Relationship Id="rId1022" Type="http://schemas.openxmlformats.org/officeDocument/2006/relationships/hyperlink" Target="https://talan.bank.gov.ua/get-user-certificate/89bf24h2r9_AANj9WG-L" TargetMode="External"/><Relationship Id="rId269" Type="http://schemas.openxmlformats.org/officeDocument/2006/relationships/hyperlink" Target="https://talan.bank.gov.ua/get-user-certificate/89bf2ncjzkx29fzm_orf" TargetMode="External"/><Relationship Id="rId476" Type="http://schemas.openxmlformats.org/officeDocument/2006/relationships/hyperlink" Target="https://talan.bank.gov.ua/get-user-certificate/89bf2t_pSSXkeDpjSHzW" TargetMode="External"/><Relationship Id="rId683" Type="http://schemas.openxmlformats.org/officeDocument/2006/relationships/hyperlink" Target="https://talan.bank.gov.ua/get-user-certificate/89bf2dKb35x2gXCFoLaU" TargetMode="External"/><Relationship Id="rId890" Type="http://schemas.openxmlformats.org/officeDocument/2006/relationships/hyperlink" Target="https://talan.bank.gov.ua/get-user-certificate/89bf2Ga_w4KAyTQc54ct" TargetMode="External"/><Relationship Id="rId904" Type="http://schemas.openxmlformats.org/officeDocument/2006/relationships/hyperlink" Target="https://talan.bank.gov.ua/get-user-certificate/89bf2PSbsv8LzqEhxtRs" TargetMode="External"/><Relationship Id="rId33" Type="http://schemas.openxmlformats.org/officeDocument/2006/relationships/hyperlink" Target="https://talan.bank.gov.ua/get-user-certificate/89bf2-a7q6JVYsL1xvpi" TargetMode="External"/><Relationship Id="rId129" Type="http://schemas.openxmlformats.org/officeDocument/2006/relationships/hyperlink" Target="https://talan.bank.gov.ua/get-user-certificate/89bf2NROiP05xg2g_Xfb" TargetMode="External"/><Relationship Id="rId336" Type="http://schemas.openxmlformats.org/officeDocument/2006/relationships/hyperlink" Target="https://talan.bank.gov.ua/get-user-certificate/89bf2m6OTcZf9dY4oDUq" TargetMode="External"/><Relationship Id="rId543" Type="http://schemas.openxmlformats.org/officeDocument/2006/relationships/hyperlink" Target="https://talan.bank.gov.ua/get-user-certificate/89bf2Jbc8OAprNJuvkxx" TargetMode="External"/><Relationship Id="rId988" Type="http://schemas.openxmlformats.org/officeDocument/2006/relationships/hyperlink" Target="https://talan.bank.gov.ua/get-user-certificate/89bf2HrblhiKxL_DOt-H" TargetMode="External"/><Relationship Id="rId182" Type="http://schemas.openxmlformats.org/officeDocument/2006/relationships/hyperlink" Target="https://talan.bank.gov.ua/get-user-certificate/89bf2d2_0o63LdpShwFH" TargetMode="External"/><Relationship Id="rId403" Type="http://schemas.openxmlformats.org/officeDocument/2006/relationships/hyperlink" Target="https://talan.bank.gov.ua/get-user-certificate/89bf2baB6RAa2kaDWVkH" TargetMode="External"/><Relationship Id="rId750" Type="http://schemas.openxmlformats.org/officeDocument/2006/relationships/hyperlink" Target="https://talan.bank.gov.ua/get-user-certificate/89bf2fhg1uTBNbVndxS4" TargetMode="External"/><Relationship Id="rId848" Type="http://schemas.openxmlformats.org/officeDocument/2006/relationships/hyperlink" Target="https://talan.bank.gov.ua/get-user-certificate/89bf21J1qMIN5f7yfwF_" TargetMode="External"/><Relationship Id="rId1033" Type="http://schemas.openxmlformats.org/officeDocument/2006/relationships/hyperlink" Target="https://talan.bank.gov.ua/get-user-certificate/89bf2lDtoHx1SnalsMsP" TargetMode="External"/><Relationship Id="rId487" Type="http://schemas.openxmlformats.org/officeDocument/2006/relationships/hyperlink" Target="https://talan.bank.gov.ua/get-user-certificate/89bf2PTVy8yTNKVWf8gC" TargetMode="External"/><Relationship Id="rId610" Type="http://schemas.openxmlformats.org/officeDocument/2006/relationships/hyperlink" Target="https://talan.bank.gov.ua/get-user-certificate/89bf2Dx-nB5glsQDp8NY" TargetMode="External"/><Relationship Id="rId694" Type="http://schemas.openxmlformats.org/officeDocument/2006/relationships/hyperlink" Target="https://talan.bank.gov.ua/get-user-certificate/89bf2X4qUsRBj2mQcl3X" TargetMode="External"/><Relationship Id="rId708" Type="http://schemas.openxmlformats.org/officeDocument/2006/relationships/hyperlink" Target="https://talan.bank.gov.ua/get-user-certificate/89bf2I5gDSPyD4QnygR3" TargetMode="External"/><Relationship Id="rId915" Type="http://schemas.openxmlformats.org/officeDocument/2006/relationships/hyperlink" Target="https://talan.bank.gov.ua/get-user-certificate/89bf2urUlrFIelgR1rBI" TargetMode="External"/><Relationship Id="rId347" Type="http://schemas.openxmlformats.org/officeDocument/2006/relationships/hyperlink" Target="https://talan.bank.gov.ua/get-user-certificate/89bf2Kcgig-WEoVhrO7-" TargetMode="External"/><Relationship Id="rId999" Type="http://schemas.openxmlformats.org/officeDocument/2006/relationships/hyperlink" Target="https://talan.bank.gov.ua/get-user-certificate/89bf2nivUFmrJZQxhlSA" TargetMode="External"/><Relationship Id="rId44" Type="http://schemas.openxmlformats.org/officeDocument/2006/relationships/hyperlink" Target="https://talan.bank.gov.ua/get-user-certificate/89bf2LoUt46Koi-uuOas" TargetMode="External"/><Relationship Id="rId554" Type="http://schemas.openxmlformats.org/officeDocument/2006/relationships/hyperlink" Target="https://talan.bank.gov.ua/get-user-certificate/89bf2F5Hq9eOel-6abhS" TargetMode="External"/><Relationship Id="rId761" Type="http://schemas.openxmlformats.org/officeDocument/2006/relationships/hyperlink" Target="https://talan.bank.gov.ua/get-user-certificate/89bf2iQVrtq_hMnw4iSn" TargetMode="External"/><Relationship Id="rId859" Type="http://schemas.openxmlformats.org/officeDocument/2006/relationships/hyperlink" Target="https://talan.bank.gov.ua/get-user-certificate/89bf2rlEaLc7HbRzuGbV" TargetMode="External"/><Relationship Id="rId193" Type="http://schemas.openxmlformats.org/officeDocument/2006/relationships/hyperlink" Target="https://talan.bank.gov.ua/get-user-certificate/89bf2Z-jFn8iGdALH4iA" TargetMode="External"/><Relationship Id="rId207" Type="http://schemas.openxmlformats.org/officeDocument/2006/relationships/hyperlink" Target="https://talan.bank.gov.ua/get-user-certificate/89bf2jdDcpsbU8ZjR__D" TargetMode="External"/><Relationship Id="rId414" Type="http://schemas.openxmlformats.org/officeDocument/2006/relationships/hyperlink" Target="https://talan.bank.gov.ua/get-user-certificate/89bf24wGEEdBIatIO78x" TargetMode="External"/><Relationship Id="rId498" Type="http://schemas.openxmlformats.org/officeDocument/2006/relationships/hyperlink" Target="https://talan.bank.gov.ua/get-user-certificate/89bf2wj0Db67CW317v89" TargetMode="External"/><Relationship Id="rId621" Type="http://schemas.openxmlformats.org/officeDocument/2006/relationships/hyperlink" Target="https://talan.bank.gov.ua/get-user-certificate/89bf2NFgUaCkyxVIr03i" TargetMode="External"/><Relationship Id="rId1044" Type="http://schemas.openxmlformats.org/officeDocument/2006/relationships/hyperlink" Target="https://talan.bank.gov.ua/get-user-certificate/89bf2GZFVh9t1ITJiZ2C" TargetMode="External"/><Relationship Id="rId260" Type="http://schemas.openxmlformats.org/officeDocument/2006/relationships/hyperlink" Target="https://talan.bank.gov.ua/get-user-certificate/89bf23pi-T3wvbmLB_1A" TargetMode="External"/><Relationship Id="rId719" Type="http://schemas.openxmlformats.org/officeDocument/2006/relationships/hyperlink" Target="https://talan.bank.gov.ua/get-user-certificate/89bf28hFRePw-5D_MHew" TargetMode="External"/><Relationship Id="rId926" Type="http://schemas.openxmlformats.org/officeDocument/2006/relationships/hyperlink" Target="https://talan.bank.gov.ua/get-user-certificate/89bf2Az_pvLdaUTtF-rn" TargetMode="External"/><Relationship Id="rId55" Type="http://schemas.openxmlformats.org/officeDocument/2006/relationships/hyperlink" Target="https://talan.bank.gov.ua/get-user-certificate/89bf2mV43NSs6ida0N9F" TargetMode="External"/><Relationship Id="rId120" Type="http://schemas.openxmlformats.org/officeDocument/2006/relationships/hyperlink" Target="https://talan.bank.gov.ua/get-user-certificate/89bf2josuElKlBFviRRN" TargetMode="External"/><Relationship Id="rId358" Type="http://schemas.openxmlformats.org/officeDocument/2006/relationships/hyperlink" Target="https://talan.bank.gov.ua/get-user-certificate/89bf2bD5Bc3r0j5lRls5" TargetMode="External"/><Relationship Id="rId565" Type="http://schemas.openxmlformats.org/officeDocument/2006/relationships/hyperlink" Target="https://talan.bank.gov.ua/get-user-certificate/89bf2-EY1IZJTfwpXOPd" TargetMode="External"/><Relationship Id="rId772" Type="http://schemas.openxmlformats.org/officeDocument/2006/relationships/hyperlink" Target="https://talan.bank.gov.ua/get-user-certificate/89bf2TY_G7I1SVTIUf87" TargetMode="External"/><Relationship Id="rId218" Type="http://schemas.openxmlformats.org/officeDocument/2006/relationships/hyperlink" Target="https://talan.bank.gov.ua/get-user-certificate/89bf22PPl2PBFvPs8CXW" TargetMode="External"/><Relationship Id="rId425" Type="http://schemas.openxmlformats.org/officeDocument/2006/relationships/hyperlink" Target="https://talan.bank.gov.ua/get-user-certificate/89bf2qZdQQMCjDKtEFMg" TargetMode="External"/><Relationship Id="rId632" Type="http://schemas.openxmlformats.org/officeDocument/2006/relationships/hyperlink" Target="https://talan.bank.gov.ua/get-user-certificate/89bf2vI-jA5CPw-KpvwV" TargetMode="External"/><Relationship Id="rId1055" Type="http://schemas.openxmlformats.org/officeDocument/2006/relationships/hyperlink" Target="https://talan.bank.gov.ua/get-user-certificate/89bf2ARvFmJrHZ-TRhfK" TargetMode="External"/><Relationship Id="rId271" Type="http://schemas.openxmlformats.org/officeDocument/2006/relationships/hyperlink" Target="https://talan.bank.gov.ua/get-user-certificate/89bf2nnUx-ebBucni--M" TargetMode="External"/><Relationship Id="rId937" Type="http://schemas.openxmlformats.org/officeDocument/2006/relationships/hyperlink" Target="https://talan.bank.gov.ua/get-user-certificate/89bf2N0mRgWXvK4Rp2Wu" TargetMode="External"/><Relationship Id="rId66" Type="http://schemas.openxmlformats.org/officeDocument/2006/relationships/hyperlink" Target="https://talan.bank.gov.ua/get-user-certificate/89bf2SKO5fBu-DUVmWsi" TargetMode="External"/><Relationship Id="rId131" Type="http://schemas.openxmlformats.org/officeDocument/2006/relationships/hyperlink" Target="https://talan.bank.gov.ua/get-user-certificate/89bf2akV326VbO3JTNAn" TargetMode="External"/><Relationship Id="rId369" Type="http://schemas.openxmlformats.org/officeDocument/2006/relationships/hyperlink" Target="https://talan.bank.gov.ua/get-user-certificate/89bf2bMchcoRuiP6bkoE" TargetMode="External"/><Relationship Id="rId576" Type="http://schemas.openxmlformats.org/officeDocument/2006/relationships/hyperlink" Target="https://talan.bank.gov.ua/get-user-certificate/89bf2YHBmVLYQgknNEeN" TargetMode="External"/><Relationship Id="rId783" Type="http://schemas.openxmlformats.org/officeDocument/2006/relationships/hyperlink" Target="https://talan.bank.gov.ua/get-user-certificate/89bf2DzevqkSYd_h9ubx" TargetMode="External"/><Relationship Id="rId990" Type="http://schemas.openxmlformats.org/officeDocument/2006/relationships/hyperlink" Target="https://talan.bank.gov.ua/get-user-certificate/89bf2ZBYntNFrvUAJ4dt" TargetMode="External"/><Relationship Id="rId229" Type="http://schemas.openxmlformats.org/officeDocument/2006/relationships/hyperlink" Target="https://talan.bank.gov.ua/get-user-certificate/89bf2VcfDY4M01dkABoA" TargetMode="External"/><Relationship Id="rId436" Type="http://schemas.openxmlformats.org/officeDocument/2006/relationships/hyperlink" Target="https://talan.bank.gov.ua/get-user-certificate/89bf2P0mdUsCfk4ZBJ16" TargetMode="External"/><Relationship Id="rId643" Type="http://schemas.openxmlformats.org/officeDocument/2006/relationships/hyperlink" Target="https://talan.bank.gov.ua/get-user-certificate/89bf2cfhD-2HIStWVcsk" TargetMode="External"/><Relationship Id="rId1066" Type="http://schemas.openxmlformats.org/officeDocument/2006/relationships/hyperlink" Target="https://talan.bank.gov.ua/get-user-certificate/89bf2ajrA4QoI8XtAlqB" TargetMode="External"/><Relationship Id="rId850" Type="http://schemas.openxmlformats.org/officeDocument/2006/relationships/hyperlink" Target="https://talan.bank.gov.ua/get-user-certificate/89bf2zrwhAXFbynYLu3j" TargetMode="External"/><Relationship Id="rId948" Type="http://schemas.openxmlformats.org/officeDocument/2006/relationships/hyperlink" Target="https://talan.bank.gov.ua/get-user-certificate/89bf2TX8b13SR_RVyO20" TargetMode="External"/><Relationship Id="rId77" Type="http://schemas.openxmlformats.org/officeDocument/2006/relationships/hyperlink" Target="https://talan.bank.gov.ua/get-user-certificate/89bf2Vwanx4Pp9iyqxlE" TargetMode="External"/><Relationship Id="rId282" Type="http://schemas.openxmlformats.org/officeDocument/2006/relationships/hyperlink" Target="https://talan.bank.gov.ua/get-user-certificate/89bf2KxpeNvHH9sMABKP" TargetMode="External"/><Relationship Id="rId503" Type="http://schemas.openxmlformats.org/officeDocument/2006/relationships/hyperlink" Target="https://talan.bank.gov.ua/get-user-certificate/89bf2yH-pxPi6XhrMQy3" TargetMode="External"/><Relationship Id="rId587" Type="http://schemas.openxmlformats.org/officeDocument/2006/relationships/hyperlink" Target="https://talan.bank.gov.ua/get-user-certificate/89bf2VF96lbG-SpkqNtO" TargetMode="External"/><Relationship Id="rId710" Type="http://schemas.openxmlformats.org/officeDocument/2006/relationships/hyperlink" Target="https://talan.bank.gov.ua/get-user-certificate/89bf2XjCxHQLZTMgt9vt" TargetMode="External"/><Relationship Id="rId808" Type="http://schemas.openxmlformats.org/officeDocument/2006/relationships/hyperlink" Target="https://talan.bank.gov.ua/get-user-certificate/89bf2PO8rFrWXuh2YRee" TargetMode="External"/><Relationship Id="rId8" Type="http://schemas.openxmlformats.org/officeDocument/2006/relationships/hyperlink" Target="https://talan.bank.gov.ua/get-user-certificate/89bf2aJd1dmcGSPbo8Jo" TargetMode="External"/><Relationship Id="rId142" Type="http://schemas.openxmlformats.org/officeDocument/2006/relationships/hyperlink" Target="https://talan.bank.gov.ua/get-user-certificate/89bf2MjrJatBdgBRz63O" TargetMode="External"/><Relationship Id="rId447" Type="http://schemas.openxmlformats.org/officeDocument/2006/relationships/hyperlink" Target="https://talan.bank.gov.ua/get-user-certificate/89bf2CD-hRINSFtsvmWi" TargetMode="External"/><Relationship Id="rId794" Type="http://schemas.openxmlformats.org/officeDocument/2006/relationships/hyperlink" Target="https://talan.bank.gov.ua/get-user-certificate/89bf2RF7SNDWZgGj4zt-" TargetMode="External"/><Relationship Id="rId1077" Type="http://schemas.openxmlformats.org/officeDocument/2006/relationships/hyperlink" Target="https://talan.bank.gov.ua/get-user-certificate/89bf26iIt40Lp21LSow0" TargetMode="External"/><Relationship Id="rId654" Type="http://schemas.openxmlformats.org/officeDocument/2006/relationships/hyperlink" Target="https://talan.bank.gov.ua/get-user-certificate/89bf21b56DrdCqJieseH" TargetMode="External"/><Relationship Id="rId861" Type="http://schemas.openxmlformats.org/officeDocument/2006/relationships/hyperlink" Target="https://talan.bank.gov.ua/get-user-certificate/89bf2xdETll-38qz21BS" TargetMode="External"/><Relationship Id="rId959" Type="http://schemas.openxmlformats.org/officeDocument/2006/relationships/hyperlink" Target="https://talan.bank.gov.ua/get-user-certificate/89bf2HSaIN0Hr2oWENzP" TargetMode="External"/><Relationship Id="rId293" Type="http://schemas.openxmlformats.org/officeDocument/2006/relationships/hyperlink" Target="https://talan.bank.gov.ua/get-user-certificate/89bf2AdeAiMBVeXJqflh" TargetMode="External"/><Relationship Id="rId307" Type="http://schemas.openxmlformats.org/officeDocument/2006/relationships/hyperlink" Target="https://talan.bank.gov.ua/get-user-certificate/89bf2wWpwBnSV3f-Y9Q_" TargetMode="External"/><Relationship Id="rId514" Type="http://schemas.openxmlformats.org/officeDocument/2006/relationships/hyperlink" Target="https://talan.bank.gov.ua/get-user-certificate/89bf21V31NCORkc44P0t" TargetMode="External"/><Relationship Id="rId721" Type="http://schemas.openxmlformats.org/officeDocument/2006/relationships/hyperlink" Target="https://talan.bank.gov.ua/get-user-certificate/89bf2K0F3Ld_KOcohsSD" TargetMode="External"/><Relationship Id="rId88" Type="http://schemas.openxmlformats.org/officeDocument/2006/relationships/hyperlink" Target="https://talan.bank.gov.ua/get-user-certificate/89bf2GEvoblzv8H0JdVD" TargetMode="External"/><Relationship Id="rId153" Type="http://schemas.openxmlformats.org/officeDocument/2006/relationships/hyperlink" Target="https://talan.bank.gov.ua/get-user-certificate/89bf2ZL3V82kBNIFDRWD" TargetMode="External"/><Relationship Id="rId360" Type="http://schemas.openxmlformats.org/officeDocument/2006/relationships/hyperlink" Target="https://talan.bank.gov.ua/get-user-certificate/89bf2oRjSCUr5LnRtaU8" TargetMode="External"/><Relationship Id="rId598" Type="http://schemas.openxmlformats.org/officeDocument/2006/relationships/hyperlink" Target="https://talan.bank.gov.ua/get-user-certificate/89bf2NYESXmWW09ntDjB" TargetMode="External"/><Relationship Id="rId819" Type="http://schemas.openxmlformats.org/officeDocument/2006/relationships/hyperlink" Target="https://talan.bank.gov.ua/get-user-certificate/89bf24xeiGTORSI_d-n9" TargetMode="External"/><Relationship Id="rId1004" Type="http://schemas.openxmlformats.org/officeDocument/2006/relationships/hyperlink" Target="https://talan.bank.gov.ua/get-user-certificate/89bf26FO87e_CEgppl0h" TargetMode="External"/><Relationship Id="rId220" Type="http://schemas.openxmlformats.org/officeDocument/2006/relationships/hyperlink" Target="https://talan.bank.gov.ua/get-user-certificate/89bf2T7lP9X1yqcsnD2X" TargetMode="External"/><Relationship Id="rId458" Type="http://schemas.openxmlformats.org/officeDocument/2006/relationships/hyperlink" Target="https://talan.bank.gov.ua/get-user-certificate/89bf2FMzZb7YIX6M5tPw" TargetMode="External"/><Relationship Id="rId665" Type="http://schemas.openxmlformats.org/officeDocument/2006/relationships/hyperlink" Target="https://talan.bank.gov.ua/get-user-certificate/89bf2D33_9lKC1xw2JvE" TargetMode="External"/><Relationship Id="rId872" Type="http://schemas.openxmlformats.org/officeDocument/2006/relationships/hyperlink" Target="https://talan.bank.gov.ua/get-user-certificate/89bf2POz7fS32CnQbo0Z" TargetMode="External"/><Relationship Id="rId15" Type="http://schemas.openxmlformats.org/officeDocument/2006/relationships/hyperlink" Target="https://talan.bank.gov.ua/get-user-certificate/89bf2wNH20JjfsGzGVI4" TargetMode="External"/><Relationship Id="rId318" Type="http://schemas.openxmlformats.org/officeDocument/2006/relationships/hyperlink" Target="https://talan.bank.gov.ua/get-user-certificate/89bf2RYqpMf1JlrGEvHg" TargetMode="External"/><Relationship Id="rId525" Type="http://schemas.openxmlformats.org/officeDocument/2006/relationships/hyperlink" Target="https://talan.bank.gov.ua/get-user-certificate/89bf2UU9Zs_3CLhs2d3c" TargetMode="External"/><Relationship Id="rId732" Type="http://schemas.openxmlformats.org/officeDocument/2006/relationships/hyperlink" Target="https://talan.bank.gov.ua/get-user-certificate/89bf2b5cpFhXkdA-t3MR" TargetMode="External"/><Relationship Id="rId99" Type="http://schemas.openxmlformats.org/officeDocument/2006/relationships/hyperlink" Target="https://talan.bank.gov.ua/get-user-certificate/89bf2Zz8OHfqfnRstA00" TargetMode="External"/><Relationship Id="rId164" Type="http://schemas.openxmlformats.org/officeDocument/2006/relationships/hyperlink" Target="https://talan.bank.gov.ua/get-user-certificate/89bf2bBvExl7U_BYdCdI" TargetMode="External"/><Relationship Id="rId371" Type="http://schemas.openxmlformats.org/officeDocument/2006/relationships/hyperlink" Target="https://talan.bank.gov.ua/get-user-certificate/89bf2eS-KHDo_70zMNLg" TargetMode="External"/><Relationship Id="rId1015" Type="http://schemas.openxmlformats.org/officeDocument/2006/relationships/hyperlink" Target="https://talan.bank.gov.ua/get-user-certificate/89bf2Ns5-EAjAye8BCPY" TargetMode="External"/><Relationship Id="rId469" Type="http://schemas.openxmlformats.org/officeDocument/2006/relationships/hyperlink" Target="https://talan.bank.gov.ua/get-user-certificate/89bf2VW7KBWhIEkbs-Yy" TargetMode="External"/><Relationship Id="rId676" Type="http://schemas.openxmlformats.org/officeDocument/2006/relationships/hyperlink" Target="https://talan.bank.gov.ua/get-user-certificate/89bf2ki7rxaQD6LCBQ25" TargetMode="External"/><Relationship Id="rId883" Type="http://schemas.openxmlformats.org/officeDocument/2006/relationships/hyperlink" Target="https://talan.bank.gov.ua/get-user-certificate/89bf2HXdikI2azGGr0N3" TargetMode="External"/><Relationship Id="rId26" Type="http://schemas.openxmlformats.org/officeDocument/2006/relationships/hyperlink" Target="https://talan.bank.gov.ua/get-user-certificate/89bf2Z33ICOZnsBwhbmm" TargetMode="External"/><Relationship Id="rId231" Type="http://schemas.openxmlformats.org/officeDocument/2006/relationships/hyperlink" Target="https://talan.bank.gov.ua/get-user-certificate/89bf2kyS7CZU3K3eK6pO" TargetMode="External"/><Relationship Id="rId329" Type="http://schemas.openxmlformats.org/officeDocument/2006/relationships/hyperlink" Target="https://talan.bank.gov.ua/get-user-certificate/89bf2JwnhR8iTvXV9H1X" TargetMode="External"/><Relationship Id="rId536" Type="http://schemas.openxmlformats.org/officeDocument/2006/relationships/hyperlink" Target="https://talan.bank.gov.ua/get-user-certificate/89bf2wUDQV6ScZC8kBKd" TargetMode="External"/><Relationship Id="rId175" Type="http://schemas.openxmlformats.org/officeDocument/2006/relationships/hyperlink" Target="https://talan.bank.gov.ua/get-user-certificate/89bf2d1v8eiFkFgvibyp" TargetMode="External"/><Relationship Id="rId743" Type="http://schemas.openxmlformats.org/officeDocument/2006/relationships/hyperlink" Target="https://talan.bank.gov.ua/get-user-certificate/89bf29Xm4_9SW8Eql9mv" TargetMode="External"/><Relationship Id="rId950" Type="http://schemas.openxmlformats.org/officeDocument/2006/relationships/hyperlink" Target="https://talan.bank.gov.ua/get-user-certificate/89bf2K_pnO3xVkvVUkL4" TargetMode="External"/><Relationship Id="rId1026" Type="http://schemas.openxmlformats.org/officeDocument/2006/relationships/hyperlink" Target="https://talan.bank.gov.ua/get-user-certificate/89bf2Ao1oz6yyQ6QW6i_" TargetMode="External"/><Relationship Id="rId382" Type="http://schemas.openxmlformats.org/officeDocument/2006/relationships/hyperlink" Target="https://talan.bank.gov.ua/get-user-certificate/89bf2vQuC4RCTguTxnZR" TargetMode="External"/><Relationship Id="rId603" Type="http://schemas.openxmlformats.org/officeDocument/2006/relationships/hyperlink" Target="https://talan.bank.gov.ua/get-user-certificate/89bf2993DOcl07kCnw3I" TargetMode="External"/><Relationship Id="rId687" Type="http://schemas.openxmlformats.org/officeDocument/2006/relationships/hyperlink" Target="https://talan.bank.gov.ua/get-user-certificate/89bf2BJ2mqXoKAK-biIQ" TargetMode="External"/><Relationship Id="rId810" Type="http://schemas.openxmlformats.org/officeDocument/2006/relationships/hyperlink" Target="https://talan.bank.gov.ua/get-user-certificate/89bf2Q7FcunV5AcOgKRs" TargetMode="External"/><Relationship Id="rId908" Type="http://schemas.openxmlformats.org/officeDocument/2006/relationships/hyperlink" Target="https://talan.bank.gov.ua/get-user-certificate/89bf28QMRTWdymW1RStj" TargetMode="External"/><Relationship Id="rId242" Type="http://schemas.openxmlformats.org/officeDocument/2006/relationships/hyperlink" Target="https://talan.bank.gov.ua/get-user-certificate/89bf2Ojnrzhf2oCTynkZ" TargetMode="External"/><Relationship Id="rId894" Type="http://schemas.openxmlformats.org/officeDocument/2006/relationships/hyperlink" Target="https://talan.bank.gov.ua/get-user-certificate/89bf2x9qwlVb9RN9s_BT" TargetMode="External"/><Relationship Id="rId37" Type="http://schemas.openxmlformats.org/officeDocument/2006/relationships/hyperlink" Target="https://talan.bank.gov.ua/get-user-certificate/89bf2hD4-szswnZkOG8O" TargetMode="External"/><Relationship Id="rId102" Type="http://schemas.openxmlformats.org/officeDocument/2006/relationships/hyperlink" Target="https://talan.bank.gov.ua/get-user-certificate/89bf2ton_cSntu5ZuMXv" TargetMode="External"/><Relationship Id="rId547" Type="http://schemas.openxmlformats.org/officeDocument/2006/relationships/hyperlink" Target="https://talan.bank.gov.ua/get-user-certificate/89bf2lWBHylDzqtVPj17" TargetMode="External"/><Relationship Id="rId754" Type="http://schemas.openxmlformats.org/officeDocument/2006/relationships/hyperlink" Target="https://talan.bank.gov.ua/get-user-certificate/89bf2hPoj2WZIwpyhN5L" TargetMode="External"/><Relationship Id="rId961" Type="http://schemas.openxmlformats.org/officeDocument/2006/relationships/hyperlink" Target="https://talan.bank.gov.ua/get-user-certificate/89bf2yvTexzrf16SxRV8" TargetMode="External"/><Relationship Id="rId90" Type="http://schemas.openxmlformats.org/officeDocument/2006/relationships/hyperlink" Target="https://talan.bank.gov.ua/get-user-certificate/89bf26E66W67j49GDdE-" TargetMode="External"/><Relationship Id="rId186" Type="http://schemas.openxmlformats.org/officeDocument/2006/relationships/hyperlink" Target="https://talan.bank.gov.ua/get-user-certificate/89bf20bOplLop3zmFm7o" TargetMode="External"/><Relationship Id="rId393" Type="http://schemas.openxmlformats.org/officeDocument/2006/relationships/hyperlink" Target="https://talan.bank.gov.ua/get-user-certificate/89bf2A10a6GrcPeDdGDG" TargetMode="External"/><Relationship Id="rId407" Type="http://schemas.openxmlformats.org/officeDocument/2006/relationships/hyperlink" Target="https://talan.bank.gov.ua/get-user-certificate/89bf2eHSdqcZem3x2ofM" TargetMode="External"/><Relationship Id="rId614" Type="http://schemas.openxmlformats.org/officeDocument/2006/relationships/hyperlink" Target="https://talan.bank.gov.ua/get-user-certificate/89bf2ufes6tpyalSjixx" TargetMode="External"/><Relationship Id="rId821" Type="http://schemas.openxmlformats.org/officeDocument/2006/relationships/hyperlink" Target="https://talan.bank.gov.ua/get-user-certificate/89bf2uFZUX2m_lha7EHl" TargetMode="External"/><Relationship Id="rId1037" Type="http://schemas.openxmlformats.org/officeDocument/2006/relationships/hyperlink" Target="https://talan.bank.gov.ua/get-user-certificate/89bf2nEQAMJTwW_tj4fe" TargetMode="External"/><Relationship Id="rId253" Type="http://schemas.openxmlformats.org/officeDocument/2006/relationships/hyperlink" Target="https://talan.bank.gov.ua/get-user-certificate/89bf2VjBBaLGK8w8J3fk" TargetMode="External"/><Relationship Id="rId460" Type="http://schemas.openxmlformats.org/officeDocument/2006/relationships/hyperlink" Target="https://talan.bank.gov.ua/get-user-certificate/89bf2qvBBZfliOXM5Dqu" TargetMode="External"/><Relationship Id="rId698" Type="http://schemas.openxmlformats.org/officeDocument/2006/relationships/hyperlink" Target="https://talan.bank.gov.ua/get-user-certificate/89bf2if-12A3SxfQ2yG5" TargetMode="External"/><Relationship Id="rId919" Type="http://schemas.openxmlformats.org/officeDocument/2006/relationships/hyperlink" Target="https://talan.bank.gov.ua/get-user-certificate/89bf2WmIETBwjoOzfRyD" TargetMode="External"/><Relationship Id="rId48" Type="http://schemas.openxmlformats.org/officeDocument/2006/relationships/hyperlink" Target="https://talan.bank.gov.ua/get-user-certificate/89bf2eXPprMzh-DmitVh" TargetMode="External"/><Relationship Id="rId113" Type="http://schemas.openxmlformats.org/officeDocument/2006/relationships/hyperlink" Target="https://talan.bank.gov.ua/get-user-certificate/89bf2OXPKJ9Cpc7jWb12" TargetMode="External"/><Relationship Id="rId320" Type="http://schemas.openxmlformats.org/officeDocument/2006/relationships/hyperlink" Target="https://talan.bank.gov.ua/get-user-certificate/89bf2px4AgLoQsCxY8jQ" TargetMode="External"/><Relationship Id="rId558" Type="http://schemas.openxmlformats.org/officeDocument/2006/relationships/hyperlink" Target="https://talan.bank.gov.ua/get-user-certificate/89bf2FkjquRJ1tVqc-rR" TargetMode="External"/><Relationship Id="rId765" Type="http://schemas.openxmlformats.org/officeDocument/2006/relationships/hyperlink" Target="https://talan.bank.gov.ua/get-user-certificate/89bf20jVuHxCi2pun9sZ" TargetMode="External"/><Relationship Id="rId972" Type="http://schemas.openxmlformats.org/officeDocument/2006/relationships/hyperlink" Target="https://talan.bank.gov.ua/get-user-certificate/89bf2IwoVOYA72R4p8vf" TargetMode="External"/><Relationship Id="rId197" Type="http://schemas.openxmlformats.org/officeDocument/2006/relationships/hyperlink" Target="https://talan.bank.gov.ua/get-user-certificate/89bf2XhXvn9o-7AaT1kv" TargetMode="External"/><Relationship Id="rId418" Type="http://schemas.openxmlformats.org/officeDocument/2006/relationships/hyperlink" Target="https://talan.bank.gov.ua/get-user-certificate/89bf2nlEams-oA5HelNp" TargetMode="External"/><Relationship Id="rId625" Type="http://schemas.openxmlformats.org/officeDocument/2006/relationships/hyperlink" Target="https://talan.bank.gov.ua/get-user-certificate/89bf2BEYMIHv3kidLoKr" TargetMode="External"/><Relationship Id="rId832" Type="http://schemas.openxmlformats.org/officeDocument/2006/relationships/hyperlink" Target="https://talan.bank.gov.ua/get-user-certificate/89bf2cOkUEJWaIw8O_2M" TargetMode="External"/><Relationship Id="rId1048" Type="http://schemas.openxmlformats.org/officeDocument/2006/relationships/hyperlink" Target="https://talan.bank.gov.ua/get-user-certificate/89bf2kQ6UqkvxUwcTziX" TargetMode="External"/><Relationship Id="rId264" Type="http://schemas.openxmlformats.org/officeDocument/2006/relationships/hyperlink" Target="https://talan.bank.gov.ua/get-user-certificate/89bf2sVXZRKM3Ae6lc28" TargetMode="External"/><Relationship Id="rId471" Type="http://schemas.openxmlformats.org/officeDocument/2006/relationships/hyperlink" Target="https://talan.bank.gov.ua/get-user-certificate/89bf2LA-sQI1zPGoZErQ" TargetMode="External"/><Relationship Id="rId59" Type="http://schemas.openxmlformats.org/officeDocument/2006/relationships/hyperlink" Target="https://talan.bank.gov.ua/get-user-certificate/89bf2vvx5FQREPCqHPcW" TargetMode="External"/><Relationship Id="rId124" Type="http://schemas.openxmlformats.org/officeDocument/2006/relationships/hyperlink" Target="https://talan.bank.gov.ua/get-user-certificate/89bf2rM1euSew9bLVTC5" TargetMode="External"/><Relationship Id="rId569" Type="http://schemas.openxmlformats.org/officeDocument/2006/relationships/hyperlink" Target="https://talan.bank.gov.ua/get-user-certificate/89bf2XLDyNUoC4ZQdTy6" TargetMode="External"/><Relationship Id="rId776" Type="http://schemas.openxmlformats.org/officeDocument/2006/relationships/hyperlink" Target="https://talan.bank.gov.ua/get-user-certificate/89bf2kOvFr-uVV2MUq8s" TargetMode="External"/><Relationship Id="rId983" Type="http://schemas.openxmlformats.org/officeDocument/2006/relationships/hyperlink" Target="https://talan.bank.gov.ua/get-user-certificate/89bf2zyFTY8QXuEPOPBP" TargetMode="External"/><Relationship Id="rId331" Type="http://schemas.openxmlformats.org/officeDocument/2006/relationships/hyperlink" Target="https://talan.bank.gov.ua/get-user-certificate/89bf2D8elxVkA3f7g2fm" TargetMode="External"/><Relationship Id="rId429" Type="http://schemas.openxmlformats.org/officeDocument/2006/relationships/hyperlink" Target="https://talan.bank.gov.ua/get-user-certificate/89bf2dP4Cs4U8zxLIJTo" TargetMode="External"/><Relationship Id="rId636" Type="http://schemas.openxmlformats.org/officeDocument/2006/relationships/hyperlink" Target="https://talan.bank.gov.ua/get-user-certificate/89bf27y9-ZC8bsWLurKA" TargetMode="External"/><Relationship Id="rId1059" Type="http://schemas.openxmlformats.org/officeDocument/2006/relationships/hyperlink" Target="https://talan.bank.gov.ua/get-user-certificate/89bf27pCJQi0dkhcHxEd" TargetMode="External"/><Relationship Id="rId843" Type="http://schemas.openxmlformats.org/officeDocument/2006/relationships/hyperlink" Target="https://talan.bank.gov.ua/get-user-certificate/89bf2FEUkwy8vYTPCKKw" TargetMode="External"/><Relationship Id="rId275" Type="http://schemas.openxmlformats.org/officeDocument/2006/relationships/hyperlink" Target="https://talan.bank.gov.ua/get-user-certificate/89bf2pe8-9XKRbiEhuhW" TargetMode="External"/><Relationship Id="rId482" Type="http://schemas.openxmlformats.org/officeDocument/2006/relationships/hyperlink" Target="https://talan.bank.gov.ua/get-user-certificate/89bf274Jek1QDCmokYrI" TargetMode="External"/><Relationship Id="rId703" Type="http://schemas.openxmlformats.org/officeDocument/2006/relationships/hyperlink" Target="https://talan.bank.gov.ua/get-user-certificate/89bf25SMIeffWuz7ETar" TargetMode="External"/><Relationship Id="rId910" Type="http://schemas.openxmlformats.org/officeDocument/2006/relationships/hyperlink" Target="https://talan.bank.gov.ua/get-user-certificate/89bf2P23juK8_vRd-SGq" TargetMode="External"/><Relationship Id="rId135" Type="http://schemas.openxmlformats.org/officeDocument/2006/relationships/hyperlink" Target="https://talan.bank.gov.ua/get-user-certificate/89bf2ovx7US6oJe_yLxs" TargetMode="External"/><Relationship Id="rId342" Type="http://schemas.openxmlformats.org/officeDocument/2006/relationships/hyperlink" Target="https://talan.bank.gov.ua/get-user-certificate/89bf2rduPgFx2IlI9BOx" TargetMode="External"/><Relationship Id="rId787" Type="http://schemas.openxmlformats.org/officeDocument/2006/relationships/hyperlink" Target="https://talan.bank.gov.ua/get-user-certificate/89bf2byzGDBYOnay8k4L" TargetMode="External"/><Relationship Id="rId994" Type="http://schemas.openxmlformats.org/officeDocument/2006/relationships/hyperlink" Target="https://talan.bank.gov.ua/get-user-certificate/89bf2r2zdUf0RGcXglrl" TargetMode="External"/><Relationship Id="rId202" Type="http://schemas.openxmlformats.org/officeDocument/2006/relationships/hyperlink" Target="https://talan.bank.gov.ua/get-user-certificate/89bf2bEa4YpJdHLl5Muq" TargetMode="External"/><Relationship Id="rId647" Type="http://schemas.openxmlformats.org/officeDocument/2006/relationships/hyperlink" Target="https://talan.bank.gov.ua/get-user-certificate/89bf215G470wTcL-mSwu" TargetMode="External"/><Relationship Id="rId854" Type="http://schemas.openxmlformats.org/officeDocument/2006/relationships/hyperlink" Target="https://talan.bank.gov.ua/get-user-certificate/89bf2GGqZgY8xV5j3mo9" TargetMode="External"/><Relationship Id="rId286" Type="http://schemas.openxmlformats.org/officeDocument/2006/relationships/hyperlink" Target="https://talan.bank.gov.ua/get-user-certificate/89bf2mLzH-KY08Ip4h4p" TargetMode="External"/><Relationship Id="rId493" Type="http://schemas.openxmlformats.org/officeDocument/2006/relationships/hyperlink" Target="https://talan.bank.gov.ua/get-user-certificate/89bf2wNWixcoxKcR5S2V" TargetMode="External"/><Relationship Id="rId507" Type="http://schemas.openxmlformats.org/officeDocument/2006/relationships/hyperlink" Target="https://talan.bank.gov.ua/get-user-certificate/89bf2e8D-YXouAo_2eto" TargetMode="External"/><Relationship Id="rId714" Type="http://schemas.openxmlformats.org/officeDocument/2006/relationships/hyperlink" Target="https://talan.bank.gov.ua/get-user-certificate/89bf2Non3fBgzURa0890" TargetMode="External"/><Relationship Id="rId921" Type="http://schemas.openxmlformats.org/officeDocument/2006/relationships/hyperlink" Target="https://talan.bank.gov.ua/get-user-certificate/89bf2HXOOFr269-mj7L7" TargetMode="External"/><Relationship Id="rId50" Type="http://schemas.openxmlformats.org/officeDocument/2006/relationships/hyperlink" Target="https://talan.bank.gov.ua/get-user-certificate/89bf2fF4Te-4c7rM1VbV" TargetMode="External"/><Relationship Id="rId146" Type="http://schemas.openxmlformats.org/officeDocument/2006/relationships/hyperlink" Target="https://talan.bank.gov.ua/get-user-certificate/89bf2Mg8CAeoQqFwQhqT" TargetMode="External"/><Relationship Id="rId353" Type="http://schemas.openxmlformats.org/officeDocument/2006/relationships/hyperlink" Target="https://talan.bank.gov.ua/get-user-certificate/89bf21lBm5GZP7MDw-wb" TargetMode="External"/><Relationship Id="rId560" Type="http://schemas.openxmlformats.org/officeDocument/2006/relationships/hyperlink" Target="https://talan.bank.gov.ua/get-user-certificate/89bf2XI3mtFulISiDBH1" TargetMode="External"/><Relationship Id="rId798" Type="http://schemas.openxmlformats.org/officeDocument/2006/relationships/hyperlink" Target="https://talan.bank.gov.ua/get-user-certificate/89bf2XilGbUUzJLs1N0G" TargetMode="External"/><Relationship Id="rId213" Type="http://schemas.openxmlformats.org/officeDocument/2006/relationships/hyperlink" Target="https://talan.bank.gov.ua/get-user-certificate/89bf2frfg-yEb-30TjfF" TargetMode="External"/><Relationship Id="rId420" Type="http://schemas.openxmlformats.org/officeDocument/2006/relationships/hyperlink" Target="https://talan.bank.gov.ua/get-user-certificate/89bf2-OHQqz7YQlLKTF6" TargetMode="External"/><Relationship Id="rId658" Type="http://schemas.openxmlformats.org/officeDocument/2006/relationships/hyperlink" Target="https://talan.bank.gov.ua/get-user-certificate/89bf278pZriEq4xAXCKl" TargetMode="External"/><Relationship Id="rId865" Type="http://schemas.openxmlformats.org/officeDocument/2006/relationships/hyperlink" Target="https://talan.bank.gov.ua/get-user-certificate/89bf2tUiZcK6RbDa0jj3" TargetMode="External"/><Relationship Id="rId1050" Type="http://schemas.openxmlformats.org/officeDocument/2006/relationships/hyperlink" Target="https://talan.bank.gov.ua/get-user-certificate/89bf2dBPjckz4afUvd-n" TargetMode="External"/><Relationship Id="rId297" Type="http://schemas.openxmlformats.org/officeDocument/2006/relationships/hyperlink" Target="https://talan.bank.gov.ua/get-user-certificate/89bf2G31Wc9yRoHJgrM7" TargetMode="External"/><Relationship Id="rId518" Type="http://schemas.openxmlformats.org/officeDocument/2006/relationships/hyperlink" Target="https://talan.bank.gov.ua/get-user-certificate/89bf2tu-1RlGO-7fiwff" TargetMode="External"/><Relationship Id="rId725" Type="http://schemas.openxmlformats.org/officeDocument/2006/relationships/hyperlink" Target="https://talan.bank.gov.ua/get-user-certificate/89bf2rfq58xE0k8CFidm" TargetMode="External"/><Relationship Id="rId932" Type="http://schemas.openxmlformats.org/officeDocument/2006/relationships/hyperlink" Target="https://talan.bank.gov.ua/get-user-certificate/89bf2WbjtRnHeW2yU8XF" TargetMode="External"/><Relationship Id="rId157" Type="http://schemas.openxmlformats.org/officeDocument/2006/relationships/hyperlink" Target="https://talan.bank.gov.ua/get-user-certificate/89bf2mni_3TsWUdglS9k" TargetMode="External"/><Relationship Id="rId364" Type="http://schemas.openxmlformats.org/officeDocument/2006/relationships/hyperlink" Target="https://talan.bank.gov.ua/get-user-certificate/89bf2iiyyBxK_16_TuFL" TargetMode="External"/><Relationship Id="rId1008" Type="http://schemas.openxmlformats.org/officeDocument/2006/relationships/hyperlink" Target="https://talan.bank.gov.ua/get-user-certificate/89bf2V1qPKp74hjBO10v" TargetMode="External"/><Relationship Id="rId61" Type="http://schemas.openxmlformats.org/officeDocument/2006/relationships/hyperlink" Target="https://talan.bank.gov.ua/get-user-certificate/89bf22CR1zFhXx-yRlXD" TargetMode="External"/><Relationship Id="rId571" Type="http://schemas.openxmlformats.org/officeDocument/2006/relationships/hyperlink" Target="https://talan.bank.gov.ua/get-user-certificate/89bf2xud29SkakC3daX6" TargetMode="External"/><Relationship Id="rId669" Type="http://schemas.openxmlformats.org/officeDocument/2006/relationships/hyperlink" Target="https://talan.bank.gov.ua/get-user-certificate/89bf2Sx578zXpZ23S-vl" TargetMode="External"/><Relationship Id="rId876" Type="http://schemas.openxmlformats.org/officeDocument/2006/relationships/hyperlink" Target="https://talan.bank.gov.ua/get-user-certificate/89bf2lt8_UYbz3RNzRHD" TargetMode="External"/><Relationship Id="rId19" Type="http://schemas.openxmlformats.org/officeDocument/2006/relationships/hyperlink" Target="https://talan.bank.gov.ua/get-user-certificate/89bf2q2O5IgwNjliA-Il" TargetMode="External"/><Relationship Id="rId224" Type="http://schemas.openxmlformats.org/officeDocument/2006/relationships/hyperlink" Target="https://talan.bank.gov.ua/get-user-certificate/89bf2lEnhZVVYulnaZCd" TargetMode="External"/><Relationship Id="rId431" Type="http://schemas.openxmlformats.org/officeDocument/2006/relationships/hyperlink" Target="https://talan.bank.gov.ua/get-user-certificate/89bf2Jd_jcebBhX-TWk1" TargetMode="External"/><Relationship Id="rId529" Type="http://schemas.openxmlformats.org/officeDocument/2006/relationships/hyperlink" Target="https://talan.bank.gov.ua/get-user-certificate/89bf2OMpVnD_lidtX98L" TargetMode="External"/><Relationship Id="rId736" Type="http://schemas.openxmlformats.org/officeDocument/2006/relationships/hyperlink" Target="https://talan.bank.gov.ua/get-user-certificate/89bf2xjmiv7wd0nCTsjt" TargetMode="External"/><Relationship Id="rId1061" Type="http://schemas.openxmlformats.org/officeDocument/2006/relationships/hyperlink" Target="https://talan.bank.gov.ua/get-user-certificate/89bf29qlxTn4wS5AZI9z" TargetMode="External"/><Relationship Id="rId168" Type="http://schemas.openxmlformats.org/officeDocument/2006/relationships/hyperlink" Target="https://talan.bank.gov.ua/get-user-certificate/89bf2LlaM5z2lqBlUCfw" TargetMode="External"/><Relationship Id="rId943" Type="http://schemas.openxmlformats.org/officeDocument/2006/relationships/hyperlink" Target="https://talan.bank.gov.ua/get-user-certificate/89bf2l8sGkqz10Xkc3sX" TargetMode="External"/><Relationship Id="rId1019" Type="http://schemas.openxmlformats.org/officeDocument/2006/relationships/hyperlink" Target="https://talan.bank.gov.ua/get-user-certificate/89bf2RFc45kVYmRQBXPW" TargetMode="External"/><Relationship Id="rId72" Type="http://schemas.openxmlformats.org/officeDocument/2006/relationships/hyperlink" Target="https://talan.bank.gov.ua/get-user-certificate/89bf25gQrqlT_y0utEYU" TargetMode="External"/><Relationship Id="rId375" Type="http://schemas.openxmlformats.org/officeDocument/2006/relationships/hyperlink" Target="https://talan.bank.gov.ua/get-user-certificate/89bf2_mgVGjIV1Vv5NKW" TargetMode="External"/><Relationship Id="rId582" Type="http://schemas.openxmlformats.org/officeDocument/2006/relationships/hyperlink" Target="https://talan.bank.gov.ua/get-user-certificate/89bf2hfwG5O9ta-Tjq2t" TargetMode="External"/><Relationship Id="rId803" Type="http://schemas.openxmlformats.org/officeDocument/2006/relationships/hyperlink" Target="https://talan.bank.gov.ua/get-user-certificate/89bf2EWv0VmwHkgF2ceb" TargetMode="External"/><Relationship Id="rId3" Type="http://schemas.openxmlformats.org/officeDocument/2006/relationships/hyperlink" Target="https://talan.bank.gov.ua/get-user-certificate/89bf2QdPcHRiysUha1v5" TargetMode="External"/><Relationship Id="rId235" Type="http://schemas.openxmlformats.org/officeDocument/2006/relationships/hyperlink" Target="https://talan.bank.gov.ua/get-user-certificate/89bf2nPYkI6CQLc5TTdh" TargetMode="External"/><Relationship Id="rId442" Type="http://schemas.openxmlformats.org/officeDocument/2006/relationships/hyperlink" Target="https://talan.bank.gov.ua/get-user-certificate/89bf2oz4bSVfZBLwW1CA" TargetMode="External"/><Relationship Id="rId887" Type="http://schemas.openxmlformats.org/officeDocument/2006/relationships/hyperlink" Target="https://talan.bank.gov.ua/get-user-certificate/89bf2CCDBW-FR24HEg3C" TargetMode="External"/><Relationship Id="rId1072" Type="http://schemas.openxmlformats.org/officeDocument/2006/relationships/hyperlink" Target="https://talan.bank.gov.ua/get-user-certificate/89bf2XPPYFZb0YSD9TvQ" TargetMode="External"/><Relationship Id="rId302" Type="http://schemas.openxmlformats.org/officeDocument/2006/relationships/hyperlink" Target="https://talan.bank.gov.ua/get-user-certificate/89bf2oeZ_sWXvKPcSKlJ" TargetMode="External"/><Relationship Id="rId747" Type="http://schemas.openxmlformats.org/officeDocument/2006/relationships/hyperlink" Target="https://talan.bank.gov.ua/get-user-certificate/89bf2a1qbbLN2I-NbWuX" TargetMode="External"/><Relationship Id="rId954" Type="http://schemas.openxmlformats.org/officeDocument/2006/relationships/hyperlink" Target="https://talan.bank.gov.ua/get-user-certificate/89bf2UsHqiGU1RfHbVTb" TargetMode="External"/><Relationship Id="rId83" Type="http://schemas.openxmlformats.org/officeDocument/2006/relationships/hyperlink" Target="https://talan.bank.gov.ua/get-user-certificate/89bf2ilFvlR5KqW_pRiV" TargetMode="External"/><Relationship Id="rId179" Type="http://schemas.openxmlformats.org/officeDocument/2006/relationships/hyperlink" Target="https://talan.bank.gov.ua/get-user-certificate/89bf2K4nTE4ahW6OImo2" TargetMode="External"/><Relationship Id="rId386" Type="http://schemas.openxmlformats.org/officeDocument/2006/relationships/hyperlink" Target="https://talan.bank.gov.ua/get-user-certificate/89bf2KwarWvAfz-jlEIq" TargetMode="External"/><Relationship Id="rId593" Type="http://schemas.openxmlformats.org/officeDocument/2006/relationships/hyperlink" Target="https://talan.bank.gov.ua/get-user-certificate/89bf2uTRSMBYiZHYJpg-" TargetMode="External"/><Relationship Id="rId607" Type="http://schemas.openxmlformats.org/officeDocument/2006/relationships/hyperlink" Target="https://talan.bank.gov.ua/get-user-certificate/89bf2AIJRvOPu27xUe_M" TargetMode="External"/><Relationship Id="rId814" Type="http://schemas.openxmlformats.org/officeDocument/2006/relationships/hyperlink" Target="https://talan.bank.gov.ua/get-user-certificate/89bf2bt-NzyDpO8llOxd" TargetMode="External"/><Relationship Id="rId246" Type="http://schemas.openxmlformats.org/officeDocument/2006/relationships/hyperlink" Target="https://talan.bank.gov.ua/get-user-certificate/89bf2nZ9yt7oATr9nLDN" TargetMode="External"/><Relationship Id="rId453" Type="http://schemas.openxmlformats.org/officeDocument/2006/relationships/hyperlink" Target="https://talan.bank.gov.ua/get-user-certificate/89bf2nljh6ptlH-b4W53" TargetMode="External"/><Relationship Id="rId660" Type="http://schemas.openxmlformats.org/officeDocument/2006/relationships/hyperlink" Target="https://talan.bank.gov.ua/get-user-certificate/89bf2W3pzwpZYBBqFtF1" TargetMode="External"/><Relationship Id="rId898" Type="http://schemas.openxmlformats.org/officeDocument/2006/relationships/hyperlink" Target="https://talan.bank.gov.ua/get-user-certificate/89bf2sIRK0x4zM0an-_l" TargetMode="External"/><Relationship Id="rId1083" Type="http://schemas.openxmlformats.org/officeDocument/2006/relationships/printerSettings" Target="../printerSettings/printerSettings1.bin"/><Relationship Id="rId106" Type="http://schemas.openxmlformats.org/officeDocument/2006/relationships/hyperlink" Target="https://talan.bank.gov.ua/get-user-certificate/89bf2nwRzabOAZqcBwYf" TargetMode="External"/><Relationship Id="rId313" Type="http://schemas.openxmlformats.org/officeDocument/2006/relationships/hyperlink" Target="https://talan.bank.gov.ua/get-user-certificate/89bf2O8sJHrv2wYJoJ2X" TargetMode="External"/><Relationship Id="rId758" Type="http://schemas.openxmlformats.org/officeDocument/2006/relationships/hyperlink" Target="https://talan.bank.gov.ua/get-user-certificate/89bf2VAHZ3YIaDrHCp8y" TargetMode="External"/><Relationship Id="rId965" Type="http://schemas.openxmlformats.org/officeDocument/2006/relationships/hyperlink" Target="https://talan.bank.gov.ua/get-user-certificate/89bf269Kf8EjSy4iqN5u" TargetMode="External"/><Relationship Id="rId10" Type="http://schemas.openxmlformats.org/officeDocument/2006/relationships/hyperlink" Target="https://talan.bank.gov.ua/get-user-certificate/89bf2BDCte19tA0hjCFa" TargetMode="External"/><Relationship Id="rId94" Type="http://schemas.openxmlformats.org/officeDocument/2006/relationships/hyperlink" Target="https://talan.bank.gov.ua/get-user-certificate/89bf2YuIzpeQRjfmPUbt" TargetMode="External"/><Relationship Id="rId397" Type="http://schemas.openxmlformats.org/officeDocument/2006/relationships/hyperlink" Target="https://talan.bank.gov.ua/get-user-certificate/89bf2f-Z2Bq22LAb7AjH" TargetMode="External"/><Relationship Id="rId520" Type="http://schemas.openxmlformats.org/officeDocument/2006/relationships/hyperlink" Target="https://talan.bank.gov.ua/get-user-certificate/89bf21HaA4BvgV917CTG" TargetMode="External"/><Relationship Id="rId618" Type="http://schemas.openxmlformats.org/officeDocument/2006/relationships/hyperlink" Target="https://talan.bank.gov.ua/get-user-certificate/89bf2B4Pc6SJpPTXphEN" TargetMode="External"/><Relationship Id="rId825" Type="http://schemas.openxmlformats.org/officeDocument/2006/relationships/hyperlink" Target="https://talan.bank.gov.ua/get-user-certificate/89bf27zegV2sLg9WdNed" TargetMode="External"/><Relationship Id="rId257" Type="http://schemas.openxmlformats.org/officeDocument/2006/relationships/hyperlink" Target="https://talan.bank.gov.ua/get-user-certificate/89bf2zst3T1SFqLeWmAQ" TargetMode="External"/><Relationship Id="rId464" Type="http://schemas.openxmlformats.org/officeDocument/2006/relationships/hyperlink" Target="https://talan.bank.gov.ua/get-user-certificate/89bf276iP7VJfk75B0ul" TargetMode="External"/><Relationship Id="rId1010" Type="http://schemas.openxmlformats.org/officeDocument/2006/relationships/hyperlink" Target="https://talan.bank.gov.ua/get-user-certificate/89bf2yk8ECTIAEgeCPJh" TargetMode="External"/><Relationship Id="rId117" Type="http://schemas.openxmlformats.org/officeDocument/2006/relationships/hyperlink" Target="https://talan.bank.gov.ua/get-user-certificate/89bf28B7Lo37E-BlBN0t" TargetMode="External"/><Relationship Id="rId671" Type="http://schemas.openxmlformats.org/officeDocument/2006/relationships/hyperlink" Target="https://talan.bank.gov.ua/get-user-certificate/89bf2tYq0gTxrTnLQ1MR" TargetMode="External"/><Relationship Id="rId769" Type="http://schemas.openxmlformats.org/officeDocument/2006/relationships/hyperlink" Target="https://talan.bank.gov.ua/get-user-certificate/89bf2O-Es-iEmBOoperA" TargetMode="External"/><Relationship Id="rId976" Type="http://schemas.openxmlformats.org/officeDocument/2006/relationships/hyperlink" Target="https://talan.bank.gov.ua/get-user-certificate/89bf2YVs7wxmix60NSfz" TargetMode="External"/><Relationship Id="rId324" Type="http://schemas.openxmlformats.org/officeDocument/2006/relationships/hyperlink" Target="https://talan.bank.gov.ua/get-user-certificate/89bf2iWyhi6L2msnA9WY" TargetMode="External"/><Relationship Id="rId531" Type="http://schemas.openxmlformats.org/officeDocument/2006/relationships/hyperlink" Target="https://talan.bank.gov.ua/get-user-certificate/89bf2LcLGso7sj4FemTz" TargetMode="External"/><Relationship Id="rId629" Type="http://schemas.openxmlformats.org/officeDocument/2006/relationships/hyperlink" Target="https://talan.bank.gov.ua/get-user-certificate/89bf24c9mrjM7lD8RT5Y" TargetMode="External"/><Relationship Id="rId836" Type="http://schemas.openxmlformats.org/officeDocument/2006/relationships/hyperlink" Target="https://talan.bank.gov.ua/get-user-certificate/89bf2vA7TVzffFrDqd6s" TargetMode="External"/><Relationship Id="rId1021" Type="http://schemas.openxmlformats.org/officeDocument/2006/relationships/hyperlink" Target="https://talan.bank.gov.ua/get-user-certificate/89bf2Pmi8dKtleCUfalW" TargetMode="External"/><Relationship Id="rId903" Type="http://schemas.openxmlformats.org/officeDocument/2006/relationships/hyperlink" Target="https://talan.bank.gov.ua/get-user-certificate/89bf2cv3zTXqLzSdpDQ3" TargetMode="External"/><Relationship Id="rId32" Type="http://schemas.openxmlformats.org/officeDocument/2006/relationships/hyperlink" Target="https://talan.bank.gov.ua/get-user-certificate/89bf2gO6KI66qiEFESOj" TargetMode="External"/><Relationship Id="rId181" Type="http://schemas.openxmlformats.org/officeDocument/2006/relationships/hyperlink" Target="https://talan.bank.gov.ua/get-user-certificate/89bf2kI_iNs5l8bNPnP6" TargetMode="External"/><Relationship Id="rId279" Type="http://schemas.openxmlformats.org/officeDocument/2006/relationships/hyperlink" Target="https://talan.bank.gov.ua/get-user-certificate/89bf26hyCO8taalE3AGN" TargetMode="External"/><Relationship Id="rId486" Type="http://schemas.openxmlformats.org/officeDocument/2006/relationships/hyperlink" Target="https://talan.bank.gov.ua/get-user-certificate/89bf2w0o7idHDubZ1vWk" TargetMode="External"/><Relationship Id="rId693" Type="http://schemas.openxmlformats.org/officeDocument/2006/relationships/hyperlink" Target="https://talan.bank.gov.ua/get-user-certificate/89bf2kl9b_Qt0zF-GHqV" TargetMode="External"/><Relationship Id="rId139" Type="http://schemas.openxmlformats.org/officeDocument/2006/relationships/hyperlink" Target="https://talan.bank.gov.ua/get-user-certificate/89bf2kUVIxf8etYW6p-M" TargetMode="External"/><Relationship Id="rId346" Type="http://schemas.openxmlformats.org/officeDocument/2006/relationships/hyperlink" Target="https://talan.bank.gov.ua/get-user-certificate/89bf2gwvItMJOSxB-qZr" TargetMode="External"/><Relationship Id="rId553" Type="http://schemas.openxmlformats.org/officeDocument/2006/relationships/hyperlink" Target="https://talan.bank.gov.ua/get-user-certificate/89bf2wRsm4ym9wE-rgim" TargetMode="External"/><Relationship Id="rId760" Type="http://schemas.openxmlformats.org/officeDocument/2006/relationships/hyperlink" Target="https://talan.bank.gov.ua/get-user-certificate/89bf2DT8OkFXE7FcR9Ui" TargetMode="External"/><Relationship Id="rId998" Type="http://schemas.openxmlformats.org/officeDocument/2006/relationships/hyperlink" Target="https://talan.bank.gov.ua/get-user-certificate/89bf24UUEr9C4cqJi6BI" TargetMode="External"/><Relationship Id="rId206" Type="http://schemas.openxmlformats.org/officeDocument/2006/relationships/hyperlink" Target="https://talan.bank.gov.ua/get-user-certificate/89bf2e4TUGQMUQVN-UVz" TargetMode="External"/><Relationship Id="rId413" Type="http://schemas.openxmlformats.org/officeDocument/2006/relationships/hyperlink" Target="https://talan.bank.gov.ua/get-user-certificate/89bf2T1yyxaVONT1tZJC" TargetMode="External"/><Relationship Id="rId858" Type="http://schemas.openxmlformats.org/officeDocument/2006/relationships/hyperlink" Target="https://talan.bank.gov.ua/get-user-certificate/89bf29TaeiCjMYPS98aR" TargetMode="External"/><Relationship Id="rId1043" Type="http://schemas.openxmlformats.org/officeDocument/2006/relationships/hyperlink" Target="https://talan.bank.gov.ua/get-user-certificate/89bf2dAUdxP29PbC9rdb" TargetMode="External"/><Relationship Id="rId620" Type="http://schemas.openxmlformats.org/officeDocument/2006/relationships/hyperlink" Target="https://talan.bank.gov.ua/get-user-certificate/89bf2r-aCmOswfRgkF2M" TargetMode="External"/><Relationship Id="rId718" Type="http://schemas.openxmlformats.org/officeDocument/2006/relationships/hyperlink" Target="https://talan.bank.gov.ua/get-user-certificate/89bf2ZGyAK0_YwqE_YI5" TargetMode="External"/><Relationship Id="rId925" Type="http://schemas.openxmlformats.org/officeDocument/2006/relationships/hyperlink" Target="https://talan.bank.gov.ua/get-user-certificate/89bf2ILr5oLSaRB8rURp" TargetMode="External"/><Relationship Id="rId54" Type="http://schemas.openxmlformats.org/officeDocument/2006/relationships/hyperlink" Target="https://talan.bank.gov.ua/get-user-certificate/89bf2TivlK5C54Adp6EE" TargetMode="External"/><Relationship Id="rId270" Type="http://schemas.openxmlformats.org/officeDocument/2006/relationships/hyperlink" Target="https://talan.bank.gov.ua/get-user-certificate/89bf2E4NG7oRU8qq0_Xh" TargetMode="External"/><Relationship Id="rId130" Type="http://schemas.openxmlformats.org/officeDocument/2006/relationships/hyperlink" Target="https://talan.bank.gov.ua/get-user-certificate/89bf2gCiDO2hT8HfoA-v" TargetMode="External"/><Relationship Id="rId368" Type="http://schemas.openxmlformats.org/officeDocument/2006/relationships/hyperlink" Target="https://talan.bank.gov.ua/get-user-certificate/89bf23IBY-YIpHaIpxIZ" TargetMode="External"/><Relationship Id="rId575" Type="http://schemas.openxmlformats.org/officeDocument/2006/relationships/hyperlink" Target="https://talan.bank.gov.ua/get-user-certificate/89bf25kAZ467nANq-D7x" TargetMode="External"/><Relationship Id="rId782" Type="http://schemas.openxmlformats.org/officeDocument/2006/relationships/hyperlink" Target="https://talan.bank.gov.ua/get-user-certificate/89bf24FesaqGSa9T6VF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3"/>
  <sheetViews>
    <sheetView tabSelected="1" workbookViewId="0">
      <selection activeCell="F4" sqref="F4"/>
    </sheetView>
  </sheetViews>
  <sheetFormatPr defaultRowHeight="14.4" x14ac:dyDescent="0.3"/>
  <cols>
    <col min="2" max="2" width="25.109375" customWidth="1"/>
    <col min="3" max="3" width="22.44140625" customWidth="1"/>
  </cols>
  <sheetData>
    <row r="1" spans="1:3" ht="28.8" x14ac:dyDescent="0.3">
      <c r="A1" s="2" t="s">
        <v>1063</v>
      </c>
      <c r="B1" s="2" t="s">
        <v>1064</v>
      </c>
      <c r="C1" s="2" t="s">
        <v>0</v>
      </c>
    </row>
    <row r="2" spans="1:3" x14ac:dyDescent="0.3">
      <c r="A2" s="1">
        <v>1</v>
      </c>
      <c r="B2" t="s">
        <v>1</v>
      </c>
      <c r="C2" t="str">
        <f>HYPERLINK("https://talan.bank.gov.ua/get-user-certificate/89bf2kejLxWw8fV8KSD3","Завантажити сертифікат")</f>
        <v>Завантажити сертифікат</v>
      </c>
    </row>
    <row r="3" spans="1:3" x14ac:dyDescent="0.3">
      <c r="A3" s="1">
        <v>2</v>
      </c>
      <c r="B3" t="s">
        <v>2</v>
      </c>
      <c r="C3" t="str">
        <f>HYPERLINK("https://talan.bank.gov.ua/get-user-certificate/89bf2l3IdmlM4HIFOCwv","Завантажити сертифікат")</f>
        <v>Завантажити сертифікат</v>
      </c>
    </row>
    <row r="4" spans="1:3" x14ac:dyDescent="0.3">
      <c r="A4" s="1">
        <v>3</v>
      </c>
      <c r="B4" t="s">
        <v>3</v>
      </c>
      <c r="C4" t="str">
        <f>HYPERLINK("https://talan.bank.gov.ua/get-user-certificate/89bf2QdPcHRiysUha1v5","Завантажити сертифікат")</f>
        <v>Завантажити сертифікат</v>
      </c>
    </row>
    <row r="5" spans="1:3" x14ac:dyDescent="0.3">
      <c r="A5" s="1">
        <v>4</v>
      </c>
      <c r="B5" t="s">
        <v>4</v>
      </c>
      <c r="C5" t="str">
        <f>HYPERLINK("https://talan.bank.gov.ua/get-user-certificate/89bf2exX2YyfrqRi_8_j","Завантажити сертифікат")</f>
        <v>Завантажити сертифікат</v>
      </c>
    </row>
    <row r="6" spans="1:3" x14ac:dyDescent="0.3">
      <c r="A6" s="1">
        <v>5</v>
      </c>
      <c r="B6" t="s">
        <v>5</v>
      </c>
      <c r="C6" t="str">
        <f>HYPERLINK("https://talan.bank.gov.ua/get-user-certificate/89bf29s9sdOV-jj4NBRT","Завантажити сертифікат")</f>
        <v>Завантажити сертифікат</v>
      </c>
    </row>
    <row r="7" spans="1:3" x14ac:dyDescent="0.3">
      <c r="A7" s="1">
        <v>6</v>
      </c>
      <c r="B7" t="s">
        <v>6</v>
      </c>
      <c r="C7" t="str">
        <f>HYPERLINK("https://talan.bank.gov.ua/get-user-certificate/89bf26kkkZKtZouPlGPQ","Завантажити сертифікат")</f>
        <v>Завантажити сертифікат</v>
      </c>
    </row>
    <row r="8" spans="1:3" x14ac:dyDescent="0.3">
      <c r="A8" s="1">
        <v>7</v>
      </c>
      <c r="B8" t="s">
        <v>7</v>
      </c>
      <c r="C8" t="str">
        <f>HYPERLINK("https://talan.bank.gov.ua/get-user-certificate/89bf2rvwoD12Kxvpqhyl","Завантажити сертифікат")</f>
        <v>Завантажити сертифікат</v>
      </c>
    </row>
    <row r="9" spans="1:3" x14ac:dyDescent="0.3">
      <c r="A9" s="1">
        <v>8</v>
      </c>
      <c r="B9" t="s">
        <v>8</v>
      </c>
      <c r="C9" t="str">
        <f>HYPERLINK("https://talan.bank.gov.ua/get-user-certificate/89bf2aJd1dmcGSPbo8Jo","Завантажити сертифікат")</f>
        <v>Завантажити сертифікат</v>
      </c>
    </row>
    <row r="10" spans="1:3" x14ac:dyDescent="0.3">
      <c r="A10" s="1">
        <v>9</v>
      </c>
      <c r="B10" t="s">
        <v>9</v>
      </c>
      <c r="C10" t="str">
        <f>HYPERLINK("https://talan.bank.gov.ua/get-user-certificate/89bf2BN7SUNr2OzFNL9h","Завантажити сертифікат")</f>
        <v>Завантажити сертифікат</v>
      </c>
    </row>
    <row r="11" spans="1:3" x14ac:dyDescent="0.3">
      <c r="A11" s="1">
        <v>10</v>
      </c>
      <c r="B11" t="s">
        <v>10</v>
      </c>
      <c r="C11" t="str">
        <f>HYPERLINK("https://talan.bank.gov.ua/get-user-certificate/89bf2BDCte19tA0hjCFa","Завантажити сертифікат")</f>
        <v>Завантажити сертифікат</v>
      </c>
    </row>
    <row r="12" spans="1:3" x14ac:dyDescent="0.3">
      <c r="A12" s="1">
        <v>11</v>
      </c>
      <c r="B12" t="s">
        <v>11</v>
      </c>
      <c r="C12" t="str">
        <f>HYPERLINK("https://talan.bank.gov.ua/get-user-certificate/89bf2AYTn3tCrZDhxMkq","Завантажити сертифікат")</f>
        <v>Завантажити сертифікат</v>
      </c>
    </row>
    <row r="13" spans="1:3" x14ac:dyDescent="0.3">
      <c r="A13" s="1">
        <v>12</v>
      </c>
      <c r="B13" t="s">
        <v>12</v>
      </c>
      <c r="C13" t="str">
        <f>HYPERLINK("https://talan.bank.gov.ua/get-user-certificate/89bf2vSqjUBX6khhF9Rn","Завантажити сертифікат")</f>
        <v>Завантажити сертифікат</v>
      </c>
    </row>
    <row r="14" spans="1:3" x14ac:dyDescent="0.3">
      <c r="A14" s="1">
        <v>13</v>
      </c>
      <c r="B14" t="s">
        <v>13</v>
      </c>
      <c r="C14" t="str">
        <f>HYPERLINK("https://talan.bank.gov.ua/get-user-certificate/89bf2OZzquYaDsVjfypd","Завантажити сертифікат")</f>
        <v>Завантажити сертифікат</v>
      </c>
    </row>
    <row r="15" spans="1:3" x14ac:dyDescent="0.3">
      <c r="A15" s="1">
        <v>14</v>
      </c>
      <c r="B15" t="s">
        <v>14</v>
      </c>
      <c r="C15" t="str">
        <f>HYPERLINK("https://talan.bank.gov.ua/get-user-certificate/89bf2lco9_j5jg1p819k","Завантажити сертифікат")</f>
        <v>Завантажити сертифікат</v>
      </c>
    </row>
    <row r="16" spans="1:3" x14ac:dyDescent="0.3">
      <c r="A16" s="1">
        <v>15</v>
      </c>
      <c r="B16" t="s">
        <v>15</v>
      </c>
      <c r="C16" t="str">
        <f>HYPERLINK("https://talan.bank.gov.ua/get-user-certificate/89bf2wNH20JjfsGzGVI4","Завантажити сертифікат")</f>
        <v>Завантажити сертифікат</v>
      </c>
    </row>
    <row r="17" spans="1:3" x14ac:dyDescent="0.3">
      <c r="A17" s="1">
        <v>16</v>
      </c>
      <c r="B17" t="s">
        <v>16</v>
      </c>
      <c r="C17" t="str">
        <f>HYPERLINK("https://talan.bank.gov.ua/get-user-certificate/89bf2JWS3MaVrZQK3ab-","Завантажити сертифікат")</f>
        <v>Завантажити сертифікат</v>
      </c>
    </row>
    <row r="18" spans="1:3" x14ac:dyDescent="0.3">
      <c r="A18" s="1">
        <v>17</v>
      </c>
      <c r="B18" t="s">
        <v>17</v>
      </c>
      <c r="C18" t="str">
        <f>HYPERLINK("https://talan.bank.gov.ua/get-user-certificate/89bf2EZnzBh0tJSQyDa1","Завантажити сертифікат")</f>
        <v>Завантажити сертифікат</v>
      </c>
    </row>
    <row r="19" spans="1:3" x14ac:dyDescent="0.3">
      <c r="A19" s="1">
        <v>18</v>
      </c>
      <c r="B19" t="s">
        <v>18</v>
      </c>
      <c r="C19" t="str">
        <f>HYPERLINK("https://talan.bank.gov.ua/get-user-certificate/89bf2WrIolMJ_YLVzEtd","Завантажити сертифікат")</f>
        <v>Завантажити сертифікат</v>
      </c>
    </row>
    <row r="20" spans="1:3" x14ac:dyDescent="0.3">
      <c r="A20" s="1">
        <v>19</v>
      </c>
      <c r="B20" t="s">
        <v>19</v>
      </c>
      <c r="C20" t="str">
        <f>HYPERLINK("https://talan.bank.gov.ua/get-user-certificate/89bf2q2O5IgwNjliA-Il","Завантажити сертифікат")</f>
        <v>Завантажити сертифікат</v>
      </c>
    </row>
    <row r="21" spans="1:3" x14ac:dyDescent="0.3">
      <c r="A21" s="1">
        <v>20</v>
      </c>
      <c r="B21" t="s">
        <v>20</v>
      </c>
      <c r="C21" t="str">
        <f>HYPERLINK("https://talan.bank.gov.ua/get-user-certificate/89bf2DAy_0rbJuBXYv0K","Завантажити сертифікат")</f>
        <v>Завантажити сертифікат</v>
      </c>
    </row>
    <row r="22" spans="1:3" x14ac:dyDescent="0.3">
      <c r="A22" s="1">
        <v>21</v>
      </c>
      <c r="B22" t="s">
        <v>21</v>
      </c>
      <c r="C22" t="str">
        <f>HYPERLINK("https://talan.bank.gov.ua/get-user-certificate/89bf2spucuKnz3lx0FmG","Завантажити сертифікат")</f>
        <v>Завантажити сертифікат</v>
      </c>
    </row>
    <row r="23" spans="1:3" x14ac:dyDescent="0.3">
      <c r="A23" s="1">
        <v>22</v>
      </c>
      <c r="B23" t="s">
        <v>22</v>
      </c>
      <c r="C23" t="str">
        <f>HYPERLINK("https://talan.bank.gov.ua/get-user-certificate/89bf2tYBpscqohyX_U7H","Завантажити сертифікат")</f>
        <v>Завантажити сертифікат</v>
      </c>
    </row>
    <row r="24" spans="1:3" x14ac:dyDescent="0.3">
      <c r="A24" s="1">
        <v>23</v>
      </c>
      <c r="B24" t="s">
        <v>23</v>
      </c>
      <c r="C24" t="str">
        <f>HYPERLINK("https://talan.bank.gov.ua/get-user-certificate/89bf214OrU0ih_vLChb3","Завантажити сертифікат")</f>
        <v>Завантажити сертифікат</v>
      </c>
    </row>
    <row r="25" spans="1:3" x14ac:dyDescent="0.3">
      <c r="A25" s="1">
        <v>24</v>
      </c>
      <c r="B25" t="s">
        <v>24</v>
      </c>
      <c r="C25" t="str">
        <f>HYPERLINK("https://talan.bank.gov.ua/get-user-certificate/89bf2KLW8amSm-kz7KqC","Завантажити сертифікат")</f>
        <v>Завантажити сертифікат</v>
      </c>
    </row>
    <row r="26" spans="1:3" x14ac:dyDescent="0.3">
      <c r="A26" s="1">
        <v>25</v>
      </c>
      <c r="B26" t="s">
        <v>25</v>
      </c>
      <c r="C26" t="str">
        <f>HYPERLINK("https://talan.bank.gov.ua/get-user-certificate/89bf25oCxp2GqXRZYNjL","Завантажити сертифікат")</f>
        <v>Завантажити сертифікат</v>
      </c>
    </row>
    <row r="27" spans="1:3" x14ac:dyDescent="0.3">
      <c r="A27" s="1">
        <v>26</v>
      </c>
      <c r="B27" t="s">
        <v>26</v>
      </c>
      <c r="C27" t="str">
        <f>HYPERLINK("https://talan.bank.gov.ua/get-user-certificate/89bf2Z33ICOZnsBwhbmm","Завантажити сертифікат")</f>
        <v>Завантажити сертифікат</v>
      </c>
    </row>
    <row r="28" spans="1:3" x14ac:dyDescent="0.3">
      <c r="A28" s="1">
        <v>27</v>
      </c>
      <c r="B28" t="s">
        <v>27</v>
      </c>
      <c r="C28" t="str">
        <f>HYPERLINK("https://talan.bank.gov.ua/get-user-certificate/89bf2wriTux-geODeiBj","Завантажити сертифікат")</f>
        <v>Завантажити сертифікат</v>
      </c>
    </row>
    <row r="29" spans="1:3" x14ac:dyDescent="0.3">
      <c r="A29" s="1">
        <v>28</v>
      </c>
      <c r="B29" t="s">
        <v>28</v>
      </c>
      <c r="C29" t="str">
        <f>HYPERLINK("https://talan.bank.gov.ua/get-user-certificate/89bf22cNTJIj76qKQVKR","Завантажити сертифікат")</f>
        <v>Завантажити сертифікат</v>
      </c>
    </row>
    <row r="30" spans="1:3" x14ac:dyDescent="0.3">
      <c r="A30" s="1">
        <v>29</v>
      </c>
      <c r="B30" t="s">
        <v>29</v>
      </c>
      <c r="C30" t="str">
        <f>HYPERLINK("https://talan.bank.gov.ua/get-user-certificate/89bf2ekntx5cXAy3NU35","Завантажити сертифікат")</f>
        <v>Завантажити сертифікат</v>
      </c>
    </row>
    <row r="31" spans="1:3" x14ac:dyDescent="0.3">
      <c r="A31" s="1">
        <v>30</v>
      </c>
      <c r="B31" t="s">
        <v>30</v>
      </c>
      <c r="C31" t="str">
        <f>HYPERLINK("https://talan.bank.gov.ua/get-user-certificate/89bf2kHHmVE0zLrNAFvH","Завантажити сертифікат")</f>
        <v>Завантажити сертифікат</v>
      </c>
    </row>
    <row r="32" spans="1:3" x14ac:dyDescent="0.3">
      <c r="A32" s="1">
        <v>31</v>
      </c>
      <c r="B32" t="s">
        <v>31</v>
      </c>
      <c r="C32" t="str">
        <f>HYPERLINK("https://talan.bank.gov.ua/get-user-certificate/89bf2jG1YizftdFif1MG","Завантажити сертифікат")</f>
        <v>Завантажити сертифікат</v>
      </c>
    </row>
    <row r="33" spans="1:3" x14ac:dyDescent="0.3">
      <c r="A33" s="1">
        <v>32</v>
      </c>
      <c r="B33" t="s">
        <v>32</v>
      </c>
      <c r="C33" t="str">
        <f>HYPERLINK("https://talan.bank.gov.ua/get-user-certificate/89bf2gO6KI66qiEFESOj","Завантажити сертифікат")</f>
        <v>Завантажити сертифікат</v>
      </c>
    </row>
    <row r="34" spans="1:3" x14ac:dyDescent="0.3">
      <c r="A34" s="1">
        <v>33</v>
      </c>
      <c r="B34" t="s">
        <v>33</v>
      </c>
      <c r="C34" t="str">
        <f>HYPERLINK("https://talan.bank.gov.ua/get-user-certificate/89bf2-a7q6JVYsL1xvpi","Завантажити сертифікат")</f>
        <v>Завантажити сертифікат</v>
      </c>
    </row>
    <row r="35" spans="1:3" x14ac:dyDescent="0.3">
      <c r="A35" s="1">
        <v>34</v>
      </c>
      <c r="B35" t="s">
        <v>34</v>
      </c>
      <c r="C35" t="str">
        <f>HYPERLINK("https://talan.bank.gov.ua/get-user-certificate/89bf2RWR_wW4uCoOLhlT","Завантажити сертифікат")</f>
        <v>Завантажити сертифікат</v>
      </c>
    </row>
    <row r="36" spans="1:3" x14ac:dyDescent="0.3">
      <c r="A36" s="1">
        <v>35</v>
      </c>
      <c r="B36" t="s">
        <v>35</v>
      </c>
      <c r="C36" t="str">
        <f>HYPERLINK("https://talan.bank.gov.ua/get-user-certificate/89bf2i4YYity3yLlTwqX","Завантажити сертифікат")</f>
        <v>Завантажити сертифікат</v>
      </c>
    </row>
    <row r="37" spans="1:3" x14ac:dyDescent="0.3">
      <c r="A37" s="1">
        <v>36</v>
      </c>
      <c r="B37" t="s">
        <v>36</v>
      </c>
      <c r="C37" t="str">
        <f>HYPERLINK("https://talan.bank.gov.ua/get-user-certificate/89bf2JNDicmJ7WVi3M-O","Завантажити сертифікат")</f>
        <v>Завантажити сертифікат</v>
      </c>
    </row>
    <row r="38" spans="1:3" x14ac:dyDescent="0.3">
      <c r="A38" s="1">
        <v>37</v>
      </c>
      <c r="B38" t="s">
        <v>37</v>
      </c>
      <c r="C38" t="str">
        <f>HYPERLINK("https://talan.bank.gov.ua/get-user-certificate/89bf2hD4-szswnZkOG8O","Завантажити сертифікат")</f>
        <v>Завантажити сертифікат</v>
      </c>
    </row>
    <row r="39" spans="1:3" x14ac:dyDescent="0.3">
      <c r="A39" s="1">
        <v>38</v>
      </c>
      <c r="B39" t="s">
        <v>38</v>
      </c>
      <c r="C39" t="str">
        <f>HYPERLINK("https://talan.bank.gov.ua/get-user-certificate/89bf2t4_hg19I2sTUVZo","Завантажити сертифікат")</f>
        <v>Завантажити сертифікат</v>
      </c>
    </row>
    <row r="40" spans="1:3" x14ac:dyDescent="0.3">
      <c r="A40" s="1">
        <v>39</v>
      </c>
      <c r="B40" t="s">
        <v>39</v>
      </c>
      <c r="C40" t="str">
        <f>HYPERLINK("https://talan.bank.gov.ua/get-user-certificate/89bf2Y5PazvkwgRsdj0P","Завантажити сертифікат")</f>
        <v>Завантажити сертифікат</v>
      </c>
    </row>
    <row r="41" spans="1:3" x14ac:dyDescent="0.3">
      <c r="A41" s="1">
        <v>40</v>
      </c>
      <c r="B41" t="s">
        <v>40</v>
      </c>
      <c r="C41" t="str">
        <f>HYPERLINK("https://talan.bank.gov.ua/get-user-certificate/89bf2yWweS_mzAxzcPqA","Завантажити сертифікат")</f>
        <v>Завантажити сертифікат</v>
      </c>
    </row>
    <row r="42" spans="1:3" x14ac:dyDescent="0.3">
      <c r="A42" s="1">
        <v>41</v>
      </c>
      <c r="B42" t="s">
        <v>41</v>
      </c>
      <c r="C42" t="str">
        <f>HYPERLINK("https://talan.bank.gov.ua/get-user-certificate/89bf2VMo3yffGXqg_INj","Завантажити сертифікат")</f>
        <v>Завантажити сертифікат</v>
      </c>
    </row>
    <row r="43" spans="1:3" x14ac:dyDescent="0.3">
      <c r="A43" s="1">
        <v>42</v>
      </c>
      <c r="B43" t="s">
        <v>42</v>
      </c>
      <c r="C43" t="str">
        <f>HYPERLINK("https://talan.bank.gov.ua/get-user-certificate/89bf2RGRT_40ktYssFPn","Завантажити сертифікат")</f>
        <v>Завантажити сертифікат</v>
      </c>
    </row>
    <row r="44" spans="1:3" x14ac:dyDescent="0.3">
      <c r="A44" s="1">
        <v>43</v>
      </c>
      <c r="B44" t="s">
        <v>43</v>
      </c>
      <c r="C44" t="str">
        <f>HYPERLINK("https://talan.bank.gov.ua/get-user-certificate/89bf2tKKIxICjWTGtPuI","Завантажити сертифікат")</f>
        <v>Завантажити сертифікат</v>
      </c>
    </row>
    <row r="45" spans="1:3" x14ac:dyDescent="0.3">
      <c r="A45" s="1">
        <v>44</v>
      </c>
      <c r="B45" t="s">
        <v>44</v>
      </c>
      <c r="C45" t="str">
        <f>HYPERLINK("https://talan.bank.gov.ua/get-user-certificate/89bf2LoUt46Koi-uuOas","Завантажити сертифікат")</f>
        <v>Завантажити сертифікат</v>
      </c>
    </row>
    <row r="46" spans="1:3" x14ac:dyDescent="0.3">
      <c r="A46" s="1">
        <v>45</v>
      </c>
      <c r="B46" t="s">
        <v>45</v>
      </c>
      <c r="C46" t="str">
        <f>HYPERLINK("https://talan.bank.gov.ua/get-user-certificate/89bf2rEJ45Ey9ZeaC4rl","Завантажити сертифікат")</f>
        <v>Завантажити сертифікат</v>
      </c>
    </row>
    <row r="47" spans="1:3" x14ac:dyDescent="0.3">
      <c r="A47" s="1">
        <v>46</v>
      </c>
      <c r="B47" t="s">
        <v>46</v>
      </c>
      <c r="C47" t="str">
        <f>HYPERLINK("https://talan.bank.gov.ua/get-user-certificate/89bf2KScK-qF98axkL9d","Завантажити сертифікат")</f>
        <v>Завантажити сертифікат</v>
      </c>
    </row>
    <row r="48" spans="1:3" x14ac:dyDescent="0.3">
      <c r="A48" s="1">
        <v>47</v>
      </c>
      <c r="B48" t="s">
        <v>47</v>
      </c>
      <c r="C48" t="str">
        <f>HYPERLINK("https://talan.bank.gov.ua/get-user-certificate/89bf2tmaO43W5_f0YYQ9","Завантажити сертифікат")</f>
        <v>Завантажити сертифікат</v>
      </c>
    </row>
    <row r="49" spans="1:3" x14ac:dyDescent="0.3">
      <c r="A49" s="1">
        <v>48</v>
      </c>
      <c r="B49" t="s">
        <v>48</v>
      </c>
      <c r="C49" t="str">
        <f>HYPERLINK("https://talan.bank.gov.ua/get-user-certificate/89bf2eXPprMzh-DmitVh","Завантажити сертифікат")</f>
        <v>Завантажити сертифікат</v>
      </c>
    </row>
    <row r="50" spans="1:3" x14ac:dyDescent="0.3">
      <c r="A50" s="1">
        <v>49</v>
      </c>
      <c r="B50" t="s">
        <v>49</v>
      </c>
      <c r="C50" t="str">
        <f>HYPERLINK("https://talan.bank.gov.ua/get-user-certificate/89bf23xrH9NKkpHQKB07","Завантажити сертифікат")</f>
        <v>Завантажити сертифікат</v>
      </c>
    </row>
    <row r="51" spans="1:3" x14ac:dyDescent="0.3">
      <c r="A51" s="1">
        <v>50</v>
      </c>
      <c r="B51" t="s">
        <v>50</v>
      </c>
      <c r="C51" t="str">
        <f>HYPERLINK("https://talan.bank.gov.ua/get-user-certificate/89bf2fF4Te-4c7rM1VbV","Завантажити сертифікат")</f>
        <v>Завантажити сертифікат</v>
      </c>
    </row>
    <row r="52" spans="1:3" x14ac:dyDescent="0.3">
      <c r="A52" s="1">
        <v>51</v>
      </c>
      <c r="B52" t="s">
        <v>51</v>
      </c>
      <c r="C52" t="str">
        <f>HYPERLINK("https://talan.bank.gov.ua/get-user-certificate/89bf2tJ7tlcykZXOgapy","Завантажити сертифікат")</f>
        <v>Завантажити сертифікат</v>
      </c>
    </row>
    <row r="53" spans="1:3" x14ac:dyDescent="0.3">
      <c r="A53" s="1">
        <v>52</v>
      </c>
      <c r="B53" t="s">
        <v>52</v>
      </c>
      <c r="C53" t="str">
        <f>HYPERLINK("https://talan.bank.gov.ua/get-user-certificate/89bf22Z_LKx1cYKO8Ny7","Завантажити сертифікат")</f>
        <v>Завантажити сертифікат</v>
      </c>
    </row>
    <row r="54" spans="1:3" x14ac:dyDescent="0.3">
      <c r="A54" s="1">
        <v>53</v>
      </c>
      <c r="B54" t="s">
        <v>53</v>
      </c>
      <c r="C54" t="str">
        <f>HYPERLINK("https://talan.bank.gov.ua/get-user-certificate/89bf2-wYLdcGHY4lRqMy","Завантажити сертифікат")</f>
        <v>Завантажити сертифікат</v>
      </c>
    </row>
    <row r="55" spans="1:3" x14ac:dyDescent="0.3">
      <c r="A55" s="1">
        <v>54</v>
      </c>
      <c r="B55" t="s">
        <v>54</v>
      </c>
      <c r="C55" t="str">
        <f>HYPERLINK("https://talan.bank.gov.ua/get-user-certificate/89bf2TivlK5C54Adp6EE","Завантажити сертифікат")</f>
        <v>Завантажити сертифікат</v>
      </c>
    </row>
    <row r="56" spans="1:3" x14ac:dyDescent="0.3">
      <c r="A56" s="1">
        <v>55</v>
      </c>
      <c r="B56" t="s">
        <v>55</v>
      </c>
      <c r="C56" t="str">
        <f>HYPERLINK("https://talan.bank.gov.ua/get-user-certificate/89bf2mV43NSs6ida0N9F","Завантажити сертифікат")</f>
        <v>Завантажити сертифікат</v>
      </c>
    </row>
    <row r="57" spans="1:3" x14ac:dyDescent="0.3">
      <c r="A57" s="1">
        <v>56</v>
      </c>
      <c r="B57" t="s">
        <v>56</v>
      </c>
      <c r="C57" t="str">
        <f>HYPERLINK("https://talan.bank.gov.ua/get-user-certificate/89bf2Nrry4sN9Bq-xGh2","Завантажити сертифікат")</f>
        <v>Завантажити сертифікат</v>
      </c>
    </row>
    <row r="58" spans="1:3" x14ac:dyDescent="0.3">
      <c r="A58" s="1">
        <v>57</v>
      </c>
      <c r="B58" t="s">
        <v>57</v>
      </c>
      <c r="C58" t="str">
        <f>HYPERLINK("https://talan.bank.gov.ua/get-user-certificate/89bf23mg4hdpX6gOd2hV","Завантажити сертифікат")</f>
        <v>Завантажити сертифікат</v>
      </c>
    </row>
    <row r="59" spans="1:3" x14ac:dyDescent="0.3">
      <c r="A59" s="1">
        <v>58</v>
      </c>
      <c r="B59" t="s">
        <v>58</v>
      </c>
      <c r="C59" t="str">
        <f>HYPERLINK("https://talan.bank.gov.ua/get-user-certificate/89bf2Mls7-zO767qEcAD","Завантажити сертифікат")</f>
        <v>Завантажити сертифікат</v>
      </c>
    </row>
    <row r="60" spans="1:3" x14ac:dyDescent="0.3">
      <c r="A60" s="1">
        <v>59</v>
      </c>
      <c r="B60" t="s">
        <v>59</v>
      </c>
      <c r="C60" t="str">
        <f>HYPERLINK("https://talan.bank.gov.ua/get-user-certificate/89bf2vvx5FQREPCqHPcW","Завантажити сертифікат")</f>
        <v>Завантажити сертифікат</v>
      </c>
    </row>
    <row r="61" spans="1:3" x14ac:dyDescent="0.3">
      <c r="A61" s="1">
        <v>60</v>
      </c>
      <c r="B61" t="s">
        <v>60</v>
      </c>
      <c r="C61" t="str">
        <f>HYPERLINK("https://talan.bank.gov.ua/get-user-certificate/89bf2j-guzxOum11Wvs3","Завантажити сертифікат")</f>
        <v>Завантажити сертифікат</v>
      </c>
    </row>
    <row r="62" spans="1:3" x14ac:dyDescent="0.3">
      <c r="A62" s="1">
        <v>61</v>
      </c>
      <c r="B62" t="s">
        <v>61</v>
      </c>
      <c r="C62" t="str">
        <f>HYPERLINK("https://talan.bank.gov.ua/get-user-certificate/89bf22CR1zFhXx-yRlXD","Завантажити сертифікат")</f>
        <v>Завантажити сертифікат</v>
      </c>
    </row>
    <row r="63" spans="1:3" x14ac:dyDescent="0.3">
      <c r="A63" s="1">
        <v>62</v>
      </c>
      <c r="B63" t="s">
        <v>62</v>
      </c>
      <c r="C63" t="str">
        <f>HYPERLINK("https://talan.bank.gov.ua/get-user-certificate/89bf2ZeBDMLVJ-sSBD5Y","Завантажити сертифікат")</f>
        <v>Завантажити сертифікат</v>
      </c>
    </row>
    <row r="64" spans="1:3" x14ac:dyDescent="0.3">
      <c r="A64" s="1">
        <v>63</v>
      </c>
      <c r="B64" t="s">
        <v>63</v>
      </c>
      <c r="C64" t="str">
        <f>HYPERLINK("https://talan.bank.gov.ua/get-user-certificate/89bf2055-ec8Fq3hHYKi","Завантажити сертифікат")</f>
        <v>Завантажити сертифікат</v>
      </c>
    </row>
    <row r="65" spans="1:3" x14ac:dyDescent="0.3">
      <c r="A65" s="1">
        <v>64</v>
      </c>
      <c r="B65" t="s">
        <v>64</v>
      </c>
      <c r="C65" t="str">
        <f>HYPERLINK("https://talan.bank.gov.ua/get-user-certificate/89bf23Ui3IbJ9zphYaox","Завантажити сертифікат")</f>
        <v>Завантажити сертифікат</v>
      </c>
    </row>
    <row r="66" spans="1:3" x14ac:dyDescent="0.3">
      <c r="A66" s="1">
        <v>65</v>
      </c>
      <c r="B66" t="s">
        <v>65</v>
      </c>
      <c r="C66" t="str">
        <f>HYPERLINK("https://talan.bank.gov.ua/get-user-certificate/89bf2H-XzKwlwi7Kx9KO","Завантажити сертифікат")</f>
        <v>Завантажити сертифікат</v>
      </c>
    </row>
    <row r="67" spans="1:3" x14ac:dyDescent="0.3">
      <c r="A67" s="1">
        <v>66</v>
      </c>
      <c r="B67" t="s">
        <v>66</v>
      </c>
      <c r="C67" t="str">
        <f>HYPERLINK("https://talan.bank.gov.ua/get-user-certificate/89bf2SKO5fBu-DUVmWsi","Завантажити сертифікат")</f>
        <v>Завантажити сертифікат</v>
      </c>
    </row>
    <row r="68" spans="1:3" x14ac:dyDescent="0.3">
      <c r="A68" s="1">
        <v>67</v>
      </c>
      <c r="B68" t="s">
        <v>67</v>
      </c>
      <c r="C68" t="str">
        <f>HYPERLINK("https://talan.bank.gov.ua/get-user-certificate/89bf2D2ZQEfkl6Ky2mfC","Завантажити сертифікат")</f>
        <v>Завантажити сертифікат</v>
      </c>
    </row>
    <row r="69" spans="1:3" x14ac:dyDescent="0.3">
      <c r="A69" s="1">
        <v>68</v>
      </c>
      <c r="B69" t="s">
        <v>68</v>
      </c>
      <c r="C69" t="str">
        <f>HYPERLINK("https://talan.bank.gov.ua/get-user-certificate/89bf2x1sY_dPRojPmi-W","Завантажити сертифікат")</f>
        <v>Завантажити сертифікат</v>
      </c>
    </row>
    <row r="70" spans="1:3" x14ac:dyDescent="0.3">
      <c r="A70" s="1">
        <v>69</v>
      </c>
      <c r="B70" t="s">
        <v>69</v>
      </c>
      <c r="C70" t="str">
        <f>HYPERLINK("https://talan.bank.gov.ua/get-user-certificate/89bf2Y23YowjiyO4oVC_","Завантажити сертифікат")</f>
        <v>Завантажити сертифікат</v>
      </c>
    </row>
    <row r="71" spans="1:3" x14ac:dyDescent="0.3">
      <c r="A71" s="1">
        <v>70</v>
      </c>
      <c r="B71" t="s">
        <v>70</v>
      </c>
      <c r="C71" t="str">
        <f>HYPERLINK("https://talan.bank.gov.ua/get-user-certificate/89bf2Cw6-CYfkj4vP9UZ","Завантажити сертифікат")</f>
        <v>Завантажити сертифікат</v>
      </c>
    </row>
    <row r="72" spans="1:3" x14ac:dyDescent="0.3">
      <c r="A72" s="1">
        <v>71</v>
      </c>
      <c r="B72" t="s">
        <v>71</v>
      </c>
      <c r="C72" t="str">
        <f>HYPERLINK("https://talan.bank.gov.ua/get-user-certificate/89bf2Uykd-DvwC_bSMrf","Завантажити сертифікат")</f>
        <v>Завантажити сертифікат</v>
      </c>
    </row>
    <row r="73" spans="1:3" x14ac:dyDescent="0.3">
      <c r="A73" s="1">
        <v>72</v>
      </c>
      <c r="B73" t="s">
        <v>72</v>
      </c>
      <c r="C73" t="str">
        <f>HYPERLINK("https://talan.bank.gov.ua/get-user-certificate/89bf25gQrqlT_y0utEYU","Завантажити сертифікат")</f>
        <v>Завантажити сертифікат</v>
      </c>
    </row>
    <row r="74" spans="1:3" x14ac:dyDescent="0.3">
      <c r="A74" s="1">
        <v>73</v>
      </c>
      <c r="B74" t="s">
        <v>73</v>
      </c>
      <c r="C74" t="str">
        <f>HYPERLINK("https://talan.bank.gov.ua/get-user-certificate/89bf2XTLQq_5tLDED2fj","Завантажити сертифікат")</f>
        <v>Завантажити сертифікат</v>
      </c>
    </row>
    <row r="75" spans="1:3" x14ac:dyDescent="0.3">
      <c r="A75" s="1">
        <v>74</v>
      </c>
      <c r="B75" t="s">
        <v>74</v>
      </c>
      <c r="C75" t="str">
        <f>HYPERLINK("https://talan.bank.gov.ua/get-user-certificate/89bf2cq8x1jvIzp_MwTX","Завантажити сертифікат")</f>
        <v>Завантажити сертифікат</v>
      </c>
    </row>
    <row r="76" spans="1:3" x14ac:dyDescent="0.3">
      <c r="A76" s="1">
        <v>75</v>
      </c>
      <c r="B76" t="s">
        <v>75</v>
      </c>
      <c r="C76" t="str">
        <f>HYPERLINK("https://talan.bank.gov.ua/get-user-certificate/89bf2AI_lqr3QxgB0oWM","Завантажити сертифікат")</f>
        <v>Завантажити сертифікат</v>
      </c>
    </row>
    <row r="77" spans="1:3" x14ac:dyDescent="0.3">
      <c r="A77" s="1">
        <v>76</v>
      </c>
      <c r="B77" t="s">
        <v>76</v>
      </c>
      <c r="C77" t="str">
        <f>HYPERLINK("https://talan.bank.gov.ua/get-user-certificate/89bf2AGZIPe4_MG-QTbl","Завантажити сертифікат")</f>
        <v>Завантажити сертифікат</v>
      </c>
    </row>
    <row r="78" spans="1:3" x14ac:dyDescent="0.3">
      <c r="A78" s="1">
        <v>77</v>
      </c>
      <c r="B78" t="s">
        <v>77</v>
      </c>
      <c r="C78" t="str">
        <f>HYPERLINK("https://talan.bank.gov.ua/get-user-certificate/89bf2Vwanx4Pp9iyqxlE","Завантажити сертифікат")</f>
        <v>Завантажити сертифікат</v>
      </c>
    </row>
    <row r="79" spans="1:3" x14ac:dyDescent="0.3">
      <c r="A79" s="1">
        <v>78</v>
      </c>
      <c r="B79" t="s">
        <v>78</v>
      </c>
      <c r="C79" t="str">
        <f>HYPERLINK("https://talan.bank.gov.ua/get-user-certificate/89bf2EpLwB4q6MATtyXu","Завантажити сертифікат")</f>
        <v>Завантажити сертифікат</v>
      </c>
    </row>
    <row r="80" spans="1:3" x14ac:dyDescent="0.3">
      <c r="A80" s="1">
        <v>79</v>
      </c>
      <c r="B80" t="s">
        <v>79</v>
      </c>
      <c r="C80" t="str">
        <f>HYPERLINK("https://talan.bank.gov.ua/get-user-certificate/89bf2mz3oqZaxw37_z35","Завантажити сертифікат")</f>
        <v>Завантажити сертифікат</v>
      </c>
    </row>
    <row r="81" spans="1:3" x14ac:dyDescent="0.3">
      <c r="A81" s="1">
        <v>80</v>
      </c>
      <c r="B81" t="s">
        <v>80</v>
      </c>
      <c r="C81" t="str">
        <f>HYPERLINK("https://talan.bank.gov.ua/get-user-certificate/89bf2wJMiHmPU4SUZK-O","Завантажити сертифікат")</f>
        <v>Завантажити сертифікат</v>
      </c>
    </row>
    <row r="82" spans="1:3" x14ac:dyDescent="0.3">
      <c r="A82" s="1">
        <v>81</v>
      </c>
      <c r="B82" t="s">
        <v>81</v>
      </c>
      <c r="C82" t="str">
        <f>HYPERLINK("https://talan.bank.gov.ua/get-user-certificate/89bf2ULzA8HsjtJByL1q","Завантажити сертифікат")</f>
        <v>Завантажити сертифікат</v>
      </c>
    </row>
    <row r="83" spans="1:3" x14ac:dyDescent="0.3">
      <c r="A83" s="1">
        <v>82</v>
      </c>
      <c r="B83" t="s">
        <v>82</v>
      </c>
      <c r="C83" t="str">
        <f>HYPERLINK("https://talan.bank.gov.ua/get-user-certificate/89bf2CWBDEP__WrwOOpX","Завантажити сертифікат")</f>
        <v>Завантажити сертифікат</v>
      </c>
    </row>
    <row r="84" spans="1:3" x14ac:dyDescent="0.3">
      <c r="A84" s="1">
        <v>83</v>
      </c>
      <c r="B84" t="s">
        <v>83</v>
      </c>
      <c r="C84" t="str">
        <f>HYPERLINK("https://talan.bank.gov.ua/get-user-certificate/89bf2ilFvlR5KqW_pRiV","Завантажити сертифікат")</f>
        <v>Завантажити сертифікат</v>
      </c>
    </row>
    <row r="85" spans="1:3" x14ac:dyDescent="0.3">
      <c r="A85" s="1">
        <v>84</v>
      </c>
      <c r="B85" t="s">
        <v>84</v>
      </c>
      <c r="C85" t="str">
        <f>HYPERLINK("https://talan.bank.gov.ua/get-user-certificate/89bf2BBpJg1WbQX-GHFj","Завантажити сертифікат")</f>
        <v>Завантажити сертифікат</v>
      </c>
    </row>
    <row r="86" spans="1:3" x14ac:dyDescent="0.3">
      <c r="A86" s="1">
        <v>85</v>
      </c>
      <c r="B86" t="s">
        <v>85</v>
      </c>
      <c r="C86" t="str">
        <f>HYPERLINK("https://talan.bank.gov.ua/get-user-certificate/89bf2ahFTlACbju7f1l1","Завантажити сертифікат")</f>
        <v>Завантажити сертифікат</v>
      </c>
    </row>
    <row r="87" spans="1:3" x14ac:dyDescent="0.3">
      <c r="A87" s="1">
        <v>86</v>
      </c>
      <c r="B87" t="s">
        <v>86</v>
      </c>
      <c r="C87" t="str">
        <f>HYPERLINK("https://talan.bank.gov.ua/get-user-certificate/89bf2GjfSsPoPFuIHzUE","Завантажити сертифікат")</f>
        <v>Завантажити сертифікат</v>
      </c>
    </row>
    <row r="88" spans="1:3" x14ac:dyDescent="0.3">
      <c r="A88" s="1">
        <v>87</v>
      </c>
      <c r="B88" t="s">
        <v>87</v>
      </c>
      <c r="C88" t="str">
        <f>HYPERLINK("https://talan.bank.gov.ua/get-user-certificate/89bf2t_lfy5hsEP0qXS3","Завантажити сертифікат")</f>
        <v>Завантажити сертифікат</v>
      </c>
    </row>
    <row r="89" spans="1:3" x14ac:dyDescent="0.3">
      <c r="A89" s="1">
        <v>88</v>
      </c>
      <c r="B89" t="s">
        <v>88</v>
      </c>
      <c r="C89" t="str">
        <f>HYPERLINK("https://talan.bank.gov.ua/get-user-certificate/89bf2GEvoblzv8H0JdVD","Завантажити сертифікат")</f>
        <v>Завантажити сертифікат</v>
      </c>
    </row>
    <row r="90" spans="1:3" x14ac:dyDescent="0.3">
      <c r="A90" s="1">
        <v>89</v>
      </c>
      <c r="B90" t="s">
        <v>89</v>
      </c>
      <c r="C90" t="str">
        <f>HYPERLINK("https://talan.bank.gov.ua/get-user-certificate/89bf2VOlq2hZWBOtjVyH","Завантажити сертифікат")</f>
        <v>Завантажити сертифікат</v>
      </c>
    </row>
    <row r="91" spans="1:3" x14ac:dyDescent="0.3">
      <c r="A91" s="1">
        <v>90</v>
      </c>
      <c r="B91" t="s">
        <v>90</v>
      </c>
      <c r="C91" t="str">
        <f>HYPERLINK("https://talan.bank.gov.ua/get-user-certificate/89bf26E66W67j49GDdE-","Завантажити сертифікат")</f>
        <v>Завантажити сертифікат</v>
      </c>
    </row>
    <row r="92" spans="1:3" x14ac:dyDescent="0.3">
      <c r="A92" s="1">
        <v>91</v>
      </c>
      <c r="B92" t="s">
        <v>91</v>
      </c>
      <c r="C92" t="str">
        <f>HYPERLINK("https://talan.bank.gov.ua/get-user-certificate/89bf2my5zxisnU6eJF4z","Завантажити сертифікат")</f>
        <v>Завантажити сертифікат</v>
      </c>
    </row>
    <row r="93" spans="1:3" x14ac:dyDescent="0.3">
      <c r="A93" s="1">
        <v>92</v>
      </c>
      <c r="B93" t="s">
        <v>92</v>
      </c>
      <c r="C93" t="str">
        <f>HYPERLINK("https://talan.bank.gov.ua/get-user-certificate/89bf2_GGcQWDigRCO-OP","Завантажити сертифікат")</f>
        <v>Завантажити сертифікат</v>
      </c>
    </row>
    <row r="94" spans="1:3" x14ac:dyDescent="0.3">
      <c r="A94" s="1">
        <v>93</v>
      </c>
      <c r="B94" t="s">
        <v>93</v>
      </c>
      <c r="C94" t="str">
        <f>HYPERLINK("https://talan.bank.gov.ua/get-user-certificate/89bf277sbP8duNLCEtHg","Завантажити сертифікат")</f>
        <v>Завантажити сертифікат</v>
      </c>
    </row>
    <row r="95" spans="1:3" x14ac:dyDescent="0.3">
      <c r="A95" s="1">
        <v>94</v>
      </c>
      <c r="B95" t="s">
        <v>94</v>
      </c>
      <c r="C95" t="str">
        <f>HYPERLINK("https://talan.bank.gov.ua/get-user-certificate/89bf2YuIzpeQRjfmPUbt","Завантажити сертифікат")</f>
        <v>Завантажити сертифікат</v>
      </c>
    </row>
    <row r="96" spans="1:3" x14ac:dyDescent="0.3">
      <c r="A96" s="1">
        <v>95</v>
      </c>
      <c r="B96" t="s">
        <v>95</v>
      </c>
      <c r="C96" t="str">
        <f>HYPERLINK("https://talan.bank.gov.ua/get-user-certificate/89bf26N14uqv7oA6U86V","Завантажити сертифікат")</f>
        <v>Завантажити сертифікат</v>
      </c>
    </row>
    <row r="97" spans="1:3" x14ac:dyDescent="0.3">
      <c r="A97" s="1">
        <v>96</v>
      </c>
      <c r="B97" t="s">
        <v>96</v>
      </c>
      <c r="C97" t="str">
        <f>HYPERLINK("https://talan.bank.gov.ua/get-user-certificate/89bf234UiWYsHcEGLKPR","Завантажити сертифікат")</f>
        <v>Завантажити сертифікат</v>
      </c>
    </row>
    <row r="98" spans="1:3" x14ac:dyDescent="0.3">
      <c r="A98" s="1">
        <v>97</v>
      </c>
      <c r="B98" t="s">
        <v>97</v>
      </c>
      <c r="C98" t="str">
        <f>HYPERLINK("https://talan.bank.gov.ua/get-user-certificate/89bf2V0V6lpWk8KKxLcy","Завантажити сертифікат")</f>
        <v>Завантажити сертифікат</v>
      </c>
    </row>
    <row r="99" spans="1:3" x14ac:dyDescent="0.3">
      <c r="A99" s="1">
        <v>98</v>
      </c>
      <c r="B99" t="s">
        <v>98</v>
      </c>
      <c r="C99" t="str">
        <f>HYPERLINK("https://talan.bank.gov.ua/get-user-certificate/89bf2WyZQT25JT9nUKnJ","Завантажити сертифікат")</f>
        <v>Завантажити сертифікат</v>
      </c>
    </row>
    <row r="100" spans="1:3" x14ac:dyDescent="0.3">
      <c r="A100" s="1">
        <v>99</v>
      </c>
      <c r="B100" t="s">
        <v>99</v>
      </c>
      <c r="C100" t="str">
        <f>HYPERLINK("https://talan.bank.gov.ua/get-user-certificate/89bf2Zz8OHfqfnRstA00","Завантажити сертифікат")</f>
        <v>Завантажити сертифікат</v>
      </c>
    </row>
    <row r="101" spans="1:3" x14ac:dyDescent="0.3">
      <c r="A101" s="1">
        <v>100</v>
      </c>
      <c r="B101" t="s">
        <v>100</v>
      </c>
      <c r="C101" t="str">
        <f>HYPERLINK("https://talan.bank.gov.ua/get-user-certificate/89bf2Y8SGETWxv3qviMf","Завантажити сертифікат")</f>
        <v>Завантажити сертифікат</v>
      </c>
    </row>
    <row r="102" spans="1:3" x14ac:dyDescent="0.3">
      <c r="A102" s="1">
        <v>101</v>
      </c>
      <c r="B102" t="s">
        <v>101</v>
      </c>
      <c r="C102" t="str">
        <f>HYPERLINK("https://talan.bank.gov.ua/get-user-certificate/89bf2M88BD_zJJXR6kQ5","Завантажити сертифікат")</f>
        <v>Завантажити сертифікат</v>
      </c>
    </row>
    <row r="103" spans="1:3" x14ac:dyDescent="0.3">
      <c r="A103" s="1">
        <v>102</v>
      </c>
      <c r="B103" t="s">
        <v>102</v>
      </c>
      <c r="C103" t="str">
        <f>HYPERLINK("https://talan.bank.gov.ua/get-user-certificate/89bf2ton_cSntu5ZuMXv","Завантажити сертифікат")</f>
        <v>Завантажити сертифікат</v>
      </c>
    </row>
    <row r="104" spans="1:3" x14ac:dyDescent="0.3">
      <c r="A104" s="1">
        <v>103</v>
      </c>
      <c r="B104" t="s">
        <v>103</v>
      </c>
      <c r="C104" t="str">
        <f>HYPERLINK("https://talan.bank.gov.ua/get-user-certificate/89bf2s1QMD9uF7Add3rD","Завантажити сертифікат")</f>
        <v>Завантажити сертифікат</v>
      </c>
    </row>
    <row r="105" spans="1:3" x14ac:dyDescent="0.3">
      <c r="A105" s="1">
        <v>104</v>
      </c>
      <c r="B105" t="s">
        <v>104</v>
      </c>
      <c r="C105" t="str">
        <f>HYPERLINK("https://talan.bank.gov.ua/get-user-certificate/89bf2LcA0LG2Uyqr8uC5","Завантажити сертифікат")</f>
        <v>Завантажити сертифікат</v>
      </c>
    </row>
    <row r="106" spans="1:3" x14ac:dyDescent="0.3">
      <c r="A106" s="1">
        <v>105</v>
      </c>
      <c r="B106" t="s">
        <v>105</v>
      </c>
      <c r="C106" t="str">
        <f>HYPERLINK("https://talan.bank.gov.ua/get-user-certificate/89bf2_zSg92p5owR4km8","Завантажити сертифікат")</f>
        <v>Завантажити сертифікат</v>
      </c>
    </row>
    <row r="107" spans="1:3" x14ac:dyDescent="0.3">
      <c r="A107" s="1">
        <v>106</v>
      </c>
      <c r="B107" t="s">
        <v>106</v>
      </c>
      <c r="C107" t="str">
        <f>HYPERLINK("https://talan.bank.gov.ua/get-user-certificate/89bf2nwRzabOAZqcBwYf","Завантажити сертифікат")</f>
        <v>Завантажити сертифікат</v>
      </c>
    </row>
    <row r="108" spans="1:3" x14ac:dyDescent="0.3">
      <c r="A108" s="1">
        <v>107</v>
      </c>
      <c r="B108" t="s">
        <v>107</v>
      </c>
      <c r="C108" t="str">
        <f>HYPERLINK("https://talan.bank.gov.ua/get-user-certificate/89bf2ky72PlMWPGrxDYM","Завантажити сертифікат")</f>
        <v>Завантажити сертифікат</v>
      </c>
    </row>
    <row r="109" spans="1:3" x14ac:dyDescent="0.3">
      <c r="A109" s="1">
        <v>108</v>
      </c>
      <c r="B109" t="s">
        <v>108</v>
      </c>
      <c r="C109" t="str">
        <f>HYPERLINK("https://talan.bank.gov.ua/get-user-certificate/89bf20J-anjAllPs2VWM","Завантажити сертифікат")</f>
        <v>Завантажити сертифікат</v>
      </c>
    </row>
    <row r="110" spans="1:3" x14ac:dyDescent="0.3">
      <c r="A110" s="1">
        <v>109</v>
      </c>
      <c r="B110" t="s">
        <v>109</v>
      </c>
      <c r="C110" t="str">
        <f>HYPERLINK("https://talan.bank.gov.ua/get-user-certificate/89bf2NfyVByjRkgF14mM","Завантажити сертифікат")</f>
        <v>Завантажити сертифікат</v>
      </c>
    </row>
    <row r="111" spans="1:3" x14ac:dyDescent="0.3">
      <c r="A111" s="1">
        <v>110</v>
      </c>
      <c r="B111" t="s">
        <v>110</v>
      </c>
      <c r="C111" t="str">
        <f>HYPERLINK("https://talan.bank.gov.ua/get-user-certificate/89bf2WAKVf4jrHogTkKf","Завантажити сертифікат")</f>
        <v>Завантажити сертифікат</v>
      </c>
    </row>
    <row r="112" spans="1:3" x14ac:dyDescent="0.3">
      <c r="A112" s="1">
        <v>111</v>
      </c>
      <c r="B112" t="s">
        <v>111</v>
      </c>
      <c r="C112" t="str">
        <f>HYPERLINK("https://talan.bank.gov.ua/get-user-certificate/89bf2nk0FVsH-miyk1q1","Завантажити сертифікат")</f>
        <v>Завантажити сертифікат</v>
      </c>
    </row>
    <row r="113" spans="1:3" x14ac:dyDescent="0.3">
      <c r="A113" s="1">
        <v>112</v>
      </c>
      <c r="B113" t="s">
        <v>112</v>
      </c>
      <c r="C113" t="str">
        <f>HYPERLINK("https://talan.bank.gov.ua/get-user-certificate/89bf2708GW6eZCuRsSD0","Завантажити сертифікат")</f>
        <v>Завантажити сертифікат</v>
      </c>
    </row>
    <row r="114" spans="1:3" x14ac:dyDescent="0.3">
      <c r="A114" s="1">
        <v>113</v>
      </c>
      <c r="B114" t="s">
        <v>113</v>
      </c>
      <c r="C114" t="str">
        <f>HYPERLINK("https://talan.bank.gov.ua/get-user-certificate/89bf2OXPKJ9Cpc7jWb12","Завантажити сертифікат")</f>
        <v>Завантажити сертифікат</v>
      </c>
    </row>
    <row r="115" spans="1:3" x14ac:dyDescent="0.3">
      <c r="A115" s="1">
        <v>114</v>
      </c>
      <c r="B115" t="s">
        <v>114</v>
      </c>
      <c r="C115" t="str">
        <f>HYPERLINK("https://talan.bank.gov.ua/get-user-certificate/89bf2J4zv5IDiOSgRoHY","Завантажити сертифікат")</f>
        <v>Завантажити сертифікат</v>
      </c>
    </row>
    <row r="116" spans="1:3" x14ac:dyDescent="0.3">
      <c r="A116" s="1">
        <v>115</v>
      </c>
      <c r="B116" t="s">
        <v>115</v>
      </c>
      <c r="C116" t="str">
        <f>HYPERLINK("https://talan.bank.gov.ua/get-user-certificate/89bf2Go9CrO-f265wkPc","Завантажити сертифікат")</f>
        <v>Завантажити сертифікат</v>
      </c>
    </row>
    <row r="117" spans="1:3" x14ac:dyDescent="0.3">
      <c r="A117" s="1">
        <v>116</v>
      </c>
      <c r="B117" t="s">
        <v>116</v>
      </c>
      <c r="C117" t="str">
        <f>HYPERLINK("https://talan.bank.gov.ua/get-user-certificate/89bf24w0YH3GqigpfotC","Завантажити сертифікат")</f>
        <v>Завантажити сертифікат</v>
      </c>
    </row>
    <row r="118" spans="1:3" x14ac:dyDescent="0.3">
      <c r="A118" s="1">
        <v>117</v>
      </c>
      <c r="B118" t="s">
        <v>117</v>
      </c>
      <c r="C118" t="str">
        <f>HYPERLINK("https://talan.bank.gov.ua/get-user-certificate/89bf28B7Lo37E-BlBN0t","Завантажити сертифікат")</f>
        <v>Завантажити сертифікат</v>
      </c>
    </row>
    <row r="119" spans="1:3" x14ac:dyDescent="0.3">
      <c r="A119" s="1">
        <v>118</v>
      </c>
      <c r="B119" t="s">
        <v>118</v>
      </c>
      <c r="C119" t="str">
        <f>HYPERLINK("https://talan.bank.gov.ua/get-user-certificate/89bf2kaKM9hmP_4netFf","Завантажити сертифікат")</f>
        <v>Завантажити сертифікат</v>
      </c>
    </row>
    <row r="120" spans="1:3" x14ac:dyDescent="0.3">
      <c r="A120" s="1">
        <v>119</v>
      </c>
      <c r="B120" t="s">
        <v>119</v>
      </c>
      <c r="C120" t="str">
        <f>HYPERLINK("https://talan.bank.gov.ua/get-user-certificate/89bf28PoNmMttysdkXtC","Завантажити сертифікат")</f>
        <v>Завантажити сертифікат</v>
      </c>
    </row>
    <row r="121" spans="1:3" x14ac:dyDescent="0.3">
      <c r="A121" s="1">
        <v>120</v>
      </c>
      <c r="B121" t="s">
        <v>120</v>
      </c>
      <c r="C121" t="str">
        <f>HYPERLINK("https://talan.bank.gov.ua/get-user-certificate/89bf2josuElKlBFviRRN","Завантажити сертифікат")</f>
        <v>Завантажити сертифікат</v>
      </c>
    </row>
    <row r="122" spans="1:3" x14ac:dyDescent="0.3">
      <c r="A122" s="1">
        <v>121</v>
      </c>
      <c r="B122" t="s">
        <v>121</v>
      </c>
      <c r="C122" t="str">
        <f>HYPERLINK("https://talan.bank.gov.ua/get-user-certificate/89bf2QZfs-rx6mE3Tmg9","Завантажити сертифікат")</f>
        <v>Завантажити сертифікат</v>
      </c>
    </row>
    <row r="123" spans="1:3" x14ac:dyDescent="0.3">
      <c r="A123" s="1">
        <v>122</v>
      </c>
      <c r="B123" t="s">
        <v>122</v>
      </c>
      <c r="C123" t="str">
        <f>HYPERLINK("https://talan.bank.gov.ua/get-user-certificate/89bf2R6RB3xr0YNXFoD0","Завантажити сертифікат")</f>
        <v>Завантажити сертифікат</v>
      </c>
    </row>
    <row r="124" spans="1:3" x14ac:dyDescent="0.3">
      <c r="A124" s="1">
        <v>123</v>
      </c>
      <c r="B124" t="s">
        <v>123</v>
      </c>
      <c r="C124" t="str">
        <f>HYPERLINK("https://talan.bank.gov.ua/get-user-certificate/89bf2Ff0qPGZIMDdFkBH","Завантажити сертифікат")</f>
        <v>Завантажити сертифікат</v>
      </c>
    </row>
    <row r="125" spans="1:3" x14ac:dyDescent="0.3">
      <c r="A125" s="1">
        <v>124</v>
      </c>
      <c r="B125" t="s">
        <v>124</v>
      </c>
      <c r="C125" t="str">
        <f>HYPERLINK("https://talan.bank.gov.ua/get-user-certificate/89bf2rM1euSew9bLVTC5","Завантажити сертифікат")</f>
        <v>Завантажити сертифікат</v>
      </c>
    </row>
    <row r="126" spans="1:3" x14ac:dyDescent="0.3">
      <c r="A126" s="1">
        <v>125</v>
      </c>
      <c r="B126" t="s">
        <v>125</v>
      </c>
      <c r="C126" t="str">
        <f>HYPERLINK("https://talan.bank.gov.ua/get-user-certificate/89bf2EaAl12EGOOBDyJe","Завантажити сертифікат")</f>
        <v>Завантажити сертифікат</v>
      </c>
    </row>
    <row r="127" spans="1:3" x14ac:dyDescent="0.3">
      <c r="A127" s="1">
        <v>126</v>
      </c>
      <c r="B127" t="s">
        <v>126</v>
      </c>
      <c r="C127" t="str">
        <f>HYPERLINK("https://talan.bank.gov.ua/get-user-certificate/89bf2TyC9e83fDqlROL9","Завантажити сертифікат")</f>
        <v>Завантажити сертифікат</v>
      </c>
    </row>
    <row r="128" spans="1:3" x14ac:dyDescent="0.3">
      <c r="A128" s="1">
        <v>127</v>
      </c>
      <c r="B128" t="s">
        <v>127</v>
      </c>
      <c r="C128" t="str">
        <f>HYPERLINK("https://talan.bank.gov.ua/get-user-certificate/89bf2m0F3HIREXVRnF76","Завантажити сертифікат")</f>
        <v>Завантажити сертифікат</v>
      </c>
    </row>
    <row r="129" spans="1:3" x14ac:dyDescent="0.3">
      <c r="A129" s="1">
        <v>128</v>
      </c>
      <c r="B129" t="s">
        <v>128</v>
      </c>
      <c r="C129" t="str">
        <f>HYPERLINK("https://talan.bank.gov.ua/get-user-certificate/89bf2eDS403-aamGJe_y","Завантажити сертифікат")</f>
        <v>Завантажити сертифікат</v>
      </c>
    </row>
    <row r="130" spans="1:3" x14ac:dyDescent="0.3">
      <c r="A130" s="1">
        <v>129</v>
      </c>
      <c r="B130" t="s">
        <v>129</v>
      </c>
      <c r="C130" t="str">
        <f>HYPERLINK("https://talan.bank.gov.ua/get-user-certificate/89bf2NROiP05xg2g_Xfb","Завантажити сертифікат")</f>
        <v>Завантажити сертифікат</v>
      </c>
    </row>
    <row r="131" spans="1:3" x14ac:dyDescent="0.3">
      <c r="A131" s="1">
        <v>130</v>
      </c>
      <c r="B131" t="s">
        <v>130</v>
      </c>
      <c r="C131" t="str">
        <f>HYPERLINK("https://talan.bank.gov.ua/get-user-certificate/89bf2gCiDO2hT8HfoA-v","Завантажити сертифікат")</f>
        <v>Завантажити сертифікат</v>
      </c>
    </row>
    <row r="132" spans="1:3" x14ac:dyDescent="0.3">
      <c r="A132" s="1">
        <v>131</v>
      </c>
      <c r="B132" t="s">
        <v>131</v>
      </c>
      <c r="C132" t="str">
        <f>HYPERLINK("https://talan.bank.gov.ua/get-user-certificate/89bf2akV326VbO3JTNAn","Завантажити сертифікат")</f>
        <v>Завантажити сертифікат</v>
      </c>
    </row>
    <row r="133" spans="1:3" x14ac:dyDescent="0.3">
      <c r="A133" s="1">
        <v>132</v>
      </c>
      <c r="B133" t="s">
        <v>132</v>
      </c>
      <c r="C133" t="str">
        <f>HYPERLINK("https://talan.bank.gov.ua/get-user-certificate/89bf2caQR_VrdU3wL3kL","Завантажити сертифікат")</f>
        <v>Завантажити сертифікат</v>
      </c>
    </row>
    <row r="134" spans="1:3" x14ac:dyDescent="0.3">
      <c r="A134" s="1">
        <v>133</v>
      </c>
      <c r="B134" t="s">
        <v>133</v>
      </c>
      <c r="C134" t="str">
        <f>HYPERLINK("https://talan.bank.gov.ua/get-user-certificate/89bf2xd1bBzBQQsrCbNb","Завантажити сертифікат")</f>
        <v>Завантажити сертифікат</v>
      </c>
    </row>
    <row r="135" spans="1:3" x14ac:dyDescent="0.3">
      <c r="A135" s="1">
        <v>134</v>
      </c>
      <c r="B135" t="s">
        <v>134</v>
      </c>
      <c r="C135" t="str">
        <f>HYPERLINK("https://talan.bank.gov.ua/get-user-certificate/89bf2YsidRYmnn9xvMnI","Завантажити сертифікат")</f>
        <v>Завантажити сертифікат</v>
      </c>
    </row>
    <row r="136" spans="1:3" x14ac:dyDescent="0.3">
      <c r="A136" s="1">
        <v>135</v>
      </c>
      <c r="B136" t="s">
        <v>135</v>
      </c>
      <c r="C136" t="str">
        <f>HYPERLINK("https://talan.bank.gov.ua/get-user-certificate/89bf2ovx7US6oJe_yLxs","Завантажити сертифікат")</f>
        <v>Завантажити сертифікат</v>
      </c>
    </row>
    <row r="137" spans="1:3" x14ac:dyDescent="0.3">
      <c r="A137" s="1">
        <v>136</v>
      </c>
      <c r="B137" t="s">
        <v>136</v>
      </c>
      <c r="C137" t="str">
        <f>HYPERLINK("https://talan.bank.gov.ua/get-user-certificate/89bf2eKuI5Ox9H1HH6YN","Завантажити сертифікат")</f>
        <v>Завантажити сертифікат</v>
      </c>
    </row>
    <row r="138" spans="1:3" x14ac:dyDescent="0.3">
      <c r="A138" s="1">
        <v>137</v>
      </c>
      <c r="B138" t="s">
        <v>137</v>
      </c>
      <c r="C138" t="str">
        <f>HYPERLINK("https://talan.bank.gov.ua/get-user-certificate/89bf2RCNI4au3WAkA4n2","Завантажити сертифікат")</f>
        <v>Завантажити сертифікат</v>
      </c>
    </row>
    <row r="139" spans="1:3" x14ac:dyDescent="0.3">
      <c r="A139" s="1">
        <v>138</v>
      </c>
      <c r="B139" t="s">
        <v>138</v>
      </c>
      <c r="C139" t="str">
        <f>HYPERLINK("https://talan.bank.gov.ua/get-user-certificate/89bf20tzaL-_y9rcPefb","Завантажити сертифікат")</f>
        <v>Завантажити сертифікат</v>
      </c>
    </row>
    <row r="140" spans="1:3" x14ac:dyDescent="0.3">
      <c r="A140" s="1">
        <v>139</v>
      </c>
      <c r="B140" t="s">
        <v>139</v>
      </c>
      <c r="C140" t="str">
        <f>HYPERLINK("https://talan.bank.gov.ua/get-user-certificate/89bf2kUVIxf8etYW6p-M","Завантажити сертифікат")</f>
        <v>Завантажити сертифікат</v>
      </c>
    </row>
    <row r="141" spans="1:3" x14ac:dyDescent="0.3">
      <c r="A141" s="1">
        <v>140</v>
      </c>
      <c r="B141" t="s">
        <v>140</v>
      </c>
      <c r="C141" t="str">
        <f>HYPERLINK("https://talan.bank.gov.ua/get-user-certificate/89bf2ub01xKHyNfkuPcb","Завантажити сертифікат")</f>
        <v>Завантажити сертифікат</v>
      </c>
    </row>
    <row r="142" spans="1:3" x14ac:dyDescent="0.3">
      <c r="A142" s="1">
        <v>141</v>
      </c>
      <c r="B142" t="s">
        <v>141</v>
      </c>
      <c r="C142" t="str">
        <f>HYPERLINK("https://talan.bank.gov.ua/get-user-certificate/89bf20_umPfkf9ywnvwS","Завантажити сертифікат")</f>
        <v>Завантажити сертифікат</v>
      </c>
    </row>
    <row r="143" spans="1:3" x14ac:dyDescent="0.3">
      <c r="A143" s="1">
        <v>142</v>
      </c>
      <c r="B143" t="s">
        <v>142</v>
      </c>
      <c r="C143" t="str">
        <f>HYPERLINK("https://talan.bank.gov.ua/get-user-certificate/89bf2MjrJatBdgBRz63O","Завантажити сертифікат")</f>
        <v>Завантажити сертифікат</v>
      </c>
    </row>
    <row r="144" spans="1:3" x14ac:dyDescent="0.3">
      <c r="A144" s="1">
        <v>143</v>
      </c>
      <c r="B144" t="s">
        <v>143</v>
      </c>
      <c r="C144" t="str">
        <f>HYPERLINK("https://talan.bank.gov.ua/get-user-certificate/89bf2t53x9KRQBgfARr3","Завантажити сертифікат")</f>
        <v>Завантажити сертифікат</v>
      </c>
    </row>
    <row r="145" spans="1:3" x14ac:dyDescent="0.3">
      <c r="A145" s="1">
        <v>144</v>
      </c>
      <c r="B145" t="s">
        <v>144</v>
      </c>
      <c r="C145" t="str">
        <f>HYPERLINK("https://talan.bank.gov.ua/get-user-certificate/89bf2X5YRSFkH3cvWsoU","Завантажити сертифікат")</f>
        <v>Завантажити сертифікат</v>
      </c>
    </row>
    <row r="146" spans="1:3" x14ac:dyDescent="0.3">
      <c r="A146" s="1">
        <v>145</v>
      </c>
      <c r="B146" t="s">
        <v>145</v>
      </c>
      <c r="C146" t="str">
        <f>HYPERLINK("https://talan.bank.gov.ua/get-user-certificate/89bf23NZbjWtp4M2ohOV","Завантажити сертифікат")</f>
        <v>Завантажити сертифікат</v>
      </c>
    </row>
    <row r="147" spans="1:3" x14ac:dyDescent="0.3">
      <c r="A147" s="1">
        <v>146</v>
      </c>
      <c r="B147" t="s">
        <v>146</v>
      </c>
      <c r="C147" t="str">
        <f>HYPERLINK("https://talan.bank.gov.ua/get-user-certificate/89bf2Mg8CAeoQqFwQhqT","Завантажити сертифікат")</f>
        <v>Завантажити сертифікат</v>
      </c>
    </row>
    <row r="148" spans="1:3" x14ac:dyDescent="0.3">
      <c r="A148" s="1">
        <v>147</v>
      </c>
      <c r="B148" t="s">
        <v>147</v>
      </c>
      <c r="C148" t="str">
        <f>HYPERLINK("https://talan.bank.gov.ua/get-user-certificate/89bf2vZxSC9yArKnYtlK","Завантажити сертифікат")</f>
        <v>Завантажити сертифікат</v>
      </c>
    </row>
    <row r="149" spans="1:3" x14ac:dyDescent="0.3">
      <c r="A149" s="1">
        <v>148</v>
      </c>
      <c r="B149" t="s">
        <v>148</v>
      </c>
      <c r="C149" t="str">
        <f>HYPERLINK("https://talan.bank.gov.ua/get-user-certificate/89bf2vocvOsUqWX0nl7j","Завантажити сертифікат")</f>
        <v>Завантажити сертифікат</v>
      </c>
    </row>
    <row r="150" spans="1:3" x14ac:dyDescent="0.3">
      <c r="A150" s="1">
        <v>149</v>
      </c>
      <c r="B150" t="s">
        <v>149</v>
      </c>
      <c r="C150" t="str">
        <f>HYPERLINK("https://talan.bank.gov.ua/get-user-certificate/89bf2UzqlPG44O2GbnGu","Завантажити сертифікат")</f>
        <v>Завантажити сертифікат</v>
      </c>
    </row>
    <row r="151" spans="1:3" x14ac:dyDescent="0.3">
      <c r="A151" s="1">
        <v>150</v>
      </c>
      <c r="B151" t="s">
        <v>150</v>
      </c>
      <c r="C151" t="str">
        <f>HYPERLINK("https://talan.bank.gov.ua/get-user-certificate/89bf2HK4C--1hYk7GUMd","Завантажити сертифікат")</f>
        <v>Завантажити сертифікат</v>
      </c>
    </row>
    <row r="152" spans="1:3" x14ac:dyDescent="0.3">
      <c r="A152" s="1">
        <v>151</v>
      </c>
      <c r="B152" t="s">
        <v>151</v>
      </c>
      <c r="C152" t="str">
        <f>HYPERLINK("https://talan.bank.gov.ua/get-user-certificate/89bf2viFA8PYg0Z4BD4l","Завантажити сертифікат")</f>
        <v>Завантажити сертифікат</v>
      </c>
    </row>
    <row r="153" spans="1:3" x14ac:dyDescent="0.3">
      <c r="A153" s="1">
        <v>152</v>
      </c>
      <c r="B153" t="s">
        <v>152</v>
      </c>
      <c r="C153" t="str">
        <f>HYPERLINK("https://talan.bank.gov.ua/get-user-certificate/89bf2Vx9zt6elqq_tcZc","Завантажити сертифікат")</f>
        <v>Завантажити сертифікат</v>
      </c>
    </row>
    <row r="154" spans="1:3" x14ac:dyDescent="0.3">
      <c r="A154" s="1">
        <v>153</v>
      </c>
      <c r="B154" t="s">
        <v>153</v>
      </c>
      <c r="C154" t="str">
        <f>HYPERLINK("https://talan.bank.gov.ua/get-user-certificate/89bf2ZL3V82kBNIFDRWD","Завантажити сертифікат")</f>
        <v>Завантажити сертифікат</v>
      </c>
    </row>
    <row r="155" spans="1:3" x14ac:dyDescent="0.3">
      <c r="A155" s="1">
        <v>154</v>
      </c>
      <c r="B155" t="s">
        <v>154</v>
      </c>
      <c r="C155" t="str">
        <f>HYPERLINK("https://talan.bank.gov.ua/get-user-certificate/89bf2v-QAk65SLlylm0c","Завантажити сертифікат")</f>
        <v>Завантажити сертифікат</v>
      </c>
    </row>
    <row r="156" spans="1:3" x14ac:dyDescent="0.3">
      <c r="A156" s="1">
        <v>155</v>
      </c>
      <c r="B156" t="s">
        <v>155</v>
      </c>
      <c r="C156" t="str">
        <f>HYPERLINK("https://talan.bank.gov.ua/get-user-certificate/89bf2sassjgsTS4N9VUh","Завантажити сертифікат")</f>
        <v>Завантажити сертифікат</v>
      </c>
    </row>
    <row r="157" spans="1:3" x14ac:dyDescent="0.3">
      <c r="A157" s="1">
        <v>156</v>
      </c>
      <c r="B157" t="s">
        <v>156</v>
      </c>
      <c r="C157" t="str">
        <f>HYPERLINK("https://talan.bank.gov.ua/get-user-certificate/89bf2isOs8i7Wzie6JU-","Завантажити сертифікат")</f>
        <v>Завантажити сертифікат</v>
      </c>
    </row>
    <row r="158" spans="1:3" x14ac:dyDescent="0.3">
      <c r="A158" s="1">
        <v>157</v>
      </c>
      <c r="B158" t="s">
        <v>157</v>
      </c>
      <c r="C158" t="str">
        <f>HYPERLINK("https://talan.bank.gov.ua/get-user-certificate/89bf2mni_3TsWUdglS9k","Завантажити сертифікат")</f>
        <v>Завантажити сертифікат</v>
      </c>
    </row>
    <row r="159" spans="1:3" x14ac:dyDescent="0.3">
      <c r="A159" s="1">
        <v>158</v>
      </c>
      <c r="B159" t="s">
        <v>158</v>
      </c>
      <c r="C159" t="str">
        <f>HYPERLINK("https://talan.bank.gov.ua/get-user-certificate/89bf2q2MIBGA_AZUn3Uv","Завантажити сертифікат")</f>
        <v>Завантажити сертифікат</v>
      </c>
    </row>
    <row r="160" spans="1:3" x14ac:dyDescent="0.3">
      <c r="A160" s="1">
        <v>159</v>
      </c>
      <c r="B160" t="s">
        <v>159</v>
      </c>
      <c r="C160" t="str">
        <f>HYPERLINK("https://talan.bank.gov.ua/get-user-certificate/89bf2Zc7g4FEwL9pE99p","Завантажити сертифікат")</f>
        <v>Завантажити сертифікат</v>
      </c>
    </row>
    <row r="161" spans="1:3" x14ac:dyDescent="0.3">
      <c r="A161" s="1">
        <v>160</v>
      </c>
      <c r="B161" t="s">
        <v>160</v>
      </c>
      <c r="C161" t="str">
        <f>HYPERLINK("https://talan.bank.gov.ua/get-user-certificate/89bf2ZKuyQrAl_fFxWJ5","Завантажити сертифікат")</f>
        <v>Завантажити сертифікат</v>
      </c>
    </row>
    <row r="162" spans="1:3" x14ac:dyDescent="0.3">
      <c r="A162" s="1">
        <v>161</v>
      </c>
      <c r="B162" t="s">
        <v>161</v>
      </c>
      <c r="C162" t="str">
        <f>HYPERLINK("https://talan.bank.gov.ua/get-user-certificate/89bf2SG2nZqYQXEnRiYH","Завантажити сертифікат")</f>
        <v>Завантажити сертифікат</v>
      </c>
    </row>
    <row r="163" spans="1:3" x14ac:dyDescent="0.3">
      <c r="A163" s="1">
        <v>162</v>
      </c>
      <c r="B163" t="s">
        <v>162</v>
      </c>
      <c r="C163" t="str">
        <f>HYPERLINK("https://talan.bank.gov.ua/get-user-certificate/89bf2TamUOwvwVSLMtfP","Завантажити сертифікат")</f>
        <v>Завантажити сертифікат</v>
      </c>
    </row>
    <row r="164" spans="1:3" x14ac:dyDescent="0.3">
      <c r="A164" s="1">
        <v>163</v>
      </c>
      <c r="B164" t="s">
        <v>163</v>
      </c>
      <c r="C164" t="str">
        <f>HYPERLINK("https://talan.bank.gov.ua/get-user-certificate/89bf2zztAEO66lcn984a","Завантажити сертифікат")</f>
        <v>Завантажити сертифікат</v>
      </c>
    </row>
    <row r="165" spans="1:3" x14ac:dyDescent="0.3">
      <c r="A165" s="1">
        <v>164</v>
      </c>
      <c r="B165" t="s">
        <v>164</v>
      </c>
      <c r="C165" t="str">
        <f>HYPERLINK("https://talan.bank.gov.ua/get-user-certificate/89bf2bBvExl7U_BYdCdI","Завантажити сертифікат")</f>
        <v>Завантажити сертифікат</v>
      </c>
    </row>
    <row r="166" spans="1:3" x14ac:dyDescent="0.3">
      <c r="A166" s="1">
        <v>165</v>
      </c>
      <c r="B166" t="s">
        <v>165</v>
      </c>
      <c r="C166" t="str">
        <f>HYPERLINK("https://talan.bank.gov.ua/get-user-certificate/89bf2GxhtY_IL7wv6boX","Завантажити сертифікат")</f>
        <v>Завантажити сертифікат</v>
      </c>
    </row>
    <row r="167" spans="1:3" x14ac:dyDescent="0.3">
      <c r="A167" s="1">
        <v>166</v>
      </c>
      <c r="B167" t="s">
        <v>166</v>
      </c>
      <c r="C167" t="str">
        <f>HYPERLINK("https://talan.bank.gov.ua/get-user-certificate/89bf2QVAyNtqNxedH4wm","Завантажити сертифікат")</f>
        <v>Завантажити сертифікат</v>
      </c>
    </row>
    <row r="168" spans="1:3" x14ac:dyDescent="0.3">
      <c r="A168" s="1">
        <v>167</v>
      </c>
      <c r="B168" t="s">
        <v>167</v>
      </c>
      <c r="C168" t="str">
        <f>HYPERLINK("https://talan.bank.gov.ua/get-user-certificate/89bf29aBDj2seT6nyNSg","Завантажити сертифікат")</f>
        <v>Завантажити сертифікат</v>
      </c>
    </row>
    <row r="169" spans="1:3" x14ac:dyDescent="0.3">
      <c r="A169" s="1">
        <v>168</v>
      </c>
      <c r="B169" t="s">
        <v>168</v>
      </c>
      <c r="C169" t="str">
        <f>HYPERLINK("https://talan.bank.gov.ua/get-user-certificate/89bf2LlaM5z2lqBlUCfw","Завантажити сертифікат")</f>
        <v>Завантажити сертифікат</v>
      </c>
    </row>
    <row r="170" spans="1:3" x14ac:dyDescent="0.3">
      <c r="A170" s="1">
        <v>169</v>
      </c>
      <c r="B170" t="s">
        <v>169</v>
      </c>
      <c r="C170" t="str">
        <f>HYPERLINK("https://talan.bank.gov.ua/get-user-certificate/89bf2Vj3h-J28RuytMn2","Завантажити сертифікат")</f>
        <v>Завантажити сертифікат</v>
      </c>
    </row>
    <row r="171" spans="1:3" x14ac:dyDescent="0.3">
      <c r="A171" s="1">
        <v>170</v>
      </c>
      <c r="B171" t="s">
        <v>170</v>
      </c>
      <c r="C171" t="str">
        <f>HYPERLINK("https://talan.bank.gov.ua/get-user-certificate/89bf2I1oBpPiBzbFzIhc","Завантажити сертифікат")</f>
        <v>Завантажити сертифікат</v>
      </c>
    </row>
    <row r="172" spans="1:3" x14ac:dyDescent="0.3">
      <c r="A172" s="1">
        <v>171</v>
      </c>
      <c r="B172" t="s">
        <v>171</v>
      </c>
      <c r="C172" t="str">
        <f>HYPERLINK("https://talan.bank.gov.ua/get-user-certificate/89bf2P7lle4F8QkR-BsQ","Завантажити сертифікат")</f>
        <v>Завантажити сертифікат</v>
      </c>
    </row>
    <row r="173" spans="1:3" x14ac:dyDescent="0.3">
      <c r="A173" s="1">
        <v>172</v>
      </c>
      <c r="B173" t="s">
        <v>172</v>
      </c>
      <c r="C173" t="str">
        <f>HYPERLINK("https://talan.bank.gov.ua/get-user-certificate/89bf2mOKWLoT-Bd0N40X","Завантажити сертифікат")</f>
        <v>Завантажити сертифікат</v>
      </c>
    </row>
    <row r="174" spans="1:3" x14ac:dyDescent="0.3">
      <c r="A174" s="1">
        <v>173</v>
      </c>
      <c r="B174" t="s">
        <v>173</v>
      </c>
      <c r="C174" t="str">
        <f>HYPERLINK("https://talan.bank.gov.ua/get-user-certificate/89bf2hQ76i1C0D1wWBHe","Завантажити сертифікат")</f>
        <v>Завантажити сертифікат</v>
      </c>
    </row>
    <row r="175" spans="1:3" x14ac:dyDescent="0.3">
      <c r="A175" s="1">
        <v>174</v>
      </c>
      <c r="B175" t="s">
        <v>174</v>
      </c>
      <c r="C175" t="str">
        <f>HYPERLINK("https://talan.bank.gov.ua/get-user-certificate/89bf2dMYSomAz0XMCc8u","Завантажити сертифікат")</f>
        <v>Завантажити сертифікат</v>
      </c>
    </row>
    <row r="176" spans="1:3" x14ac:dyDescent="0.3">
      <c r="A176" s="1">
        <v>175</v>
      </c>
      <c r="B176" t="s">
        <v>175</v>
      </c>
      <c r="C176" t="str">
        <f>HYPERLINK("https://talan.bank.gov.ua/get-user-certificate/89bf2d1v8eiFkFgvibyp","Завантажити сертифікат")</f>
        <v>Завантажити сертифікат</v>
      </c>
    </row>
    <row r="177" spans="1:3" x14ac:dyDescent="0.3">
      <c r="A177" s="1">
        <v>176</v>
      </c>
      <c r="B177" t="s">
        <v>176</v>
      </c>
      <c r="C177" t="str">
        <f>HYPERLINK("https://talan.bank.gov.ua/get-user-certificate/89bf2lKkjLKHZRg8eNAN","Завантажити сертифікат")</f>
        <v>Завантажити сертифікат</v>
      </c>
    </row>
    <row r="178" spans="1:3" x14ac:dyDescent="0.3">
      <c r="A178" s="1">
        <v>177</v>
      </c>
      <c r="B178" t="s">
        <v>177</v>
      </c>
      <c r="C178" t="str">
        <f>HYPERLINK("https://talan.bank.gov.ua/get-user-certificate/89bf2IoMr3VYgWFST_Wt","Завантажити сертифікат")</f>
        <v>Завантажити сертифікат</v>
      </c>
    </row>
    <row r="179" spans="1:3" x14ac:dyDescent="0.3">
      <c r="A179" s="1">
        <v>178</v>
      </c>
      <c r="B179" t="s">
        <v>178</v>
      </c>
      <c r="C179" t="str">
        <f>HYPERLINK("https://talan.bank.gov.ua/get-user-certificate/89bf2SFyvD8nzTQ8thJg","Завантажити сертифікат")</f>
        <v>Завантажити сертифікат</v>
      </c>
    </row>
    <row r="180" spans="1:3" x14ac:dyDescent="0.3">
      <c r="A180" s="1">
        <v>179</v>
      </c>
      <c r="B180" t="s">
        <v>179</v>
      </c>
      <c r="C180" t="str">
        <f>HYPERLINK("https://talan.bank.gov.ua/get-user-certificate/89bf2K4nTE4ahW6OImo2","Завантажити сертифікат")</f>
        <v>Завантажити сертифікат</v>
      </c>
    </row>
    <row r="181" spans="1:3" x14ac:dyDescent="0.3">
      <c r="A181" s="1">
        <v>180</v>
      </c>
      <c r="B181" t="s">
        <v>180</v>
      </c>
      <c r="C181" t="str">
        <f>HYPERLINK("https://talan.bank.gov.ua/get-user-certificate/89bf2bVrU62cORX6_tCl","Завантажити сертифікат")</f>
        <v>Завантажити сертифікат</v>
      </c>
    </row>
    <row r="182" spans="1:3" x14ac:dyDescent="0.3">
      <c r="A182" s="1">
        <v>181</v>
      </c>
      <c r="B182" t="s">
        <v>181</v>
      </c>
      <c r="C182" t="str">
        <f>HYPERLINK("https://talan.bank.gov.ua/get-user-certificate/89bf2kI_iNs5l8bNPnP6","Завантажити сертифікат")</f>
        <v>Завантажити сертифікат</v>
      </c>
    </row>
    <row r="183" spans="1:3" x14ac:dyDescent="0.3">
      <c r="A183" s="1">
        <v>182</v>
      </c>
      <c r="B183" t="s">
        <v>182</v>
      </c>
      <c r="C183" t="str">
        <f>HYPERLINK("https://talan.bank.gov.ua/get-user-certificate/89bf2d2_0o63LdpShwFH","Завантажити сертифікат")</f>
        <v>Завантажити сертифікат</v>
      </c>
    </row>
    <row r="184" spans="1:3" x14ac:dyDescent="0.3">
      <c r="A184" s="1">
        <v>183</v>
      </c>
      <c r="B184" t="s">
        <v>183</v>
      </c>
      <c r="C184" t="str">
        <f>HYPERLINK("https://talan.bank.gov.ua/get-user-certificate/89bf262TGxNLB-YvIC1W","Завантажити сертифікат")</f>
        <v>Завантажити сертифікат</v>
      </c>
    </row>
    <row r="185" spans="1:3" x14ac:dyDescent="0.3">
      <c r="A185" s="1">
        <v>184</v>
      </c>
      <c r="B185" t="s">
        <v>184</v>
      </c>
      <c r="C185" t="str">
        <f>HYPERLINK("https://talan.bank.gov.ua/get-user-certificate/89bf23U_bydkiL5DSUF7","Завантажити сертифікат")</f>
        <v>Завантажити сертифікат</v>
      </c>
    </row>
    <row r="186" spans="1:3" x14ac:dyDescent="0.3">
      <c r="A186" s="1">
        <v>185</v>
      </c>
      <c r="B186" t="s">
        <v>185</v>
      </c>
      <c r="C186" t="str">
        <f>HYPERLINK("https://talan.bank.gov.ua/get-user-certificate/89bf26EdvsOrtZFcD_Bw","Завантажити сертифікат")</f>
        <v>Завантажити сертифікат</v>
      </c>
    </row>
    <row r="187" spans="1:3" x14ac:dyDescent="0.3">
      <c r="A187" s="1">
        <v>186</v>
      </c>
      <c r="B187" t="s">
        <v>186</v>
      </c>
      <c r="C187" t="str">
        <f>HYPERLINK("https://talan.bank.gov.ua/get-user-certificate/89bf20bOplLop3zmFm7o","Завантажити сертифікат")</f>
        <v>Завантажити сертифікат</v>
      </c>
    </row>
    <row r="188" spans="1:3" x14ac:dyDescent="0.3">
      <c r="A188" s="1">
        <v>187</v>
      </c>
      <c r="B188" t="s">
        <v>187</v>
      </c>
      <c r="C188" t="str">
        <f>HYPERLINK("https://talan.bank.gov.ua/get-user-certificate/89bf2-szDMRg0fVUgDok","Завантажити сертифікат")</f>
        <v>Завантажити сертифікат</v>
      </c>
    </row>
    <row r="189" spans="1:3" x14ac:dyDescent="0.3">
      <c r="A189" s="1">
        <v>188</v>
      </c>
      <c r="B189" t="s">
        <v>188</v>
      </c>
      <c r="C189" t="str">
        <f>HYPERLINK("https://talan.bank.gov.ua/get-user-certificate/89bf2jWa4CV-wNKuYsNp","Завантажити сертифікат")</f>
        <v>Завантажити сертифікат</v>
      </c>
    </row>
    <row r="190" spans="1:3" x14ac:dyDescent="0.3">
      <c r="A190" s="1">
        <v>189</v>
      </c>
      <c r="B190" t="s">
        <v>189</v>
      </c>
      <c r="C190" t="str">
        <f>HYPERLINK("https://talan.bank.gov.ua/get-user-certificate/89bf2HZT_8F577dOe7TQ","Завантажити сертифікат")</f>
        <v>Завантажити сертифікат</v>
      </c>
    </row>
    <row r="191" spans="1:3" x14ac:dyDescent="0.3">
      <c r="A191" s="1">
        <v>190</v>
      </c>
      <c r="B191" t="s">
        <v>190</v>
      </c>
      <c r="C191" t="str">
        <f>HYPERLINK("https://talan.bank.gov.ua/get-user-certificate/89bf2C1IBF45y-MIvl2u","Завантажити сертифікат")</f>
        <v>Завантажити сертифікат</v>
      </c>
    </row>
    <row r="192" spans="1:3" x14ac:dyDescent="0.3">
      <c r="A192" s="1">
        <v>191</v>
      </c>
      <c r="B192" t="s">
        <v>191</v>
      </c>
      <c r="C192" t="str">
        <f>HYPERLINK("https://talan.bank.gov.ua/get-user-certificate/89bf2pEsQMYV4xE3gcZU","Завантажити сертифікат")</f>
        <v>Завантажити сертифікат</v>
      </c>
    </row>
    <row r="193" spans="1:3" x14ac:dyDescent="0.3">
      <c r="A193" s="1">
        <v>192</v>
      </c>
      <c r="B193" t="s">
        <v>192</v>
      </c>
      <c r="C193" t="str">
        <f>HYPERLINK("https://talan.bank.gov.ua/get-user-certificate/89bf2Nap6sgS0jQpeiCY","Завантажити сертифікат")</f>
        <v>Завантажити сертифікат</v>
      </c>
    </row>
    <row r="194" spans="1:3" x14ac:dyDescent="0.3">
      <c r="A194" s="1">
        <v>193</v>
      </c>
      <c r="B194" t="s">
        <v>193</v>
      </c>
      <c r="C194" t="str">
        <f>HYPERLINK("https://talan.bank.gov.ua/get-user-certificate/89bf2Z-jFn8iGdALH4iA","Завантажити сертифікат")</f>
        <v>Завантажити сертифікат</v>
      </c>
    </row>
    <row r="195" spans="1:3" x14ac:dyDescent="0.3">
      <c r="A195" s="1">
        <v>194</v>
      </c>
      <c r="B195" t="s">
        <v>194</v>
      </c>
      <c r="C195" t="str">
        <f>HYPERLINK("https://talan.bank.gov.ua/get-user-certificate/89bf2r_-zsF9IrcztMUb","Завантажити сертифікат")</f>
        <v>Завантажити сертифікат</v>
      </c>
    </row>
    <row r="196" spans="1:3" x14ac:dyDescent="0.3">
      <c r="A196" s="1">
        <v>195</v>
      </c>
      <c r="B196" t="s">
        <v>195</v>
      </c>
      <c r="C196" t="str">
        <f>HYPERLINK("https://talan.bank.gov.ua/get-user-certificate/89bf2rlcDJDCww2XH0pN","Завантажити сертифікат")</f>
        <v>Завантажити сертифікат</v>
      </c>
    </row>
    <row r="197" spans="1:3" x14ac:dyDescent="0.3">
      <c r="A197" s="1">
        <v>196</v>
      </c>
      <c r="B197" t="s">
        <v>196</v>
      </c>
      <c r="C197" t="str">
        <f>HYPERLINK("https://talan.bank.gov.ua/get-user-certificate/89bf2_cRX64pqYBgI9A2","Завантажити сертифікат")</f>
        <v>Завантажити сертифікат</v>
      </c>
    </row>
    <row r="198" spans="1:3" x14ac:dyDescent="0.3">
      <c r="A198" s="1">
        <v>197</v>
      </c>
      <c r="B198" t="s">
        <v>197</v>
      </c>
      <c r="C198" t="str">
        <f>HYPERLINK("https://talan.bank.gov.ua/get-user-certificate/89bf2XhXvn9o-7AaT1kv","Завантажити сертифікат")</f>
        <v>Завантажити сертифікат</v>
      </c>
    </row>
    <row r="199" spans="1:3" x14ac:dyDescent="0.3">
      <c r="A199" s="1">
        <v>198</v>
      </c>
      <c r="B199" t="s">
        <v>198</v>
      </c>
      <c r="C199" t="str">
        <f>HYPERLINK("https://talan.bank.gov.ua/get-user-certificate/89bf2c7pVYTW9gtwiWSx","Завантажити сертифікат")</f>
        <v>Завантажити сертифікат</v>
      </c>
    </row>
    <row r="200" spans="1:3" x14ac:dyDescent="0.3">
      <c r="A200" s="1">
        <v>199</v>
      </c>
      <c r="B200" t="s">
        <v>199</v>
      </c>
      <c r="C200" t="str">
        <f>HYPERLINK("https://talan.bank.gov.ua/get-user-certificate/89bf2qiwwEVpL5ZZCwpy","Завантажити сертифікат")</f>
        <v>Завантажити сертифікат</v>
      </c>
    </row>
    <row r="201" spans="1:3" x14ac:dyDescent="0.3">
      <c r="A201" s="1">
        <v>200</v>
      </c>
      <c r="B201" t="s">
        <v>200</v>
      </c>
      <c r="C201" t="str">
        <f>HYPERLINK("https://talan.bank.gov.ua/get-user-certificate/89bf2Jbb1tc3PHBs5ybk","Завантажити сертифікат")</f>
        <v>Завантажити сертифікат</v>
      </c>
    </row>
    <row r="202" spans="1:3" x14ac:dyDescent="0.3">
      <c r="A202" s="1">
        <v>201</v>
      </c>
      <c r="B202" t="s">
        <v>201</v>
      </c>
      <c r="C202" t="str">
        <f>HYPERLINK("https://talan.bank.gov.ua/get-user-certificate/89bf2zdC6YP-laIVcQlJ","Завантажити сертифікат")</f>
        <v>Завантажити сертифікат</v>
      </c>
    </row>
    <row r="203" spans="1:3" x14ac:dyDescent="0.3">
      <c r="A203" s="1">
        <v>202</v>
      </c>
      <c r="B203" t="s">
        <v>202</v>
      </c>
      <c r="C203" t="str">
        <f>HYPERLINK("https://talan.bank.gov.ua/get-user-certificate/89bf2bEa4YpJdHLl5Muq","Завантажити сертифікат")</f>
        <v>Завантажити сертифікат</v>
      </c>
    </row>
    <row r="204" spans="1:3" x14ac:dyDescent="0.3">
      <c r="A204" s="1">
        <v>203</v>
      </c>
      <c r="B204" t="s">
        <v>203</v>
      </c>
      <c r="C204" t="str">
        <f>HYPERLINK("https://talan.bank.gov.ua/get-user-certificate/89bf2FTur98tSOOhefCC","Завантажити сертифікат")</f>
        <v>Завантажити сертифікат</v>
      </c>
    </row>
    <row r="205" spans="1:3" x14ac:dyDescent="0.3">
      <c r="A205" s="1">
        <v>204</v>
      </c>
      <c r="B205" t="s">
        <v>204</v>
      </c>
      <c r="C205" t="str">
        <f>HYPERLINK("https://talan.bank.gov.ua/get-user-certificate/89bf2ZTkd0J-7eXwFxyB","Завантажити сертифікат")</f>
        <v>Завантажити сертифікат</v>
      </c>
    </row>
    <row r="206" spans="1:3" x14ac:dyDescent="0.3">
      <c r="A206" s="1">
        <v>205</v>
      </c>
      <c r="B206" t="s">
        <v>205</v>
      </c>
      <c r="C206" t="str">
        <f>HYPERLINK("https://talan.bank.gov.ua/get-user-certificate/89bf2U5IeWuG9WXoGRAy","Завантажити сертифікат")</f>
        <v>Завантажити сертифікат</v>
      </c>
    </row>
    <row r="207" spans="1:3" x14ac:dyDescent="0.3">
      <c r="A207" s="1">
        <v>206</v>
      </c>
      <c r="B207" t="s">
        <v>206</v>
      </c>
      <c r="C207" t="str">
        <f>HYPERLINK("https://talan.bank.gov.ua/get-user-certificate/89bf2e4TUGQMUQVN-UVz","Завантажити сертифікат")</f>
        <v>Завантажити сертифікат</v>
      </c>
    </row>
    <row r="208" spans="1:3" x14ac:dyDescent="0.3">
      <c r="A208" s="1">
        <v>207</v>
      </c>
      <c r="B208" t="s">
        <v>207</v>
      </c>
      <c r="C208" t="str">
        <f>HYPERLINK("https://talan.bank.gov.ua/get-user-certificate/89bf2jdDcpsbU8ZjR__D","Завантажити сертифікат")</f>
        <v>Завантажити сертифікат</v>
      </c>
    </row>
    <row r="209" spans="1:3" x14ac:dyDescent="0.3">
      <c r="A209" s="1">
        <v>208</v>
      </c>
      <c r="B209" t="s">
        <v>208</v>
      </c>
      <c r="C209" t="str">
        <f>HYPERLINK("https://talan.bank.gov.ua/get-user-certificate/89bf2-rPeCmUvuhFw4YZ","Завантажити сертифікат")</f>
        <v>Завантажити сертифікат</v>
      </c>
    </row>
    <row r="210" spans="1:3" x14ac:dyDescent="0.3">
      <c r="A210" s="1">
        <v>209</v>
      </c>
      <c r="B210" t="s">
        <v>209</v>
      </c>
      <c r="C210" t="str">
        <f>HYPERLINK("https://talan.bank.gov.ua/get-user-certificate/89bf2NOqi4AApGOf7rZ4","Завантажити сертифікат")</f>
        <v>Завантажити сертифікат</v>
      </c>
    </row>
    <row r="211" spans="1:3" x14ac:dyDescent="0.3">
      <c r="A211" s="1">
        <v>210</v>
      </c>
      <c r="B211" t="s">
        <v>210</v>
      </c>
      <c r="C211" t="str">
        <f>HYPERLINK("https://talan.bank.gov.ua/get-user-certificate/89bf2jpounXLCvJu0cAW","Завантажити сертифікат")</f>
        <v>Завантажити сертифікат</v>
      </c>
    </row>
    <row r="212" spans="1:3" x14ac:dyDescent="0.3">
      <c r="A212" s="1">
        <v>211</v>
      </c>
      <c r="B212" t="s">
        <v>211</v>
      </c>
      <c r="C212" t="str">
        <f>HYPERLINK("https://talan.bank.gov.ua/get-user-certificate/89bf2r7CFHtpJ9wJMWJT","Завантажити сертифікат")</f>
        <v>Завантажити сертифікат</v>
      </c>
    </row>
    <row r="213" spans="1:3" x14ac:dyDescent="0.3">
      <c r="A213" s="1">
        <v>212</v>
      </c>
      <c r="B213" t="s">
        <v>212</v>
      </c>
      <c r="C213" t="str">
        <f>HYPERLINK("https://talan.bank.gov.ua/get-user-certificate/89bf2Z_rPj9p0-C7weyO","Завантажити сертифікат")</f>
        <v>Завантажити сертифікат</v>
      </c>
    </row>
    <row r="214" spans="1:3" x14ac:dyDescent="0.3">
      <c r="A214" s="1">
        <v>213</v>
      </c>
      <c r="B214" t="s">
        <v>213</v>
      </c>
      <c r="C214" t="str">
        <f>HYPERLINK("https://talan.bank.gov.ua/get-user-certificate/89bf2frfg-yEb-30TjfF","Завантажити сертифікат")</f>
        <v>Завантажити сертифікат</v>
      </c>
    </row>
    <row r="215" spans="1:3" x14ac:dyDescent="0.3">
      <c r="A215" s="1">
        <v>214</v>
      </c>
      <c r="B215" t="s">
        <v>214</v>
      </c>
      <c r="C215" t="str">
        <f>HYPERLINK("https://talan.bank.gov.ua/get-user-certificate/89bf2ihbIvtbgzgwGc87","Завантажити сертифікат")</f>
        <v>Завантажити сертифікат</v>
      </c>
    </row>
    <row r="216" spans="1:3" x14ac:dyDescent="0.3">
      <c r="A216" s="1">
        <v>215</v>
      </c>
      <c r="B216" t="s">
        <v>215</v>
      </c>
      <c r="C216" t="str">
        <f>HYPERLINK("https://talan.bank.gov.ua/get-user-certificate/89bf2aCc-PPJe6fuUirH","Завантажити сертифікат")</f>
        <v>Завантажити сертифікат</v>
      </c>
    </row>
    <row r="217" spans="1:3" x14ac:dyDescent="0.3">
      <c r="A217" s="1">
        <v>216</v>
      </c>
      <c r="B217" t="s">
        <v>216</v>
      </c>
      <c r="C217" t="str">
        <f>HYPERLINK("https://talan.bank.gov.ua/get-user-certificate/89bf2g4pyJgvf0Z5IePG","Завантажити сертифікат")</f>
        <v>Завантажити сертифікат</v>
      </c>
    </row>
    <row r="218" spans="1:3" x14ac:dyDescent="0.3">
      <c r="A218" s="1">
        <v>217</v>
      </c>
      <c r="B218" t="s">
        <v>217</v>
      </c>
      <c r="C218" t="str">
        <f>HYPERLINK("https://talan.bank.gov.ua/get-user-certificate/89bf2xLwZqEW4ufefKrD","Завантажити сертифікат")</f>
        <v>Завантажити сертифікат</v>
      </c>
    </row>
    <row r="219" spans="1:3" x14ac:dyDescent="0.3">
      <c r="A219" s="1">
        <v>218</v>
      </c>
      <c r="B219" t="s">
        <v>218</v>
      </c>
      <c r="C219" t="str">
        <f>HYPERLINK("https://talan.bank.gov.ua/get-user-certificate/89bf22PPl2PBFvPs8CXW","Завантажити сертифікат")</f>
        <v>Завантажити сертифікат</v>
      </c>
    </row>
    <row r="220" spans="1:3" x14ac:dyDescent="0.3">
      <c r="A220" s="1">
        <v>219</v>
      </c>
      <c r="B220" t="s">
        <v>219</v>
      </c>
      <c r="C220" t="str">
        <f>HYPERLINK("https://talan.bank.gov.ua/get-user-certificate/89bf2JQkg2uF3siTgCN9","Завантажити сертифікат")</f>
        <v>Завантажити сертифікат</v>
      </c>
    </row>
    <row r="221" spans="1:3" x14ac:dyDescent="0.3">
      <c r="A221" s="1">
        <v>220</v>
      </c>
      <c r="B221" t="s">
        <v>220</v>
      </c>
      <c r="C221" t="str">
        <f>HYPERLINK("https://talan.bank.gov.ua/get-user-certificate/89bf2T7lP9X1yqcsnD2X","Завантажити сертифікат")</f>
        <v>Завантажити сертифікат</v>
      </c>
    </row>
    <row r="222" spans="1:3" x14ac:dyDescent="0.3">
      <c r="A222" s="1">
        <v>221</v>
      </c>
      <c r="B222" t="s">
        <v>221</v>
      </c>
      <c r="C222" t="str">
        <f>HYPERLINK("https://talan.bank.gov.ua/get-user-certificate/89bf2v--paSyhma8JNGO","Завантажити сертифікат")</f>
        <v>Завантажити сертифікат</v>
      </c>
    </row>
    <row r="223" spans="1:3" x14ac:dyDescent="0.3">
      <c r="A223" s="1">
        <v>222</v>
      </c>
      <c r="B223" t="s">
        <v>222</v>
      </c>
      <c r="C223" t="str">
        <f>HYPERLINK("https://talan.bank.gov.ua/get-user-certificate/89bf2s_msUe_5njdRxVN","Завантажити сертифікат")</f>
        <v>Завантажити сертифікат</v>
      </c>
    </row>
    <row r="224" spans="1:3" x14ac:dyDescent="0.3">
      <c r="A224" s="1">
        <v>223</v>
      </c>
      <c r="B224" t="s">
        <v>223</v>
      </c>
      <c r="C224" t="str">
        <f>HYPERLINK("https://talan.bank.gov.ua/get-user-certificate/89bf2abY3RB89OilZnE7","Завантажити сертифікат")</f>
        <v>Завантажити сертифікат</v>
      </c>
    </row>
    <row r="225" spans="1:3" x14ac:dyDescent="0.3">
      <c r="A225" s="1">
        <v>224</v>
      </c>
      <c r="B225" t="s">
        <v>224</v>
      </c>
      <c r="C225" t="str">
        <f>HYPERLINK("https://talan.bank.gov.ua/get-user-certificate/89bf2lEnhZVVYulnaZCd","Завантажити сертифікат")</f>
        <v>Завантажити сертифікат</v>
      </c>
    </row>
    <row r="226" spans="1:3" x14ac:dyDescent="0.3">
      <c r="A226" s="1">
        <v>225</v>
      </c>
      <c r="B226" t="s">
        <v>225</v>
      </c>
      <c r="C226" t="str">
        <f>HYPERLINK("https://talan.bank.gov.ua/get-user-certificate/89bf2oc8v1VNqXs6hv09","Завантажити сертифікат")</f>
        <v>Завантажити сертифікат</v>
      </c>
    </row>
    <row r="227" spans="1:3" x14ac:dyDescent="0.3">
      <c r="A227" s="1">
        <v>226</v>
      </c>
      <c r="B227" t="s">
        <v>226</v>
      </c>
      <c r="C227" t="str">
        <f>HYPERLINK("https://talan.bank.gov.ua/get-user-certificate/89bf2MAcbXCBcSDfWvIO","Завантажити сертифікат")</f>
        <v>Завантажити сертифікат</v>
      </c>
    </row>
    <row r="228" spans="1:3" x14ac:dyDescent="0.3">
      <c r="A228" s="1">
        <v>227</v>
      </c>
      <c r="B228" t="s">
        <v>227</v>
      </c>
      <c r="C228" t="str">
        <f>HYPERLINK("https://talan.bank.gov.ua/get-user-certificate/89bf2NvS-5oM0BO3DDT1","Завантажити сертифікат")</f>
        <v>Завантажити сертифікат</v>
      </c>
    </row>
    <row r="229" spans="1:3" x14ac:dyDescent="0.3">
      <c r="A229" s="1">
        <v>228</v>
      </c>
      <c r="B229" t="s">
        <v>228</v>
      </c>
      <c r="C229" t="str">
        <f>HYPERLINK("https://talan.bank.gov.ua/get-user-certificate/89bf2yO1lW8fnQvZModF","Завантажити сертифікат")</f>
        <v>Завантажити сертифікат</v>
      </c>
    </row>
    <row r="230" spans="1:3" x14ac:dyDescent="0.3">
      <c r="A230" s="1">
        <v>229</v>
      </c>
      <c r="B230" t="s">
        <v>229</v>
      </c>
      <c r="C230" t="str">
        <f>HYPERLINK("https://talan.bank.gov.ua/get-user-certificate/89bf2VcfDY4M01dkABoA","Завантажити сертифікат")</f>
        <v>Завантажити сертифікат</v>
      </c>
    </row>
    <row r="231" spans="1:3" x14ac:dyDescent="0.3">
      <c r="A231" s="1">
        <v>230</v>
      </c>
      <c r="B231" t="s">
        <v>230</v>
      </c>
      <c r="C231" t="str">
        <f>HYPERLINK("https://talan.bank.gov.ua/get-user-certificate/89bf21LUAYG4Wiadvr_W","Завантажити сертифікат")</f>
        <v>Завантажити сертифікат</v>
      </c>
    </row>
    <row r="232" spans="1:3" x14ac:dyDescent="0.3">
      <c r="A232" s="1">
        <v>231</v>
      </c>
      <c r="B232" t="s">
        <v>231</v>
      </c>
      <c r="C232" t="str">
        <f>HYPERLINK("https://talan.bank.gov.ua/get-user-certificate/89bf2kyS7CZU3K3eK6pO","Завантажити сертифікат")</f>
        <v>Завантажити сертифікат</v>
      </c>
    </row>
    <row r="233" spans="1:3" x14ac:dyDescent="0.3">
      <c r="A233" s="1">
        <v>232</v>
      </c>
      <c r="B233" t="s">
        <v>232</v>
      </c>
      <c r="C233" t="str">
        <f>HYPERLINK("https://talan.bank.gov.ua/get-user-certificate/89bf2fo5zF7LyS5Jumnj","Завантажити сертифікат")</f>
        <v>Завантажити сертифікат</v>
      </c>
    </row>
    <row r="234" spans="1:3" x14ac:dyDescent="0.3">
      <c r="A234" s="1">
        <v>233</v>
      </c>
      <c r="B234" t="s">
        <v>233</v>
      </c>
      <c r="C234" t="str">
        <f>HYPERLINK("https://talan.bank.gov.ua/get-user-certificate/89bf2FdVBlpNqphun0Dk","Завантажити сертифікат")</f>
        <v>Завантажити сертифікат</v>
      </c>
    </row>
    <row r="235" spans="1:3" x14ac:dyDescent="0.3">
      <c r="A235" s="1">
        <v>234</v>
      </c>
      <c r="B235" t="s">
        <v>234</v>
      </c>
      <c r="C235" t="str">
        <f>HYPERLINK("https://talan.bank.gov.ua/get-user-certificate/89bf2VsgyYyXX8NS_7rP","Завантажити сертифікат")</f>
        <v>Завантажити сертифікат</v>
      </c>
    </row>
    <row r="236" spans="1:3" x14ac:dyDescent="0.3">
      <c r="A236" s="1">
        <v>235</v>
      </c>
      <c r="B236" t="s">
        <v>235</v>
      </c>
      <c r="C236" t="str">
        <f>HYPERLINK("https://talan.bank.gov.ua/get-user-certificate/89bf2nPYkI6CQLc5TTdh","Завантажити сертифікат")</f>
        <v>Завантажити сертифікат</v>
      </c>
    </row>
    <row r="237" spans="1:3" x14ac:dyDescent="0.3">
      <c r="A237" s="1">
        <v>236</v>
      </c>
      <c r="B237" t="s">
        <v>236</v>
      </c>
      <c r="C237" t="str">
        <f>HYPERLINK("https://talan.bank.gov.ua/get-user-certificate/89bf2e44HL-HGBOjEXvy","Завантажити сертифікат")</f>
        <v>Завантажити сертифікат</v>
      </c>
    </row>
    <row r="238" spans="1:3" x14ac:dyDescent="0.3">
      <c r="A238" s="1">
        <v>237</v>
      </c>
      <c r="B238" t="s">
        <v>237</v>
      </c>
      <c r="C238" t="str">
        <f>HYPERLINK("https://talan.bank.gov.ua/get-user-certificate/89bf2WGA-pJ61HC6qqDF","Завантажити сертифікат")</f>
        <v>Завантажити сертифікат</v>
      </c>
    </row>
    <row r="239" spans="1:3" x14ac:dyDescent="0.3">
      <c r="A239" s="1">
        <v>238</v>
      </c>
      <c r="B239" t="s">
        <v>238</v>
      </c>
      <c r="C239" t="str">
        <f>HYPERLINK("https://talan.bank.gov.ua/get-user-certificate/89bf2EIYzcptAroTxtxr","Завантажити сертифікат")</f>
        <v>Завантажити сертифікат</v>
      </c>
    </row>
    <row r="240" spans="1:3" x14ac:dyDescent="0.3">
      <c r="A240" s="1">
        <v>239</v>
      </c>
      <c r="B240" t="s">
        <v>239</v>
      </c>
      <c r="C240" t="str">
        <f>HYPERLINK("https://talan.bank.gov.ua/get-user-certificate/89bf2bmKYepLuteOhbAC","Завантажити сертифікат")</f>
        <v>Завантажити сертифікат</v>
      </c>
    </row>
    <row r="241" spans="1:3" x14ac:dyDescent="0.3">
      <c r="A241" s="1">
        <v>240</v>
      </c>
      <c r="B241" t="s">
        <v>240</v>
      </c>
      <c r="C241" t="str">
        <f>HYPERLINK("https://talan.bank.gov.ua/get-user-certificate/89bf2lI5E3NGkAEc_XIh","Завантажити сертифікат")</f>
        <v>Завантажити сертифікат</v>
      </c>
    </row>
    <row r="242" spans="1:3" x14ac:dyDescent="0.3">
      <c r="A242" s="1">
        <v>241</v>
      </c>
      <c r="B242" t="s">
        <v>241</v>
      </c>
      <c r="C242" t="str">
        <f>HYPERLINK("https://talan.bank.gov.ua/get-user-certificate/89bf26trYQqs86xjSx-i","Завантажити сертифікат")</f>
        <v>Завантажити сертифікат</v>
      </c>
    </row>
    <row r="243" spans="1:3" x14ac:dyDescent="0.3">
      <c r="A243" s="1">
        <v>242</v>
      </c>
      <c r="B243" t="s">
        <v>242</v>
      </c>
      <c r="C243" t="str">
        <f>HYPERLINK("https://talan.bank.gov.ua/get-user-certificate/89bf2Ojnrzhf2oCTynkZ","Завантажити сертифікат")</f>
        <v>Завантажити сертифікат</v>
      </c>
    </row>
    <row r="244" spans="1:3" x14ac:dyDescent="0.3">
      <c r="A244" s="1">
        <v>243</v>
      </c>
      <c r="B244" t="s">
        <v>243</v>
      </c>
      <c r="C244" t="str">
        <f>HYPERLINK("https://talan.bank.gov.ua/get-user-certificate/89bf2A0ifujPAUVBHwj2","Завантажити сертифікат")</f>
        <v>Завантажити сертифікат</v>
      </c>
    </row>
    <row r="245" spans="1:3" x14ac:dyDescent="0.3">
      <c r="A245" s="1">
        <v>244</v>
      </c>
      <c r="B245" t="s">
        <v>244</v>
      </c>
      <c r="C245" t="str">
        <f>HYPERLINK("https://talan.bank.gov.ua/get-user-certificate/89bf2sSxm-CUDwutYm7y","Завантажити сертифікат")</f>
        <v>Завантажити сертифікат</v>
      </c>
    </row>
    <row r="246" spans="1:3" x14ac:dyDescent="0.3">
      <c r="A246" s="1">
        <v>245</v>
      </c>
      <c r="B246" t="s">
        <v>245</v>
      </c>
      <c r="C246" t="str">
        <f>HYPERLINK("https://talan.bank.gov.ua/get-user-certificate/89bf2HJRN5nKCV46ysFb","Завантажити сертифікат")</f>
        <v>Завантажити сертифікат</v>
      </c>
    </row>
    <row r="247" spans="1:3" x14ac:dyDescent="0.3">
      <c r="A247" s="1">
        <v>246</v>
      </c>
      <c r="B247" t="s">
        <v>246</v>
      </c>
      <c r="C247" t="str">
        <f>HYPERLINK("https://talan.bank.gov.ua/get-user-certificate/89bf2nZ9yt7oATr9nLDN","Завантажити сертифікат")</f>
        <v>Завантажити сертифікат</v>
      </c>
    </row>
    <row r="248" spans="1:3" x14ac:dyDescent="0.3">
      <c r="A248" s="1">
        <v>247</v>
      </c>
      <c r="B248" t="s">
        <v>247</v>
      </c>
      <c r="C248" t="str">
        <f>HYPERLINK("https://talan.bank.gov.ua/get-user-certificate/89bf2nEm5HwlnE8jVa9p","Завантажити сертифікат")</f>
        <v>Завантажити сертифікат</v>
      </c>
    </row>
    <row r="249" spans="1:3" x14ac:dyDescent="0.3">
      <c r="A249" s="1">
        <v>248</v>
      </c>
      <c r="B249" t="s">
        <v>248</v>
      </c>
      <c r="C249" t="str">
        <f>HYPERLINK("https://talan.bank.gov.ua/get-user-certificate/89bf2K1oGtW8QQlLJcKg","Завантажити сертифікат")</f>
        <v>Завантажити сертифікат</v>
      </c>
    </row>
    <row r="250" spans="1:3" x14ac:dyDescent="0.3">
      <c r="A250" s="1">
        <v>249</v>
      </c>
      <c r="B250" t="s">
        <v>249</v>
      </c>
      <c r="C250" t="str">
        <f>HYPERLINK("https://talan.bank.gov.ua/get-user-certificate/89bf2rUoqnF6V3F3ak6Z","Завантажити сертифікат")</f>
        <v>Завантажити сертифікат</v>
      </c>
    </row>
    <row r="251" spans="1:3" x14ac:dyDescent="0.3">
      <c r="A251" s="1">
        <v>250</v>
      </c>
      <c r="B251" t="s">
        <v>250</v>
      </c>
      <c r="C251" t="str">
        <f>HYPERLINK("https://talan.bank.gov.ua/get-user-certificate/89bf2n7L6OOPffaLaVGd","Завантажити сертифікат")</f>
        <v>Завантажити сертифікат</v>
      </c>
    </row>
    <row r="252" spans="1:3" x14ac:dyDescent="0.3">
      <c r="A252" s="1">
        <v>251</v>
      </c>
      <c r="B252" t="s">
        <v>251</v>
      </c>
      <c r="C252" t="str">
        <f>HYPERLINK("https://talan.bank.gov.ua/get-user-certificate/89bf2_K25M7AZ0vY3jMy","Завантажити сертифікат")</f>
        <v>Завантажити сертифікат</v>
      </c>
    </row>
    <row r="253" spans="1:3" x14ac:dyDescent="0.3">
      <c r="A253" s="1">
        <v>252</v>
      </c>
      <c r="B253" t="s">
        <v>252</v>
      </c>
      <c r="C253" t="str">
        <f>HYPERLINK("https://talan.bank.gov.ua/get-user-certificate/89bf2QuZRbS8-lIWjYMj","Завантажити сертифікат")</f>
        <v>Завантажити сертифікат</v>
      </c>
    </row>
    <row r="254" spans="1:3" x14ac:dyDescent="0.3">
      <c r="A254" s="1">
        <v>253</v>
      </c>
      <c r="B254" t="s">
        <v>253</v>
      </c>
      <c r="C254" t="str">
        <f>HYPERLINK("https://talan.bank.gov.ua/get-user-certificate/89bf2VjBBaLGK8w8J3fk","Завантажити сертифікат")</f>
        <v>Завантажити сертифікат</v>
      </c>
    </row>
    <row r="255" spans="1:3" x14ac:dyDescent="0.3">
      <c r="A255" s="1">
        <v>254</v>
      </c>
      <c r="B255" t="s">
        <v>254</v>
      </c>
      <c r="C255" t="str">
        <f>HYPERLINK("https://talan.bank.gov.ua/get-user-certificate/89bf2Unsm5RXrL3q8Rs9","Завантажити сертифікат")</f>
        <v>Завантажити сертифікат</v>
      </c>
    </row>
    <row r="256" spans="1:3" x14ac:dyDescent="0.3">
      <c r="A256" s="1">
        <v>255</v>
      </c>
      <c r="B256" t="s">
        <v>255</v>
      </c>
      <c r="C256" t="str">
        <f>HYPERLINK("https://talan.bank.gov.ua/get-user-certificate/89bf2sCsc920IPPizOhT","Завантажити сертифікат")</f>
        <v>Завантажити сертифікат</v>
      </c>
    </row>
    <row r="257" spans="1:3" x14ac:dyDescent="0.3">
      <c r="A257" s="1">
        <v>256</v>
      </c>
      <c r="B257" t="s">
        <v>256</v>
      </c>
      <c r="C257" t="str">
        <f>HYPERLINK("https://talan.bank.gov.ua/get-user-certificate/89bf2_kEZghxVmnRGaf9","Завантажити сертифікат")</f>
        <v>Завантажити сертифікат</v>
      </c>
    </row>
    <row r="258" spans="1:3" x14ac:dyDescent="0.3">
      <c r="A258" s="1">
        <v>257</v>
      </c>
      <c r="B258" t="s">
        <v>257</v>
      </c>
      <c r="C258" t="str">
        <f>HYPERLINK("https://talan.bank.gov.ua/get-user-certificate/89bf2zst3T1SFqLeWmAQ","Завантажити сертифікат")</f>
        <v>Завантажити сертифікат</v>
      </c>
    </row>
    <row r="259" spans="1:3" x14ac:dyDescent="0.3">
      <c r="A259" s="1">
        <v>258</v>
      </c>
      <c r="B259" t="s">
        <v>258</v>
      </c>
      <c r="C259" t="str">
        <f>HYPERLINK("https://talan.bank.gov.ua/get-user-certificate/89bf2HzTrxWhGlQL1Bs3","Завантажити сертифікат")</f>
        <v>Завантажити сертифікат</v>
      </c>
    </row>
    <row r="260" spans="1:3" x14ac:dyDescent="0.3">
      <c r="A260" s="1">
        <v>259</v>
      </c>
      <c r="B260" t="s">
        <v>259</v>
      </c>
      <c r="C260" t="str">
        <f>HYPERLINK("https://talan.bank.gov.ua/get-user-certificate/89bf2Wf7fNCaBGvXaEWe","Завантажити сертифікат")</f>
        <v>Завантажити сертифікат</v>
      </c>
    </row>
    <row r="261" spans="1:3" x14ac:dyDescent="0.3">
      <c r="A261" s="1">
        <v>260</v>
      </c>
      <c r="B261" t="s">
        <v>260</v>
      </c>
      <c r="C261" t="str">
        <f>HYPERLINK("https://talan.bank.gov.ua/get-user-certificate/89bf23pi-T3wvbmLB_1A","Завантажити сертифікат")</f>
        <v>Завантажити сертифікат</v>
      </c>
    </row>
    <row r="262" spans="1:3" x14ac:dyDescent="0.3">
      <c r="A262" s="1">
        <v>261</v>
      </c>
      <c r="B262" t="s">
        <v>261</v>
      </c>
      <c r="C262" t="str">
        <f>HYPERLINK("https://talan.bank.gov.ua/get-user-certificate/89bf2EZpEXj9VshjO53X","Завантажити сертифікат")</f>
        <v>Завантажити сертифікат</v>
      </c>
    </row>
    <row r="263" spans="1:3" x14ac:dyDescent="0.3">
      <c r="A263" s="1">
        <v>262</v>
      </c>
      <c r="B263" t="s">
        <v>262</v>
      </c>
      <c r="C263" t="str">
        <f>HYPERLINK("https://talan.bank.gov.ua/get-user-certificate/89bf2OG4r4d8lB8vNrAI","Завантажити сертифікат")</f>
        <v>Завантажити сертифікат</v>
      </c>
    </row>
    <row r="264" spans="1:3" x14ac:dyDescent="0.3">
      <c r="A264" s="1">
        <v>263</v>
      </c>
      <c r="B264" t="s">
        <v>263</v>
      </c>
      <c r="C264" t="str">
        <f>HYPERLINK("https://talan.bank.gov.ua/get-user-certificate/89bf2FcznrNKpuD0d5Jz","Завантажити сертифікат")</f>
        <v>Завантажити сертифікат</v>
      </c>
    </row>
    <row r="265" spans="1:3" x14ac:dyDescent="0.3">
      <c r="A265" s="1">
        <v>264</v>
      </c>
      <c r="B265" t="s">
        <v>264</v>
      </c>
      <c r="C265" t="str">
        <f>HYPERLINK("https://talan.bank.gov.ua/get-user-certificate/89bf2sVXZRKM3Ae6lc28","Завантажити сертифікат")</f>
        <v>Завантажити сертифікат</v>
      </c>
    </row>
    <row r="266" spans="1:3" x14ac:dyDescent="0.3">
      <c r="A266" s="1">
        <v>265</v>
      </c>
      <c r="B266" t="s">
        <v>265</v>
      </c>
      <c r="C266" t="str">
        <f>HYPERLINK("https://talan.bank.gov.ua/get-user-certificate/89bf2EZKAQdVOD5mas33","Завантажити сертифікат")</f>
        <v>Завантажити сертифікат</v>
      </c>
    </row>
    <row r="267" spans="1:3" x14ac:dyDescent="0.3">
      <c r="A267" s="1">
        <v>266</v>
      </c>
      <c r="B267" t="s">
        <v>266</v>
      </c>
      <c r="C267" t="str">
        <f>HYPERLINK("https://talan.bank.gov.ua/get-user-certificate/89bf2gdY4pZxZIWTODY3","Завантажити сертифікат")</f>
        <v>Завантажити сертифікат</v>
      </c>
    </row>
    <row r="268" spans="1:3" x14ac:dyDescent="0.3">
      <c r="A268" s="1">
        <v>267</v>
      </c>
      <c r="B268" t="s">
        <v>267</v>
      </c>
      <c r="C268" t="str">
        <f>HYPERLINK("https://talan.bank.gov.ua/get-user-certificate/89bf2JDGtzuaMPvlJLg6","Завантажити сертифікат")</f>
        <v>Завантажити сертифікат</v>
      </c>
    </row>
    <row r="269" spans="1:3" x14ac:dyDescent="0.3">
      <c r="A269" s="1">
        <v>268</v>
      </c>
      <c r="B269" t="s">
        <v>268</v>
      </c>
      <c r="C269" t="str">
        <f>HYPERLINK("https://talan.bank.gov.ua/get-user-certificate/89bf2MwEYSWlr7DsRVNd","Завантажити сертифікат")</f>
        <v>Завантажити сертифікат</v>
      </c>
    </row>
    <row r="270" spans="1:3" x14ac:dyDescent="0.3">
      <c r="A270" s="1">
        <v>269</v>
      </c>
      <c r="B270" t="s">
        <v>269</v>
      </c>
      <c r="C270" t="str">
        <f>HYPERLINK("https://talan.bank.gov.ua/get-user-certificate/89bf2ncjzkx29fzm_orf","Завантажити сертифікат")</f>
        <v>Завантажити сертифікат</v>
      </c>
    </row>
    <row r="271" spans="1:3" x14ac:dyDescent="0.3">
      <c r="A271" s="1">
        <v>270</v>
      </c>
      <c r="B271" t="s">
        <v>270</v>
      </c>
      <c r="C271" t="str">
        <f>HYPERLINK("https://talan.bank.gov.ua/get-user-certificate/89bf2E4NG7oRU8qq0_Xh","Завантажити сертифікат")</f>
        <v>Завантажити сертифікат</v>
      </c>
    </row>
    <row r="272" spans="1:3" x14ac:dyDescent="0.3">
      <c r="A272" s="1">
        <v>271</v>
      </c>
      <c r="B272" t="s">
        <v>271</v>
      </c>
      <c r="C272" t="str">
        <f>HYPERLINK("https://talan.bank.gov.ua/get-user-certificate/89bf2nnUx-ebBucni--M","Завантажити сертифікат")</f>
        <v>Завантажити сертифікат</v>
      </c>
    </row>
    <row r="273" spans="1:3" x14ac:dyDescent="0.3">
      <c r="A273" s="1">
        <v>272</v>
      </c>
      <c r="B273" t="s">
        <v>272</v>
      </c>
      <c r="C273" t="str">
        <f>HYPERLINK("https://talan.bank.gov.ua/get-user-certificate/89bf2SeJhMxDMe3CLR1I","Завантажити сертифікат")</f>
        <v>Завантажити сертифікат</v>
      </c>
    </row>
    <row r="274" spans="1:3" x14ac:dyDescent="0.3">
      <c r="A274" s="1">
        <v>273</v>
      </c>
      <c r="B274" t="s">
        <v>273</v>
      </c>
      <c r="C274" t="str">
        <f>HYPERLINK("https://talan.bank.gov.ua/get-user-certificate/89bf2OrfSu3h35pGnm4u","Завантажити сертифікат")</f>
        <v>Завантажити сертифікат</v>
      </c>
    </row>
    <row r="275" spans="1:3" x14ac:dyDescent="0.3">
      <c r="A275" s="1">
        <v>274</v>
      </c>
      <c r="B275" t="s">
        <v>274</v>
      </c>
      <c r="C275" t="str">
        <f>HYPERLINK("https://talan.bank.gov.ua/get-user-certificate/89bf2Z26GbNp_WzJfBcq","Завантажити сертифікат")</f>
        <v>Завантажити сертифікат</v>
      </c>
    </row>
    <row r="276" spans="1:3" x14ac:dyDescent="0.3">
      <c r="A276" s="1">
        <v>275</v>
      </c>
      <c r="B276" t="s">
        <v>275</v>
      </c>
      <c r="C276" t="str">
        <f>HYPERLINK("https://talan.bank.gov.ua/get-user-certificate/89bf2pe8-9XKRbiEhuhW","Завантажити сертифікат")</f>
        <v>Завантажити сертифікат</v>
      </c>
    </row>
    <row r="277" spans="1:3" x14ac:dyDescent="0.3">
      <c r="A277" s="1">
        <v>276</v>
      </c>
      <c r="B277" t="s">
        <v>276</v>
      </c>
      <c r="C277" t="str">
        <f>HYPERLINK("https://talan.bank.gov.ua/get-user-certificate/89bf2f0batobOXdC_9Nn","Завантажити сертифікат")</f>
        <v>Завантажити сертифікат</v>
      </c>
    </row>
    <row r="278" spans="1:3" x14ac:dyDescent="0.3">
      <c r="A278" s="1">
        <v>277</v>
      </c>
      <c r="B278" t="s">
        <v>277</v>
      </c>
      <c r="C278" t="str">
        <f>HYPERLINK("https://talan.bank.gov.ua/get-user-certificate/89bf2oYBuyzmFY7qFRIq","Завантажити сертифікат")</f>
        <v>Завантажити сертифікат</v>
      </c>
    </row>
    <row r="279" spans="1:3" x14ac:dyDescent="0.3">
      <c r="A279" s="1">
        <v>278</v>
      </c>
      <c r="B279" t="s">
        <v>278</v>
      </c>
      <c r="C279" t="str">
        <f>HYPERLINK("https://talan.bank.gov.ua/get-user-certificate/89bf2Eu1CGuOYLj0W1k8","Завантажити сертифікат")</f>
        <v>Завантажити сертифікат</v>
      </c>
    </row>
    <row r="280" spans="1:3" x14ac:dyDescent="0.3">
      <c r="A280" s="1">
        <v>279</v>
      </c>
      <c r="B280" t="s">
        <v>279</v>
      </c>
      <c r="C280" t="str">
        <f>HYPERLINK("https://talan.bank.gov.ua/get-user-certificate/89bf26hyCO8taalE3AGN","Завантажити сертифікат")</f>
        <v>Завантажити сертифікат</v>
      </c>
    </row>
    <row r="281" spans="1:3" x14ac:dyDescent="0.3">
      <c r="A281" s="1">
        <v>280</v>
      </c>
      <c r="B281" t="s">
        <v>280</v>
      </c>
      <c r="C281" t="str">
        <f>HYPERLINK("https://talan.bank.gov.ua/get-user-certificate/89bf2xw4BQNEebVS53PN","Завантажити сертифікат")</f>
        <v>Завантажити сертифікат</v>
      </c>
    </row>
    <row r="282" spans="1:3" x14ac:dyDescent="0.3">
      <c r="A282" s="1">
        <v>281</v>
      </c>
      <c r="B282" t="s">
        <v>281</v>
      </c>
      <c r="C282" t="str">
        <f>HYPERLINK("https://talan.bank.gov.ua/get-user-certificate/89bf2AO36Qk1J4NWaHJW","Завантажити сертифікат")</f>
        <v>Завантажити сертифікат</v>
      </c>
    </row>
    <row r="283" spans="1:3" x14ac:dyDescent="0.3">
      <c r="A283" s="1">
        <v>282</v>
      </c>
      <c r="B283" t="s">
        <v>282</v>
      </c>
      <c r="C283" t="str">
        <f>HYPERLINK("https://talan.bank.gov.ua/get-user-certificate/89bf2KxpeNvHH9sMABKP","Завантажити сертифікат")</f>
        <v>Завантажити сертифікат</v>
      </c>
    </row>
    <row r="284" spans="1:3" x14ac:dyDescent="0.3">
      <c r="A284" s="1">
        <v>283</v>
      </c>
      <c r="B284" t="s">
        <v>283</v>
      </c>
      <c r="C284" t="str">
        <f>HYPERLINK("https://talan.bank.gov.ua/get-user-certificate/89bf20hZtwps6JRFlCRI","Завантажити сертифікат")</f>
        <v>Завантажити сертифікат</v>
      </c>
    </row>
    <row r="285" spans="1:3" x14ac:dyDescent="0.3">
      <c r="A285" s="1">
        <v>284</v>
      </c>
      <c r="B285" t="s">
        <v>284</v>
      </c>
      <c r="C285" t="str">
        <f>HYPERLINK("https://talan.bank.gov.ua/get-user-certificate/89bf284UnFx4RllQN72k","Завантажити сертифікат")</f>
        <v>Завантажити сертифікат</v>
      </c>
    </row>
    <row r="286" spans="1:3" x14ac:dyDescent="0.3">
      <c r="A286" s="1">
        <v>285</v>
      </c>
      <c r="B286" t="s">
        <v>285</v>
      </c>
      <c r="C286" t="str">
        <f>HYPERLINK("https://talan.bank.gov.ua/get-user-certificate/89bf2MUF3hhzTdJceCLb","Завантажити сертифікат")</f>
        <v>Завантажити сертифікат</v>
      </c>
    </row>
    <row r="287" spans="1:3" x14ac:dyDescent="0.3">
      <c r="A287" s="1">
        <v>286</v>
      </c>
      <c r="B287" t="s">
        <v>286</v>
      </c>
      <c r="C287" t="str">
        <f>HYPERLINK("https://talan.bank.gov.ua/get-user-certificate/89bf2mLzH-KY08Ip4h4p","Завантажити сертифікат")</f>
        <v>Завантажити сертифікат</v>
      </c>
    </row>
    <row r="288" spans="1:3" x14ac:dyDescent="0.3">
      <c r="A288" s="1">
        <v>287</v>
      </c>
      <c r="B288" t="s">
        <v>287</v>
      </c>
      <c r="C288" t="str">
        <f>HYPERLINK("https://talan.bank.gov.ua/get-user-certificate/89bf2NxbWu7RSGKD0Zl9","Завантажити сертифікат")</f>
        <v>Завантажити сертифікат</v>
      </c>
    </row>
    <row r="289" spans="1:3" x14ac:dyDescent="0.3">
      <c r="A289" s="1">
        <v>288</v>
      </c>
      <c r="B289" t="s">
        <v>288</v>
      </c>
      <c r="C289" t="str">
        <f>HYPERLINK("https://talan.bank.gov.ua/get-user-certificate/89bf2H0IoguTRqD6Qays","Завантажити сертифікат")</f>
        <v>Завантажити сертифікат</v>
      </c>
    </row>
    <row r="290" spans="1:3" x14ac:dyDescent="0.3">
      <c r="A290" s="1">
        <v>289</v>
      </c>
      <c r="B290" t="s">
        <v>289</v>
      </c>
      <c r="C290" t="str">
        <f>HYPERLINK("https://talan.bank.gov.ua/get-user-certificate/89bf2fqhK0EIS1VwCJz3","Завантажити сертифікат")</f>
        <v>Завантажити сертифікат</v>
      </c>
    </row>
    <row r="291" spans="1:3" x14ac:dyDescent="0.3">
      <c r="A291" s="1">
        <v>290</v>
      </c>
      <c r="B291" t="s">
        <v>290</v>
      </c>
      <c r="C291" t="str">
        <f>HYPERLINK("https://talan.bank.gov.ua/get-user-certificate/89bf24MvBfhV4yFv0X2u","Завантажити сертифікат")</f>
        <v>Завантажити сертифікат</v>
      </c>
    </row>
    <row r="292" spans="1:3" x14ac:dyDescent="0.3">
      <c r="A292" s="1">
        <v>291</v>
      </c>
      <c r="B292" t="s">
        <v>291</v>
      </c>
      <c r="C292" t="str">
        <f>HYPERLINK("https://talan.bank.gov.ua/get-user-certificate/89bf23Fyx4d79s7v6DQK","Завантажити сертифікат")</f>
        <v>Завантажити сертифікат</v>
      </c>
    </row>
    <row r="293" spans="1:3" x14ac:dyDescent="0.3">
      <c r="A293" s="1">
        <v>292</v>
      </c>
      <c r="B293" t="s">
        <v>292</v>
      </c>
      <c r="C293" t="str">
        <f>HYPERLINK("https://talan.bank.gov.ua/get-user-certificate/89bf2cFytfSBsHP4UKOc","Завантажити сертифікат")</f>
        <v>Завантажити сертифікат</v>
      </c>
    </row>
    <row r="294" spans="1:3" x14ac:dyDescent="0.3">
      <c r="A294" s="1">
        <v>293</v>
      </c>
      <c r="B294" t="s">
        <v>293</v>
      </c>
      <c r="C294" t="str">
        <f>HYPERLINK("https://talan.bank.gov.ua/get-user-certificate/89bf2AdeAiMBVeXJqflh","Завантажити сертифікат")</f>
        <v>Завантажити сертифікат</v>
      </c>
    </row>
    <row r="295" spans="1:3" x14ac:dyDescent="0.3">
      <c r="A295" s="1">
        <v>294</v>
      </c>
      <c r="B295" t="s">
        <v>294</v>
      </c>
      <c r="C295" t="str">
        <f>HYPERLINK("https://talan.bank.gov.ua/get-user-certificate/89bf2OBZV-fuIOaGUDjo","Завантажити сертифікат")</f>
        <v>Завантажити сертифікат</v>
      </c>
    </row>
    <row r="296" spans="1:3" x14ac:dyDescent="0.3">
      <c r="A296" s="1">
        <v>295</v>
      </c>
      <c r="B296" t="s">
        <v>295</v>
      </c>
      <c r="C296" t="str">
        <f>HYPERLINK("https://talan.bank.gov.ua/get-user-certificate/89bf2SBwyKmQozbmH5W-","Завантажити сертифікат")</f>
        <v>Завантажити сертифікат</v>
      </c>
    </row>
    <row r="297" spans="1:3" x14ac:dyDescent="0.3">
      <c r="A297" s="1">
        <v>296</v>
      </c>
      <c r="B297" t="s">
        <v>296</v>
      </c>
      <c r="C297" t="str">
        <f>HYPERLINK("https://talan.bank.gov.ua/get-user-certificate/89bf25bNA_QmA1-HUsBi","Завантажити сертифікат")</f>
        <v>Завантажити сертифікат</v>
      </c>
    </row>
    <row r="298" spans="1:3" x14ac:dyDescent="0.3">
      <c r="A298" s="1">
        <v>297</v>
      </c>
      <c r="B298" t="s">
        <v>297</v>
      </c>
      <c r="C298" t="str">
        <f>HYPERLINK("https://talan.bank.gov.ua/get-user-certificate/89bf2G31Wc9yRoHJgrM7","Завантажити сертифікат")</f>
        <v>Завантажити сертифікат</v>
      </c>
    </row>
    <row r="299" spans="1:3" x14ac:dyDescent="0.3">
      <c r="A299" s="1">
        <v>298</v>
      </c>
      <c r="B299" t="s">
        <v>298</v>
      </c>
      <c r="C299" t="str">
        <f>HYPERLINK("https://talan.bank.gov.ua/get-user-certificate/89bf2uPZnRG6SdEayGqx","Завантажити сертифікат")</f>
        <v>Завантажити сертифікат</v>
      </c>
    </row>
    <row r="300" spans="1:3" x14ac:dyDescent="0.3">
      <c r="A300" s="1">
        <v>299</v>
      </c>
      <c r="B300" t="s">
        <v>299</v>
      </c>
      <c r="C300" t="str">
        <f>HYPERLINK("https://talan.bank.gov.ua/get-user-certificate/89bf2ubw1ojusB3PNqND","Завантажити сертифікат")</f>
        <v>Завантажити сертифікат</v>
      </c>
    </row>
    <row r="301" spans="1:3" x14ac:dyDescent="0.3">
      <c r="A301" s="1">
        <v>300</v>
      </c>
      <c r="B301" t="s">
        <v>300</v>
      </c>
      <c r="C301" t="str">
        <f>HYPERLINK("https://talan.bank.gov.ua/get-user-certificate/89bf2N79b2PkaOqrVv3y","Завантажити сертифікат")</f>
        <v>Завантажити сертифікат</v>
      </c>
    </row>
    <row r="302" spans="1:3" x14ac:dyDescent="0.3">
      <c r="A302" s="1">
        <v>301</v>
      </c>
      <c r="B302" t="s">
        <v>301</v>
      </c>
      <c r="C302" t="str">
        <f>HYPERLINK("https://talan.bank.gov.ua/get-user-certificate/89bf2qMAxkPZfA8sB3rt","Завантажити сертифікат")</f>
        <v>Завантажити сертифікат</v>
      </c>
    </row>
    <row r="303" spans="1:3" x14ac:dyDescent="0.3">
      <c r="A303" s="1">
        <v>302</v>
      </c>
      <c r="B303" t="s">
        <v>302</v>
      </c>
      <c r="C303" t="str">
        <f>HYPERLINK("https://talan.bank.gov.ua/get-user-certificate/89bf2oeZ_sWXvKPcSKlJ","Завантажити сертифікат")</f>
        <v>Завантажити сертифікат</v>
      </c>
    </row>
    <row r="304" spans="1:3" x14ac:dyDescent="0.3">
      <c r="A304" s="1">
        <v>303</v>
      </c>
      <c r="B304" t="s">
        <v>303</v>
      </c>
      <c r="C304" t="str">
        <f>HYPERLINK("https://talan.bank.gov.ua/get-user-certificate/89bf2pNvJBt-vSBvRDeM","Завантажити сертифікат")</f>
        <v>Завантажити сертифікат</v>
      </c>
    </row>
    <row r="305" spans="1:3" x14ac:dyDescent="0.3">
      <c r="A305" s="1">
        <v>304</v>
      </c>
      <c r="B305" t="s">
        <v>304</v>
      </c>
      <c r="C305" t="str">
        <f>HYPERLINK("https://talan.bank.gov.ua/get-user-certificate/89bf21DTR2kiHGr1gm-d","Завантажити сертифікат")</f>
        <v>Завантажити сертифікат</v>
      </c>
    </row>
    <row r="306" spans="1:3" x14ac:dyDescent="0.3">
      <c r="A306" s="1">
        <v>305</v>
      </c>
      <c r="B306" t="s">
        <v>305</v>
      </c>
      <c r="C306" t="str">
        <f>HYPERLINK("https://talan.bank.gov.ua/get-user-certificate/89bf2l_WEqmwp3kpKdPx","Завантажити сертифікат")</f>
        <v>Завантажити сертифікат</v>
      </c>
    </row>
    <row r="307" spans="1:3" x14ac:dyDescent="0.3">
      <c r="A307" s="1">
        <v>306</v>
      </c>
      <c r="B307" t="s">
        <v>306</v>
      </c>
      <c r="C307" t="str">
        <f>HYPERLINK("https://talan.bank.gov.ua/get-user-certificate/89bf2w1UpQuRS8eC11wj","Завантажити сертифікат")</f>
        <v>Завантажити сертифікат</v>
      </c>
    </row>
    <row r="308" spans="1:3" x14ac:dyDescent="0.3">
      <c r="A308" s="1">
        <v>307</v>
      </c>
      <c r="B308" t="s">
        <v>307</v>
      </c>
      <c r="C308" t="str">
        <f>HYPERLINK("https://talan.bank.gov.ua/get-user-certificate/89bf2wWpwBnSV3f-Y9Q_","Завантажити сертифікат")</f>
        <v>Завантажити сертифікат</v>
      </c>
    </row>
    <row r="309" spans="1:3" x14ac:dyDescent="0.3">
      <c r="A309" s="1">
        <v>308</v>
      </c>
      <c r="B309" t="s">
        <v>308</v>
      </c>
      <c r="C309" t="str">
        <f>HYPERLINK("https://talan.bank.gov.ua/get-user-certificate/89bf2sA5BNqsfpy6m1rU","Завантажити сертифікат")</f>
        <v>Завантажити сертифікат</v>
      </c>
    </row>
    <row r="310" spans="1:3" x14ac:dyDescent="0.3">
      <c r="A310" s="1">
        <v>309</v>
      </c>
      <c r="B310" t="s">
        <v>309</v>
      </c>
      <c r="C310" t="str">
        <f>HYPERLINK("https://talan.bank.gov.ua/get-user-certificate/89bf2vJIe97lnJN_mvZ3","Завантажити сертифікат")</f>
        <v>Завантажити сертифікат</v>
      </c>
    </row>
    <row r="311" spans="1:3" x14ac:dyDescent="0.3">
      <c r="A311" s="1">
        <v>310</v>
      </c>
      <c r="B311" t="s">
        <v>310</v>
      </c>
      <c r="C311" t="str">
        <f>HYPERLINK("https://talan.bank.gov.ua/get-user-certificate/89bf2TsL87vihpnEcd9o","Завантажити сертифікат")</f>
        <v>Завантажити сертифікат</v>
      </c>
    </row>
    <row r="312" spans="1:3" x14ac:dyDescent="0.3">
      <c r="A312" s="1">
        <v>311</v>
      </c>
      <c r="B312" t="s">
        <v>311</v>
      </c>
      <c r="C312" t="str">
        <f>HYPERLINK("https://talan.bank.gov.ua/get-user-certificate/89bf20yg22JfSPIXObXG","Завантажити сертифікат")</f>
        <v>Завантажити сертифікат</v>
      </c>
    </row>
    <row r="313" spans="1:3" x14ac:dyDescent="0.3">
      <c r="A313" s="1">
        <v>312</v>
      </c>
      <c r="B313" t="s">
        <v>312</v>
      </c>
      <c r="C313" t="str">
        <f>HYPERLINK("https://talan.bank.gov.ua/get-user-certificate/89bf2doNHQznC5wu41An","Завантажити сертифікат")</f>
        <v>Завантажити сертифікат</v>
      </c>
    </row>
    <row r="314" spans="1:3" x14ac:dyDescent="0.3">
      <c r="A314" s="1">
        <v>313</v>
      </c>
      <c r="B314" t="s">
        <v>313</v>
      </c>
      <c r="C314" t="str">
        <f>HYPERLINK("https://talan.bank.gov.ua/get-user-certificate/89bf2O8sJHrv2wYJoJ2X","Завантажити сертифікат")</f>
        <v>Завантажити сертифікат</v>
      </c>
    </row>
    <row r="315" spans="1:3" x14ac:dyDescent="0.3">
      <c r="A315" s="1">
        <v>314</v>
      </c>
      <c r="B315" t="s">
        <v>314</v>
      </c>
      <c r="C315" t="str">
        <f>HYPERLINK("https://talan.bank.gov.ua/get-user-certificate/89bf2SJOKkejsTxwXE-i","Завантажити сертифікат")</f>
        <v>Завантажити сертифікат</v>
      </c>
    </row>
    <row r="316" spans="1:3" x14ac:dyDescent="0.3">
      <c r="A316" s="1">
        <v>315</v>
      </c>
      <c r="B316" t="s">
        <v>315</v>
      </c>
      <c r="C316" t="str">
        <f>HYPERLINK("https://talan.bank.gov.ua/get-user-certificate/89bf2YnNjmZEmShkTdih","Завантажити сертифікат")</f>
        <v>Завантажити сертифікат</v>
      </c>
    </row>
    <row r="317" spans="1:3" x14ac:dyDescent="0.3">
      <c r="A317" s="1">
        <v>316</v>
      </c>
      <c r="B317" t="s">
        <v>316</v>
      </c>
      <c r="C317" t="str">
        <f>HYPERLINK("https://talan.bank.gov.ua/get-user-certificate/89bf2Ud1Do8QUwzC-2lv","Завантажити сертифікат")</f>
        <v>Завантажити сертифікат</v>
      </c>
    </row>
    <row r="318" spans="1:3" x14ac:dyDescent="0.3">
      <c r="A318" s="1">
        <v>317</v>
      </c>
      <c r="B318" t="s">
        <v>317</v>
      </c>
      <c r="C318" t="str">
        <f>HYPERLINK("https://talan.bank.gov.ua/get-user-certificate/89bf253u4hGZ6pe7FBdf","Завантажити сертифікат")</f>
        <v>Завантажити сертифікат</v>
      </c>
    </row>
    <row r="319" spans="1:3" x14ac:dyDescent="0.3">
      <c r="A319" s="1">
        <v>318</v>
      </c>
      <c r="B319" t="s">
        <v>318</v>
      </c>
      <c r="C319" t="str">
        <f>HYPERLINK("https://talan.bank.gov.ua/get-user-certificate/89bf2RYqpMf1JlrGEvHg","Завантажити сертифікат")</f>
        <v>Завантажити сертифікат</v>
      </c>
    </row>
    <row r="320" spans="1:3" x14ac:dyDescent="0.3">
      <c r="A320" s="1">
        <v>319</v>
      </c>
      <c r="B320" t="s">
        <v>319</v>
      </c>
      <c r="C320" t="str">
        <f>HYPERLINK("https://talan.bank.gov.ua/get-user-certificate/89bf29qUkaokxy0XMR3M","Завантажити сертифікат")</f>
        <v>Завантажити сертифікат</v>
      </c>
    </row>
    <row r="321" spans="1:3" x14ac:dyDescent="0.3">
      <c r="A321" s="1">
        <v>320</v>
      </c>
      <c r="B321" t="s">
        <v>320</v>
      </c>
      <c r="C321" t="str">
        <f>HYPERLINK("https://talan.bank.gov.ua/get-user-certificate/89bf2px4AgLoQsCxY8jQ","Завантажити сертифікат")</f>
        <v>Завантажити сертифікат</v>
      </c>
    </row>
    <row r="322" spans="1:3" x14ac:dyDescent="0.3">
      <c r="A322" s="1">
        <v>321</v>
      </c>
      <c r="B322" t="s">
        <v>321</v>
      </c>
      <c r="C322" t="str">
        <f>HYPERLINK("https://talan.bank.gov.ua/get-user-certificate/89bf2f0ErPXPYCkHE2ZU","Завантажити сертифікат")</f>
        <v>Завантажити сертифікат</v>
      </c>
    </row>
    <row r="323" spans="1:3" x14ac:dyDescent="0.3">
      <c r="A323" s="1">
        <v>322</v>
      </c>
      <c r="B323" t="s">
        <v>322</v>
      </c>
      <c r="C323" t="str">
        <f>HYPERLINK("https://talan.bank.gov.ua/get-user-certificate/89bf2rYZxqOC0o3aMl3X","Завантажити сертифікат")</f>
        <v>Завантажити сертифікат</v>
      </c>
    </row>
    <row r="324" spans="1:3" x14ac:dyDescent="0.3">
      <c r="A324" s="1">
        <v>323</v>
      </c>
      <c r="B324" t="s">
        <v>323</v>
      </c>
      <c r="C324" t="str">
        <f>HYPERLINK("https://talan.bank.gov.ua/get-user-certificate/89bf29Jyop3I3ra8QHNn","Завантажити сертифікат")</f>
        <v>Завантажити сертифікат</v>
      </c>
    </row>
    <row r="325" spans="1:3" x14ac:dyDescent="0.3">
      <c r="A325" s="1">
        <v>324</v>
      </c>
      <c r="B325" t="s">
        <v>324</v>
      </c>
      <c r="C325" t="str">
        <f>HYPERLINK("https://talan.bank.gov.ua/get-user-certificate/89bf2iWyhi6L2msnA9WY","Завантажити сертифікат")</f>
        <v>Завантажити сертифікат</v>
      </c>
    </row>
    <row r="326" spans="1:3" x14ac:dyDescent="0.3">
      <c r="A326" s="1">
        <v>325</v>
      </c>
      <c r="B326" t="s">
        <v>325</v>
      </c>
      <c r="C326" t="str">
        <f>HYPERLINK("https://talan.bank.gov.ua/get-user-certificate/89bf2dyuPtyzf5kvkf2S","Завантажити сертифікат")</f>
        <v>Завантажити сертифікат</v>
      </c>
    </row>
    <row r="327" spans="1:3" x14ac:dyDescent="0.3">
      <c r="A327" s="1">
        <v>326</v>
      </c>
      <c r="B327" t="s">
        <v>326</v>
      </c>
      <c r="C327" t="str">
        <f>HYPERLINK("https://talan.bank.gov.ua/get-user-certificate/89bf2wkn-MkqzIQVm0it","Завантажити сертифікат")</f>
        <v>Завантажити сертифікат</v>
      </c>
    </row>
    <row r="328" spans="1:3" x14ac:dyDescent="0.3">
      <c r="A328" s="1">
        <v>327</v>
      </c>
      <c r="B328" t="s">
        <v>327</v>
      </c>
      <c r="C328" t="str">
        <f>HYPERLINK("https://talan.bank.gov.ua/get-user-certificate/89bf2PgaNS7ez7BrEE_d","Завантажити сертифікат")</f>
        <v>Завантажити сертифікат</v>
      </c>
    </row>
    <row r="329" spans="1:3" x14ac:dyDescent="0.3">
      <c r="A329" s="1">
        <v>328</v>
      </c>
      <c r="B329" t="s">
        <v>328</v>
      </c>
      <c r="C329" t="str">
        <f>HYPERLINK("https://talan.bank.gov.ua/get-user-certificate/89bf2B2nuoscem_-Tr0i","Завантажити сертифікат")</f>
        <v>Завантажити сертифікат</v>
      </c>
    </row>
    <row r="330" spans="1:3" x14ac:dyDescent="0.3">
      <c r="A330" s="1">
        <v>329</v>
      </c>
      <c r="B330" t="s">
        <v>329</v>
      </c>
      <c r="C330" t="str">
        <f>HYPERLINK("https://talan.bank.gov.ua/get-user-certificate/89bf2JwnhR8iTvXV9H1X","Завантажити сертифікат")</f>
        <v>Завантажити сертифікат</v>
      </c>
    </row>
    <row r="331" spans="1:3" x14ac:dyDescent="0.3">
      <c r="A331" s="1">
        <v>330</v>
      </c>
      <c r="B331" t="s">
        <v>330</v>
      </c>
      <c r="C331" t="str">
        <f>HYPERLINK("https://talan.bank.gov.ua/get-user-certificate/89bf2NrqyIeXt7bArW_k","Завантажити сертифікат")</f>
        <v>Завантажити сертифікат</v>
      </c>
    </row>
    <row r="332" spans="1:3" x14ac:dyDescent="0.3">
      <c r="A332" s="1">
        <v>331</v>
      </c>
      <c r="B332" t="s">
        <v>331</v>
      </c>
      <c r="C332" t="str">
        <f>HYPERLINK("https://talan.bank.gov.ua/get-user-certificate/89bf2D8elxVkA3f7g2fm","Завантажити сертифікат")</f>
        <v>Завантажити сертифікат</v>
      </c>
    </row>
    <row r="333" spans="1:3" x14ac:dyDescent="0.3">
      <c r="A333" s="1">
        <v>332</v>
      </c>
      <c r="B333" t="s">
        <v>332</v>
      </c>
      <c r="C333" t="str">
        <f>HYPERLINK("https://talan.bank.gov.ua/get-user-certificate/89bf2af8tyMSQC38Sr59","Завантажити сертифікат")</f>
        <v>Завантажити сертифікат</v>
      </c>
    </row>
    <row r="334" spans="1:3" x14ac:dyDescent="0.3">
      <c r="A334" s="1">
        <v>333</v>
      </c>
      <c r="B334" t="s">
        <v>333</v>
      </c>
      <c r="C334" t="str">
        <f>HYPERLINK("https://talan.bank.gov.ua/get-user-certificate/89bf2hSwWLlsyAP-xLJ9","Завантажити сертифікат")</f>
        <v>Завантажити сертифікат</v>
      </c>
    </row>
    <row r="335" spans="1:3" x14ac:dyDescent="0.3">
      <c r="A335" s="1">
        <v>334</v>
      </c>
      <c r="B335" t="s">
        <v>334</v>
      </c>
      <c r="C335" t="str">
        <f>HYPERLINK("https://talan.bank.gov.ua/get-user-certificate/89bf2e9m8sEkt3288S0P","Завантажити сертифікат")</f>
        <v>Завантажити сертифікат</v>
      </c>
    </row>
    <row r="336" spans="1:3" x14ac:dyDescent="0.3">
      <c r="A336" s="1">
        <v>335</v>
      </c>
      <c r="B336" t="s">
        <v>335</v>
      </c>
      <c r="C336" t="str">
        <f>HYPERLINK("https://talan.bank.gov.ua/get-user-certificate/89bf2fGyxgvz5spOjbkk","Завантажити сертифікат")</f>
        <v>Завантажити сертифікат</v>
      </c>
    </row>
    <row r="337" spans="1:3" x14ac:dyDescent="0.3">
      <c r="A337" s="1">
        <v>336</v>
      </c>
      <c r="B337" t="s">
        <v>336</v>
      </c>
      <c r="C337" t="str">
        <f>HYPERLINK("https://talan.bank.gov.ua/get-user-certificate/89bf2m6OTcZf9dY4oDUq","Завантажити сертифікат")</f>
        <v>Завантажити сертифікат</v>
      </c>
    </row>
    <row r="338" spans="1:3" x14ac:dyDescent="0.3">
      <c r="A338" s="1">
        <v>337</v>
      </c>
      <c r="B338" t="s">
        <v>337</v>
      </c>
      <c r="C338" t="str">
        <f>HYPERLINK("https://talan.bank.gov.ua/get-user-certificate/89bf2X8OJ4cgZxTYOtPU","Завантажити сертифікат")</f>
        <v>Завантажити сертифікат</v>
      </c>
    </row>
    <row r="339" spans="1:3" x14ac:dyDescent="0.3">
      <c r="A339" s="1">
        <v>338</v>
      </c>
      <c r="B339" t="s">
        <v>338</v>
      </c>
      <c r="C339" t="str">
        <f>HYPERLINK("https://talan.bank.gov.ua/get-user-certificate/89bf2jBhtDSIJT8BGS6C","Завантажити сертифікат")</f>
        <v>Завантажити сертифікат</v>
      </c>
    </row>
    <row r="340" spans="1:3" x14ac:dyDescent="0.3">
      <c r="A340" s="1">
        <v>339</v>
      </c>
      <c r="B340" t="s">
        <v>339</v>
      </c>
      <c r="C340" t="str">
        <f>HYPERLINK("https://talan.bank.gov.ua/get-user-certificate/89bf2A94MDZSbcN2qxfn","Завантажити сертифікат")</f>
        <v>Завантажити сертифікат</v>
      </c>
    </row>
    <row r="341" spans="1:3" x14ac:dyDescent="0.3">
      <c r="A341" s="1">
        <v>340</v>
      </c>
      <c r="B341" t="s">
        <v>340</v>
      </c>
      <c r="C341" t="str">
        <f>HYPERLINK("https://talan.bank.gov.ua/get-user-certificate/89bf2C98ZxXykZ16DPG-","Завантажити сертифікат")</f>
        <v>Завантажити сертифікат</v>
      </c>
    </row>
    <row r="342" spans="1:3" x14ac:dyDescent="0.3">
      <c r="A342" s="1">
        <v>341</v>
      </c>
      <c r="B342" t="s">
        <v>341</v>
      </c>
      <c r="C342" t="str">
        <f>HYPERLINK("https://talan.bank.gov.ua/get-user-certificate/89bf2Gc5Ssz0_QbCjH1w","Завантажити сертифікат")</f>
        <v>Завантажити сертифікат</v>
      </c>
    </row>
    <row r="343" spans="1:3" x14ac:dyDescent="0.3">
      <c r="A343" s="1">
        <v>342</v>
      </c>
      <c r="B343" t="s">
        <v>342</v>
      </c>
      <c r="C343" t="str">
        <f>HYPERLINK("https://talan.bank.gov.ua/get-user-certificate/89bf2rduPgFx2IlI9BOx","Завантажити сертифікат")</f>
        <v>Завантажити сертифікат</v>
      </c>
    </row>
    <row r="344" spans="1:3" x14ac:dyDescent="0.3">
      <c r="A344" s="1">
        <v>343</v>
      </c>
      <c r="B344" t="s">
        <v>343</v>
      </c>
      <c r="C344" t="str">
        <f>HYPERLINK("https://talan.bank.gov.ua/get-user-certificate/89bf2z3Wszssxb2L8CLY","Завантажити сертифікат")</f>
        <v>Завантажити сертифікат</v>
      </c>
    </row>
    <row r="345" spans="1:3" x14ac:dyDescent="0.3">
      <c r="A345" s="1">
        <v>344</v>
      </c>
      <c r="B345" t="s">
        <v>344</v>
      </c>
      <c r="C345" t="str">
        <f>HYPERLINK("https://talan.bank.gov.ua/get-user-certificate/89bf2sflARpKkymBuN1X","Завантажити сертифікат")</f>
        <v>Завантажити сертифікат</v>
      </c>
    </row>
    <row r="346" spans="1:3" x14ac:dyDescent="0.3">
      <c r="A346" s="1">
        <v>345</v>
      </c>
      <c r="B346" t="s">
        <v>345</v>
      </c>
      <c r="C346" t="str">
        <f>HYPERLINK("https://talan.bank.gov.ua/get-user-certificate/89bf2lGJyja_rFlKJA6Y","Завантажити сертифікат")</f>
        <v>Завантажити сертифікат</v>
      </c>
    </row>
    <row r="347" spans="1:3" x14ac:dyDescent="0.3">
      <c r="A347" s="1">
        <v>346</v>
      </c>
      <c r="B347" t="s">
        <v>346</v>
      </c>
      <c r="C347" t="str">
        <f>HYPERLINK("https://talan.bank.gov.ua/get-user-certificate/89bf2gwvItMJOSxB-qZr","Завантажити сертифікат")</f>
        <v>Завантажити сертифікат</v>
      </c>
    </row>
    <row r="348" spans="1:3" x14ac:dyDescent="0.3">
      <c r="A348" s="1">
        <v>347</v>
      </c>
      <c r="B348" t="s">
        <v>347</v>
      </c>
      <c r="C348" t="str">
        <f>HYPERLINK("https://talan.bank.gov.ua/get-user-certificate/89bf2Kcgig-WEoVhrO7-","Завантажити сертифікат")</f>
        <v>Завантажити сертифікат</v>
      </c>
    </row>
    <row r="349" spans="1:3" x14ac:dyDescent="0.3">
      <c r="A349" s="1">
        <v>348</v>
      </c>
      <c r="B349" t="s">
        <v>348</v>
      </c>
      <c r="C349" t="str">
        <f>HYPERLINK("https://talan.bank.gov.ua/get-user-certificate/89bf2yytknCcitfweYna","Завантажити сертифікат")</f>
        <v>Завантажити сертифікат</v>
      </c>
    </row>
    <row r="350" spans="1:3" x14ac:dyDescent="0.3">
      <c r="A350" s="1">
        <v>349</v>
      </c>
      <c r="B350" t="s">
        <v>349</v>
      </c>
      <c r="C350" t="str">
        <f>HYPERLINK("https://talan.bank.gov.ua/get-user-certificate/89bf23_0qoH9TysK3gCC","Завантажити сертифікат")</f>
        <v>Завантажити сертифікат</v>
      </c>
    </row>
    <row r="351" spans="1:3" x14ac:dyDescent="0.3">
      <c r="A351" s="1">
        <v>350</v>
      </c>
      <c r="B351" t="s">
        <v>350</v>
      </c>
      <c r="C351" t="str">
        <f>HYPERLINK("https://talan.bank.gov.ua/get-user-certificate/89bf2hPrz2WZXf9ne0gC","Завантажити сертифікат")</f>
        <v>Завантажити сертифікат</v>
      </c>
    </row>
    <row r="352" spans="1:3" x14ac:dyDescent="0.3">
      <c r="A352" s="1">
        <v>351</v>
      </c>
      <c r="B352" t="s">
        <v>351</v>
      </c>
      <c r="C352" t="str">
        <f>HYPERLINK("https://talan.bank.gov.ua/get-user-certificate/89bf2t9VANkSRnckYXK0","Завантажити сертифікат")</f>
        <v>Завантажити сертифікат</v>
      </c>
    </row>
    <row r="353" spans="1:3" x14ac:dyDescent="0.3">
      <c r="A353" s="1">
        <v>352</v>
      </c>
      <c r="B353" t="s">
        <v>352</v>
      </c>
      <c r="C353" t="str">
        <f>HYPERLINK("https://talan.bank.gov.ua/get-user-certificate/89bf27TVScQAleBPBcbl","Завантажити сертифікат")</f>
        <v>Завантажити сертифікат</v>
      </c>
    </row>
    <row r="354" spans="1:3" x14ac:dyDescent="0.3">
      <c r="A354" s="1">
        <v>353</v>
      </c>
      <c r="B354" t="s">
        <v>353</v>
      </c>
      <c r="C354" t="str">
        <f>HYPERLINK("https://talan.bank.gov.ua/get-user-certificate/89bf21lBm5GZP7MDw-wb","Завантажити сертифікат")</f>
        <v>Завантажити сертифікат</v>
      </c>
    </row>
    <row r="355" spans="1:3" x14ac:dyDescent="0.3">
      <c r="A355" s="1">
        <v>354</v>
      </c>
      <c r="B355" t="s">
        <v>354</v>
      </c>
      <c r="C355" t="str">
        <f>HYPERLINK("https://talan.bank.gov.ua/get-user-certificate/89bf2AzM9sQCWAuomaXZ","Завантажити сертифікат")</f>
        <v>Завантажити сертифікат</v>
      </c>
    </row>
    <row r="356" spans="1:3" x14ac:dyDescent="0.3">
      <c r="A356" s="1">
        <v>355</v>
      </c>
      <c r="B356" t="s">
        <v>355</v>
      </c>
      <c r="C356" t="str">
        <f>HYPERLINK("https://talan.bank.gov.ua/get-user-certificate/89bf2zhmyBEa7UYpoE3L","Завантажити сертифікат")</f>
        <v>Завантажити сертифікат</v>
      </c>
    </row>
    <row r="357" spans="1:3" x14ac:dyDescent="0.3">
      <c r="A357" s="1">
        <v>356</v>
      </c>
      <c r="B357" t="s">
        <v>356</v>
      </c>
      <c r="C357" t="str">
        <f>HYPERLINK("https://talan.bank.gov.ua/get-user-certificate/89bf2nWSN0Jfk7Aykppx","Завантажити сертифікат")</f>
        <v>Завантажити сертифікат</v>
      </c>
    </row>
    <row r="358" spans="1:3" x14ac:dyDescent="0.3">
      <c r="A358" s="1">
        <v>357</v>
      </c>
      <c r="B358" t="s">
        <v>357</v>
      </c>
      <c r="C358" t="str">
        <f>HYPERLINK("https://talan.bank.gov.ua/get-user-certificate/89bf2iUKMgrk995vxASl","Завантажити сертифікат")</f>
        <v>Завантажити сертифікат</v>
      </c>
    </row>
    <row r="359" spans="1:3" x14ac:dyDescent="0.3">
      <c r="A359" s="1">
        <v>358</v>
      </c>
      <c r="B359" t="s">
        <v>255</v>
      </c>
      <c r="C359" t="str">
        <f>HYPERLINK("https://talan.bank.gov.ua/get-user-certificate/89bf2bD5Bc3r0j5lRls5","Завантажити сертифікат")</f>
        <v>Завантажити сертифікат</v>
      </c>
    </row>
    <row r="360" spans="1:3" x14ac:dyDescent="0.3">
      <c r="A360" s="1">
        <v>359</v>
      </c>
      <c r="B360" t="s">
        <v>358</v>
      </c>
      <c r="C360" t="str">
        <f>HYPERLINK("https://talan.bank.gov.ua/get-user-certificate/89bf2PvlXMsVfH5k6IAR","Завантажити сертифікат")</f>
        <v>Завантажити сертифікат</v>
      </c>
    </row>
    <row r="361" spans="1:3" x14ac:dyDescent="0.3">
      <c r="A361" s="1">
        <v>360</v>
      </c>
      <c r="B361" t="s">
        <v>359</v>
      </c>
      <c r="C361" t="str">
        <f>HYPERLINK("https://talan.bank.gov.ua/get-user-certificate/89bf2oRjSCUr5LnRtaU8","Завантажити сертифікат")</f>
        <v>Завантажити сертифікат</v>
      </c>
    </row>
    <row r="362" spans="1:3" x14ac:dyDescent="0.3">
      <c r="A362" s="1">
        <v>361</v>
      </c>
      <c r="B362" t="s">
        <v>360</v>
      </c>
      <c r="C362" t="str">
        <f>HYPERLINK("https://talan.bank.gov.ua/get-user-certificate/89bf2Ek4qB7V4QyANXpw","Завантажити сертифікат")</f>
        <v>Завантажити сертифікат</v>
      </c>
    </row>
    <row r="363" spans="1:3" x14ac:dyDescent="0.3">
      <c r="A363" s="1">
        <v>362</v>
      </c>
      <c r="B363" t="s">
        <v>361</v>
      </c>
      <c r="C363" t="str">
        <f>HYPERLINK("https://talan.bank.gov.ua/get-user-certificate/89bf26RckSU5gHI4cx0e","Завантажити сертифікат")</f>
        <v>Завантажити сертифікат</v>
      </c>
    </row>
    <row r="364" spans="1:3" x14ac:dyDescent="0.3">
      <c r="A364" s="1">
        <v>363</v>
      </c>
      <c r="B364" t="s">
        <v>362</v>
      </c>
      <c r="C364" t="str">
        <f>HYPERLINK("https://talan.bank.gov.ua/get-user-certificate/89bf28k7dwBsCeUSpJC6","Завантажити сертифікат")</f>
        <v>Завантажити сертифікат</v>
      </c>
    </row>
    <row r="365" spans="1:3" x14ac:dyDescent="0.3">
      <c r="A365" s="1">
        <v>364</v>
      </c>
      <c r="B365" t="s">
        <v>363</v>
      </c>
      <c r="C365" t="str">
        <f>HYPERLINK("https://talan.bank.gov.ua/get-user-certificate/89bf2iiyyBxK_16_TuFL","Завантажити сертифікат")</f>
        <v>Завантажити сертифікат</v>
      </c>
    </row>
    <row r="366" spans="1:3" x14ac:dyDescent="0.3">
      <c r="A366" s="1">
        <v>365</v>
      </c>
      <c r="B366" t="s">
        <v>252</v>
      </c>
      <c r="C366" t="str">
        <f>HYPERLINK("https://talan.bank.gov.ua/get-user-certificate/89bf2HuZ0va4hF6gxUG6","Завантажити сертифікат")</f>
        <v>Завантажити сертифікат</v>
      </c>
    </row>
    <row r="367" spans="1:3" x14ac:dyDescent="0.3">
      <c r="A367" s="1">
        <v>366</v>
      </c>
      <c r="B367" t="s">
        <v>364</v>
      </c>
      <c r="C367" t="str">
        <f>HYPERLINK("https://talan.bank.gov.ua/get-user-certificate/89bf2uV0AQyoUdWjZMMm","Завантажити сертифікат")</f>
        <v>Завантажити сертифікат</v>
      </c>
    </row>
    <row r="368" spans="1:3" x14ac:dyDescent="0.3">
      <c r="A368" s="1">
        <v>367</v>
      </c>
      <c r="B368" t="s">
        <v>253</v>
      </c>
      <c r="C368" t="str">
        <f>HYPERLINK("https://talan.bank.gov.ua/get-user-certificate/89bf24QI9T4IH9U8FgeZ","Завантажити сертифікат")</f>
        <v>Завантажити сертифікат</v>
      </c>
    </row>
    <row r="369" spans="1:3" x14ac:dyDescent="0.3">
      <c r="A369" s="1">
        <v>368</v>
      </c>
      <c r="B369" t="s">
        <v>365</v>
      </c>
      <c r="C369" t="str">
        <f>HYPERLINK("https://talan.bank.gov.ua/get-user-certificate/89bf23IBY-YIpHaIpxIZ","Завантажити сертифікат")</f>
        <v>Завантажити сертифікат</v>
      </c>
    </row>
    <row r="370" spans="1:3" x14ac:dyDescent="0.3">
      <c r="A370" s="1">
        <v>369</v>
      </c>
      <c r="B370" t="s">
        <v>366</v>
      </c>
      <c r="C370" t="str">
        <f>HYPERLINK("https://talan.bank.gov.ua/get-user-certificate/89bf2bMchcoRuiP6bkoE","Завантажити сертифікат")</f>
        <v>Завантажити сертифікат</v>
      </c>
    </row>
    <row r="371" spans="1:3" x14ac:dyDescent="0.3">
      <c r="A371" s="1">
        <v>370</v>
      </c>
      <c r="B371" t="s">
        <v>367</v>
      </c>
      <c r="C371" t="str">
        <f>HYPERLINK("https://talan.bank.gov.ua/get-user-certificate/89bf2N2BFCB9ndrng022","Завантажити сертифікат")</f>
        <v>Завантажити сертифікат</v>
      </c>
    </row>
    <row r="372" spans="1:3" x14ac:dyDescent="0.3">
      <c r="A372" s="1">
        <v>371</v>
      </c>
      <c r="B372" t="s">
        <v>368</v>
      </c>
      <c r="C372" t="str">
        <f>HYPERLINK("https://talan.bank.gov.ua/get-user-certificate/89bf2eS-KHDo_70zMNLg","Завантажити сертифікат")</f>
        <v>Завантажити сертифікат</v>
      </c>
    </row>
    <row r="373" spans="1:3" x14ac:dyDescent="0.3">
      <c r="A373" s="1">
        <v>372</v>
      </c>
      <c r="B373" t="s">
        <v>369</v>
      </c>
      <c r="C373" t="str">
        <f>HYPERLINK("https://talan.bank.gov.ua/get-user-certificate/89bf2OO7J8OqaOvuaSXe","Завантажити сертифікат")</f>
        <v>Завантажити сертифікат</v>
      </c>
    </row>
    <row r="374" spans="1:3" x14ac:dyDescent="0.3">
      <c r="A374" s="1">
        <v>373</v>
      </c>
      <c r="B374" t="s">
        <v>370</v>
      </c>
      <c r="C374" t="str">
        <f>HYPERLINK("https://talan.bank.gov.ua/get-user-certificate/89bf2QvLXniffVuDsN17","Завантажити сертифікат")</f>
        <v>Завантажити сертифікат</v>
      </c>
    </row>
    <row r="375" spans="1:3" x14ac:dyDescent="0.3">
      <c r="A375" s="1">
        <v>374</v>
      </c>
      <c r="B375" t="s">
        <v>371</v>
      </c>
      <c r="C375" t="str">
        <f>HYPERLINK("https://talan.bank.gov.ua/get-user-certificate/89bf2DI3iRb_ijLjZsqO","Завантажити сертифікат")</f>
        <v>Завантажити сертифікат</v>
      </c>
    </row>
    <row r="376" spans="1:3" x14ac:dyDescent="0.3">
      <c r="A376" s="1">
        <v>375</v>
      </c>
      <c r="B376" t="s">
        <v>372</v>
      </c>
      <c r="C376" t="str">
        <f>HYPERLINK("https://talan.bank.gov.ua/get-user-certificate/89bf2_mgVGjIV1Vv5NKW","Завантажити сертифікат")</f>
        <v>Завантажити сертифікат</v>
      </c>
    </row>
    <row r="377" spans="1:3" x14ac:dyDescent="0.3">
      <c r="A377" s="1">
        <v>376</v>
      </c>
      <c r="B377" t="s">
        <v>373</v>
      </c>
      <c r="C377" t="str">
        <f>HYPERLINK("https://talan.bank.gov.ua/get-user-certificate/89bf2-nDFhYq1_DqcvbS","Завантажити сертифікат")</f>
        <v>Завантажити сертифікат</v>
      </c>
    </row>
    <row r="378" spans="1:3" x14ac:dyDescent="0.3">
      <c r="A378" s="1">
        <v>377</v>
      </c>
      <c r="B378" t="s">
        <v>374</v>
      </c>
      <c r="C378" t="str">
        <f>HYPERLINK("https://talan.bank.gov.ua/get-user-certificate/89bf2ziNkorSbzsglbNS","Завантажити сертифікат")</f>
        <v>Завантажити сертифікат</v>
      </c>
    </row>
    <row r="379" spans="1:3" x14ac:dyDescent="0.3">
      <c r="A379" s="1">
        <v>378</v>
      </c>
      <c r="B379" t="s">
        <v>375</v>
      </c>
      <c r="C379" t="str">
        <f>HYPERLINK("https://talan.bank.gov.ua/get-user-certificate/89bf2J3GPQ-MAjy1ittu","Завантажити сертифікат")</f>
        <v>Завантажити сертифікат</v>
      </c>
    </row>
    <row r="380" spans="1:3" x14ac:dyDescent="0.3">
      <c r="A380" s="1">
        <v>379</v>
      </c>
      <c r="B380" t="s">
        <v>376</v>
      </c>
      <c r="C380" t="str">
        <f>HYPERLINK("https://talan.bank.gov.ua/get-user-certificate/89bf29VZYtOjSXLdad3O","Завантажити сертифікат")</f>
        <v>Завантажити сертифікат</v>
      </c>
    </row>
    <row r="381" spans="1:3" x14ac:dyDescent="0.3">
      <c r="A381" s="1">
        <v>380</v>
      </c>
      <c r="B381" t="s">
        <v>377</v>
      </c>
      <c r="C381" t="str">
        <f>HYPERLINK("https://talan.bank.gov.ua/get-user-certificate/89bf22x-l7b7Y64Njc2y","Завантажити сертифікат")</f>
        <v>Завантажити сертифікат</v>
      </c>
    </row>
    <row r="382" spans="1:3" x14ac:dyDescent="0.3">
      <c r="A382" s="1">
        <v>381</v>
      </c>
      <c r="B382" t="s">
        <v>378</v>
      </c>
      <c r="C382" t="str">
        <f>HYPERLINK("https://talan.bank.gov.ua/get-user-certificate/89bf2lfSnYE-cy8vB3ch","Завантажити сертифікат")</f>
        <v>Завантажити сертифікат</v>
      </c>
    </row>
    <row r="383" spans="1:3" x14ac:dyDescent="0.3">
      <c r="A383" s="1">
        <v>382</v>
      </c>
      <c r="B383" t="s">
        <v>379</v>
      </c>
      <c r="C383" t="str">
        <f>HYPERLINK("https://talan.bank.gov.ua/get-user-certificate/89bf2vQuC4RCTguTxnZR","Завантажити сертифікат")</f>
        <v>Завантажити сертифікат</v>
      </c>
    </row>
    <row r="384" spans="1:3" x14ac:dyDescent="0.3">
      <c r="A384" s="1">
        <v>383</v>
      </c>
      <c r="B384" t="s">
        <v>380</v>
      </c>
      <c r="C384" t="str">
        <f>HYPERLINK("https://talan.bank.gov.ua/get-user-certificate/89bf2yJP4ubt0510mvMA","Завантажити сертифікат")</f>
        <v>Завантажити сертифікат</v>
      </c>
    </row>
    <row r="385" spans="1:3" x14ac:dyDescent="0.3">
      <c r="A385" s="1">
        <v>384</v>
      </c>
      <c r="B385" t="s">
        <v>381</v>
      </c>
      <c r="C385" t="str">
        <f>HYPERLINK("https://talan.bank.gov.ua/get-user-certificate/89bf2q4z6ikLwDY_7zyv","Завантажити сертифікат")</f>
        <v>Завантажити сертифікат</v>
      </c>
    </row>
    <row r="386" spans="1:3" x14ac:dyDescent="0.3">
      <c r="A386" s="1">
        <v>385</v>
      </c>
      <c r="B386" t="s">
        <v>382</v>
      </c>
      <c r="C386" t="str">
        <f>HYPERLINK("https://talan.bank.gov.ua/get-user-certificate/89bf23UM6n01OdtFGnyL","Завантажити сертифікат")</f>
        <v>Завантажити сертифікат</v>
      </c>
    </row>
    <row r="387" spans="1:3" x14ac:dyDescent="0.3">
      <c r="A387" s="1">
        <v>386</v>
      </c>
      <c r="B387" t="s">
        <v>383</v>
      </c>
      <c r="C387" t="str">
        <f>HYPERLINK("https://talan.bank.gov.ua/get-user-certificate/89bf2KwarWvAfz-jlEIq","Завантажити сертифікат")</f>
        <v>Завантажити сертифікат</v>
      </c>
    </row>
    <row r="388" spans="1:3" x14ac:dyDescent="0.3">
      <c r="A388" s="1">
        <v>387</v>
      </c>
      <c r="B388" t="s">
        <v>384</v>
      </c>
      <c r="C388" t="str">
        <f>HYPERLINK("https://talan.bank.gov.ua/get-user-certificate/89bf2jeA5QWyKAuQYm_q","Завантажити сертифікат")</f>
        <v>Завантажити сертифікат</v>
      </c>
    </row>
    <row r="389" spans="1:3" x14ac:dyDescent="0.3">
      <c r="A389" s="1">
        <v>388</v>
      </c>
      <c r="B389" t="s">
        <v>385</v>
      </c>
      <c r="C389" t="str">
        <f>HYPERLINK("https://talan.bank.gov.ua/get-user-certificate/89bf2nKFs5p4Mj3UMFdl","Завантажити сертифікат")</f>
        <v>Завантажити сертифікат</v>
      </c>
    </row>
    <row r="390" spans="1:3" x14ac:dyDescent="0.3">
      <c r="A390" s="1">
        <v>389</v>
      </c>
      <c r="B390" t="s">
        <v>386</v>
      </c>
      <c r="C390" t="str">
        <f>HYPERLINK("https://talan.bank.gov.ua/get-user-certificate/89bf2xUd1NcifLCc8r1-","Завантажити сертифікат")</f>
        <v>Завантажити сертифікат</v>
      </c>
    </row>
    <row r="391" spans="1:3" x14ac:dyDescent="0.3">
      <c r="A391" s="1">
        <v>390</v>
      </c>
      <c r="B391" t="s">
        <v>387</v>
      </c>
      <c r="C391" t="str">
        <f>HYPERLINK("https://talan.bank.gov.ua/get-user-certificate/89bf2PVNzG3QiuDRQfqQ","Завантажити сертифікат")</f>
        <v>Завантажити сертифікат</v>
      </c>
    </row>
    <row r="392" spans="1:3" x14ac:dyDescent="0.3">
      <c r="A392" s="1">
        <v>391</v>
      </c>
      <c r="B392" t="s">
        <v>388</v>
      </c>
      <c r="C392" t="str">
        <f>HYPERLINK("https://talan.bank.gov.ua/get-user-certificate/89bf2DYZHi0Az91Nxu6F","Завантажити сертифікат")</f>
        <v>Завантажити сертифікат</v>
      </c>
    </row>
    <row r="393" spans="1:3" x14ac:dyDescent="0.3">
      <c r="A393" s="1">
        <v>392</v>
      </c>
      <c r="B393" t="s">
        <v>389</v>
      </c>
      <c r="C393" t="str">
        <f>HYPERLINK("https://talan.bank.gov.ua/get-user-certificate/89bf2mpQORHJvUHazUHJ","Завантажити сертифікат")</f>
        <v>Завантажити сертифікат</v>
      </c>
    </row>
    <row r="394" spans="1:3" x14ac:dyDescent="0.3">
      <c r="A394" s="1">
        <v>393</v>
      </c>
      <c r="B394" t="s">
        <v>390</v>
      </c>
      <c r="C394" t="str">
        <f>HYPERLINK("https://talan.bank.gov.ua/get-user-certificate/89bf2A10a6GrcPeDdGDG","Завантажити сертифікат")</f>
        <v>Завантажити сертифікат</v>
      </c>
    </row>
    <row r="395" spans="1:3" x14ac:dyDescent="0.3">
      <c r="A395" s="1">
        <v>394</v>
      </c>
      <c r="B395" t="s">
        <v>391</v>
      </c>
      <c r="C395" t="str">
        <f>HYPERLINK("https://talan.bank.gov.ua/get-user-certificate/89bf2PYZtl1hGpBp41wi","Завантажити сертифікат")</f>
        <v>Завантажити сертифікат</v>
      </c>
    </row>
    <row r="396" spans="1:3" x14ac:dyDescent="0.3">
      <c r="A396" s="1">
        <v>395</v>
      </c>
      <c r="B396" t="s">
        <v>392</v>
      </c>
      <c r="C396" t="str">
        <f>HYPERLINK("https://talan.bank.gov.ua/get-user-certificate/89bf2MwToUoXLmj0vdUW","Завантажити сертифікат")</f>
        <v>Завантажити сертифікат</v>
      </c>
    </row>
    <row r="397" spans="1:3" x14ac:dyDescent="0.3">
      <c r="A397" s="1">
        <v>396</v>
      </c>
      <c r="B397" t="s">
        <v>393</v>
      </c>
      <c r="C397" t="str">
        <f>HYPERLINK("https://talan.bank.gov.ua/get-user-certificate/89bf2OI8bG5r1QxOPHAQ","Завантажити сертифікат")</f>
        <v>Завантажити сертифікат</v>
      </c>
    </row>
    <row r="398" spans="1:3" x14ac:dyDescent="0.3">
      <c r="A398" s="1">
        <v>397</v>
      </c>
      <c r="B398" t="s">
        <v>394</v>
      </c>
      <c r="C398" t="str">
        <f>HYPERLINK("https://talan.bank.gov.ua/get-user-certificate/89bf2f-Z2Bq22LAb7AjH","Завантажити сертифікат")</f>
        <v>Завантажити сертифікат</v>
      </c>
    </row>
    <row r="399" spans="1:3" x14ac:dyDescent="0.3">
      <c r="A399" s="1">
        <v>398</v>
      </c>
      <c r="B399" t="s">
        <v>395</v>
      </c>
      <c r="C399" t="str">
        <f>HYPERLINK("https://talan.bank.gov.ua/get-user-certificate/89bf2LcwNuIvLXn-EA73","Завантажити сертифікат")</f>
        <v>Завантажити сертифікат</v>
      </c>
    </row>
    <row r="400" spans="1:3" x14ac:dyDescent="0.3">
      <c r="A400" s="1">
        <v>399</v>
      </c>
      <c r="B400" t="s">
        <v>396</v>
      </c>
      <c r="C400" t="str">
        <f>HYPERLINK("https://talan.bank.gov.ua/get-user-certificate/89bf2gDy2dgHNemSuhrl","Завантажити сертифікат")</f>
        <v>Завантажити сертифікат</v>
      </c>
    </row>
    <row r="401" spans="1:3" x14ac:dyDescent="0.3">
      <c r="A401" s="1">
        <v>400</v>
      </c>
      <c r="B401" t="s">
        <v>397</v>
      </c>
      <c r="C401" t="str">
        <f>HYPERLINK("https://talan.bank.gov.ua/get-user-certificate/89bf2Aw2xeCVftj5DeAw","Завантажити сертифікат")</f>
        <v>Завантажити сертифікат</v>
      </c>
    </row>
    <row r="402" spans="1:3" x14ac:dyDescent="0.3">
      <c r="A402" s="1">
        <v>401</v>
      </c>
      <c r="B402" t="s">
        <v>398</v>
      </c>
      <c r="C402" t="str">
        <f>HYPERLINK("https://talan.bank.gov.ua/get-user-certificate/89bf2-ez4whBQ9rZ76ly","Завантажити сертифікат")</f>
        <v>Завантажити сертифікат</v>
      </c>
    </row>
    <row r="403" spans="1:3" x14ac:dyDescent="0.3">
      <c r="A403" s="1">
        <v>402</v>
      </c>
      <c r="B403" t="s">
        <v>399</v>
      </c>
      <c r="C403" t="str">
        <f>HYPERLINK("https://talan.bank.gov.ua/get-user-certificate/89bf2jS_6Wm7aLhfAMrE","Завантажити сертифікат")</f>
        <v>Завантажити сертифікат</v>
      </c>
    </row>
    <row r="404" spans="1:3" x14ac:dyDescent="0.3">
      <c r="A404" s="1">
        <v>403</v>
      </c>
      <c r="B404" t="s">
        <v>400</v>
      </c>
      <c r="C404" t="str">
        <f>HYPERLINK("https://talan.bank.gov.ua/get-user-certificate/89bf2baB6RAa2kaDWVkH","Завантажити сертифікат")</f>
        <v>Завантажити сертифікат</v>
      </c>
    </row>
    <row r="405" spans="1:3" x14ac:dyDescent="0.3">
      <c r="A405" s="1">
        <v>404</v>
      </c>
      <c r="B405" t="s">
        <v>401</v>
      </c>
      <c r="C405" t="str">
        <f>HYPERLINK("https://talan.bank.gov.ua/get-user-certificate/89bf2WANWQ1cwzDWK8TB","Завантажити сертифікат")</f>
        <v>Завантажити сертифікат</v>
      </c>
    </row>
    <row r="406" spans="1:3" x14ac:dyDescent="0.3">
      <c r="A406" s="1">
        <v>405</v>
      </c>
      <c r="B406" t="s">
        <v>402</v>
      </c>
      <c r="C406" t="str">
        <f>HYPERLINK("https://talan.bank.gov.ua/get-user-certificate/89bf2TBOPWKNqNSkNi36","Завантажити сертифікат")</f>
        <v>Завантажити сертифікат</v>
      </c>
    </row>
    <row r="407" spans="1:3" x14ac:dyDescent="0.3">
      <c r="A407" s="1">
        <v>406</v>
      </c>
      <c r="B407" t="s">
        <v>403</v>
      </c>
      <c r="C407" t="str">
        <f>HYPERLINK("https://talan.bank.gov.ua/get-user-certificate/89bf2U_uXFoo-MT8wyDP","Завантажити сертифікат")</f>
        <v>Завантажити сертифікат</v>
      </c>
    </row>
    <row r="408" spans="1:3" x14ac:dyDescent="0.3">
      <c r="A408" s="1">
        <v>407</v>
      </c>
      <c r="B408" t="s">
        <v>404</v>
      </c>
      <c r="C408" t="str">
        <f>HYPERLINK("https://talan.bank.gov.ua/get-user-certificate/89bf2eHSdqcZem3x2ofM","Завантажити сертифікат")</f>
        <v>Завантажити сертифікат</v>
      </c>
    </row>
    <row r="409" spans="1:3" x14ac:dyDescent="0.3">
      <c r="A409" s="1">
        <v>408</v>
      </c>
      <c r="B409" t="s">
        <v>405</v>
      </c>
      <c r="C409" t="str">
        <f>HYPERLINK("https://talan.bank.gov.ua/get-user-certificate/89bf2Xb0447pF4oKhaOk","Завантажити сертифікат")</f>
        <v>Завантажити сертифікат</v>
      </c>
    </row>
    <row r="410" spans="1:3" x14ac:dyDescent="0.3">
      <c r="A410" s="1">
        <v>409</v>
      </c>
      <c r="B410" t="s">
        <v>406</v>
      </c>
      <c r="C410" t="str">
        <f>HYPERLINK("https://talan.bank.gov.ua/get-user-certificate/89bf27i364CuetLTkAS8","Завантажити сертифікат")</f>
        <v>Завантажити сертифікат</v>
      </c>
    </row>
    <row r="411" spans="1:3" x14ac:dyDescent="0.3">
      <c r="A411" s="1">
        <v>410</v>
      </c>
      <c r="B411" t="s">
        <v>407</v>
      </c>
      <c r="C411" t="str">
        <f>HYPERLINK("https://talan.bank.gov.ua/get-user-certificate/89bf2IpYBUzV1y2xWlxZ","Завантажити сертифікат")</f>
        <v>Завантажити сертифікат</v>
      </c>
    </row>
    <row r="412" spans="1:3" x14ac:dyDescent="0.3">
      <c r="A412" s="1">
        <v>411</v>
      </c>
      <c r="B412" t="s">
        <v>408</v>
      </c>
      <c r="C412" t="str">
        <f>HYPERLINK("https://talan.bank.gov.ua/get-user-certificate/89bf2S6eVq8A5u9qDwnV","Завантажити сертифікат")</f>
        <v>Завантажити сертифікат</v>
      </c>
    </row>
    <row r="413" spans="1:3" x14ac:dyDescent="0.3">
      <c r="A413" s="1">
        <v>412</v>
      </c>
      <c r="B413" t="s">
        <v>409</v>
      </c>
      <c r="C413" t="str">
        <f>HYPERLINK("https://talan.bank.gov.ua/get-user-certificate/89bf2ZffPOY_Gb-Rnd2S","Завантажити сертифікат")</f>
        <v>Завантажити сертифікат</v>
      </c>
    </row>
    <row r="414" spans="1:3" x14ac:dyDescent="0.3">
      <c r="A414" s="1">
        <v>413</v>
      </c>
      <c r="B414" t="s">
        <v>410</v>
      </c>
      <c r="C414" t="str">
        <f>HYPERLINK("https://talan.bank.gov.ua/get-user-certificate/89bf2T1yyxaVONT1tZJC","Завантажити сертифікат")</f>
        <v>Завантажити сертифікат</v>
      </c>
    </row>
    <row r="415" spans="1:3" x14ac:dyDescent="0.3">
      <c r="A415" s="1">
        <v>414</v>
      </c>
      <c r="B415" t="s">
        <v>411</v>
      </c>
      <c r="C415" t="str">
        <f>HYPERLINK("https://talan.bank.gov.ua/get-user-certificate/89bf24wGEEdBIatIO78x","Завантажити сертифікат")</f>
        <v>Завантажити сертифікат</v>
      </c>
    </row>
    <row r="416" spans="1:3" x14ac:dyDescent="0.3">
      <c r="A416" s="1">
        <v>415</v>
      </c>
      <c r="B416" t="s">
        <v>412</v>
      </c>
      <c r="C416" t="str">
        <f>HYPERLINK("https://talan.bank.gov.ua/get-user-certificate/89bf24H6GHSpvBDc02jh","Завантажити сертифікат")</f>
        <v>Завантажити сертифікат</v>
      </c>
    </row>
    <row r="417" spans="1:3" x14ac:dyDescent="0.3">
      <c r="A417" s="1">
        <v>416</v>
      </c>
      <c r="B417" t="s">
        <v>413</v>
      </c>
      <c r="C417" t="str">
        <f>HYPERLINK("https://talan.bank.gov.ua/get-user-certificate/89bf20wzE0EbYRsYLFvC","Завантажити сертифікат")</f>
        <v>Завантажити сертифікат</v>
      </c>
    </row>
    <row r="418" spans="1:3" x14ac:dyDescent="0.3">
      <c r="A418" s="1">
        <v>417</v>
      </c>
      <c r="B418" t="s">
        <v>414</v>
      </c>
      <c r="C418" t="str">
        <f>HYPERLINK("https://talan.bank.gov.ua/get-user-certificate/89bf2oqOhA79BsZ3NPi1","Завантажити сертифікат")</f>
        <v>Завантажити сертифікат</v>
      </c>
    </row>
    <row r="419" spans="1:3" x14ac:dyDescent="0.3">
      <c r="A419" s="1">
        <v>418</v>
      </c>
      <c r="B419" t="s">
        <v>415</v>
      </c>
      <c r="C419" t="str">
        <f>HYPERLINK("https://talan.bank.gov.ua/get-user-certificate/89bf2nlEams-oA5HelNp","Завантажити сертифікат")</f>
        <v>Завантажити сертифікат</v>
      </c>
    </row>
    <row r="420" spans="1:3" x14ac:dyDescent="0.3">
      <c r="A420" s="1">
        <v>419</v>
      </c>
      <c r="B420" t="s">
        <v>416</v>
      </c>
      <c r="C420" t="str">
        <f>HYPERLINK("https://talan.bank.gov.ua/get-user-certificate/89bf29i6gGssSkZbD-oR","Завантажити сертифікат")</f>
        <v>Завантажити сертифікат</v>
      </c>
    </row>
    <row r="421" spans="1:3" x14ac:dyDescent="0.3">
      <c r="A421" s="1">
        <v>420</v>
      </c>
      <c r="B421" t="s">
        <v>417</v>
      </c>
      <c r="C421" t="str">
        <f>HYPERLINK("https://talan.bank.gov.ua/get-user-certificate/89bf2-OHQqz7YQlLKTF6","Завантажити сертифікат")</f>
        <v>Завантажити сертифікат</v>
      </c>
    </row>
    <row r="422" spans="1:3" x14ac:dyDescent="0.3">
      <c r="A422" s="1">
        <v>421</v>
      </c>
      <c r="B422" t="s">
        <v>418</v>
      </c>
      <c r="C422" t="str">
        <f>HYPERLINK("https://talan.bank.gov.ua/get-user-certificate/89bf2pz066-EOMo6WM8j","Завантажити сертифікат")</f>
        <v>Завантажити сертифікат</v>
      </c>
    </row>
    <row r="423" spans="1:3" x14ac:dyDescent="0.3">
      <c r="A423" s="1">
        <v>422</v>
      </c>
      <c r="B423" t="s">
        <v>419</v>
      </c>
      <c r="C423" t="str">
        <f>HYPERLINK("https://talan.bank.gov.ua/get-user-certificate/89bf2U4zG1hlIyHwa3OO","Завантажити сертифікат")</f>
        <v>Завантажити сертифікат</v>
      </c>
    </row>
    <row r="424" spans="1:3" x14ac:dyDescent="0.3">
      <c r="A424" s="1">
        <v>423</v>
      </c>
      <c r="B424" t="s">
        <v>420</v>
      </c>
      <c r="C424" t="str">
        <f>HYPERLINK("https://talan.bank.gov.ua/get-user-certificate/89bf2jlzEDDnBrrKmduP","Завантажити сертифікат")</f>
        <v>Завантажити сертифікат</v>
      </c>
    </row>
    <row r="425" spans="1:3" x14ac:dyDescent="0.3">
      <c r="A425" s="1">
        <v>424</v>
      </c>
      <c r="B425" t="s">
        <v>421</v>
      </c>
      <c r="C425" t="str">
        <f>HYPERLINK("https://talan.bank.gov.ua/get-user-certificate/89bf2KIdPSIp1ekwecNA","Завантажити сертифікат")</f>
        <v>Завантажити сертифікат</v>
      </c>
    </row>
    <row r="426" spans="1:3" x14ac:dyDescent="0.3">
      <c r="A426" s="1">
        <v>425</v>
      </c>
      <c r="B426" t="s">
        <v>422</v>
      </c>
      <c r="C426" t="str">
        <f>HYPERLINK("https://talan.bank.gov.ua/get-user-certificate/89bf2qZdQQMCjDKtEFMg","Завантажити сертифікат")</f>
        <v>Завантажити сертифікат</v>
      </c>
    </row>
    <row r="427" spans="1:3" x14ac:dyDescent="0.3">
      <c r="A427" s="1">
        <v>426</v>
      </c>
      <c r="B427" t="s">
        <v>423</v>
      </c>
      <c r="C427" t="str">
        <f>HYPERLINK("https://talan.bank.gov.ua/get-user-certificate/89bf279y_CWOK3vAwPRD","Завантажити сертифікат")</f>
        <v>Завантажити сертифікат</v>
      </c>
    </row>
    <row r="428" spans="1:3" x14ac:dyDescent="0.3">
      <c r="A428" s="1">
        <v>427</v>
      </c>
      <c r="B428" t="s">
        <v>424</v>
      </c>
      <c r="C428" t="str">
        <f>HYPERLINK("https://talan.bank.gov.ua/get-user-certificate/89bf233XpkoCqYjMvKGW","Завантажити сертифікат")</f>
        <v>Завантажити сертифікат</v>
      </c>
    </row>
    <row r="429" spans="1:3" x14ac:dyDescent="0.3">
      <c r="A429" s="1">
        <v>428</v>
      </c>
      <c r="B429" t="s">
        <v>425</v>
      </c>
      <c r="C429" t="str">
        <f>HYPERLINK("https://talan.bank.gov.ua/get-user-certificate/89bf2kRQ6n3MaNqx2ENA","Завантажити сертифікат")</f>
        <v>Завантажити сертифікат</v>
      </c>
    </row>
    <row r="430" spans="1:3" x14ac:dyDescent="0.3">
      <c r="A430" s="1">
        <v>429</v>
      </c>
      <c r="B430" t="s">
        <v>426</v>
      </c>
      <c r="C430" t="str">
        <f>HYPERLINK("https://talan.bank.gov.ua/get-user-certificate/89bf2dP4Cs4U8zxLIJTo","Завантажити сертифікат")</f>
        <v>Завантажити сертифікат</v>
      </c>
    </row>
    <row r="431" spans="1:3" x14ac:dyDescent="0.3">
      <c r="A431" s="1">
        <v>430</v>
      </c>
      <c r="B431" t="s">
        <v>427</v>
      </c>
      <c r="C431" t="str">
        <f>HYPERLINK("https://talan.bank.gov.ua/get-user-certificate/89bf2Mmy6q73XyDIitWs","Завантажити сертифікат")</f>
        <v>Завантажити сертифікат</v>
      </c>
    </row>
    <row r="432" spans="1:3" x14ac:dyDescent="0.3">
      <c r="A432" s="1">
        <v>431</v>
      </c>
      <c r="B432" t="s">
        <v>428</v>
      </c>
      <c r="C432" t="str">
        <f>HYPERLINK("https://talan.bank.gov.ua/get-user-certificate/89bf2Jd_jcebBhX-TWk1","Завантажити сертифікат")</f>
        <v>Завантажити сертифікат</v>
      </c>
    </row>
    <row r="433" spans="1:3" x14ac:dyDescent="0.3">
      <c r="A433" s="1">
        <v>432</v>
      </c>
      <c r="B433" t="s">
        <v>429</v>
      </c>
      <c r="C433" t="str">
        <f>HYPERLINK("https://talan.bank.gov.ua/get-user-certificate/89bf2N5DuIgr3RfpW_6D","Завантажити сертифікат")</f>
        <v>Завантажити сертифікат</v>
      </c>
    </row>
    <row r="434" spans="1:3" x14ac:dyDescent="0.3">
      <c r="A434" s="1">
        <v>433</v>
      </c>
      <c r="B434" t="s">
        <v>430</v>
      </c>
      <c r="C434" t="str">
        <f>HYPERLINK("https://talan.bank.gov.ua/get-user-certificate/89bf25vMtugq1H_mfJqj","Завантажити сертифікат")</f>
        <v>Завантажити сертифікат</v>
      </c>
    </row>
    <row r="435" spans="1:3" x14ac:dyDescent="0.3">
      <c r="A435" s="1">
        <v>434</v>
      </c>
      <c r="B435" t="s">
        <v>431</v>
      </c>
      <c r="C435" t="str">
        <f>HYPERLINK("https://talan.bank.gov.ua/get-user-certificate/89bf2QuqV8GlpcTLCG48","Завантажити сертифікат")</f>
        <v>Завантажити сертифікат</v>
      </c>
    </row>
    <row r="436" spans="1:3" x14ac:dyDescent="0.3">
      <c r="A436" s="1">
        <v>435</v>
      </c>
      <c r="B436" t="s">
        <v>432</v>
      </c>
      <c r="C436" t="str">
        <f>HYPERLINK("https://talan.bank.gov.ua/get-user-certificate/89bf2GiFB1f6ZjAUocNq","Завантажити сертифікат")</f>
        <v>Завантажити сертифікат</v>
      </c>
    </row>
    <row r="437" spans="1:3" x14ac:dyDescent="0.3">
      <c r="A437" s="1">
        <v>436</v>
      </c>
      <c r="B437" t="s">
        <v>433</v>
      </c>
      <c r="C437" t="str">
        <f>HYPERLINK("https://talan.bank.gov.ua/get-user-certificate/89bf2P0mdUsCfk4ZBJ16","Завантажити сертифікат")</f>
        <v>Завантажити сертифікат</v>
      </c>
    </row>
    <row r="438" spans="1:3" x14ac:dyDescent="0.3">
      <c r="A438" s="1">
        <v>437</v>
      </c>
      <c r="B438" t="s">
        <v>434</v>
      </c>
      <c r="C438" t="str">
        <f>HYPERLINK("https://talan.bank.gov.ua/get-user-certificate/89bf2uK3_AgkBBnhUO9Y","Завантажити сертифікат")</f>
        <v>Завантажити сертифікат</v>
      </c>
    </row>
    <row r="439" spans="1:3" x14ac:dyDescent="0.3">
      <c r="A439" s="1">
        <v>438</v>
      </c>
      <c r="B439" t="s">
        <v>435</v>
      </c>
      <c r="C439" t="str">
        <f>HYPERLINK("https://talan.bank.gov.ua/get-user-certificate/89bf26ECBumzX7WrebfA","Завантажити сертифікат")</f>
        <v>Завантажити сертифікат</v>
      </c>
    </row>
    <row r="440" spans="1:3" x14ac:dyDescent="0.3">
      <c r="A440" s="1">
        <v>439</v>
      </c>
      <c r="B440" t="s">
        <v>436</v>
      </c>
      <c r="C440" t="str">
        <f>HYPERLINK("https://talan.bank.gov.ua/get-user-certificate/89bf2bryk1upXUJ-AkJY","Завантажити сертифікат")</f>
        <v>Завантажити сертифікат</v>
      </c>
    </row>
    <row r="441" spans="1:3" x14ac:dyDescent="0.3">
      <c r="A441" s="1">
        <v>440</v>
      </c>
      <c r="B441" t="s">
        <v>437</v>
      </c>
      <c r="C441" t="str">
        <f>HYPERLINK("https://talan.bank.gov.ua/get-user-certificate/89bf2zNZZyc_28osFAK8","Завантажити сертифікат")</f>
        <v>Завантажити сертифікат</v>
      </c>
    </row>
    <row r="442" spans="1:3" x14ac:dyDescent="0.3">
      <c r="A442" s="1">
        <v>441</v>
      </c>
      <c r="B442" t="s">
        <v>438</v>
      </c>
      <c r="C442" t="str">
        <f>HYPERLINK("https://talan.bank.gov.ua/get-user-certificate/89bf2BGHQXlQJpK2aR4D","Завантажити сертифікат")</f>
        <v>Завантажити сертифікат</v>
      </c>
    </row>
    <row r="443" spans="1:3" x14ac:dyDescent="0.3">
      <c r="A443" s="1">
        <v>442</v>
      </c>
      <c r="B443" t="s">
        <v>439</v>
      </c>
      <c r="C443" t="str">
        <f>HYPERLINK("https://talan.bank.gov.ua/get-user-certificate/89bf2oz4bSVfZBLwW1CA","Завантажити сертифікат")</f>
        <v>Завантажити сертифікат</v>
      </c>
    </row>
    <row r="444" spans="1:3" x14ac:dyDescent="0.3">
      <c r="A444" s="1">
        <v>443</v>
      </c>
      <c r="B444" t="s">
        <v>440</v>
      </c>
      <c r="C444" t="str">
        <f>HYPERLINK("https://talan.bank.gov.ua/get-user-certificate/89bf2GRZDW_kPaRRIx53","Завантажити сертифікат")</f>
        <v>Завантажити сертифікат</v>
      </c>
    </row>
    <row r="445" spans="1:3" x14ac:dyDescent="0.3">
      <c r="A445" s="1">
        <v>444</v>
      </c>
      <c r="B445" t="s">
        <v>441</v>
      </c>
      <c r="C445" t="str">
        <f>HYPERLINK("https://talan.bank.gov.ua/get-user-certificate/89bf2c3ugYJSuZCabWnA","Завантажити сертифікат")</f>
        <v>Завантажити сертифікат</v>
      </c>
    </row>
    <row r="446" spans="1:3" x14ac:dyDescent="0.3">
      <c r="A446" s="1">
        <v>445</v>
      </c>
      <c r="B446" t="s">
        <v>442</v>
      </c>
      <c r="C446" t="str">
        <f>HYPERLINK("https://talan.bank.gov.ua/get-user-certificate/89bf2CThkvqXJxIQ_OJZ","Завантажити сертифікат")</f>
        <v>Завантажити сертифікат</v>
      </c>
    </row>
    <row r="447" spans="1:3" x14ac:dyDescent="0.3">
      <c r="A447" s="1">
        <v>446</v>
      </c>
      <c r="B447" t="s">
        <v>443</v>
      </c>
      <c r="C447" t="str">
        <f>HYPERLINK("https://talan.bank.gov.ua/get-user-certificate/89bf2X9CU-mbb5jjjHFa","Завантажити сертифікат")</f>
        <v>Завантажити сертифікат</v>
      </c>
    </row>
    <row r="448" spans="1:3" x14ac:dyDescent="0.3">
      <c r="A448" s="1">
        <v>447</v>
      </c>
      <c r="B448" t="s">
        <v>444</v>
      </c>
      <c r="C448" t="str">
        <f>HYPERLINK("https://talan.bank.gov.ua/get-user-certificate/89bf2CD-hRINSFtsvmWi","Завантажити сертифікат")</f>
        <v>Завантажити сертифікат</v>
      </c>
    </row>
    <row r="449" spans="1:3" x14ac:dyDescent="0.3">
      <c r="A449" s="1">
        <v>448</v>
      </c>
      <c r="B449" t="s">
        <v>445</v>
      </c>
      <c r="C449" t="str">
        <f>HYPERLINK("https://talan.bank.gov.ua/get-user-certificate/89bf2hx3uiU8-3QROgcz","Завантажити сертифікат")</f>
        <v>Завантажити сертифікат</v>
      </c>
    </row>
    <row r="450" spans="1:3" x14ac:dyDescent="0.3">
      <c r="A450" s="1">
        <v>449</v>
      </c>
      <c r="B450" t="s">
        <v>446</v>
      </c>
      <c r="C450" t="str">
        <f>HYPERLINK("https://talan.bank.gov.ua/get-user-certificate/89bf2pV9O9d5d2LIrohw","Завантажити сертифікат")</f>
        <v>Завантажити сертифікат</v>
      </c>
    </row>
    <row r="451" spans="1:3" x14ac:dyDescent="0.3">
      <c r="A451" s="1">
        <v>450</v>
      </c>
      <c r="B451" t="s">
        <v>447</v>
      </c>
      <c r="C451" t="str">
        <f>HYPERLINK("https://talan.bank.gov.ua/get-user-certificate/89bf2mbsI9yZrs9vc1kk","Завантажити сертифікат")</f>
        <v>Завантажити сертифікат</v>
      </c>
    </row>
    <row r="452" spans="1:3" x14ac:dyDescent="0.3">
      <c r="A452" s="1">
        <v>451</v>
      </c>
      <c r="B452" t="s">
        <v>448</v>
      </c>
      <c r="C452" t="str">
        <f>HYPERLINK("https://talan.bank.gov.ua/get-user-certificate/89bf2lrqrlD5hsqpcHJt","Завантажити сертифікат")</f>
        <v>Завантажити сертифікат</v>
      </c>
    </row>
    <row r="453" spans="1:3" x14ac:dyDescent="0.3">
      <c r="A453" s="1">
        <v>452</v>
      </c>
      <c r="B453" t="s">
        <v>449</v>
      </c>
      <c r="C453" t="str">
        <f>HYPERLINK("https://talan.bank.gov.ua/get-user-certificate/89bf2678Q_xZh5BAfmzO","Завантажити сертифікат")</f>
        <v>Завантажити сертифікат</v>
      </c>
    </row>
    <row r="454" spans="1:3" x14ac:dyDescent="0.3">
      <c r="A454" s="1">
        <v>453</v>
      </c>
      <c r="B454" t="s">
        <v>450</v>
      </c>
      <c r="C454" t="str">
        <f>HYPERLINK("https://talan.bank.gov.ua/get-user-certificate/89bf2nljh6ptlH-b4W53","Завантажити сертифікат")</f>
        <v>Завантажити сертифікат</v>
      </c>
    </row>
    <row r="455" spans="1:3" x14ac:dyDescent="0.3">
      <c r="A455" s="1">
        <v>454</v>
      </c>
      <c r="B455" t="s">
        <v>451</v>
      </c>
      <c r="C455" t="str">
        <f>HYPERLINK("https://talan.bank.gov.ua/get-user-certificate/89bf26iXYbhIXvIy1Q0o","Завантажити сертифікат")</f>
        <v>Завантажити сертифікат</v>
      </c>
    </row>
    <row r="456" spans="1:3" x14ac:dyDescent="0.3">
      <c r="A456" s="1">
        <v>455</v>
      </c>
      <c r="B456" t="s">
        <v>452</v>
      </c>
      <c r="C456" t="str">
        <f>HYPERLINK("https://talan.bank.gov.ua/get-user-certificate/89bf2WNgDUi3bCwLz963","Завантажити сертифікат")</f>
        <v>Завантажити сертифікат</v>
      </c>
    </row>
    <row r="457" spans="1:3" x14ac:dyDescent="0.3">
      <c r="A457" s="1">
        <v>456</v>
      </c>
      <c r="B457" t="s">
        <v>453</v>
      </c>
      <c r="C457" t="str">
        <f>HYPERLINK("https://talan.bank.gov.ua/get-user-certificate/89bf2FYl9OkTSGWbDZYk","Завантажити сертифікат")</f>
        <v>Завантажити сертифікат</v>
      </c>
    </row>
    <row r="458" spans="1:3" x14ac:dyDescent="0.3">
      <c r="A458" s="1">
        <v>457</v>
      </c>
      <c r="B458" t="s">
        <v>454</v>
      </c>
      <c r="C458" t="str">
        <f>HYPERLINK("https://talan.bank.gov.ua/get-user-certificate/89bf2Aa1FDzrIj-IAMCz","Завантажити сертифікат")</f>
        <v>Завантажити сертифікат</v>
      </c>
    </row>
    <row r="459" spans="1:3" x14ac:dyDescent="0.3">
      <c r="A459" s="1">
        <v>458</v>
      </c>
      <c r="B459" t="s">
        <v>455</v>
      </c>
      <c r="C459" t="str">
        <f>HYPERLINK("https://talan.bank.gov.ua/get-user-certificate/89bf2FMzZb7YIX6M5tPw","Завантажити сертифікат")</f>
        <v>Завантажити сертифікат</v>
      </c>
    </row>
    <row r="460" spans="1:3" x14ac:dyDescent="0.3">
      <c r="A460" s="1">
        <v>459</v>
      </c>
      <c r="B460" t="s">
        <v>456</v>
      </c>
      <c r="C460" t="str">
        <f>HYPERLINK("https://talan.bank.gov.ua/get-user-certificate/89bf2XvthYz59pasXGeq","Завантажити сертифікат")</f>
        <v>Завантажити сертифікат</v>
      </c>
    </row>
    <row r="461" spans="1:3" x14ac:dyDescent="0.3">
      <c r="A461" s="1">
        <v>460</v>
      </c>
      <c r="B461" t="s">
        <v>457</v>
      </c>
      <c r="C461" t="str">
        <f>HYPERLINK("https://talan.bank.gov.ua/get-user-certificate/89bf2qvBBZfliOXM5Dqu","Завантажити сертифікат")</f>
        <v>Завантажити сертифікат</v>
      </c>
    </row>
    <row r="462" spans="1:3" x14ac:dyDescent="0.3">
      <c r="A462" s="1">
        <v>461</v>
      </c>
      <c r="B462" t="s">
        <v>458</v>
      </c>
      <c r="C462" t="str">
        <f>HYPERLINK("https://talan.bank.gov.ua/get-user-certificate/89bf24hRnoT_hjOjijvs","Завантажити сертифікат")</f>
        <v>Завантажити сертифікат</v>
      </c>
    </row>
    <row r="463" spans="1:3" x14ac:dyDescent="0.3">
      <c r="A463" s="1">
        <v>462</v>
      </c>
      <c r="B463" t="s">
        <v>459</v>
      </c>
      <c r="C463" t="str">
        <f>HYPERLINK("https://talan.bank.gov.ua/get-user-certificate/89bf2NGFR1nh049HdN0S","Завантажити сертифікат")</f>
        <v>Завантажити сертифікат</v>
      </c>
    </row>
    <row r="464" spans="1:3" x14ac:dyDescent="0.3">
      <c r="A464" s="1">
        <v>463</v>
      </c>
      <c r="B464" t="s">
        <v>460</v>
      </c>
      <c r="C464" t="str">
        <f>HYPERLINK("https://talan.bank.gov.ua/get-user-certificate/89bf29KbCAbgxcWAYu6w","Завантажити сертифікат")</f>
        <v>Завантажити сертифікат</v>
      </c>
    </row>
    <row r="465" spans="1:3" x14ac:dyDescent="0.3">
      <c r="A465" s="1">
        <v>464</v>
      </c>
      <c r="B465" t="s">
        <v>461</v>
      </c>
      <c r="C465" t="str">
        <f>HYPERLINK("https://talan.bank.gov.ua/get-user-certificate/89bf276iP7VJfk75B0ul","Завантажити сертифікат")</f>
        <v>Завантажити сертифікат</v>
      </c>
    </row>
    <row r="466" spans="1:3" x14ac:dyDescent="0.3">
      <c r="A466" s="1">
        <v>465</v>
      </c>
      <c r="B466" t="s">
        <v>462</v>
      </c>
      <c r="C466" t="str">
        <f>HYPERLINK("https://talan.bank.gov.ua/get-user-certificate/89bf2azrQqSbytMSjQ4Y","Завантажити сертифікат")</f>
        <v>Завантажити сертифікат</v>
      </c>
    </row>
    <row r="467" spans="1:3" x14ac:dyDescent="0.3">
      <c r="A467" s="1">
        <v>466</v>
      </c>
      <c r="B467" t="s">
        <v>463</v>
      </c>
      <c r="C467" t="str">
        <f>HYPERLINK("https://talan.bank.gov.ua/get-user-certificate/89bf2DBwJJfnhCXtjLAk","Завантажити сертифікат")</f>
        <v>Завантажити сертифікат</v>
      </c>
    </row>
    <row r="468" spans="1:3" x14ac:dyDescent="0.3">
      <c r="A468" s="1">
        <v>467</v>
      </c>
      <c r="B468" t="s">
        <v>464</v>
      </c>
      <c r="C468" t="str">
        <f>HYPERLINK("https://talan.bank.gov.ua/get-user-certificate/89bf2Dn-oQHovZcBPFkD","Завантажити сертифікат")</f>
        <v>Завантажити сертифікат</v>
      </c>
    </row>
    <row r="469" spans="1:3" x14ac:dyDescent="0.3">
      <c r="A469" s="1">
        <v>468</v>
      </c>
      <c r="B469" t="s">
        <v>465</v>
      </c>
      <c r="C469" t="str">
        <f>HYPERLINK("https://talan.bank.gov.ua/get-user-certificate/89bf2FVwP6FqNbWnHiMF","Завантажити сертифікат")</f>
        <v>Завантажити сертифікат</v>
      </c>
    </row>
    <row r="470" spans="1:3" x14ac:dyDescent="0.3">
      <c r="A470" s="1">
        <v>469</v>
      </c>
      <c r="B470" t="s">
        <v>466</v>
      </c>
      <c r="C470" t="str">
        <f>HYPERLINK("https://talan.bank.gov.ua/get-user-certificate/89bf2VW7KBWhIEkbs-Yy","Завантажити сертифікат")</f>
        <v>Завантажити сертифікат</v>
      </c>
    </row>
    <row r="471" spans="1:3" x14ac:dyDescent="0.3">
      <c r="A471" s="1">
        <v>470</v>
      </c>
      <c r="B471" t="s">
        <v>467</v>
      </c>
      <c r="C471" t="str">
        <f>HYPERLINK("https://talan.bank.gov.ua/get-user-certificate/89bf2S2DcNTKOKVLZSu1","Завантажити сертифікат")</f>
        <v>Завантажити сертифікат</v>
      </c>
    </row>
    <row r="472" spans="1:3" x14ac:dyDescent="0.3">
      <c r="A472" s="1">
        <v>471</v>
      </c>
      <c r="B472" t="s">
        <v>468</v>
      </c>
      <c r="C472" t="str">
        <f>HYPERLINK("https://talan.bank.gov.ua/get-user-certificate/89bf2LA-sQI1zPGoZErQ","Завантажити сертифікат")</f>
        <v>Завантажити сертифікат</v>
      </c>
    </row>
    <row r="473" spans="1:3" x14ac:dyDescent="0.3">
      <c r="A473" s="1">
        <v>472</v>
      </c>
      <c r="B473" t="s">
        <v>469</v>
      </c>
      <c r="C473" t="str">
        <f>HYPERLINK("https://talan.bank.gov.ua/get-user-certificate/89bf2jxu9wie8VoLFS4_","Завантажити сертифікат")</f>
        <v>Завантажити сертифікат</v>
      </c>
    </row>
    <row r="474" spans="1:3" x14ac:dyDescent="0.3">
      <c r="A474" s="1">
        <v>473</v>
      </c>
      <c r="B474" t="s">
        <v>470</v>
      </c>
      <c r="C474" t="str">
        <f>HYPERLINK("https://talan.bank.gov.ua/get-user-certificate/89bf2odv64Ql-DaZjNeJ","Завантажити сертифікат")</f>
        <v>Завантажити сертифікат</v>
      </c>
    </row>
    <row r="475" spans="1:3" x14ac:dyDescent="0.3">
      <c r="A475" s="1">
        <v>474</v>
      </c>
      <c r="B475" t="s">
        <v>471</v>
      </c>
      <c r="C475" t="str">
        <f>HYPERLINK("https://talan.bank.gov.ua/get-user-certificate/89bf2VUBFxovmJ8W5j1B","Завантажити сертифікат")</f>
        <v>Завантажити сертифікат</v>
      </c>
    </row>
    <row r="476" spans="1:3" x14ac:dyDescent="0.3">
      <c r="A476" s="1">
        <v>475</v>
      </c>
      <c r="B476" t="s">
        <v>472</v>
      </c>
      <c r="C476" t="str">
        <f>HYPERLINK("https://talan.bank.gov.ua/get-user-certificate/89bf2INphOAmSHYyf5ek","Завантажити сертифікат")</f>
        <v>Завантажити сертифікат</v>
      </c>
    </row>
    <row r="477" spans="1:3" x14ac:dyDescent="0.3">
      <c r="A477" s="1">
        <v>476</v>
      </c>
      <c r="B477" t="s">
        <v>473</v>
      </c>
      <c r="C477" t="str">
        <f>HYPERLINK("https://talan.bank.gov.ua/get-user-certificate/89bf2t_pSSXkeDpjSHzW","Завантажити сертифікат")</f>
        <v>Завантажити сертифікат</v>
      </c>
    </row>
    <row r="478" spans="1:3" x14ac:dyDescent="0.3">
      <c r="A478" s="1">
        <v>477</v>
      </c>
      <c r="B478" t="s">
        <v>474</v>
      </c>
      <c r="C478" t="str">
        <f>HYPERLINK("https://talan.bank.gov.ua/get-user-certificate/89bf2vZ4Z0-iP4rvLyDp","Завантажити сертифікат")</f>
        <v>Завантажити сертифікат</v>
      </c>
    </row>
    <row r="479" spans="1:3" x14ac:dyDescent="0.3">
      <c r="A479" s="1">
        <v>478</v>
      </c>
      <c r="B479" t="s">
        <v>475</v>
      </c>
      <c r="C479" t="str">
        <f>HYPERLINK("https://talan.bank.gov.ua/get-user-certificate/89bf2LOeO8Q3j_B_PFFu","Завантажити сертифікат")</f>
        <v>Завантажити сертифікат</v>
      </c>
    </row>
    <row r="480" spans="1:3" x14ac:dyDescent="0.3">
      <c r="A480" s="1">
        <v>479</v>
      </c>
      <c r="B480" t="s">
        <v>476</v>
      </c>
      <c r="C480" t="str">
        <f>HYPERLINK("https://talan.bank.gov.ua/get-user-certificate/89bf2-kPIrNspKfPDqqM","Завантажити сертифікат")</f>
        <v>Завантажити сертифікат</v>
      </c>
    </row>
    <row r="481" spans="1:3" x14ac:dyDescent="0.3">
      <c r="A481" s="1">
        <v>480</v>
      </c>
      <c r="B481" t="s">
        <v>477</v>
      </c>
      <c r="C481" t="str">
        <f>HYPERLINK("https://talan.bank.gov.ua/get-user-certificate/89bf2E8qNP0cEfIYVbRh","Завантажити сертифікат")</f>
        <v>Завантажити сертифікат</v>
      </c>
    </row>
    <row r="482" spans="1:3" x14ac:dyDescent="0.3">
      <c r="A482" s="1">
        <v>481</v>
      </c>
      <c r="B482" t="s">
        <v>478</v>
      </c>
      <c r="C482" t="str">
        <f>HYPERLINK("https://talan.bank.gov.ua/get-user-certificate/89bf21vk9xlwt0ivZTFg","Завантажити сертифікат")</f>
        <v>Завантажити сертифікат</v>
      </c>
    </row>
    <row r="483" spans="1:3" x14ac:dyDescent="0.3">
      <c r="A483" s="1">
        <v>482</v>
      </c>
      <c r="B483" t="s">
        <v>479</v>
      </c>
      <c r="C483" t="str">
        <f>HYPERLINK("https://talan.bank.gov.ua/get-user-certificate/89bf274Jek1QDCmokYrI","Завантажити сертифікат")</f>
        <v>Завантажити сертифікат</v>
      </c>
    </row>
    <row r="484" spans="1:3" x14ac:dyDescent="0.3">
      <c r="A484" s="1">
        <v>483</v>
      </c>
      <c r="B484" t="s">
        <v>480</v>
      </c>
      <c r="C484" t="str">
        <f>HYPERLINK("https://talan.bank.gov.ua/get-user-certificate/89bf2zSm2BfrC7Qsyj0A","Завантажити сертифікат")</f>
        <v>Завантажити сертифікат</v>
      </c>
    </row>
    <row r="485" spans="1:3" x14ac:dyDescent="0.3">
      <c r="A485" s="1">
        <v>484</v>
      </c>
      <c r="B485" t="s">
        <v>481</v>
      </c>
      <c r="C485" t="str">
        <f>HYPERLINK("https://talan.bank.gov.ua/get-user-certificate/89bf27Bb1woYmT-dcc74","Завантажити сертифікат")</f>
        <v>Завантажити сертифікат</v>
      </c>
    </row>
    <row r="486" spans="1:3" x14ac:dyDescent="0.3">
      <c r="A486" s="1">
        <v>485</v>
      </c>
      <c r="B486" t="s">
        <v>482</v>
      </c>
      <c r="C486" t="str">
        <f>HYPERLINK("https://talan.bank.gov.ua/get-user-certificate/89bf2madYd9CK-XchtBi","Завантажити сертифікат")</f>
        <v>Завантажити сертифікат</v>
      </c>
    </row>
    <row r="487" spans="1:3" x14ac:dyDescent="0.3">
      <c r="A487" s="1">
        <v>486</v>
      </c>
      <c r="B487" t="s">
        <v>483</v>
      </c>
      <c r="C487" t="str">
        <f>HYPERLINK("https://talan.bank.gov.ua/get-user-certificate/89bf2w0o7idHDubZ1vWk","Завантажити сертифікат")</f>
        <v>Завантажити сертифікат</v>
      </c>
    </row>
    <row r="488" spans="1:3" x14ac:dyDescent="0.3">
      <c r="A488" s="1">
        <v>487</v>
      </c>
      <c r="B488" t="s">
        <v>484</v>
      </c>
      <c r="C488" t="str">
        <f>HYPERLINK("https://talan.bank.gov.ua/get-user-certificate/89bf2PTVy8yTNKVWf8gC","Завантажити сертифікат")</f>
        <v>Завантажити сертифікат</v>
      </c>
    </row>
    <row r="489" spans="1:3" x14ac:dyDescent="0.3">
      <c r="A489" s="1">
        <v>488</v>
      </c>
      <c r="B489" t="s">
        <v>485</v>
      </c>
      <c r="C489" t="str">
        <f>HYPERLINK("https://talan.bank.gov.ua/get-user-certificate/89bf25rMNByjuA0K20ix","Завантажити сертифікат")</f>
        <v>Завантажити сертифікат</v>
      </c>
    </row>
    <row r="490" spans="1:3" x14ac:dyDescent="0.3">
      <c r="A490" s="1">
        <v>489</v>
      </c>
      <c r="B490" t="s">
        <v>486</v>
      </c>
      <c r="C490" t="str">
        <f>HYPERLINK("https://talan.bank.gov.ua/get-user-certificate/89bf2BgfY8pGOx0NFX_v","Завантажити сертифікат")</f>
        <v>Завантажити сертифікат</v>
      </c>
    </row>
    <row r="491" spans="1:3" x14ac:dyDescent="0.3">
      <c r="A491" s="1">
        <v>490</v>
      </c>
      <c r="B491" t="s">
        <v>487</v>
      </c>
      <c r="C491" t="str">
        <f>HYPERLINK("https://talan.bank.gov.ua/get-user-certificate/89bf2IPZdLt0E9cOvjKe","Завантажити сертифікат")</f>
        <v>Завантажити сертифікат</v>
      </c>
    </row>
    <row r="492" spans="1:3" x14ac:dyDescent="0.3">
      <c r="A492" s="1">
        <v>491</v>
      </c>
      <c r="B492" t="s">
        <v>488</v>
      </c>
      <c r="C492" t="str">
        <f>HYPERLINK("https://talan.bank.gov.ua/get-user-certificate/89bf2Kq8EbWkw1kCKKY7","Завантажити сертифікат")</f>
        <v>Завантажити сертифікат</v>
      </c>
    </row>
    <row r="493" spans="1:3" x14ac:dyDescent="0.3">
      <c r="A493" s="1">
        <v>492</v>
      </c>
      <c r="B493" t="s">
        <v>489</v>
      </c>
      <c r="C493" t="str">
        <f>HYPERLINK("https://talan.bank.gov.ua/get-user-certificate/89bf2vjccgo8QMFGDap6","Завантажити сертифікат")</f>
        <v>Завантажити сертифікат</v>
      </c>
    </row>
    <row r="494" spans="1:3" x14ac:dyDescent="0.3">
      <c r="A494" s="1">
        <v>493</v>
      </c>
      <c r="B494" t="s">
        <v>490</v>
      </c>
      <c r="C494" t="str">
        <f>HYPERLINK("https://talan.bank.gov.ua/get-user-certificate/89bf2wNWixcoxKcR5S2V","Завантажити сертифікат")</f>
        <v>Завантажити сертифікат</v>
      </c>
    </row>
    <row r="495" spans="1:3" x14ac:dyDescent="0.3">
      <c r="A495" s="1">
        <v>494</v>
      </c>
      <c r="B495" t="s">
        <v>491</v>
      </c>
      <c r="C495" t="str">
        <f>HYPERLINK("https://talan.bank.gov.ua/get-user-certificate/89bf2CpkrbA5knLtW4np","Завантажити сертифікат")</f>
        <v>Завантажити сертифікат</v>
      </c>
    </row>
    <row r="496" spans="1:3" x14ac:dyDescent="0.3">
      <c r="A496" s="1">
        <v>495</v>
      </c>
      <c r="B496" t="s">
        <v>492</v>
      </c>
      <c r="C496" t="str">
        <f>HYPERLINK("https://talan.bank.gov.ua/get-user-certificate/89bf2Mb4MvMrJHjDJIlU","Завантажити сертифікат")</f>
        <v>Завантажити сертифікат</v>
      </c>
    </row>
    <row r="497" spans="1:3" x14ac:dyDescent="0.3">
      <c r="A497" s="1">
        <v>496</v>
      </c>
      <c r="B497" t="s">
        <v>493</v>
      </c>
      <c r="C497" t="str">
        <f>HYPERLINK("https://talan.bank.gov.ua/get-user-certificate/89bf2XAoGDDLp7_xwA8U","Завантажити сертифікат")</f>
        <v>Завантажити сертифікат</v>
      </c>
    </row>
    <row r="498" spans="1:3" x14ac:dyDescent="0.3">
      <c r="A498" s="1">
        <v>497</v>
      </c>
      <c r="B498" t="s">
        <v>494</v>
      </c>
      <c r="C498" t="str">
        <f>HYPERLINK("https://talan.bank.gov.ua/get-user-certificate/89bf2pJg-bzlYt2iEfgm","Завантажити сертифікат")</f>
        <v>Завантажити сертифікат</v>
      </c>
    </row>
    <row r="499" spans="1:3" x14ac:dyDescent="0.3">
      <c r="A499" s="1">
        <v>498</v>
      </c>
      <c r="B499" t="s">
        <v>495</v>
      </c>
      <c r="C499" t="str">
        <f>HYPERLINK("https://talan.bank.gov.ua/get-user-certificate/89bf2wj0Db67CW317v89","Завантажити сертифікат")</f>
        <v>Завантажити сертифікат</v>
      </c>
    </row>
    <row r="500" spans="1:3" x14ac:dyDescent="0.3">
      <c r="A500" s="1">
        <v>499</v>
      </c>
      <c r="B500" t="s">
        <v>496</v>
      </c>
      <c r="C500" t="str">
        <f>HYPERLINK("https://talan.bank.gov.ua/get-user-certificate/89bf2c49fikNjhIw87N3","Завантажити сертифікат")</f>
        <v>Завантажити сертифікат</v>
      </c>
    </row>
    <row r="501" spans="1:3" x14ac:dyDescent="0.3">
      <c r="A501" s="1">
        <v>500</v>
      </c>
      <c r="B501" t="s">
        <v>497</v>
      </c>
      <c r="C501" t="str">
        <f>HYPERLINK("https://talan.bank.gov.ua/get-user-certificate/89bf2ZXRyC0Uhu9FtHzx","Завантажити сертифікат")</f>
        <v>Завантажити сертифікат</v>
      </c>
    </row>
    <row r="502" spans="1:3" x14ac:dyDescent="0.3">
      <c r="A502" s="1">
        <v>501</v>
      </c>
      <c r="B502" t="s">
        <v>498</v>
      </c>
      <c r="C502" t="str">
        <f>HYPERLINK("https://talan.bank.gov.ua/get-user-certificate/89bf2yd4bUAGngvD5did","Завантажити сертифікат")</f>
        <v>Завантажити сертифікат</v>
      </c>
    </row>
    <row r="503" spans="1:3" x14ac:dyDescent="0.3">
      <c r="A503" s="1">
        <v>502</v>
      </c>
      <c r="B503" t="s">
        <v>499</v>
      </c>
      <c r="C503" t="str">
        <f>HYPERLINK("https://talan.bank.gov.ua/get-user-certificate/89bf2HuHaYFQGZumapbg","Завантажити сертифікат")</f>
        <v>Завантажити сертифікат</v>
      </c>
    </row>
    <row r="504" spans="1:3" x14ac:dyDescent="0.3">
      <c r="A504" s="1">
        <v>503</v>
      </c>
      <c r="B504" t="s">
        <v>500</v>
      </c>
      <c r="C504" t="str">
        <f>HYPERLINK("https://talan.bank.gov.ua/get-user-certificate/89bf2yH-pxPi6XhrMQy3","Завантажити сертифікат")</f>
        <v>Завантажити сертифікат</v>
      </c>
    </row>
    <row r="505" spans="1:3" x14ac:dyDescent="0.3">
      <c r="A505" s="1">
        <v>504</v>
      </c>
      <c r="B505" t="s">
        <v>501</v>
      </c>
      <c r="C505" t="str">
        <f>HYPERLINK("https://talan.bank.gov.ua/get-user-certificate/89bf23H1PvNUYJT6eyBG","Завантажити сертифікат")</f>
        <v>Завантажити сертифікат</v>
      </c>
    </row>
    <row r="506" spans="1:3" x14ac:dyDescent="0.3">
      <c r="A506" s="1">
        <v>505</v>
      </c>
      <c r="B506" t="s">
        <v>502</v>
      </c>
      <c r="C506" t="str">
        <f>HYPERLINK("https://talan.bank.gov.ua/get-user-certificate/89bf2aN9iJOt3zrZ_DU9","Завантажити сертифікат")</f>
        <v>Завантажити сертифікат</v>
      </c>
    </row>
    <row r="507" spans="1:3" x14ac:dyDescent="0.3">
      <c r="A507" s="1">
        <v>506</v>
      </c>
      <c r="B507" t="s">
        <v>503</v>
      </c>
      <c r="C507" t="str">
        <f>HYPERLINK("https://talan.bank.gov.ua/get-user-certificate/89bf2WsItPy7accQ2uTF","Завантажити сертифікат")</f>
        <v>Завантажити сертифікат</v>
      </c>
    </row>
    <row r="508" spans="1:3" x14ac:dyDescent="0.3">
      <c r="A508" s="1">
        <v>507</v>
      </c>
      <c r="B508" t="s">
        <v>504</v>
      </c>
      <c r="C508" t="str">
        <f>HYPERLINK("https://talan.bank.gov.ua/get-user-certificate/89bf2e8D-YXouAo_2eto","Завантажити сертифікат")</f>
        <v>Завантажити сертифікат</v>
      </c>
    </row>
    <row r="509" spans="1:3" x14ac:dyDescent="0.3">
      <c r="A509" s="1">
        <v>508</v>
      </c>
      <c r="B509" t="s">
        <v>505</v>
      </c>
      <c r="C509" t="str">
        <f>HYPERLINK("https://talan.bank.gov.ua/get-user-certificate/89bf2Jq3byGxq8fzLtQY","Завантажити сертифікат")</f>
        <v>Завантажити сертифікат</v>
      </c>
    </row>
    <row r="510" spans="1:3" x14ac:dyDescent="0.3">
      <c r="A510" s="1">
        <v>509</v>
      </c>
      <c r="B510" t="s">
        <v>506</v>
      </c>
      <c r="C510" t="str">
        <f>HYPERLINK("https://talan.bank.gov.ua/get-user-certificate/89bf2S_1D7az4K96dw-u","Завантажити сертифікат")</f>
        <v>Завантажити сертифікат</v>
      </c>
    </row>
    <row r="511" spans="1:3" x14ac:dyDescent="0.3">
      <c r="A511" s="1">
        <v>510</v>
      </c>
      <c r="B511" t="s">
        <v>507</v>
      </c>
      <c r="C511" t="str">
        <f>HYPERLINK("https://talan.bank.gov.ua/get-user-certificate/89bf2dVHsr_WxDDjpDxe","Завантажити сертифікат")</f>
        <v>Завантажити сертифікат</v>
      </c>
    </row>
    <row r="512" spans="1:3" x14ac:dyDescent="0.3">
      <c r="A512" s="1">
        <v>511</v>
      </c>
      <c r="B512" t="s">
        <v>508</v>
      </c>
      <c r="C512" t="str">
        <f>HYPERLINK("https://talan.bank.gov.ua/get-user-certificate/89bf2y7d5Beiemabva8D","Завантажити сертифікат")</f>
        <v>Завантажити сертифікат</v>
      </c>
    </row>
    <row r="513" spans="1:3" x14ac:dyDescent="0.3">
      <c r="A513" s="1">
        <v>512</v>
      </c>
      <c r="B513" t="s">
        <v>509</v>
      </c>
      <c r="C513" t="str">
        <f>HYPERLINK("https://talan.bank.gov.ua/get-user-certificate/89bf2TQ8jaww7ytouWPG","Завантажити сертифікат")</f>
        <v>Завантажити сертифікат</v>
      </c>
    </row>
    <row r="514" spans="1:3" x14ac:dyDescent="0.3">
      <c r="A514" s="1">
        <v>513</v>
      </c>
      <c r="B514" t="s">
        <v>510</v>
      </c>
      <c r="C514" t="str">
        <f>HYPERLINK("https://talan.bank.gov.ua/get-user-certificate/89bf2AhFJ_cBbf3G9HPy","Завантажити сертифікат")</f>
        <v>Завантажити сертифікат</v>
      </c>
    </row>
    <row r="515" spans="1:3" x14ac:dyDescent="0.3">
      <c r="A515" s="1">
        <v>514</v>
      </c>
      <c r="B515" t="s">
        <v>511</v>
      </c>
      <c r="C515" t="str">
        <f>HYPERLINK("https://talan.bank.gov.ua/get-user-certificate/89bf21V31NCORkc44P0t","Завантажити сертифікат")</f>
        <v>Завантажити сертифікат</v>
      </c>
    </row>
    <row r="516" spans="1:3" x14ac:dyDescent="0.3">
      <c r="A516" s="1">
        <v>515</v>
      </c>
      <c r="B516" t="s">
        <v>512</v>
      </c>
      <c r="C516" t="str">
        <f>HYPERLINK("https://talan.bank.gov.ua/get-user-certificate/89bf2O_WaBOjVjON2iAo","Завантажити сертифікат")</f>
        <v>Завантажити сертифікат</v>
      </c>
    </row>
    <row r="517" spans="1:3" x14ac:dyDescent="0.3">
      <c r="A517" s="1">
        <v>516</v>
      </c>
      <c r="B517" t="s">
        <v>513</v>
      </c>
      <c r="C517" t="str">
        <f>HYPERLINK("https://talan.bank.gov.ua/get-user-certificate/89bf2FUX1bbnACrk210k","Завантажити сертифікат")</f>
        <v>Завантажити сертифікат</v>
      </c>
    </row>
    <row r="518" spans="1:3" x14ac:dyDescent="0.3">
      <c r="A518" s="1">
        <v>517</v>
      </c>
      <c r="B518" t="s">
        <v>514</v>
      </c>
      <c r="C518" t="str">
        <f>HYPERLINK("https://talan.bank.gov.ua/get-user-certificate/89bf2zzi_scPtRTFCekS","Завантажити сертифікат")</f>
        <v>Завантажити сертифікат</v>
      </c>
    </row>
    <row r="519" spans="1:3" x14ac:dyDescent="0.3">
      <c r="A519" s="1">
        <v>518</v>
      </c>
      <c r="B519" t="s">
        <v>515</v>
      </c>
      <c r="C519" t="str">
        <f>HYPERLINK("https://talan.bank.gov.ua/get-user-certificate/89bf2tu-1RlGO-7fiwff","Завантажити сертифікат")</f>
        <v>Завантажити сертифікат</v>
      </c>
    </row>
    <row r="520" spans="1:3" x14ac:dyDescent="0.3">
      <c r="A520" s="1">
        <v>519</v>
      </c>
      <c r="B520" t="s">
        <v>516</v>
      </c>
      <c r="C520" t="str">
        <f>HYPERLINK("https://talan.bank.gov.ua/get-user-certificate/89bf28Zfg1I7raWJ9_ho","Завантажити сертифікат")</f>
        <v>Завантажити сертифікат</v>
      </c>
    </row>
    <row r="521" spans="1:3" x14ac:dyDescent="0.3">
      <c r="A521" s="1">
        <v>520</v>
      </c>
      <c r="B521" t="s">
        <v>517</v>
      </c>
      <c r="C521" t="str">
        <f>HYPERLINK("https://talan.bank.gov.ua/get-user-certificate/89bf21HaA4BvgV917CTG","Завантажити сертифікат")</f>
        <v>Завантажити сертифікат</v>
      </c>
    </row>
    <row r="522" spans="1:3" x14ac:dyDescent="0.3">
      <c r="A522" s="1">
        <v>521</v>
      </c>
      <c r="B522" t="s">
        <v>518</v>
      </c>
      <c r="C522" t="str">
        <f>HYPERLINK("https://talan.bank.gov.ua/get-user-certificate/89bf2vKYAg7IlpBAyehc","Завантажити сертифікат")</f>
        <v>Завантажити сертифікат</v>
      </c>
    </row>
    <row r="523" spans="1:3" x14ac:dyDescent="0.3">
      <c r="A523" s="1">
        <v>522</v>
      </c>
      <c r="B523" t="s">
        <v>519</v>
      </c>
      <c r="C523" t="str">
        <f>HYPERLINK("https://talan.bank.gov.ua/get-user-certificate/89bf2z-IOpmGzQHrkQF4","Завантажити сертифікат")</f>
        <v>Завантажити сертифікат</v>
      </c>
    </row>
    <row r="524" spans="1:3" x14ac:dyDescent="0.3">
      <c r="A524" s="1">
        <v>523</v>
      </c>
      <c r="B524" t="s">
        <v>520</v>
      </c>
      <c r="C524" t="str">
        <f>HYPERLINK("https://talan.bank.gov.ua/get-user-certificate/89bf2-CpnMYiAARzEuon","Завантажити сертифікат")</f>
        <v>Завантажити сертифікат</v>
      </c>
    </row>
    <row r="525" spans="1:3" x14ac:dyDescent="0.3">
      <c r="A525" s="1">
        <v>524</v>
      </c>
      <c r="B525" t="s">
        <v>521</v>
      </c>
      <c r="C525" t="str">
        <f>HYPERLINK("https://talan.bank.gov.ua/get-user-certificate/89bf2o0tqIPu55e43uBx","Завантажити сертифікат")</f>
        <v>Завантажити сертифікат</v>
      </c>
    </row>
    <row r="526" spans="1:3" x14ac:dyDescent="0.3">
      <c r="A526" s="1">
        <v>525</v>
      </c>
      <c r="B526" t="s">
        <v>522</v>
      </c>
      <c r="C526" t="str">
        <f>HYPERLINK("https://talan.bank.gov.ua/get-user-certificate/89bf2UU9Zs_3CLhs2d3c","Завантажити сертифікат")</f>
        <v>Завантажити сертифікат</v>
      </c>
    </row>
    <row r="527" spans="1:3" x14ac:dyDescent="0.3">
      <c r="A527" s="1">
        <v>526</v>
      </c>
      <c r="B527" t="s">
        <v>523</v>
      </c>
      <c r="C527" t="str">
        <f>HYPERLINK("https://talan.bank.gov.ua/get-user-certificate/89bf29TwzGhKnho1EmNJ","Завантажити сертифікат")</f>
        <v>Завантажити сертифікат</v>
      </c>
    </row>
    <row r="528" spans="1:3" x14ac:dyDescent="0.3">
      <c r="A528" s="1">
        <v>527</v>
      </c>
      <c r="B528" t="s">
        <v>524</v>
      </c>
      <c r="C528" t="str">
        <f>HYPERLINK("https://talan.bank.gov.ua/get-user-certificate/89bf2RSRV1JxmyjLwS2C","Завантажити сертифікат")</f>
        <v>Завантажити сертифікат</v>
      </c>
    </row>
    <row r="529" spans="1:3" x14ac:dyDescent="0.3">
      <c r="A529" s="1">
        <v>528</v>
      </c>
      <c r="B529" t="s">
        <v>525</v>
      </c>
      <c r="C529" t="str">
        <f>HYPERLINK("https://talan.bank.gov.ua/get-user-certificate/89bf2nPcxnmqAEyfowO5","Завантажити сертифікат")</f>
        <v>Завантажити сертифікат</v>
      </c>
    </row>
    <row r="530" spans="1:3" x14ac:dyDescent="0.3">
      <c r="A530" s="1">
        <v>529</v>
      </c>
      <c r="B530" t="s">
        <v>526</v>
      </c>
      <c r="C530" t="str">
        <f>HYPERLINK("https://talan.bank.gov.ua/get-user-certificate/89bf2OMpVnD_lidtX98L","Завантажити сертифікат")</f>
        <v>Завантажити сертифікат</v>
      </c>
    </row>
    <row r="531" spans="1:3" x14ac:dyDescent="0.3">
      <c r="A531" s="1">
        <v>530</v>
      </c>
      <c r="B531" t="s">
        <v>527</v>
      </c>
      <c r="C531" t="str">
        <f>HYPERLINK("https://talan.bank.gov.ua/get-user-certificate/89bf28GqV8jFYNChFOMU","Завантажити сертифікат")</f>
        <v>Завантажити сертифікат</v>
      </c>
    </row>
    <row r="532" spans="1:3" x14ac:dyDescent="0.3">
      <c r="A532" s="1">
        <v>531</v>
      </c>
      <c r="B532" t="s">
        <v>528</v>
      </c>
      <c r="C532" t="str">
        <f>HYPERLINK("https://talan.bank.gov.ua/get-user-certificate/89bf2LcLGso7sj4FemTz","Завантажити сертифікат")</f>
        <v>Завантажити сертифікат</v>
      </c>
    </row>
    <row r="533" spans="1:3" x14ac:dyDescent="0.3">
      <c r="A533" s="1">
        <v>532</v>
      </c>
      <c r="B533" t="s">
        <v>529</v>
      </c>
      <c r="C533" t="str">
        <f>HYPERLINK("https://talan.bank.gov.ua/get-user-certificate/89bf2dR3uTIUEdGXurkT","Завантажити сертифікат")</f>
        <v>Завантажити сертифікат</v>
      </c>
    </row>
    <row r="534" spans="1:3" x14ac:dyDescent="0.3">
      <c r="A534" s="1">
        <v>533</v>
      </c>
      <c r="B534" t="s">
        <v>530</v>
      </c>
      <c r="C534" t="str">
        <f>HYPERLINK("https://talan.bank.gov.ua/get-user-certificate/89bf2PetA3Q-vLnLPxtE","Завантажити сертифікат")</f>
        <v>Завантажити сертифікат</v>
      </c>
    </row>
    <row r="535" spans="1:3" x14ac:dyDescent="0.3">
      <c r="A535" s="1">
        <v>534</v>
      </c>
      <c r="B535" t="s">
        <v>531</v>
      </c>
      <c r="C535" t="str">
        <f>HYPERLINK("https://talan.bank.gov.ua/get-user-certificate/89bf2Bw6o-GPKGrZeVcy","Завантажити сертифікат")</f>
        <v>Завантажити сертифікат</v>
      </c>
    </row>
    <row r="536" spans="1:3" x14ac:dyDescent="0.3">
      <c r="A536" s="1">
        <v>535</v>
      </c>
      <c r="B536" t="s">
        <v>532</v>
      </c>
      <c r="C536" t="str">
        <f>HYPERLINK("https://talan.bank.gov.ua/get-user-certificate/89bf22UvZezcJfhM_0Ko","Завантажити сертифікат")</f>
        <v>Завантажити сертифікат</v>
      </c>
    </row>
    <row r="537" spans="1:3" x14ac:dyDescent="0.3">
      <c r="A537" s="1">
        <v>536</v>
      </c>
      <c r="B537" t="s">
        <v>533</v>
      </c>
      <c r="C537" t="str">
        <f>HYPERLINK("https://talan.bank.gov.ua/get-user-certificate/89bf2wUDQV6ScZC8kBKd","Завантажити сертифікат")</f>
        <v>Завантажити сертифікат</v>
      </c>
    </row>
    <row r="538" spans="1:3" x14ac:dyDescent="0.3">
      <c r="A538" s="1">
        <v>537</v>
      </c>
      <c r="B538" t="s">
        <v>534</v>
      </c>
      <c r="C538" t="str">
        <f>HYPERLINK("https://talan.bank.gov.ua/get-user-certificate/89bf2aWdTjBLThEuAabN","Завантажити сертифікат")</f>
        <v>Завантажити сертифікат</v>
      </c>
    </row>
    <row r="539" spans="1:3" x14ac:dyDescent="0.3">
      <c r="A539" s="1">
        <v>538</v>
      </c>
      <c r="B539" t="s">
        <v>535</v>
      </c>
      <c r="C539" t="str">
        <f>HYPERLINK("https://talan.bank.gov.ua/get-user-certificate/89bf2qnoy01TcMFyU7OV","Завантажити сертифікат")</f>
        <v>Завантажити сертифікат</v>
      </c>
    </row>
    <row r="540" spans="1:3" x14ac:dyDescent="0.3">
      <c r="A540" s="1">
        <v>539</v>
      </c>
      <c r="B540" t="s">
        <v>536</v>
      </c>
      <c r="C540" t="str">
        <f>HYPERLINK("https://talan.bank.gov.ua/get-user-certificate/89bf2-dc2l_Ouu1l-mCf","Завантажити сертифікат")</f>
        <v>Завантажити сертифікат</v>
      </c>
    </row>
    <row r="541" spans="1:3" x14ac:dyDescent="0.3">
      <c r="A541" s="1">
        <v>540</v>
      </c>
      <c r="B541" t="s">
        <v>537</v>
      </c>
      <c r="C541" t="str">
        <f>HYPERLINK("https://talan.bank.gov.ua/get-user-certificate/89bf2kqs4fjyeJUhqDJq","Завантажити сертифікат")</f>
        <v>Завантажити сертифікат</v>
      </c>
    </row>
    <row r="542" spans="1:3" x14ac:dyDescent="0.3">
      <c r="A542" s="1">
        <v>541</v>
      </c>
      <c r="B542" t="s">
        <v>538</v>
      </c>
      <c r="C542" t="str">
        <f>HYPERLINK("https://talan.bank.gov.ua/get-user-certificate/89bf2ACcADinaVxCoDNB","Завантажити сертифікат")</f>
        <v>Завантажити сертифікат</v>
      </c>
    </row>
    <row r="543" spans="1:3" x14ac:dyDescent="0.3">
      <c r="A543" s="1">
        <v>542</v>
      </c>
      <c r="B543" t="s">
        <v>539</v>
      </c>
      <c r="C543" t="str">
        <f>HYPERLINK("https://talan.bank.gov.ua/get-user-certificate/89bf2liGRNY4icuSIL6C","Завантажити сертифікат")</f>
        <v>Завантажити сертифікат</v>
      </c>
    </row>
    <row r="544" spans="1:3" x14ac:dyDescent="0.3">
      <c r="A544" s="1">
        <v>543</v>
      </c>
      <c r="B544" t="s">
        <v>540</v>
      </c>
      <c r="C544" t="str">
        <f>HYPERLINK("https://talan.bank.gov.ua/get-user-certificate/89bf2Jbc8OAprNJuvkxx","Завантажити сертифікат")</f>
        <v>Завантажити сертифікат</v>
      </c>
    </row>
    <row r="545" spans="1:3" x14ac:dyDescent="0.3">
      <c r="A545" s="1">
        <v>544</v>
      </c>
      <c r="B545" t="s">
        <v>541</v>
      </c>
      <c r="C545" t="str">
        <f>HYPERLINK("https://talan.bank.gov.ua/get-user-certificate/89bf2QCglQzZizJrvQXg","Завантажити сертифікат")</f>
        <v>Завантажити сертифікат</v>
      </c>
    </row>
    <row r="546" spans="1:3" x14ac:dyDescent="0.3">
      <c r="A546" s="1">
        <v>545</v>
      </c>
      <c r="B546" t="s">
        <v>542</v>
      </c>
      <c r="C546" t="str">
        <f>HYPERLINK("https://talan.bank.gov.ua/get-user-certificate/89bf2-WRUm3Htwi5n4xk","Завантажити сертифікат")</f>
        <v>Завантажити сертифікат</v>
      </c>
    </row>
    <row r="547" spans="1:3" x14ac:dyDescent="0.3">
      <c r="A547" s="1">
        <v>546</v>
      </c>
      <c r="B547" t="s">
        <v>543</v>
      </c>
      <c r="C547" t="str">
        <f>HYPERLINK("https://talan.bank.gov.ua/get-user-certificate/89bf2-tvxJcEEI8nJY36","Завантажити сертифікат")</f>
        <v>Завантажити сертифікат</v>
      </c>
    </row>
    <row r="548" spans="1:3" x14ac:dyDescent="0.3">
      <c r="A548" s="1">
        <v>547</v>
      </c>
      <c r="B548" t="s">
        <v>544</v>
      </c>
      <c r="C548" t="str">
        <f>HYPERLINK("https://talan.bank.gov.ua/get-user-certificate/89bf2lWBHylDzqtVPj17","Завантажити сертифікат")</f>
        <v>Завантажити сертифікат</v>
      </c>
    </row>
    <row r="549" spans="1:3" x14ac:dyDescent="0.3">
      <c r="A549" s="1">
        <v>548</v>
      </c>
      <c r="B549" t="s">
        <v>545</v>
      </c>
      <c r="C549" t="str">
        <f>HYPERLINK("https://talan.bank.gov.ua/get-user-certificate/89bf2ukzYcgouLNDFdJD","Завантажити сертифікат")</f>
        <v>Завантажити сертифікат</v>
      </c>
    </row>
    <row r="550" spans="1:3" x14ac:dyDescent="0.3">
      <c r="A550" s="1">
        <v>549</v>
      </c>
      <c r="B550" t="s">
        <v>546</v>
      </c>
      <c r="C550" t="str">
        <f>HYPERLINK("https://talan.bank.gov.ua/get-user-certificate/89bf2Wy0KAPOBqy-8sX3","Завантажити сертифікат")</f>
        <v>Завантажити сертифікат</v>
      </c>
    </row>
    <row r="551" spans="1:3" x14ac:dyDescent="0.3">
      <c r="A551" s="1">
        <v>550</v>
      </c>
      <c r="B551" t="s">
        <v>547</v>
      </c>
      <c r="C551" t="str">
        <f>HYPERLINK("https://talan.bank.gov.ua/get-user-certificate/89bf2uf1iGLyKatNnw41","Завантажити сертифікат")</f>
        <v>Завантажити сертифікат</v>
      </c>
    </row>
    <row r="552" spans="1:3" x14ac:dyDescent="0.3">
      <c r="A552" s="1">
        <v>551</v>
      </c>
      <c r="B552" t="s">
        <v>548</v>
      </c>
      <c r="C552" t="str">
        <f>HYPERLINK("https://talan.bank.gov.ua/get-user-certificate/89bf24r6OabLTmE3Sioc","Завантажити сертифікат")</f>
        <v>Завантажити сертифікат</v>
      </c>
    </row>
    <row r="553" spans="1:3" x14ac:dyDescent="0.3">
      <c r="A553" s="1">
        <v>552</v>
      </c>
      <c r="B553" t="s">
        <v>549</v>
      </c>
      <c r="C553" t="str">
        <f>HYPERLINK("https://talan.bank.gov.ua/get-user-certificate/89bf2oqZpGP1PYzviJOw","Завантажити сертифікат")</f>
        <v>Завантажити сертифікат</v>
      </c>
    </row>
    <row r="554" spans="1:3" x14ac:dyDescent="0.3">
      <c r="A554" s="1">
        <v>553</v>
      </c>
      <c r="B554" t="s">
        <v>550</v>
      </c>
      <c r="C554" t="str">
        <f>HYPERLINK("https://talan.bank.gov.ua/get-user-certificate/89bf2wRsm4ym9wE-rgim","Завантажити сертифікат")</f>
        <v>Завантажити сертифікат</v>
      </c>
    </row>
    <row r="555" spans="1:3" x14ac:dyDescent="0.3">
      <c r="A555" s="1">
        <v>554</v>
      </c>
      <c r="B555" t="s">
        <v>551</v>
      </c>
      <c r="C555" t="str">
        <f>HYPERLINK("https://talan.bank.gov.ua/get-user-certificate/89bf2F5Hq9eOel-6abhS","Завантажити сертифікат")</f>
        <v>Завантажити сертифікат</v>
      </c>
    </row>
    <row r="556" spans="1:3" x14ac:dyDescent="0.3">
      <c r="A556" s="1">
        <v>555</v>
      </c>
      <c r="B556" t="s">
        <v>552</v>
      </c>
      <c r="C556" t="str">
        <f>HYPERLINK("https://talan.bank.gov.ua/get-user-certificate/89bf2SrJcNApupW_0Gag","Завантажити сертифікат")</f>
        <v>Завантажити сертифікат</v>
      </c>
    </row>
    <row r="557" spans="1:3" x14ac:dyDescent="0.3">
      <c r="A557" s="1">
        <v>556</v>
      </c>
      <c r="B557" t="s">
        <v>553</v>
      </c>
      <c r="C557" t="str">
        <f>HYPERLINK("https://talan.bank.gov.ua/get-user-certificate/89bf2l8kgA7mLZSAC92M","Завантажити сертифікат")</f>
        <v>Завантажити сертифікат</v>
      </c>
    </row>
    <row r="558" spans="1:3" x14ac:dyDescent="0.3">
      <c r="A558" s="1">
        <v>557</v>
      </c>
      <c r="B558" t="s">
        <v>554</v>
      </c>
      <c r="C558" t="str">
        <f>HYPERLINK("https://talan.bank.gov.ua/get-user-certificate/89bf2xCIw0p99julySkd","Завантажити сертифікат")</f>
        <v>Завантажити сертифікат</v>
      </c>
    </row>
    <row r="559" spans="1:3" x14ac:dyDescent="0.3">
      <c r="A559" s="1">
        <v>558</v>
      </c>
      <c r="B559" t="s">
        <v>555</v>
      </c>
      <c r="C559" t="str">
        <f>HYPERLINK("https://talan.bank.gov.ua/get-user-certificate/89bf2FkjquRJ1tVqc-rR","Завантажити сертифікат")</f>
        <v>Завантажити сертифікат</v>
      </c>
    </row>
    <row r="560" spans="1:3" x14ac:dyDescent="0.3">
      <c r="A560" s="1">
        <v>559</v>
      </c>
      <c r="B560" t="s">
        <v>556</v>
      </c>
      <c r="C560" t="str">
        <f>HYPERLINK("https://talan.bank.gov.ua/get-user-certificate/89bf22HCPKsCFmzwDRvq","Завантажити сертифікат")</f>
        <v>Завантажити сертифікат</v>
      </c>
    </row>
    <row r="561" spans="1:3" x14ac:dyDescent="0.3">
      <c r="A561" s="1">
        <v>560</v>
      </c>
      <c r="B561" t="s">
        <v>557</v>
      </c>
      <c r="C561" t="str">
        <f>HYPERLINK("https://talan.bank.gov.ua/get-user-certificate/89bf2XI3mtFulISiDBH1","Завантажити сертифікат")</f>
        <v>Завантажити сертифікат</v>
      </c>
    </row>
    <row r="562" spans="1:3" x14ac:dyDescent="0.3">
      <c r="A562" s="1">
        <v>561</v>
      </c>
      <c r="B562" t="s">
        <v>558</v>
      </c>
      <c r="C562" t="str">
        <f>HYPERLINK("https://talan.bank.gov.ua/get-user-certificate/89bf2W7AiUMeiY2t_g_W","Завантажити сертифікат")</f>
        <v>Завантажити сертифікат</v>
      </c>
    </row>
    <row r="563" spans="1:3" x14ac:dyDescent="0.3">
      <c r="A563" s="1">
        <v>562</v>
      </c>
      <c r="B563" t="s">
        <v>559</v>
      </c>
      <c r="C563" t="str">
        <f>HYPERLINK("https://talan.bank.gov.ua/get-user-certificate/89bf2xH-cJabZHK8KLN0","Завантажити сертифікат")</f>
        <v>Завантажити сертифікат</v>
      </c>
    </row>
    <row r="564" spans="1:3" x14ac:dyDescent="0.3">
      <c r="A564" s="1">
        <v>563</v>
      </c>
      <c r="B564" t="s">
        <v>560</v>
      </c>
      <c r="C564" t="str">
        <f>HYPERLINK("https://talan.bank.gov.ua/get-user-certificate/89bf2qr1EhfzWNw-rFfy","Завантажити сертифікат")</f>
        <v>Завантажити сертифікат</v>
      </c>
    </row>
    <row r="565" spans="1:3" x14ac:dyDescent="0.3">
      <c r="A565" s="1">
        <v>564</v>
      </c>
      <c r="B565" t="s">
        <v>561</v>
      </c>
      <c r="C565" t="str">
        <f>HYPERLINK("https://talan.bank.gov.ua/get-user-certificate/89bf2FuAgLOcj_u917qj","Завантажити сертифікат")</f>
        <v>Завантажити сертифікат</v>
      </c>
    </row>
    <row r="566" spans="1:3" x14ac:dyDescent="0.3">
      <c r="A566" s="1">
        <v>565</v>
      </c>
      <c r="B566" t="s">
        <v>562</v>
      </c>
      <c r="C566" t="str">
        <f>HYPERLINK("https://talan.bank.gov.ua/get-user-certificate/89bf2-EY1IZJTfwpXOPd","Завантажити сертифікат")</f>
        <v>Завантажити сертифікат</v>
      </c>
    </row>
    <row r="567" spans="1:3" x14ac:dyDescent="0.3">
      <c r="A567" s="1">
        <v>566</v>
      </c>
      <c r="B567" t="s">
        <v>563</v>
      </c>
      <c r="C567" t="str">
        <f>HYPERLINK("https://talan.bank.gov.ua/get-user-certificate/89bf29ftHs2wsaaE82j4","Завантажити сертифікат")</f>
        <v>Завантажити сертифікат</v>
      </c>
    </row>
    <row r="568" spans="1:3" x14ac:dyDescent="0.3">
      <c r="A568" s="1">
        <v>567</v>
      </c>
      <c r="B568" t="s">
        <v>564</v>
      </c>
      <c r="C568" t="str">
        <f>HYPERLINK("https://talan.bank.gov.ua/get-user-certificate/89bf2G8OpQ8gKCziptSv","Завантажити сертифікат")</f>
        <v>Завантажити сертифікат</v>
      </c>
    </row>
    <row r="569" spans="1:3" x14ac:dyDescent="0.3">
      <c r="A569" s="1">
        <v>568</v>
      </c>
      <c r="B569" t="s">
        <v>565</v>
      </c>
      <c r="C569" t="str">
        <f>HYPERLINK("https://talan.bank.gov.ua/get-user-certificate/89bf27UQ1L3MLOR-X-ui","Завантажити сертифікат")</f>
        <v>Завантажити сертифікат</v>
      </c>
    </row>
    <row r="570" spans="1:3" x14ac:dyDescent="0.3">
      <c r="A570" s="1">
        <v>569</v>
      </c>
      <c r="B570" t="s">
        <v>566</v>
      </c>
      <c r="C570" t="str">
        <f>HYPERLINK("https://talan.bank.gov.ua/get-user-certificate/89bf2XLDyNUoC4ZQdTy6","Завантажити сертифікат")</f>
        <v>Завантажити сертифікат</v>
      </c>
    </row>
    <row r="571" spans="1:3" x14ac:dyDescent="0.3">
      <c r="A571" s="1">
        <v>570</v>
      </c>
      <c r="B571" t="s">
        <v>567</v>
      </c>
      <c r="C571" t="str">
        <f>HYPERLINK("https://talan.bank.gov.ua/get-user-certificate/89bf273Z_BEioxdZ4FVx","Завантажити сертифікат")</f>
        <v>Завантажити сертифікат</v>
      </c>
    </row>
    <row r="572" spans="1:3" x14ac:dyDescent="0.3">
      <c r="A572" s="1">
        <v>571</v>
      </c>
      <c r="B572" t="s">
        <v>568</v>
      </c>
      <c r="C572" t="str">
        <f>HYPERLINK("https://talan.bank.gov.ua/get-user-certificate/89bf2xud29SkakC3daX6","Завантажити сертифікат")</f>
        <v>Завантажити сертифікат</v>
      </c>
    </row>
    <row r="573" spans="1:3" x14ac:dyDescent="0.3">
      <c r="A573" s="1">
        <v>572</v>
      </c>
      <c r="B573" t="s">
        <v>569</v>
      </c>
      <c r="C573" t="str">
        <f>HYPERLINK("https://talan.bank.gov.ua/get-user-certificate/89bf28GdGVZ3hMYUXJhW","Завантажити сертифікат")</f>
        <v>Завантажити сертифікат</v>
      </c>
    </row>
    <row r="574" spans="1:3" x14ac:dyDescent="0.3">
      <c r="A574" s="1">
        <v>573</v>
      </c>
      <c r="B574" t="s">
        <v>570</v>
      </c>
      <c r="C574" t="str">
        <f>HYPERLINK("https://talan.bank.gov.ua/get-user-certificate/89bf2K-EMKrhyygaeUV_","Завантажити сертифікат")</f>
        <v>Завантажити сертифікат</v>
      </c>
    </row>
    <row r="575" spans="1:3" x14ac:dyDescent="0.3">
      <c r="A575" s="1">
        <v>574</v>
      </c>
      <c r="B575" t="s">
        <v>571</v>
      </c>
      <c r="C575" t="str">
        <f>HYPERLINK("https://talan.bank.gov.ua/get-user-certificate/89bf2lltRpJiBO2EnHfF","Завантажити сертифікат")</f>
        <v>Завантажити сертифікат</v>
      </c>
    </row>
    <row r="576" spans="1:3" x14ac:dyDescent="0.3">
      <c r="A576" s="1">
        <v>575</v>
      </c>
      <c r="B576" t="s">
        <v>572</v>
      </c>
      <c r="C576" t="str">
        <f>HYPERLINK("https://talan.bank.gov.ua/get-user-certificate/89bf25kAZ467nANq-D7x","Завантажити сертифікат")</f>
        <v>Завантажити сертифікат</v>
      </c>
    </row>
    <row r="577" spans="1:3" x14ac:dyDescent="0.3">
      <c r="A577" s="1">
        <v>576</v>
      </c>
      <c r="B577" t="s">
        <v>573</v>
      </c>
      <c r="C577" t="str">
        <f>HYPERLINK("https://talan.bank.gov.ua/get-user-certificate/89bf2YHBmVLYQgknNEeN","Завантажити сертифікат")</f>
        <v>Завантажити сертифікат</v>
      </c>
    </row>
    <row r="578" spans="1:3" x14ac:dyDescent="0.3">
      <c r="A578" s="1">
        <v>577</v>
      </c>
      <c r="B578" t="s">
        <v>574</v>
      </c>
      <c r="C578" t="str">
        <f>HYPERLINK("https://talan.bank.gov.ua/get-user-certificate/89bf2heku0bLC91O89LY","Завантажити сертифікат")</f>
        <v>Завантажити сертифікат</v>
      </c>
    </row>
    <row r="579" spans="1:3" x14ac:dyDescent="0.3">
      <c r="A579" s="1">
        <v>578</v>
      </c>
      <c r="B579" t="s">
        <v>575</v>
      </c>
      <c r="C579" t="str">
        <f>HYPERLINK("https://talan.bank.gov.ua/get-user-certificate/89bf2hgD-kJnl9T8rnUB","Завантажити сертифікат")</f>
        <v>Завантажити сертифікат</v>
      </c>
    </row>
    <row r="580" spans="1:3" x14ac:dyDescent="0.3">
      <c r="A580" s="1">
        <v>579</v>
      </c>
      <c r="B580" t="s">
        <v>576</v>
      </c>
      <c r="C580" t="str">
        <f>HYPERLINK("https://talan.bank.gov.ua/get-user-certificate/89bf2Bqbcl6PrWEkWMvV","Завантажити сертифікат")</f>
        <v>Завантажити сертифікат</v>
      </c>
    </row>
    <row r="581" spans="1:3" x14ac:dyDescent="0.3">
      <c r="A581" s="1">
        <v>580</v>
      </c>
      <c r="B581" t="s">
        <v>577</v>
      </c>
      <c r="C581" t="str">
        <f>HYPERLINK("https://talan.bank.gov.ua/get-user-certificate/89bf2tNbWg51CvHi3rJf","Завантажити сертифікат")</f>
        <v>Завантажити сертифікат</v>
      </c>
    </row>
    <row r="582" spans="1:3" x14ac:dyDescent="0.3">
      <c r="A582" s="1">
        <v>581</v>
      </c>
      <c r="B582" t="s">
        <v>578</v>
      </c>
      <c r="C582" t="str">
        <f>HYPERLINK("https://talan.bank.gov.ua/get-user-certificate/89bf2zoe0DvFFMHPiWnX","Завантажити сертифікат")</f>
        <v>Завантажити сертифікат</v>
      </c>
    </row>
    <row r="583" spans="1:3" x14ac:dyDescent="0.3">
      <c r="A583" s="1">
        <v>582</v>
      </c>
      <c r="B583" t="s">
        <v>579</v>
      </c>
      <c r="C583" t="str">
        <f>HYPERLINK("https://talan.bank.gov.ua/get-user-certificate/89bf2hfwG5O9ta-Tjq2t","Завантажити сертифікат")</f>
        <v>Завантажити сертифікат</v>
      </c>
    </row>
    <row r="584" spans="1:3" x14ac:dyDescent="0.3">
      <c r="A584" s="1">
        <v>583</v>
      </c>
      <c r="B584" t="s">
        <v>580</v>
      </c>
      <c r="C584" t="str">
        <f>HYPERLINK("https://talan.bank.gov.ua/get-user-certificate/89bf2ois3ujVkfSdJqcO","Завантажити сертифікат")</f>
        <v>Завантажити сертифікат</v>
      </c>
    </row>
    <row r="585" spans="1:3" x14ac:dyDescent="0.3">
      <c r="A585" s="1">
        <v>584</v>
      </c>
      <c r="B585" t="s">
        <v>581</v>
      </c>
      <c r="C585" t="str">
        <f>HYPERLINK("https://talan.bank.gov.ua/get-user-certificate/89bf2r2oqK-GEkzBkA1v","Завантажити сертифікат")</f>
        <v>Завантажити сертифікат</v>
      </c>
    </row>
    <row r="586" spans="1:3" x14ac:dyDescent="0.3">
      <c r="A586" s="1">
        <v>585</v>
      </c>
      <c r="B586" t="s">
        <v>582</v>
      </c>
      <c r="C586" t="str">
        <f>HYPERLINK("https://talan.bank.gov.ua/get-user-certificate/89bf2vX7SPBywFQ3dmHo","Завантажити сертифікат")</f>
        <v>Завантажити сертифікат</v>
      </c>
    </row>
    <row r="587" spans="1:3" x14ac:dyDescent="0.3">
      <c r="A587" s="1">
        <v>586</v>
      </c>
      <c r="B587" t="s">
        <v>583</v>
      </c>
      <c r="C587" t="str">
        <f>HYPERLINK("https://talan.bank.gov.ua/get-user-certificate/89bf2Io6Nu2EDq3GnReO","Завантажити сертифікат")</f>
        <v>Завантажити сертифікат</v>
      </c>
    </row>
    <row r="588" spans="1:3" x14ac:dyDescent="0.3">
      <c r="A588" s="1">
        <v>587</v>
      </c>
      <c r="B588" t="s">
        <v>584</v>
      </c>
      <c r="C588" t="str">
        <f>HYPERLINK("https://talan.bank.gov.ua/get-user-certificate/89bf2VF96lbG-SpkqNtO","Завантажити сертифікат")</f>
        <v>Завантажити сертифікат</v>
      </c>
    </row>
    <row r="589" spans="1:3" x14ac:dyDescent="0.3">
      <c r="A589" s="1">
        <v>588</v>
      </c>
      <c r="B589" t="s">
        <v>585</v>
      </c>
      <c r="C589" t="str">
        <f>HYPERLINK("https://talan.bank.gov.ua/get-user-certificate/89bf2Bk0GA4wHXhz4FtK","Завантажити сертифікат")</f>
        <v>Завантажити сертифікат</v>
      </c>
    </row>
    <row r="590" spans="1:3" x14ac:dyDescent="0.3">
      <c r="A590" s="1">
        <v>589</v>
      </c>
      <c r="B590" t="s">
        <v>586</v>
      </c>
      <c r="C590" t="str">
        <f>HYPERLINK("https://talan.bank.gov.ua/get-user-certificate/89bf2K3-3ftXTQNylHxh","Завантажити сертифікат")</f>
        <v>Завантажити сертифікат</v>
      </c>
    </row>
    <row r="591" spans="1:3" x14ac:dyDescent="0.3">
      <c r="A591" s="1">
        <v>590</v>
      </c>
      <c r="B591" t="s">
        <v>587</v>
      </c>
      <c r="C591" t="str">
        <f>HYPERLINK("https://talan.bank.gov.ua/get-user-certificate/89bf2qb8Sszy8V-8n-wa","Завантажити сертифікат")</f>
        <v>Завантажити сертифікат</v>
      </c>
    </row>
    <row r="592" spans="1:3" x14ac:dyDescent="0.3">
      <c r="A592" s="1">
        <v>591</v>
      </c>
      <c r="B592" t="s">
        <v>588</v>
      </c>
      <c r="C592" t="str">
        <f>HYPERLINK("https://talan.bank.gov.ua/get-user-certificate/89bf2dZSHJkEv5izPt0X","Завантажити сертифікат")</f>
        <v>Завантажити сертифікат</v>
      </c>
    </row>
    <row r="593" spans="1:3" x14ac:dyDescent="0.3">
      <c r="A593" s="1">
        <v>592</v>
      </c>
      <c r="B593" t="s">
        <v>589</v>
      </c>
      <c r="C593" t="str">
        <f>HYPERLINK("https://talan.bank.gov.ua/get-user-certificate/89bf2YlWujlUDYi3vapl","Завантажити сертифікат")</f>
        <v>Завантажити сертифікат</v>
      </c>
    </row>
    <row r="594" spans="1:3" x14ac:dyDescent="0.3">
      <c r="A594" s="1">
        <v>593</v>
      </c>
      <c r="B594" t="s">
        <v>590</v>
      </c>
      <c r="C594" t="str">
        <f>HYPERLINK("https://talan.bank.gov.ua/get-user-certificate/89bf2uTRSMBYiZHYJpg-","Завантажити сертифікат")</f>
        <v>Завантажити сертифікат</v>
      </c>
    </row>
    <row r="595" spans="1:3" x14ac:dyDescent="0.3">
      <c r="A595" s="1">
        <v>594</v>
      </c>
      <c r="B595" t="s">
        <v>591</v>
      </c>
      <c r="C595" t="str">
        <f>HYPERLINK("https://talan.bank.gov.ua/get-user-certificate/89bf26s4Awonz8kYvlBY","Завантажити сертифікат")</f>
        <v>Завантажити сертифікат</v>
      </c>
    </row>
    <row r="596" spans="1:3" x14ac:dyDescent="0.3">
      <c r="A596" s="1">
        <v>595</v>
      </c>
      <c r="B596" t="s">
        <v>592</v>
      </c>
      <c r="C596" t="str">
        <f>HYPERLINK("https://talan.bank.gov.ua/get-user-certificate/89bf2rYEfFd9_NLvtj6z","Завантажити сертифікат")</f>
        <v>Завантажити сертифікат</v>
      </c>
    </row>
    <row r="597" spans="1:3" x14ac:dyDescent="0.3">
      <c r="A597" s="1">
        <v>596</v>
      </c>
      <c r="B597" t="s">
        <v>593</v>
      </c>
      <c r="C597" t="str">
        <f>HYPERLINK("https://talan.bank.gov.ua/get-user-certificate/89bf2eE9yfRTg67XkSE7","Завантажити сертифікат")</f>
        <v>Завантажити сертифікат</v>
      </c>
    </row>
    <row r="598" spans="1:3" x14ac:dyDescent="0.3">
      <c r="A598" s="1">
        <v>597</v>
      </c>
      <c r="B598" t="s">
        <v>594</v>
      </c>
      <c r="C598" t="str">
        <f>HYPERLINK("https://talan.bank.gov.ua/get-user-certificate/89bf2eBOQTjjy6Ttcg7S","Завантажити сертифікат")</f>
        <v>Завантажити сертифікат</v>
      </c>
    </row>
    <row r="599" spans="1:3" x14ac:dyDescent="0.3">
      <c r="A599" s="1">
        <v>598</v>
      </c>
      <c r="B599" t="s">
        <v>595</v>
      </c>
      <c r="C599" t="str">
        <f>HYPERLINK("https://talan.bank.gov.ua/get-user-certificate/89bf2NYESXmWW09ntDjB","Завантажити сертифікат")</f>
        <v>Завантажити сертифікат</v>
      </c>
    </row>
    <row r="600" spans="1:3" x14ac:dyDescent="0.3">
      <c r="A600" s="1">
        <v>599</v>
      </c>
      <c r="B600" t="s">
        <v>596</v>
      </c>
      <c r="C600" t="str">
        <f>HYPERLINK("https://talan.bank.gov.ua/get-user-certificate/89bf2eIWNjU05NtbJ8r6","Завантажити сертифікат")</f>
        <v>Завантажити сертифікат</v>
      </c>
    </row>
    <row r="601" spans="1:3" x14ac:dyDescent="0.3">
      <c r="A601" s="1">
        <v>600</v>
      </c>
      <c r="B601" t="s">
        <v>597</v>
      </c>
      <c r="C601" t="str">
        <f>HYPERLINK("https://talan.bank.gov.ua/get-user-certificate/89bf2FAGJrJTYElTNB8i","Завантажити сертифікат")</f>
        <v>Завантажити сертифікат</v>
      </c>
    </row>
    <row r="602" spans="1:3" x14ac:dyDescent="0.3">
      <c r="A602" s="1">
        <v>601</v>
      </c>
      <c r="B602" t="s">
        <v>598</v>
      </c>
      <c r="C602" t="str">
        <f>HYPERLINK("https://talan.bank.gov.ua/get-user-certificate/89bf2DlII1JO_s_LlhTF","Завантажити сертифікат")</f>
        <v>Завантажити сертифікат</v>
      </c>
    </row>
    <row r="603" spans="1:3" x14ac:dyDescent="0.3">
      <c r="A603" s="1">
        <v>602</v>
      </c>
      <c r="B603" t="s">
        <v>599</v>
      </c>
      <c r="C603" t="str">
        <f>HYPERLINK("https://talan.bank.gov.ua/get-user-certificate/89bf2fu7Mx3Or-2AP4KX","Завантажити сертифікат")</f>
        <v>Завантажити сертифікат</v>
      </c>
    </row>
    <row r="604" spans="1:3" x14ac:dyDescent="0.3">
      <c r="A604" s="1">
        <v>603</v>
      </c>
      <c r="B604" t="s">
        <v>600</v>
      </c>
      <c r="C604" t="str">
        <f>HYPERLINK("https://talan.bank.gov.ua/get-user-certificate/89bf2993DOcl07kCnw3I","Завантажити сертифікат")</f>
        <v>Завантажити сертифікат</v>
      </c>
    </row>
    <row r="605" spans="1:3" x14ac:dyDescent="0.3">
      <c r="A605" s="1">
        <v>604</v>
      </c>
      <c r="B605" t="s">
        <v>601</v>
      </c>
      <c r="C605" t="str">
        <f>HYPERLINK("https://talan.bank.gov.ua/get-user-certificate/89bf2g0bx1VqmOWDsbFM","Завантажити сертифікат")</f>
        <v>Завантажити сертифікат</v>
      </c>
    </row>
    <row r="606" spans="1:3" x14ac:dyDescent="0.3">
      <c r="A606" s="1">
        <v>605</v>
      </c>
      <c r="B606" t="s">
        <v>602</v>
      </c>
      <c r="C606" t="str">
        <f>HYPERLINK("https://talan.bank.gov.ua/get-user-certificate/89bf2tINSasFT6R9E2fJ","Завантажити сертифікат")</f>
        <v>Завантажити сертифікат</v>
      </c>
    </row>
    <row r="607" spans="1:3" x14ac:dyDescent="0.3">
      <c r="A607" s="1">
        <v>606</v>
      </c>
      <c r="B607" t="s">
        <v>603</v>
      </c>
      <c r="C607" t="str">
        <f>HYPERLINK("https://talan.bank.gov.ua/get-user-certificate/89bf2t796iT3d6gY7drF","Завантажити сертифікат")</f>
        <v>Завантажити сертифікат</v>
      </c>
    </row>
    <row r="608" spans="1:3" x14ac:dyDescent="0.3">
      <c r="A608" s="1">
        <v>607</v>
      </c>
      <c r="B608" t="s">
        <v>604</v>
      </c>
      <c r="C608" t="str">
        <f>HYPERLINK("https://talan.bank.gov.ua/get-user-certificate/89bf2AIJRvOPu27xUe_M","Завантажити сертифікат")</f>
        <v>Завантажити сертифікат</v>
      </c>
    </row>
    <row r="609" spans="1:3" x14ac:dyDescent="0.3">
      <c r="A609" s="1">
        <v>608</v>
      </c>
      <c r="B609" t="s">
        <v>605</v>
      </c>
      <c r="C609" t="str">
        <f>HYPERLINK("https://talan.bank.gov.ua/get-user-certificate/89bf21FI9DGo4jzHR9vX","Завантажити сертифікат")</f>
        <v>Завантажити сертифікат</v>
      </c>
    </row>
    <row r="610" spans="1:3" x14ac:dyDescent="0.3">
      <c r="A610" s="1">
        <v>609</v>
      </c>
      <c r="B610" t="s">
        <v>606</v>
      </c>
      <c r="C610" t="str">
        <f>HYPERLINK("https://talan.bank.gov.ua/get-user-certificate/89bf2rnUwcRtZR-WkPfQ","Завантажити сертифікат")</f>
        <v>Завантажити сертифікат</v>
      </c>
    </row>
    <row r="611" spans="1:3" x14ac:dyDescent="0.3">
      <c r="A611" s="1">
        <v>610</v>
      </c>
      <c r="B611" t="s">
        <v>607</v>
      </c>
      <c r="C611" t="str">
        <f>HYPERLINK("https://talan.bank.gov.ua/get-user-certificate/89bf2Dx-nB5glsQDp8NY","Завантажити сертифікат")</f>
        <v>Завантажити сертифікат</v>
      </c>
    </row>
    <row r="612" spans="1:3" x14ac:dyDescent="0.3">
      <c r="A612" s="1">
        <v>611</v>
      </c>
      <c r="B612" t="s">
        <v>608</v>
      </c>
      <c r="C612" t="str">
        <f>HYPERLINK("https://talan.bank.gov.ua/get-user-certificate/89bf27wbxAH624MfZCGu","Завантажити сертифікат")</f>
        <v>Завантажити сертифікат</v>
      </c>
    </row>
    <row r="613" spans="1:3" x14ac:dyDescent="0.3">
      <c r="A613" s="1">
        <v>612</v>
      </c>
      <c r="B613" t="s">
        <v>609</v>
      </c>
      <c r="C613" t="str">
        <f>HYPERLINK("https://talan.bank.gov.ua/get-user-certificate/89bf2EhTwc9r1Ub3_YVG","Завантажити сертифікат")</f>
        <v>Завантажити сертифікат</v>
      </c>
    </row>
    <row r="614" spans="1:3" x14ac:dyDescent="0.3">
      <c r="A614" s="1">
        <v>613</v>
      </c>
      <c r="B614" t="s">
        <v>610</v>
      </c>
      <c r="C614" t="str">
        <f>HYPERLINK("https://talan.bank.gov.ua/get-user-certificate/89bf2-tw8h8-VJhIV83e","Завантажити сертифікат")</f>
        <v>Завантажити сертифікат</v>
      </c>
    </row>
    <row r="615" spans="1:3" x14ac:dyDescent="0.3">
      <c r="A615" s="1">
        <v>614</v>
      </c>
      <c r="B615" t="s">
        <v>611</v>
      </c>
      <c r="C615" t="str">
        <f>HYPERLINK("https://talan.bank.gov.ua/get-user-certificate/89bf2ufes6tpyalSjixx","Завантажити сертифікат")</f>
        <v>Завантажити сертифікат</v>
      </c>
    </row>
    <row r="616" spans="1:3" x14ac:dyDescent="0.3">
      <c r="A616" s="1">
        <v>615</v>
      </c>
      <c r="B616" t="s">
        <v>612</v>
      </c>
      <c r="C616" t="str">
        <f>HYPERLINK("https://talan.bank.gov.ua/get-user-certificate/89bf2WKZp0siJSV5osO4","Завантажити сертифікат")</f>
        <v>Завантажити сертифікат</v>
      </c>
    </row>
    <row r="617" spans="1:3" x14ac:dyDescent="0.3">
      <c r="A617" s="1">
        <v>616</v>
      </c>
      <c r="B617" t="s">
        <v>613</v>
      </c>
      <c r="C617" t="str">
        <f>HYPERLINK("https://talan.bank.gov.ua/get-user-certificate/89bf2vce7dcbEO7QyfHM","Завантажити сертифікат")</f>
        <v>Завантажити сертифікат</v>
      </c>
    </row>
    <row r="618" spans="1:3" x14ac:dyDescent="0.3">
      <c r="A618" s="1">
        <v>617</v>
      </c>
      <c r="B618" t="s">
        <v>614</v>
      </c>
      <c r="C618" t="str">
        <f>HYPERLINK("https://talan.bank.gov.ua/get-user-certificate/89bf2DGu182Toh2yDgVS","Завантажити сертифікат")</f>
        <v>Завантажити сертифікат</v>
      </c>
    </row>
    <row r="619" spans="1:3" x14ac:dyDescent="0.3">
      <c r="A619" s="1">
        <v>618</v>
      </c>
      <c r="B619" t="s">
        <v>615</v>
      </c>
      <c r="C619" t="str">
        <f>HYPERLINK("https://talan.bank.gov.ua/get-user-certificate/89bf2B4Pc6SJpPTXphEN","Завантажити сертифікат")</f>
        <v>Завантажити сертифікат</v>
      </c>
    </row>
    <row r="620" spans="1:3" x14ac:dyDescent="0.3">
      <c r="A620" s="1">
        <v>619</v>
      </c>
      <c r="B620" t="s">
        <v>616</v>
      </c>
      <c r="C620" t="str">
        <f>HYPERLINK("https://talan.bank.gov.ua/get-user-certificate/89bf289IBzIveyiQiVOt","Завантажити сертифікат")</f>
        <v>Завантажити сертифікат</v>
      </c>
    </row>
    <row r="621" spans="1:3" x14ac:dyDescent="0.3">
      <c r="A621" s="1">
        <v>620</v>
      </c>
      <c r="B621" t="s">
        <v>617</v>
      </c>
      <c r="C621" t="str">
        <f>HYPERLINK("https://talan.bank.gov.ua/get-user-certificate/89bf2r-aCmOswfRgkF2M","Завантажити сертифікат")</f>
        <v>Завантажити сертифікат</v>
      </c>
    </row>
    <row r="622" spans="1:3" x14ac:dyDescent="0.3">
      <c r="A622" s="1">
        <v>621</v>
      </c>
      <c r="B622" t="s">
        <v>618</v>
      </c>
      <c r="C622" t="str">
        <f>HYPERLINK("https://talan.bank.gov.ua/get-user-certificate/89bf2NFgUaCkyxVIr03i","Завантажити сертифікат")</f>
        <v>Завантажити сертифікат</v>
      </c>
    </row>
    <row r="623" spans="1:3" x14ac:dyDescent="0.3">
      <c r="A623" s="1">
        <v>622</v>
      </c>
      <c r="B623" t="s">
        <v>619</v>
      </c>
      <c r="C623" t="str">
        <f>HYPERLINK("https://talan.bank.gov.ua/get-user-certificate/89bf2mYk7TG0SAWekQ8v","Завантажити сертифікат")</f>
        <v>Завантажити сертифікат</v>
      </c>
    </row>
    <row r="624" spans="1:3" x14ac:dyDescent="0.3">
      <c r="A624" s="1">
        <v>623</v>
      </c>
      <c r="B624" t="s">
        <v>620</v>
      </c>
      <c r="C624" t="str">
        <f>HYPERLINK("https://talan.bank.gov.ua/get-user-certificate/89bf2n0peFj01jdBuOS5","Завантажити сертифікат")</f>
        <v>Завантажити сертифікат</v>
      </c>
    </row>
    <row r="625" spans="1:3" x14ac:dyDescent="0.3">
      <c r="A625" s="1">
        <v>624</v>
      </c>
      <c r="B625" t="s">
        <v>621</v>
      </c>
      <c r="C625" t="str">
        <f>HYPERLINK("https://talan.bank.gov.ua/get-user-certificate/89bf2Cy17Ce8aL0peWzV","Завантажити сертифікат")</f>
        <v>Завантажити сертифікат</v>
      </c>
    </row>
    <row r="626" spans="1:3" x14ac:dyDescent="0.3">
      <c r="A626" s="1">
        <v>625</v>
      </c>
      <c r="B626" t="s">
        <v>622</v>
      </c>
      <c r="C626" t="str">
        <f>HYPERLINK("https://talan.bank.gov.ua/get-user-certificate/89bf2BEYMIHv3kidLoKr","Завантажити сертифікат")</f>
        <v>Завантажити сертифікат</v>
      </c>
    </row>
    <row r="627" spans="1:3" x14ac:dyDescent="0.3">
      <c r="A627" s="1">
        <v>626</v>
      </c>
      <c r="B627" t="s">
        <v>623</v>
      </c>
      <c r="C627" t="str">
        <f>HYPERLINK("https://talan.bank.gov.ua/get-user-certificate/89bf24jVV7bI1XlS44OQ","Завантажити сертифікат")</f>
        <v>Завантажити сертифікат</v>
      </c>
    </row>
    <row r="628" spans="1:3" x14ac:dyDescent="0.3">
      <c r="A628" s="1">
        <v>627</v>
      </c>
      <c r="B628" t="s">
        <v>624</v>
      </c>
      <c r="C628" t="str">
        <f>HYPERLINK("https://talan.bank.gov.ua/get-user-certificate/89bf2i7RH4wF9N0XZuiz","Завантажити сертифікат")</f>
        <v>Завантажити сертифікат</v>
      </c>
    </row>
    <row r="629" spans="1:3" x14ac:dyDescent="0.3">
      <c r="A629" s="1">
        <v>628</v>
      </c>
      <c r="B629" t="s">
        <v>625</v>
      </c>
      <c r="C629" t="str">
        <f>HYPERLINK("https://talan.bank.gov.ua/get-user-certificate/89bf29hpsjshWDVGDkOI","Завантажити сертифікат")</f>
        <v>Завантажити сертифікат</v>
      </c>
    </row>
    <row r="630" spans="1:3" x14ac:dyDescent="0.3">
      <c r="A630" s="1">
        <v>629</v>
      </c>
      <c r="B630" t="s">
        <v>626</v>
      </c>
      <c r="C630" t="str">
        <f>HYPERLINK("https://talan.bank.gov.ua/get-user-certificate/89bf24c9mrjM7lD8RT5Y","Завантажити сертифікат")</f>
        <v>Завантажити сертифікат</v>
      </c>
    </row>
    <row r="631" spans="1:3" x14ac:dyDescent="0.3">
      <c r="A631" s="1">
        <v>630</v>
      </c>
      <c r="B631" t="s">
        <v>627</v>
      </c>
      <c r="C631" t="str">
        <f>HYPERLINK("https://talan.bank.gov.ua/get-user-certificate/89bf2hW7r23rJL3eLQnz","Завантажити сертифікат")</f>
        <v>Завантажити сертифікат</v>
      </c>
    </row>
    <row r="632" spans="1:3" x14ac:dyDescent="0.3">
      <c r="A632" s="1">
        <v>631</v>
      </c>
      <c r="B632" t="s">
        <v>628</v>
      </c>
      <c r="C632" t="str">
        <f>HYPERLINK("https://talan.bank.gov.ua/get-user-certificate/89bf2YFKNYG0y_6yBLRz","Завантажити сертифікат")</f>
        <v>Завантажити сертифікат</v>
      </c>
    </row>
    <row r="633" spans="1:3" x14ac:dyDescent="0.3">
      <c r="A633" s="1">
        <v>632</v>
      </c>
      <c r="B633" t="s">
        <v>629</v>
      </c>
      <c r="C633" t="str">
        <f>HYPERLINK("https://talan.bank.gov.ua/get-user-certificate/89bf2vI-jA5CPw-KpvwV","Завантажити сертифікат")</f>
        <v>Завантажити сертифікат</v>
      </c>
    </row>
    <row r="634" spans="1:3" x14ac:dyDescent="0.3">
      <c r="A634" s="1">
        <v>633</v>
      </c>
      <c r="B634" t="s">
        <v>630</v>
      </c>
      <c r="C634" t="str">
        <f>HYPERLINK("https://talan.bank.gov.ua/get-user-certificate/89bf2lA0Gt31ACUFmWrj","Завантажити сертифікат")</f>
        <v>Завантажити сертифікат</v>
      </c>
    </row>
    <row r="635" spans="1:3" x14ac:dyDescent="0.3">
      <c r="A635" s="1">
        <v>634</v>
      </c>
      <c r="B635" t="s">
        <v>631</v>
      </c>
      <c r="C635" t="str">
        <f>HYPERLINK("https://talan.bank.gov.ua/get-user-certificate/89bf2kwRnwfHxmPFPgbz","Завантажити сертифікат")</f>
        <v>Завантажити сертифікат</v>
      </c>
    </row>
    <row r="636" spans="1:3" x14ac:dyDescent="0.3">
      <c r="A636" s="1">
        <v>635</v>
      </c>
      <c r="B636" t="s">
        <v>632</v>
      </c>
      <c r="C636" t="str">
        <f>HYPERLINK("https://talan.bank.gov.ua/get-user-certificate/89bf2qUukGpXeOzq48Lz","Завантажити сертифікат")</f>
        <v>Завантажити сертифікат</v>
      </c>
    </row>
    <row r="637" spans="1:3" x14ac:dyDescent="0.3">
      <c r="A637" s="1">
        <v>636</v>
      </c>
      <c r="B637" t="s">
        <v>633</v>
      </c>
      <c r="C637" t="str">
        <f>HYPERLINK("https://talan.bank.gov.ua/get-user-certificate/89bf27y9-ZC8bsWLurKA","Завантажити сертифікат")</f>
        <v>Завантажити сертифікат</v>
      </c>
    </row>
    <row r="638" spans="1:3" x14ac:dyDescent="0.3">
      <c r="A638" s="1">
        <v>637</v>
      </c>
      <c r="B638" t="s">
        <v>634</v>
      </c>
      <c r="C638" t="str">
        <f>HYPERLINK("https://talan.bank.gov.ua/get-user-certificate/89bf2ZdRg5ae6SD6Vw33","Завантажити сертифікат")</f>
        <v>Завантажити сертифікат</v>
      </c>
    </row>
    <row r="639" spans="1:3" x14ac:dyDescent="0.3">
      <c r="A639" s="1">
        <v>638</v>
      </c>
      <c r="B639" t="s">
        <v>31</v>
      </c>
      <c r="C639" t="str">
        <f>HYPERLINK("https://talan.bank.gov.ua/get-user-certificate/89bf2b3ARtNpDikqc8IE","Завантажити сертифікат")</f>
        <v>Завантажити сертифікат</v>
      </c>
    </row>
    <row r="640" spans="1:3" x14ac:dyDescent="0.3">
      <c r="A640" s="1">
        <v>639</v>
      </c>
      <c r="B640" t="s">
        <v>635</v>
      </c>
      <c r="C640" t="str">
        <f>HYPERLINK("https://talan.bank.gov.ua/get-user-certificate/89bf2O2yRclOK7-yDMz6","Завантажити сертифікат")</f>
        <v>Завантажити сертифікат</v>
      </c>
    </row>
    <row r="641" spans="1:3" x14ac:dyDescent="0.3">
      <c r="A641" s="1">
        <v>640</v>
      </c>
      <c r="B641" t="s">
        <v>636</v>
      </c>
      <c r="C641" t="str">
        <f>HYPERLINK("https://talan.bank.gov.ua/get-user-certificate/89bf2rFD7ZelgKyxCLjA","Завантажити сертифікат")</f>
        <v>Завантажити сертифікат</v>
      </c>
    </row>
    <row r="642" spans="1:3" x14ac:dyDescent="0.3">
      <c r="A642" s="1">
        <v>641</v>
      </c>
      <c r="B642" t="s">
        <v>18</v>
      </c>
      <c r="C642" t="str">
        <f>HYPERLINK("https://talan.bank.gov.ua/get-user-certificate/89bf2RxKdKFWb73wGPzB","Завантажити сертифікат")</f>
        <v>Завантажити сертифікат</v>
      </c>
    </row>
    <row r="643" spans="1:3" x14ac:dyDescent="0.3">
      <c r="A643" s="1">
        <v>642</v>
      </c>
      <c r="B643" t="s">
        <v>637</v>
      </c>
      <c r="C643" t="str">
        <f>HYPERLINK("https://talan.bank.gov.ua/get-user-certificate/89bf2xRthGaqv-2QSZit","Завантажити сертифікат")</f>
        <v>Завантажити сертифікат</v>
      </c>
    </row>
    <row r="644" spans="1:3" x14ac:dyDescent="0.3">
      <c r="A644" s="1">
        <v>643</v>
      </c>
      <c r="B644" t="s">
        <v>638</v>
      </c>
      <c r="C644" t="str">
        <f>HYPERLINK("https://talan.bank.gov.ua/get-user-certificate/89bf2cfhD-2HIStWVcsk","Завантажити сертифікат")</f>
        <v>Завантажити сертифікат</v>
      </c>
    </row>
    <row r="645" spans="1:3" x14ac:dyDescent="0.3">
      <c r="A645" s="1">
        <v>644</v>
      </c>
      <c r="B645" t="s">
        <v>639</v>
      </c>
      <c r="C645" t="str">
        <f>HYPERLINK("https://talan.bank.gov.ua/get-user-certificate/89bf2r1KYKeXUd9rjp9x","Завантажити сертифікат")</f>
        <v>Завантажити сертифікат</v>
      </c>
    </row>
    <row r="646" spans="1:3" x14ac:dyDescent="0.3">
      <c r="A646" s="1">
        <v>645</v>
      </c>
      <c r="B646" t="s">
        <v>640</v>
      </c>
      <c r="C646" t="str">
        <f>HYPERLINK("https://talan.bank.gov.ua/get-user-certificate/89bf27__7BAFroi2BgW9","Завантажити сертифікат")</f>
        <v>Завантажити сертифікат</v>
      </c>
    </row>
    <row r="647" spans="1:3" x14ac:dyDescent="0.3">
      <c r="A647" s="1">
        <v>646</v>
      </c>
      <c r="B647" t="s">
        <v>641</v>
      </c>
      <c r="C647" t="str">
        <f>HYPERLINK("https://talan.bank.gov.ua/get-user-certificate/89bf27-6CP0kMfWnKwDv","Завантажити сертифікат")</f>
        <v>Завантажити сертифікат</v>
      </c>
    </row>
    <row r="648" spans="1:3" x14ac:dyDescent="0.3">
      <c r="A648" s="1">
        <v>647</v>
      </c>
      <c r="B648" t="s">
        <v>642</v>
      </c>
      <c r="C648" t="str">
        <f>HYPERLINK("https://talan.bank.gov.ua/get-user-certificate/89bf215G470wTcL-mSwu","Завантажити сертифікат")</f>
        <v>Завантажити сертифікат</v>
      </c>
    </row>
    <row r="649" spans="1:3" x14ac:dyDescent="0.3">
      <c r="A649" s="1">
        <v>648</v>
      </c>
      <c r="B649" t="s">
        <v>643</v>
      </c>
      <c r="C649" t="str">
        <f>HYPERLINK("https://talan.bank.gov.ua/get-user-certificate/89bf2IAqgrN-xTEbOXec","Завантажити сертифікат")</f>
        <v>Завантажити сертифікат</v>
      </c>
    </row>
    <row r="650" spans="1:3" x14ac:dyDescent="0.3">
      <c r="A650" s="1">
        <v>649</v>
      </c>
      <c r="B650" t="s">
        <v>644</v>
      </c>
      <c r="C650" t="str">
        <f>HYPERLINK("https://talan.bank.gov.ua/get-user-certificate/89bf2JKEE9Y3PFKaAV3f","Завантажити сертифікат")</f>
        <v>Завантажити сертифікат</v>
      </c>
    </row>
    <row r="651" spans="1:3" x14ac:dyDescent="0.3">
      <c r="A651" s="1">
        <v>650</v>
      </c>
      <c r="B651" t="s">
        <v>645</v>
      </c>
      <c r="C651" t="str">
        <f>HYPERLINK("https://talan.bank.gov.ua/get-user-certificate/89bf2NOIeNZe1suua0Uh","Завантажити сертифікат")</f>
        <v>Завантажити сертифікат</v>
      </c>
    </row>
    <row r="652" spans="1:3" x14ac:dyDescent="0.3">
      <c r="A652" s="1">
        <v>651</v>
      </c>
      <c r="B652" t="s">
        <v>646</v>
      </c>
      <c r="C652" t="str">
        <f>HYPERLINK("https://talan.bank.gov.ua/get-user-certificate/89bf2jiyH0keyouXh_MH","Завантажити сертифікат")</f>
        <v>Завантажити сертифікат</v>
      </c>
    </row>
    <row r="653" spans="1:3" x14ac:dyDescent="0.3">
      <c r="A653" s="1">
        <v>652</v>
      </c>
      <c r="B653" t="s">
        <v>647</v>
      </c>
      <c r="C653" t="str">
        <f>HYPERLINK("https://talan.bank.gov.ua/get-user-certificate/89bf2WrmyfyB5fmY8zsR","Завантажити сертифікат")</f>
        <v>Завантажити сертифікат</v>
      </c>
    </row>
    <row r="654" spans="1:3" x14ac:dyDescent="0.3">
      <c r="A654" s="1">
        <v>653</v>
      </c>
      <c r="B654" t="s">
        <v>648</v>
      </c>
      <c r="C654" t="str">
        <f>HYPERLINK("https://talan.bank.gov.ua/get-user-certificate/89bf2l9X80CvCoAeB0U1","Завантажити сертифікат")</f>
        <v>Завантажити сертифікат</v>
      </c>
    </row>
    <row r="655" spans="1:3" x14ac:dyDescent="0.3">
      <c r="A655" s="1">
        <v>654</v>
      </c>
      <c r="B655" t="s">
        <v>649</v>
      </c>
      <c r="C655" t="str">
        <f>HYPERLINK("https://talan.bank.gov.ua/get-user-certificate/89bf21b56DrdCqJieseH","Завантажити сертифікат")</f>
        <v>Завантажити сертифікат</v>
      </c>
    </row>
    <row r="656" spans="1:3" x14ac:dyDescent="0.3">
      <c r="A656" s="1">
        <v>655</v>
      </c>
      <c r="B656" t="s">
        <v>650</v>
      </c>
      <c r="C656" t="str">
        <f>HYPERLINK("https://talan.bank.gov.ua/get-user-certificate/89bf23yyAA8e4Byth1mV","Завантажити сертифікат")</f>
        <v>Завантажити сертифікат</v>
      </c>
    </row>
    <row r="657" spans="1:3" x14ac:dyDescent="0.3">
      <c r="A657" s="1">
        <v>656</v>
      </c>
      <c r="B657" t="s">
        <v>651</v>
      </c>
      <c r="C657" t="str">
        <f>HYPERLINK("https://talan.bank.gov.ua/get-user-certificate/89bf2QPWiSrbFBSMDlYs","Завантажити сертифікат")</f>
        <v>Завантажити сертифікат</v>
      </c>
    </row>
    <row r="658" spans="1:3" x14ac:dyDescent="0.3">
      <c r="A658" s="1">
        <v>657</v>
      </c>
      <c r="B658" t="s">
        <v>652</v>
      </c>
      <c r="C658" t="str">
        <f>HYPERLINK("https://talan.bank.gov.ua/get-user-certificate/89bf2Qkqjh91TciHAsLw","Завантажити сертифікат")</f>
        <v>Завантажити сертифікат</v>
      </c>
    </row>
    <row r="659" spans="1:3" x14ac:dyDescent="0.3">
      <c r="A659" s="1">
        <v>658</v>
      </c>
      <c r="B659" t="s">
        <v>653</v>
      </c>
      <c r="C659" t="str">
        <f>HYPERLINK("https://talan.bank.gov.ua/get-user-certificate/89bf278pZriEq4xAXCKl","Завантажити сертифікат")</f>
        <v>Завантажити сертифікат</v>
      </c>
    </row>
    <row r="660" spans="1:3" x14ac:dyDescent="0.3">
      <c r="A660" s="1">
        <v>659</v>
      </c>
      <c r="B660" t="s">
        <v>654</v>
      </c>
      <c r="C660" t="str">
        <f>HYPERLINK("https://talan.bank.gov.ua/get-user-certificate/89bf2NER4XYF3Vs1mtKc","Завантажити сертифікат")</f>
        <v>Завантажити сертифікат</v>
      </c>
    </row>
    <row r="661" spans="1:3" x14ac:dyDescent="0.3">
      <c r="A661" s="1">
        <v>660</v>
      </c>
      <c r="B661" t="s">
        <v>655</v>
      </c>
      <c r="C661" t="str">
        <f>HYPERLINK("https://talan.bank.gov.ua/get-user-certificate/89bf2W3pzwpZYBBqFtF1","Завантажити сертифікат")</f>
        <v>Завантажити сертифікат</v>
      </c>
    </row>
    <row r="662" spans="1:3" x14ac:dyDescent="0.3">
      <c r="A662" s="1">
        <v>661</v>
      </c>
      <c r="B662" t="s">
        <v>656</v>
      </c>
      <c r="C662" t="str">
        <f>HYPERLINK("https://talan.bank.gov.ua/get-user-certificate/89bf2fVMLQmeFpJlZvoa","Завантажити сертифікат")</f>
        <v>Завантажити сертифікат</v>
      </c>
    </row>
    <row r="663" spans="1:3" x14ac:dyDescent="0.3">
      <c r="A663" s="1">
        <v>662</v>
      </c>
      <c r="B663" t="s">
        <v>657</v>
      </c>
      <c r="C663" t="str">
        <f>HYPERLINK("https://talan.bank.gov.ua/get-user-certificate/89bf2nisxT7Vn-_Mo-rS","Завантажити сертифікат")</f>
        <v>Завантажити сертифікат</v>
      </c>
    </row>
    <row r="664" spans="1:3" x14ac:dyDescent="0.3">
      <c r="A664" s="1">
        <v>663</v>
      </c>
      <c r="B664" t="s">
        <v>658</v>
      </c>
      <c r="C664" t="str">
        <f>HYPERLINK("https://talan.bank.gov.ua/get-user-certificate/89bf27ie5jGChfFW2tbm","Завантажити сертифікат")</f>
        <v>Завантажити сертифікат</v>
      </c>
    </row>
    <row r="665" spans="1:3" x14ac:dyDescent="0.3">
      <c r="A665" s="1">
        <v>664</v>
      </c>
      <c r="B665" t="s">
        <v>659</v>
      </c>
      <c r="C665" t="str">
        <f>HYPERLINK("https://talan.bank.gov.ua/get-user-certificate/89bf2CgBADSkGKgL-sSh","Завантажити сертифікат")</f>
        <v>Завантажити сертифікат</v>
      </c>
    </row>
    <row r="666" spans="1:3" x14ac:dyDescent="0.3">
      <c r="A666" s="1">
        <v>665</v>
      </c>
      <c r="B666" t="s">
        <v>660</v>
      </c>
      <c r="C666" t="str">
        <f>HYPERLINK("https://talan.bank.gov.ua/get-user-certificate/89bf2D33_9lKC1xw2JvE","Завантажити сертифікат")</f>
        <v>Завантажити сертифікат</v>
      </c>
    </row>
    <row r="667" spans="1:3" x14ac:dyDescent="0.3">
      <c r="A667" s="1">
        <v>666</v>
      </c>
      <c r="B667" t="s">
        <v>661</v>
      </c>
      <c r="C667" t="str">
        <f>HYPERLINK("https://talan.bank.gov.ua/get-user-certificate/89bf2ZXn7_arOF6JpAXF","Завантажити сертифікат")</f>
        <v>Завантажити сертифікат</v>
      </c>
    </row>
    <row r="668" spans="1:3" x14ac:dyDescent="0.3">
      <c r="A668" s="1">
        <v>667</v>
      </c>
      <c r="B668" t="s">
        <v>662</v>
      </c>
      <c r="C668" t="str">
        <f>HYPERLINK("https://talan.bank.gov.ua/get-user-certificate/89bf2Ha1yJQRaPBeRMgX","Завантажити сертифікат")</f>
        <v>Завантажити сертифікат</v>
      </c>
    </row>
    <row r="669" spans="1:3" x14ac:dyDescent="0.3">
      <c r="A669" s="1">
        <v>668</v>
      </c>
      <c r="B669" t="s">
        <v>663</v>
      </c>
      <c r="C669" t="str">
        <f>HYPERLINK("https://talan.bank.gov.ua/get-user-certificate/89bf2zvAAPMwlXKP7tai","Завантажити сертифікат")</f>
        <v>Завантажити сертифікат</v>
      </c>
    </row>
    <row r="670" spans="1:3" x14ac:dyDescent="0.3">
      <c r="A670" s="1">
        <v>669</v>
      </c>
      <c r="B670" t="s">
        <v>664</v>
      </c>
      <c r="C670" t="str">
        <f>HYPERLINK("https://talan.bank.gov.ua/get-user-certificate/89bf2Sx578zXpZ23S-vl","Завантажити сертифікат")</f>
        <v>Завантажити сертифікат</v>
      </c>
    </row>
    <row r="671" spans="1:3" x14ac:dyDescent="0.3">
      <c r="A671" s="1">
        <v>670</v>
      </c>
      <c r="B671" t="s">
        <v>665</v>
      </c>
      <c r="C671" t="str">
        <f>HYPERLINK("https://talan.bank.gov.ua/get-user-certificate/89bf2UIED2uoj6zO-fmA","Завантажити сертифікат")</f>
        <v>Завантажити сертифікат</v>
      </c>
    </row>
    <row r="672" spans="1:3" x14ac:dyDescent="0.3">
      <c r="A672" s="1">
        <v>671</v>
      </c>
      <c r="B672" t="s">
        <v>666</v>
      </c>
      <c r="C672" t="str">
        <f>HYPERLINK("https://talan.bank.gov.ua/get-user-certificate/89bf2tYq0gTxrTnLQ1MR","Завантажити сертифікат")</f>
        <v>Завантажити сертифікат</v>
      </c>
    </row>
    <row r="673" spans="1:3" x14ac:dyDescent="0.3">
      <c r="A673" s="1">
        <v>672</v>
      </c>
      <c r="B673" t="s">
        <v>667</v>
      </c>
      <c r="C673" t="str">
        <f>HYPERLINK("https://talan.bank.gov.ua/get-user-certificate/89bf2hf_p5_Dep9kbIJY","Завантажити сертифікат")</f>
        <v>Завантажити сертифікат</v>
      </c>
    </row>
    <row r="674" spans="1:3" x14ac:dyDescent="0.3">
      <c r="A674" s="1">
        <v>673</v>
      </c>
      <c r="B674" t="s">
        <v>668</v>
      </c>
      <c r="C674" t="str">
        <f>HYPERLINK("https://talan.bank.gov.ua/get-user-certificate/89bf2kWXVfkPn9I8mhO0","Завантажити сертифікат")</f>
        <v>Завантажити сертифікат</v>
      </c>
    </row>
    <row r="675" spans="1:3" x14ac:dyDescent="0.3">
      <c r="A675" s="1">
        <v>674</v>
      </c>
      <c r="B675" t="s">
        <v>669</v>
      </c>
      <c r="C675" t="str">
        <f>HYPERLINK("https://talan.bank.gov.ua/get-user-certificate/89bf24S81fAhAi0kFEpJ","Завантажити сертифікат")</f>
        <v>Завантажити сертифікат</v>
      </c>
    </row>
    <row r="676" spans="1:3" x14ac:dyDescent="0.3">
      <c r="A676" s="1">
        <v>675</v>
      </c>
      <c r="B676" t="s">
        <v>670</v>
      </c>
      <c r="C676" t="str">
        <f>HYPERLINK("https://talan.bank.gov.ua/get-user-certificate/89bf2UIqQRMmCqhoIDk8","Завантажити сертифікат")</f>
        <v>Завантажити сертифікат</v>
      </c>
    </row>
    <row r="677" spans="1:3" x14ac:dyDescent="0.3">
      <c r="A677" s="1">
        <v>676</v>
      </c>
      <c r="B677" t="s">
        <v>671</v>
      </c>
      <c r="C677" t="str">
        <f>HYPERLINK("https://talan.bank.gov.ua/get-user-certificate/89bf2ki7rxaQD6LCBQ25","Завантажити сертифікат")</f>
        <v>Завантажити сертифікат</v>
      </c>
    </row>
    <row r="678" spans="1:3" x14ac:dyDescent="0.3">
      <c r="A678" s="1">
        <v>677</v>
      </c>
      <c r="B678" t="s">
        <v>672</v>
      </c>
      <c r="C678" t="str">
        <f>HYPERLINK("https://talan.bank.gov.ua/get-user-certificate/89bf2HxcgU-ttN_s9Rsj","Завантажити сертифікат")</f>
        <v>Завантажити сертифікат</v>
      </c>
    </row>
    <row r="679" spans="1:3" x14ac:dyDescent="0.3">
      <c r="A679" s="1">
        <v>678</v>
      </c>
      <c r="B679" t="s">
        <v>673</v>
      </c>
      <c r="C679" t="str">
        <f>HYPERLINK("https://talan.bank.gov.ua/get-user-certificate/89bf2RMEVJhtQ66lmjze","Завантажити сертифікат")</f>
        <v>Завантажити сертифікат</v>
      </c>
    </row>
    <row r="680" spans="1:3" x14ac:dyDescent="0.3">
      <c r="A680" s="1">
        <v>679</v>
      </c>
      <c r="B680" t="s">
        <v>674</v>
      </c>
      <c r="C680" t="str">
        <f>HYPERLINK("https://talan.bank.gov.ua/get-user-certificate/89bf2p-LYPWJhFHE41Pi","Завантажити сертифікат")</f>
        <v>Завантажити сертифікат</v>
      </c>
    </row>
    <row r="681" spans="1:3" x14ac:dyDescent="0.3">
      <c r="A681" s="1">
        <v>680</v>
      </c>
      <c r="B681" t="s">
        <v>675</v>
      </c>
      <c r="C681" t="str">
        <f>HYPERLINK("https://talan.bank.gov.ua/get-user-certificate/89bf22gW96gTXDH34KT5","Завантажити сертифікат")</f>
        <v>Завантажити сертифікат</v>
      </c>
    </row>
    <row r="682" spans="1:3" x14ac:dyDescent="0.3">
      <c r="A682" s="1">
        <v>681</v>
      </c>
      <c r="B682" t="s">
        <v>676</v>
      </c>
      <c r="C682" t="str">
        <f>HYPERLINK("https://talan.bank.gov.ua/get-user-certificate/89bf2T7MZEYkMckw1KZy","Завантажити сертифікат")</f>
        <v>Завантажити сертифікат</v>
      </c>
    </row>
    <row r="683" spans="1:3" x14ac:dyDescent="0.3">
      <c r="A683" s="1">
        <v>682</v>
      </c>
      <c r="B683" t="s">
        <v>677</v>
      </c>
      <c r="C683" t="str">
        <f>HYPERLINK("https://talan.bank.gov.ua/get-user-certificate/89bf2vGAxpXTVoSriDYt","Завантажити сертифікат")</f>
        <v>Завантажити сертифікат</v>
      </c>
    </row>
    <row r="684" spans="1:3" x14ac:dyDescent="0.3">
      <c r="A684" s="1">
        <v>683</v>
      </c>
      <c r="B684" t="s">
        <v>678</v>
      </c>
      <c r="C684" t="str">
        <f>HYPERLINK("https://talan.bank.gov.ua/get-user-certificate/89bf2dKb35x2gXCFoLaU","Завантажити сертифікат")</f>
        <v>Завантажити сертифікат</v>
      </c>
    </row>
    <row r="685" spans="1:3" x14ac:dyDescent="0.3">
      <c r="A685" s="1">
        <v>684</v>
      </c>
      <c r="B685" t="s">
        <v>679</v>
      </c>
      <c r="C685" t="str">
        <f>HYPERLINK("https://talan.bank.gov.ua/get-user-certificate/89bf2FvRU743L3W70-ZD","Завантажити сертифікат")</f>
        <v>Завантажити сертифікат</v>
      </c>
    </row>
    <row r="686" spans="1:3" x14ac:dyDescent="0.3">
      <c r="A686" s="1">
        <v>685</v>
      </c>
      <c r="B686" t="s">
        <v>680</v>
      </c>
      <c r="C686" t="str">
        <f>HYPERLINK("https://talan.bank.gov.ua/get-user-certificate/89bf2hQcNgpQvEUP-aQL","Завантажити сертифікат")</f>
        <v>Завантажити сертифікат</v>
      </c>
    </row>
    <row r="687" spans="1:3" x14ac:dyDescent="0.3">
      <c r="A687" s="1">
        <v>686</v>
      </c>
      <c r="B687" t="s">
        <v>681</v>
      </c>
      <c r="C687" t="str">
        <f>HYPERLINK("https://talan.bank.gov.ua/get-user-certificate/89bf2bDWzLly1ZKvtBMJ","Завантажити сертифікат")</f>
        <v>Завантажити сертифікат</v>
      </c>
    </row>
    <row r="688" spans="1:3" x14ac:dyDescent="0.3">
      <c r="A688" s="1">
        <v>687</v>
      </c>
      <c r="B688" t="s">
        <v>682</v>
      </c>
      <c r="C688" t="str">
        <f>HYPERLINK("https://talan.bank.gov.ua/get-user-certificate/89bf2BJ2mqXoKAK-biIQ","Завантажити сертифікат")</f>
        <v>Завантажити сертифікат</v>
      </c>
    </row>
    <row r="689" spans="1:3" x14ac:dyDescent="0.3">
      <c r="A689" s="1">
        <v>688</v>
      </c>
      <c r="B689" t="s">
        <v>683</v>
      </c>
      <c r="C689" t="str">
        <f>HYPERLINK("https://talan.bank.gov.ua/get-user-certificate/89bf2C6xk8PeSe_YKVdM","Завантажити сертифікат")</f>
        <v>Завантажити сертифікат</v>
      </c>
    </row>
    <row r="690" spans="1:3" x14ac:dyDescent="0.3">
      <c r="A690" s="1">
        <v>689</v>
      </c>
      <c r="B690" t="s">
        <v>684</v>
      </c>
      <c r="C690" t="str">
        <f>HYPERLINK("https://talan.bank.gov.ua/get-user-certificate/89bf2ryF0wKg9b8NnPxb","Завантажити сертифікат")</f>
        <v>Завантажити сертифікат</v>
      </c>
    </row>
    <row r="691" spans="1:3" x14ac:dyDescent="0.3">
      <c r="A691" s="1">
        <v>690</v>
      </c>
      <c r="B691" t="s">
        <v>685</v>
      </c>
      <c r="C691" t="str">
        <f>HYPERLINK("https://talan.bank.gov.ua/get-user-certificate/89bf2iWEmi0sQ9N64cQc","Завантажити сертифікат")</f>
        <v>Завантажити сертифікат</v>
      </c>
    </row>
    <row r="692" spans="1:3" x14ac:dyDescent="0.3">
      <c r="A692" s="1">
        <v>691</v>
      </c>
      <c r="B692" t="s">
        <v>686</v>
      </c>
      <c r="C692" t="str">
        <f>HYPERLINK("https://talan.bank.gov.ua/get-user-certificate/89bf2--kEUQ77jIgg5px","Завантажити сертифікат")</f>
        <v>Завантажити сертифікат</v>
      </c>
    </row>
    <row r="693" spans="1:3" x14ac:dyDescent="0.3">
      <c r="A693" s="1">
        <v>692</v>
      </c>
      <c r="B693" t="s">
        <v>687</v>
      </c>
      <c r="C693" t="str">
        <f>HYPERLINK("https://talan.bank.gov.ua/get-user-certificate/89bf2X3ZK_VsO6xqpZuy","Завантажити сертифікат")</f>
        <v>Завантажити сертифікат</v>
      </c>
    </row>
    <row r="694" spans="1:3" x14ac:dyDescent="0.3">
      <c r="A694" s="1">
        <v>693</v>
      </c>
      <c r="B694" t="s">
        <v>688</v>
      </c>
      <c r="C694" t="str">
        <f>HYPERLINK("https://talan.bank.gov.ua/get-user-certificate/89bf2kl9b_Qt0zF-GHqV","Завантажити сертифікат")</f>
        <v>Завантажити сертифікат</v>
      </c>
    </row>
    <row r="695" spans="1:3" x14ac:dyDescent="0.3">
      <c r="A695" s="1">
        <v>694</v>
      </c>
      <c r="B695" t="s">
        <v>689</v>
      </c>
      <c r="C695" t="str">
        <f>HYPERLINK("https://talan.bank.gov.ua/get-user-certificate/89bf2X4qUsRBj2mQcl3X","Завантажити сертифікат")</f>
        <v>Завантажити сертифікат</v>
      </c>
    </row>
    <row r="696" spans="1:3" x14ac:dyDescent="0.3">
      <c r="A696" s="1">
        <v>695</v>
      </c>
      <c r="B696" t="s">
        <v>690</v>
      </c>
      <c r="C696" t="str">
        <f>HYPERLINK("https://talan.bank.gov.ua/get-user-certificate/89bf2gON8mdl5XwYsbfF","Завантажити сертифікат")</f>
        <v>Завантажити сертифікат</v>
      </c>
    </row>
    <row r="697" spans="1:3" x14ac:dyDescent="0.3">
      <c r="A697" s="1">
        <v>696</v>
      </c>
      <c r="B697" t="s">
        <v>691</v>
      </c>
      <c r="C697" t="str">
        <f>HYPERLINK("https://talan.bank.gov.ua/get-user-certificate/89bf2tmtPCqkZjNeNmml","Завантажити сертифікат")</f>
        <v>Завантажити сертифікат</v>
      </c>
    </row>
    <row r="698" spans="1:3" x14ac:dyDescent="0.3">
      <c r="A698" s="1">
        <v>697</v>
      </c>
      <c r="B698" t="s">
        <v>692</v>
      </c>
      <c r="C698" t="str">
        <f>HYPERLINK("https://talan.bank.gov.ua/get-user-certificate/89bf2U-pJOdLkLRnxQpt","Завантажити сертифікат")</f>
        <v>Завантажити сертифікат</v>
      </c>
    </row>
    <row r="699" spans="1:3" x14ac:dyDescent="0.3">
      <c r="A699" s="1">
        <v>698</v>
      </c>
      <c r="B699" t="s">
        <v>693</v>
      </c>
      <c r="C699" t="str">
        <f>HYPERLINK("https://talan.bank.gov.ua/get-user-certificate/89bf2if-12A3SxfQ2yG5","Завантажити сертифікат")</f>
        <v>Завантажити сертифікат</v>
      </c>
    </row>
    <row r="700" spans="1:3" x14ac:dyDescent="0.3">
      <c r="A700" s="1">
        <v>699</v>
      </c>
      <c r="B700" t="s">
        <v>694</v>
      </c>
      <c r="C700" t="str">
        <f>HYPERLINK("https://talan.bank.gov.ua/get-user-certificate/89bf2Ws1VgqrCYXKeflg","Завантажити сертифікат")</f>
        <v>Завантажити сертифікат</v>
      </c>
    </row>
    <row r="701" spans="1:3" x14ac:dyDescent="0.3">
      <c r="A701" s="1">
        <v>700</v>
      </c>
      <c r="B701" t="s">
        <v>695</v>
      </c>
      <c r="C701" t="str">
        <f>HYPERLINK("https://talan.bank.gov.ua/get-user-certificate/89bf2OfarwpgQ681qBou","Завантажити сертифікат")</f>
        <v>Завантажити сертифікат</v>
      </c>
    </row>
    <row r="702" spans="1:3" x14ac:dyDescent="0.3">
      <c r="A702" s="1">
        <v>701</v>
      </c>
      <c r="B702" t="s">
        <v>696</v>
      </c>
      <c r="C702" t="str">
        <f>HYPERLINK("https://talan.bank.gov.ua/get-user-certificate/89bf2K5s55lwONNcRbe5","Завантажити сертифікат")</f>
        <v>Завантажити сертифікат</v>
      </c>
    </row>
    <row r="703" spans="1:3" x14ac:dyDescent="0.3">
      <c r="A703" s="1">
        <v>702</v>
      </c>
      <c r="B703" t="s">
        <v>697</v>
      </c>
      <c r="C703" t="str">
        <f>HYPERLINK("https://talan.bank.gov.ua/get-user-certificate/89bf2FKy7fZnNIULfSvC","Завантажити сертифікат")</f>
        <v>Завантажити сертифікат</v>
      </c>
    </row>
    <row r="704" spans="1:3" x14ac:dyDescent="0.3">
      <c r="A704" s="1">
        <v>703</v>
      </c>
      <c r="B704" t="s">
        <v>698</v>
      </c>
      <c r="C704" t="str">
        <f>HYPERLINK("https://talan.bank.gov.ua/get-user-certificate/89bf25SMIeffWuz7ETar","Завантажити сертифікат")</f>
        <v>Завантажити сертифікат</v>
      </c>
    </row>
    <row r="705" spans="1:3" x14ac:dyDescent="0.3">
      <c r="A705" s="1">
        <v>704</v>
      </c>
      <c r="B705" t="s">
        <v>699</v>
      </c>
      <c r="C705" t="str">
        <f>HYPERLINK("https://talan.bank.gov.ua/get-user-certificate/89bf2IhQ7x5IA87Rt-pL","Завантажити сертифікат")</f>
        <v>Завантажити сертифікат</v>
      </c>
    </row>
    <row r="706" spans="1:3" x14ac:dyDescent="0.3">
      <c r="A706" s="1">
        <v>705</v>
      </c>
      <c r="B706" t="s">
        <v>700</v>
      </c>
      <c r="C706" t="str">
        <f>HYPERLINK("https://talan.bank.gov.ua/get-user-certificate/89bf2pBb2Ef9t3a9XjuO","Завантажити сертифікат")</f>
        <v>Завантажити сертифікат</v>
      </c>
    </row>
    <row r="707" spans="1:3" x14ac:dyDescent="0.3">
      <c r="A707" s="1">
        <v>706</v>
      </c>
      <c r="B707" t="s">
        <v>701</v>
      </c>
      <c r="C707" t="str">
        <f>HYPERLINK("https://talan.bank.gov.ua/get-user-certificate/89bf2nrpA4ouwYU-qTjR","Завантажити сертифікат")</f>
        <v>Завантажити сертифікат</v>
      </c>
    </row>
    <row r="708" spans="1:3" x14ac:dyDescent="0.3">
      <c r="A708" s="1">
        <v>707</v>
      </c>
      <c r="B708" t="s">
        <v>702</v>
      </c>
      <c r="C708" t="str">
        <f>HYPERLINK("https://talan.bank.gov.ua/get-user-certificate/89bf2hci6knT55FI1hkr","Завантажити сертифікат")</f>
        <v>Завантажити сертифікат</v>
      </c>
    </row>
    <row r="709" spans="1:3" x14ac:dyDescent="0.3">
      <c r="A709" s="1">
        <v>708</v>
      </c>
      <c r="B709" t="s">
        <v>703</v>
      </c>
      <c r="C709" t="str">
        <f>HYPERLINK("https://talan.bank.gov.ua/get-user-certificate/89bf2I5gDSPyD4QnygR3","Завантажити сертифікат")</f>
        <v>Завантажити сертифікат</v>
      </c>
    </row>
    <row r="710" spans="1:3" x14ac:dyDescent="0.3">
      <c r="A710" s="1">
        <v>709</v>
      </c>
      <c r="B710" t="s">
        <v>704</v>
      </c>
      <c r="C710" t="str">
        <f>HYPERLINK("https://talan.bank.gov.ua/get-user-certificate/89bf23ICOWGq3JUSr2bv","Завантажити сертифікат")</f>
        <v>Завантажити сертифікат</v>
      </c>
    </row>
    <row r="711" spans="1:3" x14ac:dyDescent="0.3">
      <c r="A711" s="1">
        <v>710</v>
      </c>
      <c r="B711" t="s">
        <v>705</v>
      </c>
      <c r="C711" t="str">
        <f>HYPERLINK("https://talan.bank.gov.ua/get-user-certificate/89bf2XjCxHQLZTMgt9vt","Завантажити сертифікат")</f>
        <v>Завантажити сертифікат</v>
      </c>
    </row>
    <row r="712" spans="1:3" x14ac:dyDescent="0.3">
      <c r="A712" s="1">
        <v>711</v>
      </c>
      <c r="B712" t="s">
        <v>706</v>
      </c>
      <c r="C712" t="str">
        <f>HYPERLINK("https://talan.bank.gov.ua/get-user-certificate/89bf2yapARKtIjo-gc6O","Завантажити сертифікат")</f>
        <v>Завантажити сертифікат</v>
      </c>
    </row>
    <row r="713" spans="1:3" x14ac:dyDescent="0.3">
      <c r="A713" s="1">
        <v>712</v>
      </c>
      <c r="B713" t="s">
        <v>707</v>
      </c>
      <c r="C713" t="str">
        <f>HYPERLINK("https://talan.bank.gov.ua/get-user-certificate/89bf2upymFzJDCy1DjUG","Завантажити сертифікат")</f>
        <v>Завантажити сертифікат</v>
      </c>
    </row>
    <row r="714" spans="1:3" x14ac:dyDescent="0.3">
      <c r="A714" s="1">
        <v>713</v>
      </c>
      <c r="B714" t="s">
        <v>708</v>
      </c>
      <c r="C714" t="str">
        <f>HYPERLINK("https://talan.bank.gov.ua/get-user-certificate/89bf20eEQ2G-Ys-FlNYH","Завантажити сертифікат")</f>
        <v>Завантажити сертифікат</v>
      </c>
    </row>
    <row r="715" spans="1:3" x14ac:dyDescent="0.3">
      <c r="A715" s="1">
        <v>714</v>
      </c>
      <c r="B715" t="s">
        <v>709</v>
      </c>
      <c r="C715" t="str">
        <f>HYPERLINK("https://talan.bank.gov.ua/get-user-certificate/89bf2Non3fBgzURa0890","Завантажити сертифікат")</f>
        <v>Завантажити сертифікат</v>
      </c>
    </row>
    <row r="716" spans="1:3" x14ac:dyDescent="0.3">
      <c r="A716" s="1">
        <v>715</v>
      </c>
      <c r="B716" t="s">
        <v>710</v>
      </c>
      <c r="C716" t="str">
        <f>HYPERLINK("https://talan.bank.gov.ua/get-user-certificate/89bf26eG9BnmJekaXCwi","Завантажити сертифікат")</f>
        <v>Завантажити сертифікат</v>
      </c>
    </row>
    <row r="717" spans="1:3" x14ac:dyDescent="0.3">
      <c r="A717" s="1">
        <v>716</v>
      </c>
      <c r="B717" t="s">
        <v>711</v>
      </c>
      <c r="C717" t="str">
        <f>HYPERLINK("https://talan.bank.gov.ua/get-user-certificate/89bf2MYRcLN7N2QbGZua","Завантажити сертифікат")</f>
        <v>Завантажити сертифікат</v>
      </c>
    </row>
    <row r="718" spans="1:3" x14ac:dyDescent="0.3">
      <c r="A718" s="1">
        <v>717</v>
      </c>
      <c r="B718" t="s">
        <v>712</v>
      </c>
      <c r="C718" t="str">
        <f>HYPERLINK("https://talan.bank.gov.ua/get-user-certificate/89bf2Fs-kJRcYT551yAq","Завантажити сертифікат")</f>
        <v>Завантажити сертифікат</v>
      </c>
    </row>
    <row r="719" spans="1:3" x14ac:dyDescent="0.3">
      <c r="A719" s="1">
        <v>718</v>
      </c>
      <c r="B719" t="s">
        <v>713</v>
      </c>
      <c r="C719" t="str">
        <f>HYPERLINK("https://talan.bank.gov.ua/get-user-certificate/89bf2ZGyAK0_YwqE_YI5","Завантажити сертифікат")</f>
        <v>Завантажити сертифікат</v>
      </c>
    </row>
    <row r="720" spans="1:3" x14ac:dyDescent="0.3">
      <c r="A720" s="1">
        <v>719</v>
      </c>
      <c r="B720" t="s">
        <v>714</v>
      </c>
      <c r="C720" t="str">
        <f>HYPERLINK("https://talan.bank.gov.ua/get-user-certificate/89bf28hFRePw-5D_MHew","Завантажити сертифікат")</f>
        <v>Завантажити сертифікат</v>
      </c>
    </row>
    <row r="721" spans="1:3" x14ac:dyDescent="0.3">
      <c r="A721" s="1">
        <v>720</v>
      </c>
      <c r="B721" t="s">
        <v>715</v>
      </c>
      <c r="C721" t="str">
        <f>HYPERLINK("https://talan.bank.gov.ua/get-user-certificate/89bf2o2d6Y-506zyJ8OI","Завантажити сертифікат")</f>
        <v>Завантажити сертифікат</v>
      </c>
    </row>
    <row r="722" spans="1:3" x14ac:dyDescent="0.3">
      <c r="A722" s="1">
        <v>721</v>
      </c>
      <c r="B722" t="s">
        <v>716</v>
      </c>
      <c r="C722" t="str">
        <f>HYPERLINK("https://talan.bank.gov.ua/get-user-certificate/89bf2K0F3Ld_KOcohsSD","Завантажити сертифікат")</f>
        <v>Завантажити сертифікат</v>
      </c>
    </row>
    <row r="723" spans="1:3" x14ac:dyDescent="0.3">
      <c r="A723" s="1">
        <v>722</v>
      </c>
      <c r="B723" t="s">
        <v>717</v>
      </c>
      <c r="C723" t="str">
        <f>HYPERLINK("https://talan.bank.gov.ua/get-user-certificate/89bf2CuxpPeznX6xzysW","Завантажити сертифікат")</f>
        <v>Завантажити сертифікат</v>
      </c>
    </row>
    <row r="724" spans="1:3" x14ac:dyDescent="0.3">
      <c r="A724" s="1">
        <v>723</v>
      </c>
      <c r="B724" t="s">
        <v>718</v>
      </c>
      <c r="C724" t="str">
        <f>HYPERLINK("https://talan.bank.gov.ua/get-user-certificate/89bf2m5B0LtMOgpO5xUg","Завантажити сертифікат")</f>
        <v>Завантажити сертифікат</v>
      </c>
    </row>
    <row r="725" spans="1:3" x14ac:dyDescent="0.3">
      <c r="A725" s="1">
        <v>724</v>
      </c>
      <c r="B725" t="s">
        <v>719</v>
      </c>
      <c r="C725" t="str">
        <f>HYPERLINK("https://talan.bank.gov.ua/get-user-certificate/89bf2_bnQ7wnInp4Z-GE","Завантажити сертифікат")</f>
        <v>Завантажити сертифікат</v>
      </c>
    </row>
    <row r="726" spans="1:3" x14ac:dyDescent="0.3">
      <c r="A726" s="1">
        <v>725</v>
      </c>
      <c r="B726" t="s">
        <v>720</v>
      </c>
      <c r="C726" t="str">
        <f>HYPERLINK("https://talan.bank.gov.ua/get-user-certificate/89bf2rfq58xE0k8CFidm","Завантажити сертифікат")</f>
        <v>Завантажити сертифікат</v>
      </c>
    </row>
    <row r="727" spans="1:3" x14ac:dyDescent="0.3">
      <c r="A727" s="1">
        <v>726</v>
      </c>
      <c r="B727" t="s">
        <v>721</v>
      </c>
      <c r="C727" t="str">
        <f>HYPERLINK("https://talan.bank.gov.ua/get-user-certificate/89bf2hmAmDhDSKC3W6om","Завантажити сертифікат")</f>
        <v>Завантажити сертифікат</v>
      </c>
    </row>
    <row r="728" spans="1:3" x14ac:dyDescent="0.3">
      <c r="A728" s="1">
        <v>727</v>
      </c>
      <c r="B728" t="s">
        <v>722</v>
      </c>
      <c r="C728" t="str">
        <f>HYPERLINK("https://talan.bank.gov.ua/get-user-certificate/89bf2PRRpke0wsADKbDQ","Завантажити сертифікат")</f>
        <v>Завантажити сертифікат</v>
      </c>
    </row>
    <row r="729" spans="1:3" x14ac:dyDescent="0.3">
      <c r="A729" s="1">
        <v>728</v>
      </c>
      <c r="B729" t="s">
        <v>723</v>
      </c>
      <c r="C729" t="str">
        <f>HYPERLINK("https://talan.bank.gov.ua/get-user-certificate/89bf2LWer8lqLni3n0iC","Завантажити сертифікат")</f>
        <v>Завантажити сертифікат</v>
      </c>
    </row>
    <row r="730" spans="1:3" x14ac:dyDescent="0.3">
      <c r="A730" s="1">
        <v>729</v>
      </c>
      <c r="B730" t="s">
        <v>724</v>
      </c>
      <c r="C730" t="str">
        <f>HYPERLINK("https://talan.bank.gov.ua/get-user-certificate/89bf2KOUmQArHi8AJ15C","Завантажити сертифікат")</f>
        <v>Завантажити сертифікат</v>
      </c>
    </row>
    <row r="731" spans="1:3" x14ac:dyDescent="0.3">
      <c r="A731" s="1">
        <v>730</v>
      </c>
      <c r="B731" t="s">
        <v>725</v>
      </c>
      <c r="C731" t="str">
        <f>HYPERLINK("https://talan.bank.gov.ua/get-user-certificate/89bf2wll8_XYqzjIwkw0","Завантажити сертифікат")</f>
        <v>Завантажити сертифікат</v>
      </c>
    </row>
    <row r="732" spans="1:3" x14ac:dyDescent="0.3">
      <c r="A732" s="1">
        <v>731</v>
      </c>
      <c r="B732" t="s">
        <v>726</v>
      </c>
      <c r="C732" t="str">
        <f>HYPERLINK("https://talan.bank.gov.ua/get-user-certificate/89bf2M_SrvC6mCQeGP11","Завантажити сертифікат")</f>
        <v>Завантажити сертифікат</v>
      </c>
    </row>
    <row r="733" spans="1:3" x14ac:dyDescent="0.3">
      <c r="A733" s="1">
        <v>732</v>
      </c>
      <c r="B733" t="s">
        <v>727</v>
      </c>
      <c r="C733" t="str">
        <f>HYPERLINK("https://talan.bank.gov.ua/get-user-certificate/89bf2b5cpFhXkdA-t3MR","Завантажити сертифікат")</f>
        <v>Завантажити сертифікат</v>
      </c>
    </row>
    <row r="734" spans="1:3" x14ac:dyDescent="0.3">
      <c r="A734" s="1">
        <v>733</v>
      </c>
      <c r="B734" t="s">
        <v>728</v>
      </c>
      <c r="C734" t="str">
        <f>HYPERLINK("https://talan.bank.gov.ua/get-user-certificate/89bf2jwF-xk3s6QIcIkc","Завантажити сертифікат")</f>
        <v>Завантажити сертифікат</v>
      </c>
    </row>
    <row r="735" spans="1:3" x14ac:dyDescent="0.3">
      <c r="A735" s="1">
        <v>734</v>
      </c>
      <c r="B735" t="s">
        <v>729</v>
      </c>
      <c r="C735" t="str">
        <f>HYPERLINK("https://talan.bank.gov.ua/get-user-certificate/89bf2O0Qg-M1-jbmn3qW","Завантажити сертифікат")</f>
        <v>Завантажити сертифікат</v>
      </c>
    </row>
    <row r="736" spans="1:3" x14ac:dyDescent="0.3">
      <c r="A736" s="1">
        <v>735</v>
      </c>
      <c r="B736" t="s">
        <v>730</v>
      </c>
      <c r="C736" t="str">
        <f>HYPERLINK("https://talan.bank.gov.ua/get-user-certificate/89bf2AE1bMaqUp1eL-Ps","Завантажити сертифікат")</f>
        <v>Завантажити сертифікат</v>
      </c>
    </row>
    <row r="737" spans="1:3" x14ac:dyDescent="0.3">
      <c r="A737" s="1">
        <v>736</v>
      </c>
      <c r="B737" t="s">
        <v>731</v>
      </c>
      <c r="C737" t="str">
        <f>HYPERLINK("https://talan.bank.gov.ua/get-user-certificate/89bf2xjmiv7wd0nCTsjt","Завантажити сертифікат")</f>
        <v>Завантажити сертифікат</v>
      </c>
    </row>
    <row r="738" spans="1:3" x14ac:dyDescent="0.3">
      <c r="A738" s="1">
        <v>737</v>
      </c>
      <c r="B738" t="s">
        <v>732</v>
      </c>
      <c r="C738" t="str">
        <f>HYPERLINK("https://talan.bank.gov.ua/get-user-certificate/89bf2c7ZuV1O8-kVPdpI","Завантажити сертифікат")</f>
        <v>Завантажити сертифікат</v>
      </c>
    </row>
    <row r="739" spans="1:3" x14ac:dyDescent="0.3">
      <c r="A739" s="1">
        <v>738</v>
      </c>
      <c r="B739" t="s">
        <v>733</v>
      </c>
      <c r="C739" t="str">
        <f>HYPERLINK("https://talan.bank.gov.ua/get-user-certificate/89bf2ktqwXNW1FvFeWro","Завантажити сертифікат")</f>
        <v>Завантажити сертифікат</v>
      </c>
    </row>
    <row r="740" spans="1:3" x14ac:dyDescent="0.3">
      <c r="A740" s="1">
        <v>739</v>
      </c>
      <c r="B740" t="s">
        <v>353</v>
      </c>
      <c r="C740" t="str">
        <f>HYPERLINK("https://talan.bank.gov.ua/get-user-certificate/89bf28c6dLY31Lo0pMlV","Завантажити сертифікат")</f>
        <v>Завантажити сертифікат</v>
      </c>
    </row>
    <row r="741" spans="1:3" x14ac:dyDescent="0.3">
      <c r="A741" s="1">
        <v>740</v>
      </c>
      <c r="B741" t="s">
        <v>734</v>
      </c>
      <c r="C741" t="str">
        <f>HYPERLINK("https://talan.bank.gov.ua/get-user-certificate/89bf2NscVhHLZdNyJG4w","Завантажити сертифікат")</f>
        <v>Завантажити сертифікат</v>
      </c>
    </row>
    <row r="742" spans="1:3" x14ac:dyDescent="0.3">
      <c r="A742" s="1">
        <v>741</v>
      </c>
      <c r="B742" t="s">
        <v>735</v>
      </c>
      <c r="C742" t="str">
        <f>HYPERLINK("https://talan.bank.gov.ua/get-user-certificate/89bf2gsVACE8VCVcT_fa","Завантажити сертифікат")</f>
        <v>Завантажити сертифікат</v>
      </c>
    </row>
    <row r="743" spans="1:3" x14ac:dyDescent="0.3">
      <c r="A743" s="1">
        <v>742</v>
      </c>
      <c r="B743" t="s">
        <v>736</v>
      </c>
      <c r="C743" t="str">
        <f>HYPERLINK("https://talan.bank.gov.ua/get-user-certificate/89bf2qdCfO1AWgLhzrm2","Завантажити сертифікат")</f>
        <v>Завантажити сертифікат</v>
      </c>
    </row>
    <row r="744" spans="1:3" x14ac:dyDescent="0.3">
      <c r="A744" s="1">
        <v>743</v>
      </c>
      <c r="B744" t="s">
        <v>737</v>
      </c>
      <c r="C744" t="str">
        <f>HYPERLINK("https://talan.bank.gov.ua/get-user-certificate/89bf29Xm4_9SW8Eql9mv","Завантажити сертифікат")</f>
        <v>Завантажити сертифікат</v>
      </c>
    </row>
    <row r="745" spans="1:3" x14ac:dyDescent="0.3">
      <c r="A745" s="1">
        <v>744</v>
      </c>
      <c r="B745" t="s">
        <v>738</v>
      </c>
      <c r="C745" t="str">
        <f>HYPERLINK("https://talan.bank.gov.ua/get-user-certificate/89bf2BM66A-0Pkdbvqqd","Завантажити сертифікат")</f>
        <v>Завантажити сертифікат</v>
      </c>
    </row>
    <row r="746" spans="1:3" x14ac:dyDescent="0.3">
      <c r="A746" s="1">
        <v>745</v>
      </c>
      <c r="B746" t="s">
        <v>739</v>
      </c>
      <c r="C746" t="str">
        <f>HYPERLINK("https://talan.bank.gov.ua/get-user-certificate/89bf2AB7d7oCvwBYgOt7","Завантажити сертифікат")</f>
        <v>Завантажити сертифікат</v>
      </c>
    </row>
    <row r="747" spans="1:3" x14ac:dyDescent="0.3">
      <c r="A747" s="1">
        <v>746</v>
      </c>
      <c r="B747" t="s">
        <v>740</v>
      </c>
      <c r="C747" t="str">
        <f>HYPERLINK("https://talan.bank.gov.ua/get-user-certificate/89bf2H7HNXfAYOOQ3gsl","Завантажити сертифікат")</f>
        <v>Завантажити сертифікат</v>
      </c>
    </row>
    <row r="748" spans="1:3" x14ac:dyDescent="0.3">
      <c r="A748" s="1">
        <v>747</v>
      </c>
      <c r="B748" t="s">
        <v>741</v>
      </c>
      <c r="C748" t="str">
        <f>HYPERLINK("https://talan.bank.gov.ua/get-user-certificate/89bf2a1qbbLN2I-NbWuX","Завантажити сертифікат")</f>
        <v>Завантажити сертифікат</v>
      </c>
    </row>
    <row r="749" spans="1:3" x14ac:dyDescent="0.3">
      <c r="A749" s="1">
        <v>748</v>
      </c>
      <c r="B749" t="s">
        <v>742</v>
      </c>
      <c r="C749" t="str">
        <f>HYPERLINK("https://talan.bank.gov.ua/get-user-certificate/89bf2uHBinl8hT1Z8MEB","Завантажити сертифікат")</f>
        <v>Завантажити сертифікат</v>
      </c>
    </row>
    <row r="750" spans="1:3" x14ac:dyDescent="0.3">
      <c r="A750" s="1">
        <v>749</v>
      </c>
      <c r="B750" t="s">
        <v>743</v>
      </c>
      <c r="C750" t="str">
        <f>HYPERLINK("https://talan.bank.gov.ua/get-user-certificate/89bf2Mcm0qjrPS8prULi","Завантажити сертифікат")</f>
        <v>Завантажити сертифікат</v>
      </c>
    </row>
    <row r="751" spans="1:3" x14ac:dyDescent="0.3">
      <c r="A751" s="1">
        <v>750</v>
      </c>
      <c r="B751" t="s">
        <v>744</v>
      </c>
      <c r="C751" t="str">
        <f>HYPERLINK("https://talan.bank.gov.ua/get-user-certificate/89bf2fhg1uTBNbVndxS4","Завантажити сертифікат")</f>
        <v>Завантажити сертифікат</v>
      </c>
    </row>
    <row r="752" spans="1:3" x14ac:dyDescent="0.3">
      <c r="A752" s="1">
        <v>751</v>
      </c>
      <c r="B752" t="s">
        <v>745</v>
      </c>
      <c r="C752" t="str">
        <f>HYPERLINK("https://talan.bank.gov.ua/get-user-certificate/89bf26KuczTmWWUsrX-U","Завантажити сертифікат")</f>
        <v>Завантажити сертифікат</v>
      </c>
    </row>
    <row r="753" spans="1:3" x14ac:dyDescent="0.3">
      <c r="A753" s="1">
        <v>752</v>
      </c>
      <c r="B753" t="s">
        <v>746</v>
      </c>
      <c r="C753" t="str">
        <f>HYPERLINK("https://talan.bank.gov.ua/get-user-certificate/89bf23okchbZEcxGy-pG","Завантажити сертифікат")</f>
        <v>Завантажити сертифікат</v>
      </c>
    </row>
    <row r="754" spans="1:3" x14ac:dyDescent="0.3">
      <c r="A754" s="1">
        <v>753</v>
      </c>
      <c r="B754" t="s">
        <v>747</v>
      </c>
      <c r="C754" t="str">
        <f>HYPERLINK("https://talan.bank.gov.ua/get-user-certificate/89bf2bgrxyJ_wlBtsYpz","Завантажити сертифікат")</f>
        <v>Завантажити сертифікат</v>
      </c>
    </row>
    <row r="755" spans="1:3" x14ac:dyDescent="0.3">
      <c r="A755" s="1">
        <v>754</v>
      </c>
      <c r="B755" t="s">
        <v>748</v>
      </c>
      <c r="C755" t="str">
        <f>HYPERLINK("https://talan.bank.gov.ua/get-user-certificate/89bf2hPoj2WZIwpyhN5L","Завантажити сертифікат")</f>
        <v>Завантажити сертифікат</v>
      </c>
    </row>
    <row r="756" spans="1:3" x14ac:dyDescent="0.3">
      <c r="A756" s="1">
        <v>755</v>
      </c>
      <c r="B756" t="s">
        <v>749</v>
      </c>
      <c r="C756" t="str">
        <f>HYPERLINK("https://talan.bank.gov.ua/get-user-certificate/89bf2sXCFNDCcRa4vzMm","Завантажити сертифікат")</f>
        <v>Завантажити сертифікат</v>
      </c>
    </row>
    <row r="757" spans="1:3" x14ac:dyDescent="0.3">
      <c r="A757" s="1">
        <v>756</v>
      </c>
      <c r="B757" t="s">
        <v>750</v>
      </c>
      <c r="C757" t="str">
        <f>HYPERLINK("https://talan.bank.gov.ua/get-user-certificate/89bf2tqYYWcGmcestmHu","Завантажити сертифікат")</f>
        <v>Завантажити сертифікат</v>
      </c>
    </row>
    <row r="758" spans="1:3" x14ac:dyDescent="0.3">
      <c r="A758" s="1">
        <v>757</v>
      </c>
      <c r="B758" t="s">
        <v>751</v>
      </c>
      <c r="C758" t="str">
        <f>HYPERLINK("https://talan.bank.gov.ua/get-user-certificate/89bf2aw6o_1w8c2VwqB0","Завантажити сертифікат")</f>
        <v>Завантажити сертифікат</v>
      </c>
    </row>
    <row r="759" spans="1:3" x14ac:dyDescent="0.3">
      <c r="A759" s="1">
        <v>758</v>
      </c>
      <c r="B759" t="s">
        <v>752</v>
      </c>
      <c r="C759" t="str">
        <f>HYPERLINK("https://talan.bank.gov.ua/get-user-certificate/89bf2VAHZ3YIaDrHCp8y","Завантажити сертифікат")</f>
        <v>Завантажити сертифікат</v>
      </c>
    </row>
    <row r="760" spans="1:3" x14ac:dyDescent="0.3">
      <c r="A760" s="1">
        <v>759</v>
      </c>
      <c r="B760" t="s">
        <v>753</v>
      </c>
      <c r="C760" t="str">
        <f>HYPERLINK("https://talan.bank.gov.ua/get-user-certificate/89bf2w0mFzhQjj49N04p","Завантажити сертифікат")</f>
        <v>Завантажити сертифікат</v>
      </c>
    </row>
    <row r="761" spans="1:3" x14ac:dyDescent="0.3">
      <c r="A761" s="1">
        <v>760</v>
      </c>
      <c r="B761" t="s">
        <v>754</v>
      </c>
      <c r="C761" t="str">
        <f>HYPERLINK("https://talan.bank.gov.ua/get-user-certificate/89bf2DT8OkFXE7FcR9Ui","Завантажити сертифікат")</f>
        <v>Завантажити сертифікат</v>
      </c>
    </row>
    <row r="762" spans="1:3" x14ac:dyDescent="0.3">
      <c r="A762" s="1">
        <v>761</v>
      </c>
      <c r="B762" t="s">
        <v>755</v>
      </c>
      <c r="C762" t="str">
        <f>HYPERLINK("https://talan.bank.gov.ua/get-user-certificate/89bf2iQVrtq_hMnw4iSn","Завантажити сертифікат")</f>
        <v>Завантажити сертифікат</v>
      </c>
    </row>
    <row r="763" spans="1:3" x14ac:dyDescent="0.3">
      <c r="A763" s="1">
        <v>762</v>
      </c>
      <c r="B763" t="s">
        <v>756</v>
      </c>
      <c r="C763" t="str">
        <f>HYPERLINK("https://talan.bank.gov.ua/get-user-certificate/89bf2iro2C8Ea_9rI1z7","Завантажити сертифікат")</f>
        <v>Завантажити сертифікат</v>
      </c>
    </row>
    <row r="764" spans="1:3" x14ac:dyDescent="0.3">
      <c r="A764" s="1">
        <v>763</v>
      </c>
      <c r="B764" t="s">
        <v>757</v>
      </c>
      <c r="C764" t="str">
        <f>HYPERLINK("https://talan.bank.gov.ua/get-user-certificate/89bf2DzoO-9BDKKkWCVP","Завантажити сертифікат")</f>
        <v>Завантажити сертифікат</v>
      </c>
    </row>
    <row r="765" spans="1:3" x14ac:dyDescent="0.3">
      <c r="A765" s="1">
        <v>764</v>
      </c>
      <c r="B765" t="s">
        <v>758</v>
      </c>
      <c r="C765" t="str">
        <f>HYPERLINK("https://talan.bank.gov.ua/get-user-certificate/89bf2zmA7OFwM6flF0zR","Завантажити сертифікат")</f>
        <v>Завантажити сертифікат</v>
      </c>
    </row>
    <row r="766" spans="1:3" x14ac:dyDescent="0.3">
      <c r="A766" s="1">
        <v>765</v>
      </c>
      <c r="B766" t="s">
        <v>759</v>
      </c>
      <c r="C766" t="str">
        <f>HYPERLINK("https://talan.bank.gov.ua/get-user-certificate/89bf20jVuHxCi2pun9sZ","Завантажити сертифікат")</f>
        <v>Завантажити сертифікат</v>
      </c>
    </row>
    <row r="767" spans="1:3" x14ac:dyDescent="0.3">
      <c r="A767" s="1">
        <v>766</v>
      </c>
      <c r="B767" t="s">
        <v>760</v>
      </c>
      <c r="C767" t="str">
        <f>HYPERLINK("https://talan.bank.gov.ua/get-user-certificate/89bf2kdNl-kD6isKD43L","Завантажити сертифікат")</f>
        <v>Завантажити сертифікат</v>
      </c>
    </row>
    <row r="768" spans="1:3" x14ac:dyDescent="0.3">
      <c r="A768" s="1">
        <v>767</v>
      </c>
      <c r="B768" t="s">
        <v>761</v>
      </c>
      <c r="C768" t="str">
        <f>HYPERLINK("https://talan.bank.gov.ua/get-user-certificate/89bf2da66n4sI_ECiRdu","Завантажити сертифікат")</f>
        <v>Завантажити сертифікат</v>
      </c>
    </row>
    <row r="769" spans="1:3" x14ac:dyDescent="0.3">
      <c r="A769" s="1">
        <v>768</v>
      </c>
      <c r="B769" t="s">
        <v>762</v>
      </c>
      <c r="C769" t="str">
        <f>HYPERLINK("https://talan.bank.gov.ua/get-user-certificate/89bf2KImq0nWgZQMXBUG","Завантажити сертифікат")</f>
        <v>Завантажити сертифікат</v>
      </c>
    </row>
    <row r="770" spans="1:3" x14ac:dyDescent="0.3">
      <c r="A770" s="1">
        <v>769</v>
      </c>
      <c r="B770" t="s">
        <v>763</v>
      </c>
      <c r="C770" t="str">
        <f>HYPERLINK("https://talan.bank.gov.ua/get-user-certificate/89bf2O-Es-iEmBOoperA","Завантажити сертифікат")</f>
        <v>Завантажити сертифікат</v>
      </c>
    </row>
    <row r="771" spans="1:3" x14ac:dyDescent="0.3">
      <c r="A771" s="1">
        <v>770</v>
      </c>
      <c r="B771" t="s">
        <v>764</v>
      </c>
      <c r="C771" t="str">
        <f>HYPERLINK("https://talan.bank.gov.ua/get-user-certificate/89bf22vBXyDwgU0KfmuG","Завантажити сертифікат")</f>
        <v>Завантажити сертифікат</v>
      </c>
    </row>
    <row r="772" spans="1:3" x14ac:dyDescent="0.3">
      <c r="A772" s="1">
        <v>771</v>
      </c>
      <c r="B772" t="s">
        <v>765</v>
      </c>
      <c r="C772" t="str">
        <f>HYPERLINK("https://talan.bank.gov.ua/get-user-certificate/89bf2-8hp7dcfwTW8clI","Завантажити сертифікат")</f>
        <v>Завантажити сертифікат</v>
      </c>
    </row>
    <row r="773" spans="1:3" x14ac:dyDescent="0.3">
      <c r="A773" s="1">
        <v>772</v>
      </c>
      <c r="B773" t="s">
        <v>766</v>
      </c>
      <c r="C773" t="str">
        <f>HYPERLINK("https://talan.bank.gov.ua/get-user-certificate/89bf2TY_G7I1SVTIUf87","Завантажити сертифікат")</f>
        <v>Завантажити сертифікат</v>
      </c>
    </row>
    <row r="774" spans="1:3" x14ac:dyDescent="0.3">
      <c r="A774" s="1">
        <v>773</v>
      </c>
      <c r="B774" t="s">
        <v>767</v>
      </c>
      <c r="C774" t="str">
        <f>HYPERLINK("https://talan.bank.gov.ua/get-user-certificate/89bf2JHVVSb7V-sC_csP","Завантажити сертифікат")</f>
        <v>Завантажити сертифікат</v>
      </c>
    </row>
    <row r="775" spans="1:3" x14ac:dyDescent="0.3">
      <c r="A775" s="1">
        <v>774</v>
      </c>
      <c r="B775" t="s">
        <v>768</v>
      </c>
      <c r="C775" t="str">
        <f>HYPERLINK("https://talan.bank.gov.ua/get-user-certificate/89bf2b4rTb-rTZbM9zja","Завантажити сертифікат")</f>
        <v>Завантажити сертифікат</v>
      </c>
    </row>
    <row r="776" spans="1:3" x14ac:dyDescent="0.3">
      <c r="A776" s="1">
        <v>775</v>
      </c>
      <c r="B776" t="s">
        <v>769</v>
      </c>
      <c r="C776" t="str">
        <f>HYPERLINK("https://talan.bank.gov.ua/get-user-certificate/89bf2C1XzW-AU10-DFWb","Завантажити сертифікат")</f>
        <v>Завантажити сертифікат</v>
      </c>
    </row>
    <row r="777" spans="1:3" x14ac:dyDescent="0.3">
      <c r="A777" s="1">
        <v>776</v>
      </c>
      <c r="B777" t="s">
        <v>770</v>
      </c>
      <c r="C777" t="str">
        <f>HYPERLINK("https://talan.bank.gov.ua/get-user-certificate/89bf2kOvFr-uVV2MUq8s","Завантажити сертифікат")</f>
        <v>Завантажити сертифікат</v>
      </c>
    </row>
    <row r="778" spans="1:3" x14ac:dyDescent="0.3">
      <c r="A778" s="1">
        <v>777</v>
      </c>
      <c r="B778" t="s">
        <v>771</v>
      </c>
      <c r="C778" t="str">
        <f>HYPERLINK("https://talan.bank.gov.ua/get-user-certificate/89bf2M2dQvOnQ6tlHENK","Завантажити сертифікат")</f>
        <v>Завантажити сертифікат</v>
      </c>
    </row>
    <row r="779" spans="1:3" x14ac:dyDescent="0.3">
      <c r="A779" s="1">
        <v>778</v>
      </c>
      <c r="B779" t="s">
        <v>772</v>
      </c>
      <c r="C779" t="str">
        <f>HYPERLINK("https://talan.bank.gov.ua/get-user-certificate/89bf25vg8BvGUzykmsyX","Завантажити сертифікат")</f>
        <v>Завантажити сертифікат</v>
      </c>
    </row>
    <row r="780" spans="1:3" x14ac:dyDescent="0.3">
      <c r="A780" s="1">
        <v>779</v>
      </c>
      <c r="B780" t="s">
        <v>773</v>
      </c>
      <c r="C780" t="str">
        <f>HYPERLINK("https://talan.bank.gov.ua/get-user-certificate/89bf2MXX-2bwBHI4my-1","Завантажити сертифікат")</f>
        <v>Завантажити сертифікат</v>
      </c>
    </row>
    <row r="781" spans="1:3" x14ac:dyDescent="0.3">
      <c r="A781" s="1">
        <v>780</v>
      </c>
      <c r="B781" t="s">
        <v>774</v>
      </c>
      <c r="C781" t="str">
        <f>HYPERLINK("https://talan.bank.gov.ua/get-user-certificate/89bf2S0EnMhI8bqTz7Ci","Завантажити сертифікат")</f>
        <v>Завантажити сертифікат</v>
      </c>
    </row>
    <row r="782" spans="1:3" x14ac:dyDescent="0.3">
      <c r="A782" s="1">
        <v>781</v>
      </c>
      <c r="B782" t="s">
        <v>775</v>
      </c>
      <c r="C782" t="str">
        <f>HYPERLINK("https://talan.bank.gov.ua/get-user-certificate/89bf2hW_hKTR7El0ZUtB","Завантажити сертифікат")</f>
        <v>Завантажити сертифікат</v>
      </c>
    </row>
    <row r="783" spans="1:3" x14ac:dyDescent="0.3">
      <c r="A783" s="1">
        <v>782</v>
      </c>
      <c r="B783" t="s">
        <v>776</v>
      </c>
      <c r="C783" t="str">
        <f>HYPERLINK("https://talan.bank.gov.ua/get-user-certificate/89bf24FesaqGSa9T6VFg","Завантажити сертифікат")</f>
        <v>Завантажити сертифікат</v>
      </c>
    </row>
    <row r="784" spans="1:3" x14ac:dyDescent="0.3">
      <c r="A784" s="1">
        <v>783</v>
      </c>
      <c r="B784" t="s">
        <v>777</v>
      </c>
      <c r="C784" t="str">
        <f>HYPERLINK("https://talan.bank.gov.ua/get-user-certificate/89bf2DzevqkSYd_h9ubx","Завантажити сертифікат")</f>
        <v>Завантажити сертифікат</v>
      </c>
    </row>
    <row r="785" spans="1:3" x14ac:dyDescent="0.3">
      <c r="A785" s="1">
        <v>784</v>
      </c>
      <c r="B785" t="s">
        <v>778</v>
      </c>
      <c r="C785" t="str">
        <f>HYPERLINK("https://talan.bank.gov.ua/get-user-certificate/89bf2BloyNvsViA3JUnX","Завантажити сертифікат")</f>
        <v>Завантажити сертифікат</v>
      </c>
    </row>
    <row r="786" spans="1:3" x14ac:dyDescent="0.3">
      <c r="A786" s="1">
        <v>785</v>
      </c>
      <c r="B786" t="s">
        <v>779</v>
      </c>
      <c r="C786" t="str">
        <f>HYPERLINK("https://talan.bank.gov.ua/get-user-certificate/89bf2kjbXpbQ_PzpkH7z","Завантажити сертифікат")</f>
        <v>Завантажити сертифікат</v>
      </c>
    </row>
    <row r="787" spans="1:3" x14ac:dyDescent="0.3">
      <c r="A787" s="1">
        <v>786</v>
      </c>
      <c r="B787" t="s">
        <v>780</v>
      </c>
      <c r="C787" t="str">
        <f>HYPERLINK("https://talan.bank.gov.ua/get-user-certificate/89bf2Ly5DncEXvMQvIfe","Завантажити сертифікат")</f>
        <v>Завантажити сертифікат</v>
      </c>
    </row>
    <row r="788" spans="1:3" x14ac:dyDescent="0.3">
      <c r="A788" s="1">
        <v>787</v>
      </c>
      <c r="B788" t="s">
        <v>781</v>
      </c>
      <c r="C788" t="str">
        <f>HYPERLINK("https://talan.bank.gov.ua/get-user-certificate/89bf2byzGDBYOnay8k4L","Завантажити сертифікат")</f>
        <v>Завантажити сертифікат</v>
      </c>
    </row>
    <row r="789" spans="1:3" x14ac:dyDescent="0.3">
      <c r="A789" s="1">
        <v>788</v>
      </c>
      <c r="B789" t="s">
        <v>782</v>
      </c>
      <c r="C789" t="str">
        <f>HYPERLINK("https://talan.bank.gov.ua/get-user-certificate/89bf2Pncu1LW57O9xrYI","Завантажити сертифікат")</f>
        <v>Завантажити сертифікат</v>
      </c>
    </row>
    <row r="790" spans="1:3" x14ac:dyDescent="0.3">
      <c r="A790" s="1">
        <v>789</v>
      </c>
      <c r="B790" t="s">
        <v>783</v>
      </c>
      <c r="C790" t="str">
        <f>HYPERLINK("https://talan.bank.gov.ua/get-user-certificate/89bf2OdneuYtfxxR-eAa","Завантажити сертифікат")</f>
        <v>Завантажити сертифікат</v>
      </c>
    </row>
    <row r="791" spans="1:3" x14ac:dyDescent="0.3">
      <c r="A791" s="1">
        <v>790</v>
      </c>
      <c r="B791" t="s">
        <v>784</v>
      </c>
      <c r="C791" t="str">
        <f>HYPERLINK("https://talan.bank.gov.ua/get-user-certificate/89bf2RqKECzqh_KDhvY4","Завантажити сертифікат")</f>
        <v>Завантажити сертифікат</v>
      </c>
    </row>
    <row r="792" spans="1:3" x14ac:dyDescent="0.3">
      <c r="A792" s="1">
        <v>791</v>
      </c>
      <c r="B792" t="s">
        <v>785</v>
      </c>
      <c r="C792" t="str">
        <f>HYPERLINK("https://talan.bank.gov.ua/get-user-certificate/89bf2mUm6VT28kfg6JdK","Завантажити сертифікат")</f>
        <v>Завантажити сертифікат</v>
      </c>
    </row>
    <row r="793" spans="1:3" x14ac:dyDescent="0.3">
      <c r="A793" s="1">
        <v>792</v>
      </c>
      <c r="B793" t="s">
        <v>786</v>
      </c>
      <c r="C793" t="str">
        <f>HYPERLINK("https://talan.bank.gov.ua/get-user-certificate/89bf2V9fv8t0lUxKpiBE","Завантажити сертифікат")</f>
        <v>Завантажити сертифікат</v>
      </c>
    </row>
    <row r="794" spans="1:3" x14ac:dyDescent="0.3">
      <c r="A794" s="1">
        <v>793</v>
      </c>
      <c r="B794" t="s">
        <v>787</v>
      </c>
      <c r="C794" t="str">
        <f>HYPERLINK("https://talan.bank.gov.ua/get-user-certificate/89bf2NF5fbA9QxClagoN","Завантажити сертифікат")</f>
        <v>Завантажити сертифікат</v>
      </c>
    </row>
    <row r="795" spans="1:3" x14ac:dyDescent="0.3">
      <c r="A795" s="1">
        <v>794</v>
      </c>
      <c r="B795" t="s">
        <v>788</v>
      </c>
      <c r="C795" t="str">
        <f>HYPERLINK("https://talan.bank.gov.ua/get-user-certificate/89bf2RF7SNDWZgGj4zt-","Завантажити сертифікат")</f>
        <v>Завантажити сертифікат</v>
      </c>
    </row>
    <row r="796" spans="1:3" x14ac:dyDescent="0.3">
      <c r="A796" s="1">
        <v>795</v>
      </c>
      <c r="B796" t="s">
        <v>789</v>
      </c>
      <c r="C796" t="str">
        <f>HYPERLINK("https://talan.bank.gov.ua/get-user-certificate/89bf2X1149KJHjrq1sqL","Завантажити сертифікат")</f>
        <v>Завантажити сертифікат</v>
      </c>
    </row>
    <row r="797" spans="1:3" x14ac:dyDescent="0.3">
      <c r="A797" s="1">
        <v>796</v>
      </c>
      <c r="B797" t="s">
        <v>790</v>
      </c>
      <c r="C797" t="str">
        <f>HYPERLINK("https://talan.bank.gov.ua/get-user-certificate/89bf2SoTv7YoM0gBB2lP","Завантажити сертифікат")</f>
        <v>Завантажити сертифікат</v>
      </c>
    </row>
    <row r="798" spans="1:3" x14ac:dyDescent="0.3">
      <c r="A798" s="1">
        <v>797</v>
      </c>
      <c r="B798" t="s">
        <v>791</v>
      </c>
      <c r="C798" t="str">
        <f>HYPERLINK("https://talan.bank.gov.ua/get-user-certificate/89bf2srj4s2JSKlGnY66","Завантажити сертифікат")</f>
        <v>Завантажити сертифікат</v>
      </c>
    </row>
    <row r="799" spans="1:3" x14ac:dyDescent="0.3">
      <c r="A799" s="1">
        <v>798</v>
      </c>
      <c r="B799" t="s">
        <v>792</v>
      </c>
      <c r="C799" t="str">
        <f>HYPERLINK("https://talan.bank.gov.ua/get-user-certificate/89bf2XilGbUUzJLs1N0G","Завантажити сертифікат")</f>
        <v>Завантажити сертифікат</v>
      </c>
    </row>
    <row r="800" spans="1:3" x14ac:dyDescent="0.3">
      <c r="A800" s="1">
        <v>799</v>
      </c>
      <c r="B800" t="s">
        <v>793</v>
      </c>
      <c r="C800" t="str">
        <f>HYPERLINK("https://talan.bank.gov.ua/get-user-certificate/89bf2QSEmW1K53o--zDQ","Завантажити сертифікат")</f>
        <v>Завантажити сертифікат</v>
      </c>
    </row>
    <row r="801" spans="1:3" x14ac:dyDescent="0.3">
      <c r="A801" s="1">
        <v>800</v>
      </c>
      <c r="B801" t="s">
        <v>794</v>
      </c>
      <c r="C801" t="str">
        <f>HYPERLINK("https://talan.bank.gov.ua/get-user-certificate/89bf21M4BlsvVryQ88uM","Завантажити сертифікат")</f>
        <v>Завантажити сертифікат</v>
      </c>
    </row>
    <row r="802" spans="1:3" x14ac:dyDescent="0.3">
      <c r="A802" s="1">
        <v>801</v>
      </c>
      <c r="B802" t="s">
        <v>795</v>
      </c>
      <c r="C802" t="str">
        <f>HYPERLINK("https://talan.bank.gov.ua/get-user-certificate/89bf2rUUyckoRGHZ1vl_","Завантажити сертифікат")</f>
        <v>Завантажити сертифікат</v>
      </c>
    </row>
    <row r="803" spans="1:3" x14ac:dyDescent="0.3">
      <c r="A803" s="1">
        <v>802</v>
      </c>
      <c r="B803" t="s">
        <v>796</v>
      </c>
      <c r="C803" t="str">
        <f>HYPERLINK("https://talan.bank.gov.ua/get-user-certificate/89bf22voWG0SIZRaTRrB","Завантажити сертифікат")</f>
        <v>Завантажити сертифікат</v>
      </c>
    </row>
    <row r="804" spans="1:3" x14ac:dyDescent="0.3">
      <c r="A804" s="1">
        <v>803</v>
      </c>
      <c r="B804" t="s">
        <v>797</v>
      </c>
      <c r="C804" t="str">
        <f>HYPERLINK("https://talan.bank.gov.ua/get-user-certificate/89bf2EWv0VmwHkgF2ceb","Завантажити сертифікат")</f>
        <v>Завантажити сертифікат</v>
      </c>
    </row>
    <row r="805" spans="1:3" x14ac:dyDescent="0.3">
      <c r="A805" s="1">
        <v>804</v>
      </c>
      <c r="B805" t="s">
        <v>798</v>
      </c>
      <c r="C805" t="str">
        <f>HYPERLINK("https://talan.bank.gov.ua/get-user-certificate/89bf2-RwuTekEAWccfYz","Завантажити сертифікат")</f>
        <v>Завантажити сертифікат</v>
      </c>
    </row>
    <row r="806" spans="1:3" x14ac:dyDescent="0.3">
      <c r="A806" s="1">
        <v>805</v>
      </c>
      <c r="B806" t="s">
        <v>799</v>
      </c>
      <c r="C806" t="str">
        <f>HYPERLINK("https://talan.bank.gov.ua/get-user-certificate/89bf2RsSm58-nFi4bCOd","Завантажити сертифікат")</f>
        <v>Завантажити сертифікат</v>
      </c>
    </row>
    <row r="807" spans="1:3" x14ac:dyDescent="0.3">
      <c r="A807" s="1">
        <v>806</v>
      </c>
      <c r="B807" t="s">
        <v>800</v>
      </c>
      <c r="C807" t="str">
        <f>HYPERLINK("https://talan.bank.gov.ua/get-user-certificate/89bf2wYYzHQpJRpIPjAT","Завантажити сертифікат")</f>
        <v>Завантажити сертифікат</v>
      </c>
    </row>
    <row r="808" spans="1:3" x14ac:dyDescent="0.3">
      <c r="A808" s="1">
        <v>807</v>
      </c>
      <c r="B808" t="s">
        <v>801</v>
      </c>
      <c r="C808" t="str">
        <f>HYPERLINK("https://talan.bank.gov.ua/get-user-certificate/89bf2Ztb7CjZe6hwWBU-","Завантажити сертифікат")</f>
        <v>Завантажити сертифікат</v>
      </c>
    </row>
    <row r="809" spans="1:3" x14ac:dyDescent="0.3">
      <c r="A809" s="1">
        <v>808</v>
      </c>
      <c r="B809" t="s">
        <v>802</v>
      </c>
      <c r="C809" t="str">
        <f>HYPERLINK("https://talan.bank.gov.ua/get-user-certificate/89bf2PO8rFrWXuh2YRee","Завантажити сертифікат")</f>
        <v>Завантажити сертифікат</v>
      </c>
    </row>
    <row r="810" spans="1:3" x14ac:dyDescent="0.3">
      <c r="A810" s="1">
        <v>809</v>
      </c>
      <c r="B810" t="s">
        <v>803</v>
      </c>
      <c r="C810" t="str">
        <f>HYPERLINK("https://talan.bank.gov.ua/get-user-certificate/89bf264dEjQmSF_dGOmj","Завантажити сертифікат")</f>
        <v>Завантажити сертифікат</v>
      </c>
    </row>
    <row r="811" spans="1:3" x14ac:dyDescent="0.3">
      <c r="A811" s="1">
        <v>810</v>
      </c>
      <c r="B811" t="s">
        <v>804</v>
      </c>
      <c r="C811" t="str">
        <f>HYPERLINK("https://talan.bank.gov.ua/get-user-certificate/89bf2Q7FcunV5AcOgKRs","Завантажити сертифікат")</f>
        <v>Завантажити сертифікат</v>
      </c>
    </row>
    <row r="812" spans="1:3" x14ac:dyDescent="0.3">
      <c r="A812" s="1">
        <v>811</v>
      </c>
      <c r="B812" t="s">
        <v>805</v>
      </c>
      <c r="C812" t="str">
        <f>HYPERLINK("https://talan.bank.gov.ua/get-user-certificate/89bf2j-2OTG92ubL74s4","Завантажити сертифікат")</f>
        <v>Завантажити сертифікат</v>
      </c>
    </row>
    <row r="813" spans="1:3" x14ac:dyDescent="0.3">
      <c r="A813" s="1">
        <v>812</v>
      </c>
      <c r="B813" t="s">
        <v>806</v>
      </c>
      <c r="C813" t="str">
        <f>HYPERLINK("https://talan.bank.gov.ua/get-user-certificate/89bf2V5h7_VsRblo35Qd","Завантажити сертифікат")</f>
        <v>Завантажити сертифікат</v>
      </c>
    </row>
    <row r="814" spans="1:3" x14ac:dyDescent="0.3">
      <c r="A814" s="1">
        <v>813</v>
      </c>
      <c r="B814" t="s">
        <v>807</v>
      </c>
      <c r="C814" t="str">
        <f>HYPERLINK("https://talan.bank.gov.ua/get-user-certificate/89bf2rDGx9ko6XIZNr_d","Завантажити сертифікат")</f>
        <v>Завантажити сертифікат</v>
      </c>
    </row>
    <row r="815" spans="1:3" x14ac:dyDescent="0.3">
      <c r="A815" s="1">
        <v>814</v>
      </c>
      <c r="B815" t="s">
        <v>808</v>
      </c>
      <c r="C815" t="str">
        <f>HYPERLINK("https://talan.bank.gov.ua/get-user-certificate/89bf2bt-NzyDpO8llOxd","Завантажити сертифікат")</f>
        <v>Завантажити сертифікат</v>
      </c>
    </row>
    <row r="816" spans="1:3" x14ac:dyDescent="0.3">
      <c r="A816" s="1">
        <v>815</v>
      </c>
      <c r="B816" t="s">
        <v>809</v>
      </c>
      <c r="C816" t="str">
        <f>HYPERLINK("https://talan.bank.gov.ua/get-user-certificate/89bf28Y215Cf_qu8pJcb","Завантажити сертифікат")</f>
        <v>Завантажити сертифікат</v>
      </c>
    </row>
    <row r="817" spans="1:3" x14ac:dyDescent="0.3">
      <c r="A817" s="1">
        <v>816</v>
      </c>
      <c r="B817" t="s">
        <v>810</v>
      </c>
      <c r="C817" t="str">
        <f>HYPERLINK("https://talan.bank.gov.ua/get-user-certificate/89bf2YyR2OImTN3zQSiG","Завантажити сертифікат")</f>
        <v>Завантажити сертифікат</v>
      </c>
    </row>
    <row r="818" spans="1:3" x14ac:dyDescent="0.3">
      <c r="A818" s="1">
        <v>817</v>
      </c>
      <c r="B818" t="s">
        <v>811</v>
      </c>
      <c r="C818" t="str">
        <f>HYPERLINK("https://talan.bank.gov.ua/get-user-certificate/89bf26qD5dMAzssmhkki","Завантажити сертифікат")</f>
        <v>Завантажити сертифікат</v>
      </c>
    </row>
    <row r="819" spans="1:3" x14ac:dyDescent="0.3">
      <c r="A819" s="1">
        <v>818</v>
      </c>
      <c r="B819" t="s">
        <v>812</v>
      </c>
      <c r="C819" t="str">
        <f>HYPERLINK("https://talan.bank.gov.ua/get-user-certificate/89bf2j-c55ut1bi6q8IV","Завантажити сертифікат")</f>
        <v>Завантажити сертифікат</v>
      </c>
    </row>
    <row r="820" spans="1:3" x14ac:dyDescent="0.3">
      <c r="A820" s="1">
        <v>819</v>
      </c>
      <c r="B820" t="s">
        <v>813</v>
      </c>
      <c r="C820" t="str">
        <f>HYPERLINK("https://talan.bank.gov.ua/get-user-certificate/89bf24xeiGTORSI_d-n9","Завантажити сертифікат")</f>
        <v>Завантажити сертифікат</v>
      </c>
    </row>
    <row r="821" spans="1:3" x14ac:dyDescent="0.3">
      <c r="A821" s="1">
        <v>820</v>
      </c>
      <c r="B821" t="s">
        <v>814</v>
      </c>
      <c r="C821" t="str">
        <f>HYPERLINK("https://talan.bank.gov.ua/get-user-certificate/89bf2-4KBo0GK9lZFZwU","Завантажити сертифікат")</f>
        <v>Завантажити сертифікат</v>
      </c>
    </row>
    <row r="822" spans="1:3" x14ac:dyDescent="0.3">
      <c r="A822" s="1">
        <v>821</v>
      </c>
      <c r="B822" t="s">
        <v>815</v>
      </c>
      <c r="C822" t="str">
        <f>HYPERLINK("https://talan.bank.gov.ua/get-user-certificate/89bf2uFZUX2m_lha7EHl","Завантажити сертифікат")</f>
        <v>Завантажити сертифікат</v>
      </c>
    </row>
    <row r="823" spans="1:3" x14ac:dyDescent="0.3">
      <c r="A823" s="1">
        <v>822</v>
      </c>
      <c r="B823" t="s">
        <v>816</v>
      </c>
      <c r="C823" t="str">
        <f>HYPERLINK("https://talan.bank.gov.ua/get-user-certificate/89bf2xVFeIN4PSzBdgov","Завантажити сертифікат")</f>
        <v>Завантажити сертифікат</v>
      </c>
    </row>
    <row r="824" spans="1:3" x14ac:dyDescent="0.3">
      <c r="A824" s="1">
        <v>823</v>
      </c>
      <c r="B824" t="s">
        <v>817</v>
      </c>
      <c r="C824" t="str">
        <f>HYPERLINK("https://talan.bank.gov.ua/get-user-certificate/89bf2puZjWYFGV8MVqxw","Завантажити сертифікат")</f>
        <v>Завантажити сертифікат</v>
      </c>
    </row>
    <row r="825" spans="1:3" x14ac:dyDescent="0.3">
      <c r="A825" s="1">
        <v>824</v>
      </c>
      <c r="B825" t="s">
        <v>818</v>
      </c>
      <c r="C825" t="str">
        <f>HYPERLINK("https://talan.bank.gov.ua/get-user-certificate/89bf2yWbb1vuLiPfFA4u","Завантажити сертифікат")</f>
        <v>Завантажити сертифікат</v>
      </c>
    </row>
    <row r="826" spans="1:3" x14ac:dyDescent="0.3">
      <c r="A826" s="1">
        <v>825</v>
      </c>
      <c r="B826" t="s">
        <v>819</v>
      </c>
      <c r="C826" t="str">
        <f>HYPERLINK("https://talan.bank.gov.ua/get-user-certificate/89bf27zegV2sLg9WdNed","Завантажити сертифікат")</f>
        <v>Завантажити сертифікат</v>
      </c>
    </row>
    <row r="827" spans="1:3" x14ac:dyDescent="0.3">
      <c r="A827" s="1">
        <v>826</v>
      </c>
      <c r="B827" t="s">
        <v>820</v>
      </c>
      <c r="C827" t="str">
        <f>HYPERLINK("https://talan.bank.gov.ua/get-user-certificate/89bf2Y3fdPcn7LnJN_8S","Завантажити сертифікат")</f>
        <v>Завантажити сертифікат</v>
      </c>
    </row>
    <row r="828" spans="1:3" x14ac:dyDescent="0.3">
      <c r="A828" s="1">
        <v>827</v>
      </c>
      <c r="B828" t="s">
        <v>821</v>
      </c>
      <c r="C828" t="str">
        <f>HYPERLINK("https://talan.bank.gov.ua/get-user-certificate/89bf2yckzTcUj8IUrFiX","Завантажити сертифікат")</f>
        <v>Завантажити сертифікат</v>
      </c>
    </row>
    <row r="829" spans="1:3" x14ac:dyDescent="0.3">
      <c r="A829" s="1">
        <v>828</v>
      </c>
      <c r="B829" t="s">
        <v>822</v>
      </c>
      <c r="C829" t="str">
        <f>HYPERLINK("https://talan.bank.gov.ua/get-user-certificate/89bf2qBZW24IPdZdgpev","Завантажити сертифікат")</f>
        <v>Завантажити сертифікат</v>
      </c>
    </row>
    <row r="830" spans="1:3" x14ac:dyDescent="0.3">
      <c r="A830" s="1">
        <v>829</v>
      </c>
      <c r="B830" t="s">
        <v>823</v>
      </c>
      <c r="C830" t="str">
        <f>HYPERLINK("https://talan.bank.gov.ua/get-user-certificate/89bf2lsmmPEx0ECPlU0N","Завантажити сертифікат")</f>
        <v>Завантажити сертифікат</v>
      </c>
    </row>
    <row r="831" spans="1:3" x14ac:dyDescent="0.3">
      <c r="A831" s="1">
        <v>830</v>
      </c>
      <c r="B831" t="s">
        <v>824</v>
      </c>
      <c r="C831" t="str">
        <f>HYPERLINK("https://talan.bank.gov.ua/get-user-certificate/89bf2VaQTEpDbp_H-5St","Завантажити сертифікат")</f>
        <v>Завантажити сертифікат</v>
      </c>
    </row>
    <row r="832" spans="1:3" x14ac:dyDescent="0.3">
      <c r="A832" s="1">
        <v>831</v>
      </c>
      <c r="B832" t="s">
        <v>825</v>
      </c>
      <c r="C832" t="str">
        <f>HYPERLINK("https://talan.bank.gov.ua/get-user-certificate/89bf2wWDvf4VY9cWfq8V","Завантажити сертифікат")</f>
        <v>Завантажити сертифікат</v>
      </c>
    </row>
    <row r="833" spans="1:3" x14ac:dyDescent="0.3">
      <c r="A833" s="1">
        <v>832</v>
      </c>
      <c r="B833" t="s">
        <v>826</v>
      </c>
      <c r="C833" t="str">
        <f>HYPERLINK("https://talan.bank.gov.ua/get-user-certificate/89bf2cOkUEJWaIw8O_2M","Завантажити сертифікат")</f>
        <v>Завантажити сертифікат</v>
      </c>
    </row>
    <row r="834" spans="1:3" x14ac:dyDescent="0.3">
      <c r="A834" s="1">
        <v>833</v>
      </c>
      <c r="B834" t="s">
        <v>827</v>
      </c>
      <c r="C834" t="str">
        <f>HYPERLINK("https://talan.bank.gov.ua/get-user-certificate/89bf2U_d_HQqCbv5AGqy","Завантажити сертифікат")</f>
        <v>Завантажити сертифікат</v>
      </c>
    </row>
    <row r="835" spans="1:3" x14ac:dyDescent="0.3">
      <c r="A835" s="1">
        <v>834</v>
      </c>
      <c r="B835" t="s">
        <v>828</v>
      </c>
      <c r="C835" t="str">
        <f>HYPERLINK("https://talan.bank.gov.ua/get-user-certificate/89bf2ICzppV4Z7ACxOn6","Завантажити сертифікат")</f>
        <v>Завантажити сертифікат</v>
      </c>
    </row>
    <row r="836" spans="1:3" x14ac:dyDescent="0.3">
      <c r="A836" s="1">
        <v>835</v>
      </c>
      <c r="B836" t="s">
        <v>829</v>
      </c>
      <c r="C836" t="str">
        <f>HYPERLINK("https://talan.bank.gov.ua/get-user-certificate/89bf2y3kwV3NxCt8m5Yf","Завантажити сертифікат")</f>
        <v>Завантажити сертифікат</v>
      </c>
    </row>
    <row r="837" spans="1:3" x14ac:dyDescent="0.3">
      <c r="A837" s="1">
        <v>836</v>
      </c>
      <c r="B837" t="s">
        <v>830</v>
      </c>
      <c r="C837" t="str">
        <f>HYPERLINK("https://talan.bank.gov.ua/get-user-certificate/89bf2vA7TVzffFrDqd6s","Завантажити сертифікат")</f>
        <v>Завантажити сертифікат</v>
      </c>
    </row>
    <row r="838" spans="1:3" x14ac:dyDescent="0.3">
      <c r="A838" s="1">
        <v>837</v>
      </c>
      <c r="B838" t="s">
        <v>831</v>
      </c>
      <c r="C838" t="str">
        <f>HYPERLINK("https://talan.bank.gov.ua/get-user-certificate/89bf2gKWB7Z6BtSIa6cz","Завантажити сертифікат")</f>
        <v>Завантажити сертифікат</v>
      </c>
    </row>
    <row r="839" spans="1:3" x14ac:dyDescent="0.3">
      <c r="A839" s="1">
        <v>838</v>
      </c>
      <c r="B839" t="s">
        <v>832</v>
      </c>
      <c r="C839" t="str">
        <f>HYPERLINK("https://talan.bank.gov.ua/get-user-certificate/89bf2wRTM4R-0lcITj6E","Завантажити сертифікат")</f>
        <v>Завантажити сертифікат</v>
      </c>
    </row>
    <row r="840" spans="1:3" x14ac:dyDescent="0.3">
      <c r="A840" s="1">
        <v>839</v>
      </c>
      <c r="B840" t="s">
        <v>833</v>
      </c>
      <c r="C840" t="str">
        <f>HYPERLINK("https://talan.bank.gov.ua/get-user-certificate/89bf2yE5BYAzHEYDsLOc","Завантажити сертифікат")</f>
        <v>Завантажити сертифікат</v>
      </c>
    </row>
    <row r="841" spans="1:3" x14ac:dyDescent="0.3">
      <c r="A841" s="1">
        <v>840</v>
      </c>
      <c r="B841" t="s">
        <v>834</v>
      </c>
      <c r="C841" t="str">
        <f>HYPERLINK("https://talan.bank.gov.ua/get-user-certificate/89bf2Lii_7strZJS786a","Завантажити сертифікат")</f>
        <v>Завантажити сертифікат</v>
      </c>
    </row>
    <row r="842" spans="1:3" x14ac:dyDescent="0.3">
      <c r="A842" s="1">
        <v>841</v>
      </c>
      <c r="B842" t="s">
        <v>835</v>
      </c>
      <c r="C842" t="str">
        <f>HYPERLINK("https://talan.bank.gov.ua/get-user-certificate/89bf2jmAjExhxM3iEJ_C","Завантажити сертифікат")</f>
        <v>Завантажити сертифікат</v>
      </c>
    </row>
    <row r="843" spans="1:3" x14ac:dyDescent="0.3">
      <c r="A843" s="1">
        <v>842</v>
      </c>
      <c r="B843" t="s">
        <v>836</v>
      </c>
      <c r="C843" t="str">
        <f>HYPERLINK("https://talan.bank.gov.ua/get-user-certificate/89bf21mYWX8o39WpcTQ5","Завантажити сертифікат")</f>
        <v>Завантажити сертифікат</v>
      </c>
    </row>
    <row r="844" spans="1:3" x14ac:dyDescent="0.3">
      <c r="A844" s="1">
        <v>843</v>
      </c>
      <c r="B844" t="s">
        <v>837</v>
      </c>
      <c r="C844" t="str">
        <f>HYPERLINK("https://talan.bank.gov.ua/get-user-certificate/89bf2FEUkwy8vYTPCKKw","Завантажити сертифікат")</f>
        <v>Завантажити сертифікат</v>
      </c>
    </row>
    <row r="845" spans="1:3" x14ac:dyDescent="0.3">
      <c r="A845" s="1">
        <v>844</v>
      </c>
      <c r="B845" t="s">
        <v>838</v>
      </c>
      <c r="C845" t="str">
        <f>HYPERLINK("https://talan.bank.gov.ua/get-user-certificate/89bf2fcVduLOG6eJy1lL","Завантажити сертифікат")</f>
        <v>Завантажити сертифікат</v>
      </c>
    </row>
    <row r="846" spans="1:3" x14ac:dyDescent="0.3">
      <c r="A846" s="1">
        <v>845</v>
      </c>
      <c r="B846" t="s">
        <v>839</v>
      </c>
      <c r="C846" t="str">
        <f>HYPERLINK("https://talan.bank.gov.ua/get-user-certificate/89bf2PllWYujZbHCQ09X","Завантажити сертифікат")</f>
        <v>Завантажити сертифікат</v>
      </c>
    </row>
    <row r="847" spans="1:3" x14ac:dyDescent="0.3">
      <c r="A847" s="1">
        <v>846</v>
      </c>
      <c r="B847" t="s">
        <v>840</v>
      </c>
      <c r="C847" t="str">
        <f>HYPERLINK("https://talan.bank.gov.ua/get-user-certificate/89bf2guoojqxHtxsIh0v","Завантажити сертифікат")</f>
        <v>Завантажити сертифікат</v>
      </c>
    </row>
    <row r="848" spans="1:3" x14ac:dyDescent="0.3">
      <c r="A848" s="1">
        <v>847</v>
      </c>
      <c r="B848" t="s">
        <v>841</v>
      </c>
      <c r="C848" t="str">
        <f>HYPERLINK("https://talan.bank.gov.ua/get-user-certificate/89bf2OnDnkSrf5Pd7Xwf","Завантажити сертифікат")</f>
        <v>Завантажити сертифікат</v>
      </c>
    </row>
    <row r="849" spans="1:3" x14ac:dyDescent="0.3">
      <c r="A849" s="1">
        <v>848</v>
      </c>
      <c r="B849" t="s">
        <v>842</v>
      </c>
      <c r="C849" t="str">
        <f>HYPERLINK("https://talan.bank.gov.ua/get-user-certificate/89bf21J1qMIN5f7yfwF_","Завантажити сертифікат")</f>
        <v>Завантажити сертифікат</v>
      </c>
    </row>
    <row r="850" spans="1:3" x14ac:dyDescent="0.3">
      <c r="A850" s="1">
        <v>849</v>
      </c>
      <c r="B850" t="s">
        <v>843</v>
      </c>
      <c r="C850" t="str">
        <f>HYPERLINK("https://talan.bank.gov.ua/get-user-certificate/89bf2sySN4Jcq0oqvwae","Завантажити сертифікат")</f>
        <v>Завантажити сертифікат</v>
      </c>
    </row>
    <row r="851" spans="1:3" x14ac:dyDescent="0.3">
      <c r="A851" s="1">
        <v>850</v>
      </c>
      <c r="B851" t="s">
        <v>844</v>
      </c>
      <c r="C851" t="str">
        <f>HYPERLINK("https://talan.bank.gov.ua/get-user-certificate/89bf2zrwhAXFbynYLu3j","Завантажити сертифікат")</f>
        <v>Завантажити сертифікат</v>
      </c>
    </row>
    <row r="852" spans="1:3" x14ac:dyDescent="0.3">
      <c r="A852" s="1">
        <v>851</v>
      </c>
      <c r="B852" t="s">
        <v>845</v>
      </c>
      <c r="C852" t="str">
        <f>HYPERLINK("https://talan.bank.gov.ua/get-user-certificate/89bf2BQqeT8iwxJsYm31","Завантажити сертифікат")</f>
        <v>Завантажити сертифікат</v>
      </c>
    </row>
    <row r="853" spans="1:3" x14ac:dyDescent="0.3">
      <c r="A853" s="1">
        <v>852</v>
      </c>
      <c r="B853" t="s">
        <v>846</v>
      </c>
      <c r="C853" t="str">
        <f>HYPERLINK("https://talan.bank.gov.ua/get-user-certificate/89bf2UlI9S08j6tO8mrb","Завантажити сертифікат")</f>
        <v>Завантажити сертифікат</v>
      </c>
    </row>
    <row r="854" spans="1:3" x14ac:dyDescent="0.3">
      <c r="A854" s="1">
        <v>853</v>
      </c>
      <c r="B854" t="s">
        <v>847</v>
      </c>
      <c r="C854" t="str">
        <f>HYPERLINK("https://talan.bank.gov.ua/get-user-certificate/89bf2hwopEqrT_NNJLYo","Завантажити сертифікат")</f>
        <v>Завантажити сертифікат</v>
      </c>
    </row>
    <row r="855" spans="1:3" x14ac:dyDescent="0.3">
      <c r="A855" s="1">
        <v>854</v>
      </c>
      <c r="B855" t="s">
        <v>848</v>
      </c>
      <c r="C855" t="str">
        <f>HYPERLINK("https://talan.bank.gov.ua/get-user-certificate/89bf2GGqZgY8xV5j3mo9","Завантажити сертифікат")</f>
        <v>Завантажити сертифікат</v>
      </c>
    </row>
    <row r="856" spans="1:3" x14ac:dyDescent="0.3">
      <c r="A856" s="1">
        <v>855</v>
      </c>
      <c r="B856" t="s">
        <v>849</v>
      </c>
      <c r="C856" t="str">
        <f>HYPERLINK("https://talan.bank.gov.ua/get-user-certificate/89bf2aFE9yujdfDdC1Z3","Завантажити сертифікат")</f>
        <v>Завантажити сертифікат</v>
      </c>
    </row>
    <row r="857" spans="1:3" x14ac:dyDescent="0.3">
      <c r="A857" s="1">
        <v>856</v>
      </c>
      <c r="B857" t="s">
        <v>850</v>
      </c>
      <c r="C857" t="str">
        <f>HYPERLINK("https://talan.bank.gov.ua/get-user-certificate/89bf2WqyV6Tqx3T8DAik","Завантажити сертифікат")</f>
        <v>Завантажити сертифікат</v>
      </c>
    </row>
    <row r="858" spans="1:3" x14ac:dyDescent="0.3">
      <c r="A858" s="1">
        <v>857</v>
      </c>
      <c r="B858" t="s">
        <v>851</v>
      </c>
      <c r="C858" t="str">
        <f>HYPERLINK("https://talan.bank.gov.ua/get-user-certificate/89bf2vgnB_jKnL4cYOG2","Завантажити сертифікат")</f>
        <v>Завантажити сертифікат</v>
      </c>
    </row>
    <row r="859" spans="1:3" x14ac:dyDescent="0.3">
      <c r="A859" s="1">
        <v>858</v>
      </c>
      <c r="B859" t="s">
        <v>852</v>
      </c>
      <c r="C859" t="str">
        <f>HYPERLINK("https://talan.bank.gov.ua/get-user-certificate/89bf29TaeiCjMYPS98aR","Завантажити сертифікат")</f>
        <v>Завантажити сертифікат</v>
      </c>
    </row>
    <row r="860" spans="1:3" x14ac:dyDescent="0.3">
      <c r="A860" s="1">
        <v>859</v>
      </c>
      <c r="B860" t="s">
        <v>853</v>
      </c>
      <c r="C860" t="str">
        <f>HYPERLINK("https://talan.bank.gov.ua/get-user-certificate/89bf2rlEaLc7HbRzuGbV","Завантажити сертифікат")</f>
        <v>Завантажити сертифікат</v>
      </c>
    </row>
    <row r="861" spans="1:3" x14ac:dyDescent="0.3">
      <c r="A861" s="1">
        <v>860</v>
      </c>
      <c r="B861" t="s">
        <v>854</v>
      </c>
      <c r="C861" t="str">
        <f>HYPERLINK("https://talan.bank.gov.ua/get-user-certificate/89bf29LMQWxHS0v-7GfC","Завантажити сертифікат")</f>
        <v>Завантажити сертифікат</v>
      </c>
    </row>
    <row r="862" spans="1:3" x14ac:dyDescent="0.3">
      <c r="A862" s="1">
        <v>861</v>
      </c>
      <c r="B862" t="s">
        <v>855</v>
      </c>
      <c r="C862" t="str">
        <f>HYPERLINK("https://talan.bank.gov.ua/get-user-certificate/89bf2xdETll-38qz21BS","Завантажити сертифікат")</f>
        <v>Завантажити сертифікат</v>
      </c>
    </row>
    <row r="863" spans="1:3" x14ac:dyDescent="0.3">
      <c r="A863" s="1">
        <v>862</v>
      </c>
      <c r="B863" t="s">
        <v>856</v>
      </c>
      <c r="C863" t="str">
        <f>HYPERLINK("https://talan.bank.gov.ua/get-user-certificate/89bf2N5N23PCq0ZIgczc","Завантажити сертифікат")</f>
        <v>Завантажити сертифікат</v>
      </c>
    </row>
    <row r="864" spans="1:3" x14ac:dyDescent="0.3">
      <c r="A864" s="1">
        <v>863</v>
      </c>
      <c r="B864" t="s">
        <v>857</v>
      </c>
      <c r="C864" t="str">
        <f>HYPERLINK("https://talan.bank.gov.ua/get-user-certificate/89bf2wcmosW_N3h3pAqV","Завантажити сертифікат")</f>
        <v>Завантажити сертифікат</v>
      </c>
    </row>
    <row r="865" spans="1:3" x14ac:dyDescent="0.3">
      <c r="A865" s="1">
        <v>864</v>
      </c>
      <c r="B865" t="s">
        <v>858</v>
      </c>
      <c r="C865" t="str">
        <f>HYPERLINK("https://talan.bank.gov.ua/get-user-certificate/89bf2cA8hE55yE1nej1N","Завантажити сертифікат")</f>
        <v>Завантажити сертифікат</v>
      </c>
    </row>
    <row r="866" spans="1:3" x14ac:dyDescent="0.3">
      <c r="A866" s="1">
        <v>865</v>
      </c>
      <c r="B866" t="s">
        <v>859</v>
      </c>
      <c r="C866" t="str">
        <f>HYPERLINK("https://talan.bank.gov.ua/get-user-certificate/89bf2tUiZcK6RbDa0jj3","Завантажити сертифікат")</f>
        <v>Завантажити сертифікат</v>
      </c>
    </row>
    <row r="867" spans="1:3" x14ac:dyDescent="0.3">
      <c r="A867" s="1">
        <v>866</v>
      </c>
      <c r="B867" t="s">
        <v>860</v>
      </c>
      <c r="C867" t="str">
        <f>HYPERLINK("https://talan.bank.gov.ua/get-user-certificate/89bf2Sn4aHmqRPEg0H0b","Завантажити сертифікат")</f>
        <v>Завантажити сертифікат</v>
      </c>
    </row>
    <row r="868" spans="1:3" x14ac:dyDescent="0.3">
      <c r="A868" s="1">
        <v>867</v>
      </c>
      <c r="B868" t="s">
        <v>861</v>
      </c>
      <c r="C868" t="str">
        <f>HYPERLINK("https://talan.bank.gov.ua/get-user-certificate/89bf22ohBfDiZu8k6qaY","Завантажити сертифікат")</f>
        <v>Завантажити сертифікат</v>
      </c>
    </row>
    <row r="869" spans="1:3" x14ac:dyDescent="0.3">
      <c r="A869" s="1">
        <v>868</v>
      </c>
      <c r="B869" t="s">
        <v>862</v>
      </c>
      <c r="C869" t="str">
        <f>HYPERLINK("https://talan.bank.gov.ua/get-user-certificate/89bf23WsZtBuvpYlxPUK","Завантажити сертифікат")</f>
        <v>Завантажити сертифікат</v>
      </c>
    </row>
    <row r="870" spans="1:3" x14ac:dyDescent="0.3">
      <c r="A870" s="1">
        <v>869</v>
      </c>
      <c r="B870" t="s">
        <v>863</v>
      </c>
      <c r="C870" t="str">
        <f>HYPERLINK("https://talan.bank.gov.ua/get-user-certificate/89bf2jrdc7BMM9qbQoVP","Завантажити сертифікат")</f>
        <v>Завантажити сертифікат</v>
      </c>
    </row>
    <row r="871" spans="1:3" x14ac:dyDescent="0.3">
      <c r="A871" s="1">
        <v>870</v>
      </c>
      <c r="B871" t="s">
        <v>864</v>
      </c>
      <c r="C871" t="str">
        <f>HYPERLINK("https://talan.bank.gov.ua/get-user-certificate/89bf2mxo5ajxzERgONFV","Завантажити сертифікат")</f>
        <v>Завантажити сертифікат</v>
      </c>
    </row>
    <row r="872" spans="1:3" x14ac:dyDescent="0.3">
      <c r="A872" s="1">
        <v>871</v>
      </c>
      <c r="B872" t="s">
        <v>865</v>
      </c>
      <c r="C872" t="str">
        <f>HYPERLINK("https://talan.bank.gov.ua/get-user-certificate/89bf26XongAmQR6a8l-6","Завантажити сертифікат")</f>
        <v>Завантажити сертифікат</v>
      </c>
    </row>
    <row r="873" spans="1:3" x14ac:dyDescent="0.3">
      <c r="A873" s="1">
        <v>872</v>
      </c>
      <c r="B873" t="s">
        <v>866</v>
      </c>
      <c r="C873" t="str">
        <f>HYPERLINK("https://talan.bank.gov.ua/get-user-certificate/89bf2POz7fS32CnQbo0Z","Завантажити сертифікат")</f>
        <v>Завантажити сертифікат</v>
      </c>
    </row>
    <row r="874" spans="1:3" x14ac:dyDescent="0.3">
      <c r="A874" s="1">
        <v>873</v>
      </c>
      <c r="B874" t="s">
        <v>867</v>
      </c>
      <c r="C874" t="str">
        <f>HYPERLINK("https://talan.bank.gov.ua/get-user-certificate/89bf2Jqs5AEpKeIzOG-t","Завантажити сертифікат")</f>
        <v>Завантажити сертифікат</v>
      </c>
    </row>
    <row r="875" spans="1:3" x14ac:dyDescent="0.3">
      <c r="A875" s="1">
        <v>874</v>
      </c>
      <c r="B875" t="s">
        <v>868</v>
      </c>
      <c r="C875" t="str">
        <f>HYPERLINK("https://talan.bank.gov.ua/get-user-certificate/89bf2rFz6XM1L8pxnzHh","Завантажити сертифікат")</f>
        <v>Завантажити сертифікат</v>
      </c>
    </row>
    <row r="876" spans="1:3" x14ac:dyDescent="0.3">
      <c r="A876" s="1">
        <v>875</v>
      </c>
      <c r="B876" t="s">
        <v>869</v>
      </c>
      <c r="C876" t="str">
        <f>HYPERLINK("https://talan.bank.gov.ua/get-user-certificate/89bf2y8AW1rvmnn-a6Lx","Завантажити сертифікат")</f>
        <v>Завантажити сертифікат</v>
      </c>
    </row>
    <row r="877" spans="1:3" x14ac:dyDescent="0.3">
      <c r="A877" s="1">
        <v>876</v>
      </c>
      <c r="B877" t="s">
        <v>870</v>
      </c>
      <c r="C877" t="str">
        <f>HYPERLINK("https://talan.bank.gov.ua/get-user-certificate/89bf2lt8_UYbz3RNzRHD","Завантажити сертифікат")</f>
        <v>Завантажити сертифікат</v>
      </c>
    </row>
    <row r="878" spans="1:3" x14ac:dyDescent="0.3">
      <c r="A878" s="1">
        <v>877</v>
      </c>
      <c r="B878" t="s">
        <v>871</v>
      </c>
      <c r="C878" t="str">
        <f>HYPERLINK("https://talan.bank.gov.ua/get-user-certificate/89bf2HCpjiZmKijWvHIr","Завантажити сертифікат")</f>
        <v>Завантажити сертифікат</v>
      </c>
    </row>
    <row r="879" spans="1:3" x14ac:dyDescent="0.3">
      <c r="A879" s="1">
        <v>878</v>
      </c>
      <c r="B879" t="s">
        <v>872</v>
      </c>
      <c r="C879" t="str">
        <f>HYPERLINK("https://talan.bank.gov.ua/get-user-certificate/89bf2_4HKhmf4kf8EHit","Завантажити сертифікат")</f>
        <v>Завантажити сертифікат</v>
      </c>
    </row>
    <row r="880" spans="1:3" x14ac:dyDescent="0.3">
      <c r="A880" s="1">
        <v>879</v>
      </c>
      <c r="B880" t="s">
        <v>873</v>
      </c>
      <c r="C880" t="str">
        <f>HYPERLINK("https://talan.bank.gov.ua/get-user-certificate/89bf2Ecv_xoGcsWS1tzb","Завантажити сертифікат")</f>
        <v>Завантажити сертифікат</v>
      </c>
    </row>
    <row r="881" spans="1:3" x14ac:dyDescent="0.3">
      <c r="A881" s="1">
        <v>880</v>
      </c>
      <c r="B881" t="s">
        <v>874</v>
      </c>
      <c r="C881" t="str">
        <f>HYPERLINK("https://talan.bank.gov.ua/get-user-certificate/89bf2i6_loaVJnMUHLbN","Завантажити сертифікат")</f>
        <v>Завантажити сертифікат</v>
      </c>
    </row>
    <row r="882" spans="1:3" x14ac:dyDescent="0.3">
      <c r="A882" s="1">
        <v>881</v>
      </c>
      <c r="B882" t="s">
        <v>875</v>
      </c>
      <c r="C882" t="str">
        <f>HYPERLINK("https://talan.bank.gov.ua/get-user-certificate/89bf2gcwBVSUN4aI3fQh","Завантажити сертифікат")</f>
        <v>Завантажити сертифікат</v>
      </c>
    </row>
    <row r="883" spans="1:3" x14ac:dyDescent="0.3">
      <c r="A883" s="1">
        <v>882</v>
      </c>
      <c r="B883" t="s">
        <v>876</v>
      </c>
      <c r="C883" t="str">
        <f>HYPERLINK("https://talan.bank.gov.ua/get-user-certificate/89bf22g-msfsKT7Y6T16","Завантажити сертифікат")</f>
        <v>Завантажити сертифікат</v>
      </c>
    </row>
    <row r="884" spans="1:3" x14ac:dyDescent="0.3">
      <c r="A884" s="1">
        <v>883</v>
      </c>
      <c r="B884" t="s">
        <v>877</v>
      </c>
      <c r="C884" t="str">
        <f>HYPERLINK("https://talan.bank.gov.ua/get-user-certificate/89bf2HXdikI2azGGr0N3","Завантажити сертифікат")</f>
        <v>Завантажити сертифікат</v>
      </c>
    </row>
    <row r="885" spans="1:3" x14ac:dyDescent="0.3">
      <c r="A885" s="1">
        <v>884</v>
      </c>
      <c r="B885" t="s">
        <v>878</v>
      </c>
      <c r="C885" t="str">
        <f>HYPERLINK("https://talan.bank.gov.ua/get-user-certificate/89bf2vKt7lWryh6KnLWu","Завантажити сертифікат")</f>
        <v>Завантажити сертифікат</v>
      </c>
    </row>
    <row r="886" spans="1:3" x14ac:dyDescent="0.3">
      <c r="A886" s="1">
        <v>885</v>
      </c>
      <c r="B886" t="s">
        <v>879</v>
      </c>
      <c r="C886" t="str">
        <f>HYPERLINK("https://talan.bank.gov.ua/get-user-certificate/89bf2492C75L2T1qV7je","Завантажити сертифікат")</f>
        <v>Завантажити сертифікат</v>
      </c>
    </row>
    <row r="887" spans="1:3" x14ac:dyDescent="0.3">
      <c r="A887" s="1">
        <v>886</v>
      </c>
      <c r="B887" t="s">
        <v>850</v>
      </c>
      <c r="C887" t="str">
        <f>HYPERLINK("https://talan.bank.gov.ua/get-user-certificate/89bf2oNzK5Qgn2KInZB0","Завантажити сертифікат")</f>
        <v>Завантажити сертифікат</v>
      </c>
    </row>
    <row r="888" spans="1:3" x14ac:dyDescent="0.3">
      <c r="A888" s="1">
        <v>887</v>
      </c>
      <c r="B888" t="s">
        <v>837</v>
      </c>
      <c r="C888" t="str">
        <f>HYPERLINK("https://talan.bank.gov.ua/get-user-certificate/89bf2CCDBW-FR24HEg3C","Завантажити сертифікат")</f>
        <v>Завантажити сертифікат</v>
      </c>
    </row>
    <row r="889" spans="1:3" x14ac:dyDescent="0.3">
      <c r="A889" s="1">
        <v>888</v>
      </c>
      <c r="B889" t="s">
        <v>880</v>
      </c>
      <c r="C889" t="str">
        <f>HYPERLINK("https://talan.bank.gov.ua/get-user-certificate/89bf21L9csc_tZtxKFli","Завантажити сертифікат")</f>
        <v>Завантажити сертифікат</v>
      </c>
    </row>
    <row r="890" spans="1:3" x14ac:dyDescent="0.3">
      <c r="A890" s="1">
        <v>889</v>
      </c>
      <c r="B890" t="s">
        <v>881</v>
      </c>
      <c r="C890" t="str">
        <f>HYPERLINK("https://talan.bank.gov.ua/get-user-certificate/89bf2BmRcn7yHQ5ngFAd","Завантажити сертифікат")</f>
        <v>Завантажити сертифікат</v>
      </c>
    </row>
    <row r="891" spans="1:3" x14ac:dyDescent="0.3">
      <c r="A891" s="1">
        <v>890</v>
      </c>
      <c r="B891" t="s">
        <v>882</v>
      </c>
      <c r="C891" t="str">
        <f>HYPERLINK("https://talan.bank.gov.ua/get-user-certificate/89bf2Ga_w4KAyTQc54ct","Завантажити сертифікат")</f>
        <v>Завантажити сертифікат</v>
      </c>
    </row>
    <row r="892" spans="1:3" x14ac:dyDescent="0.3">
      <c r="A892" s="1">
        <v>891</v>
      </c>
      <c r="B892" t="s">
        <v>883</v>
      </c>
      <c r="C892" t="str">
        <f>HYPERLINK("https://talan.bank.gov.ua/get-user-certificate/89bf2c40xi2SG04iOwta","Завантажити сертифікат")</f>
        <v>Завантажити сертифікат</v>
      </c>
    </row>
    <row r="893" spans="1:3" x14ac:dyDescent="0.3">
      <c r="A893" s="1">
        <v>892</v>
      </c>
      <c r="B893" t="s">
        <v>884</v>
      </c>
      <c r="C893" t="str">
        <f>HYPERLINK("https://talan.bank.gov.ua/get-user-certificate/89bf2rRnE5cD1RCkJys1","Завантажити сертифікат")</f>
        <v>Завантажити сертифікат</v>
      </c>
    </row>
    <row r="894" spans="1:3" x14ac:dyDescent="0.3">
      <c r="A894" s="1">
        <v>893</v>
      </c>
      <c r="B894" t="s">
        <v>885</v>
      </c>
      <c r="C894" t="str">
        <f>HYPERLINK("https://talan.bank.gov.ua/get-user-certificate/89bf2o6c497sgwcX03oj","Завантажити сертифікат")</f>
        <v>Завантажити сертифікат</v>
      </c>
    </row>
    <row r="895" spans="1:3" x14ac:dyDescent="0.3">
      <c r="A895" s="1">
        <v>894</v>
      </c>
      <c r="B895" t="s">
        <v>886</v>
      </c>
      <c r="C895" t="str">
        <f>HYPERLINK("https://talan.bank.gov.ua/get-user-certificate/89bf2x9qwlVb9RN9s_BT","Завантажити сертифікат")</f>
        <v>Завантажити сертифікат</v>
      </c>
    </row>
    <row r="896" spans="1:3" x14ac:dyDescent="0.3">
      <c r="A896" s="1">
        <v>895</v>
      </c>
      <c r="B896" t="s">
        <v>887</v>
      </c>
      <c r="C896" t="str">
        <f>HYPERLINK("https://talan.bank.gov.ua/get-user-certificate/89bf2Hf91aU3PJUO77pR","Завантажити сертифікат")</f>
        <v>Завантажити сертифікат</v>
      </c>
    </row>
    <row r="897" spans="1:3" x14ac:dyDescent="0.3">
      <c r="A897" s="1">
        <v>896</v>
      </c>
      <c r="B897" t="s">
        <v>888</v>
      </c>
      <c r="C897" t="str">
        <f>HYPERLINK("https://talan.bank.gov.ua/get-user-certificate/89bf21DHN5RyA1erdNIR","Завантажити сертифікат")</f>
        <v>Завантажити сертифікат</v>
      </c>
    </row>
    <row r="898" spans="1:3" x14ac:dyDescent="0.3">
      <c r="A898" s="1">
        <v>897</v>
      </c>
      <c r="B898" t="s">
        <v>889</v>
      </c>
      <c r="C898" t="str">
        <f>HYPERLINK("https://talan.bank.gov.ua/get-user-certificate/89bf2v4eLLRsY6Di4ZR4","Завантажити сертифікат")</f>
        <v>Завантажити сертифікат</v>
      </c>
    </row>
    <row r="899" spans="1:3" x14ac:dyDescent="0.3">
      <c r="A899" s="1">
        <v>898</v>
      </c>
      <c r="B899" t="s">
        <v>890</v>
      </c>
      <c r="C899" t="str">
        <f>HYPERLINK("https://talan.bank.gov.ua/get-user-certificate/89bf2sIRK0x4zM0an-_l","Завантажити сертифікат")</f>
        <v>Завантажити сертифікат</v>
      </c>
    </row>
    <row r="900" spans="1:3" x14ac:dyDescent="0.3">
      <c r="A900" s="1">
        <v>899</v>
      </c>
      <c r="B900" t="s">
        <v>891</v>
      </c>
      <c r="C900" t="str">
        <f>HYPERLINK("https://talan.bank.gov.ua/get-user-certificate/89bf2S1fDjlgnA33Ya1X","Завантажити сертифікат")</f>
        <v>Завантажити сертифікат</v>
      </c>
    </row>
    <row r="901" spans="1:3" x14ac:dyDescent="0.3">
      <c r="A901" s="1">
        <v>900</v>
      </c>
      <c r="B901" t="s">
        <v>892</v>
      </c>
      <c r="C901" t="str">
        <f>HYPERLINK("https://talan.bank.gov.ua/get-user-certificate/89bf2cVek15bLYYSqVKb","Завантажити сертифікат")</f>
        <v>Завантажити сертифікат</v>
      </c>
    </row>
    <row r="902" spans="1:3" x14ac:dyDescent="0.3">
      <c r="A902" s="1">
        <v>901</v>
      </c>
      <c r="B902" t="s">
        <v>893</v>
      </c>
      <c r="C902" t="str">
        <f>HYPERLINK("https://talan.bank.gov.ua/get-user-certificate/89bf2WxHIHYVCkndix5v","Завантажити сертифікат")</f>
        <v>Завантажити сертифікат</v>
      </c>
    </row>
    <row r="903" spans="1:3" x14ac:dyDescent="0.3">
      <c r="A903" s="1">
        <v>902</v>
      </c>
      <c r="B903" t="s">
        <v>894</v>
      </c>
      <c r="C903" t="str">
        <f>HYPERLINK("https://talan.bank.gov.ua/get-user-certificate/89bf2z_zCnsVAI3akQrf","Завантажити сертифікат")</f>
        <v>Завантажити сертифікат</v>
      </c>
    </row>
    <row r="904" spans="1:3" x14ac:dyDescent="0.3">
      <c r="A904" s="1">
        <v>903</v>
      </c>
      <c r="B904" t="s">
        <v>895</v>
      </c>
      <c r="C904" t="str">
        <f>HYPERLINK("https://talan.bank.gov.ua/get-user-certificate/89bf2cv3zTXqLzSdpDQ3","Завантажити сертифікат")</f>
        <v>Завантажити сертифікат</v>
      </c>
    </row>
    <row r="905" spans="1:3" x14ac:dyDescent="0.3">
      <c r="A905" s="1">
        <v>904</v>
      </c>
      <c r="B905" t="s">
        <v>896</v>
      </c>
      <c r="C905" t="str">
        <f>HYPERLINK("https://talan.bank.gov.ua/get-user-certificate/89bf2PSbsv8LzqEhxtRs","Завантажити сертифікат")</f>
        <v>Завантажити сертифікат</v>
      </c>
    </row>
    <row r="906" spans="1:3" x14ac:dyDescent="0.3">
      <c r="A906" s="1">
        <v>905</v>
      </c>
      <c r="B906" t="s">
        <v>897</v>
      </c>
      <c r="C906" t="str">
        <f>HYPERLINK("https://talan.bank.gov.ua/get-user-certificate/89bf2yKYPD6Q7aTvjUKE","Завантажити сертифікат")</f>
        <v>Завантажити сертифікат</v>
      </c>
    </row>
    <row r="907" spans="1:3" x14ac:dyDescent="0.3">
      <c r="A907" s="1">
        <v>906</v>
      </c>
      <c r="B907" t="s">
        <v>898</v>
      </c>
      <c r="C907" t="str">
        <f>HYPERLINK("https://talan.bank.gov.ua/get-user-certificate/89bf2aiF3twAHpC-WVVn","Завантажити сертифікат")</f>
        <v>Завантажити сертифікат</v>
      </c>
    </row>
    <row r="908" spans="1:3" x14ac:dyDescent="0.3">
      <c r="A908" s="1">
        <v>907</v>
      </c>
      <c r="B908" t="s">
        <v>899</v>
      </c>
      <c r="C908" t="str">
        <f>HYPERLINK("https://talan.bank.gov.ua/get-user-certificate/89bf2GtKMyz-ZBlSHGL8","Завантажити сертифікат")</f>
        <v>Завантажити сертифікат</v>
      </c>
    </row>
    <row r="909" spans="1:3" x14ac:dyDescent="0.3">
      <c r="A909" s="1">
        <v>908</v>
      </c>
      <c r="B909" t="s">
        <v>900</v>
      </c>
      <c r="C909" t="str">
        <f>HYPERLINK("https://talan.bank.gov.ua/get-user-certificate/89bf28QMRTWdymW1RStj","Завантажити сертифікат")</f>
        <v>Завантажити сертифікат</v>
      </c>
    </row>
    <row r="910" spans="1:3" x14ac:dyDescent="0.3">
      <c r="A910" s="1">
        <v>909</v>
      </c>
      <c r="B910" t="s">
        <v>901</v>
      </c>
      <c r="C910" t="str">
        <f>HYPERLINK("https://talan.bank.gov.ua/get-user-certificate/89bf2UD8lQFgS5IzU4NB","Завантажити сертифікат")</f>
        <v>Завантажити сертифікат</v>
      </c>
    </row>
    <row r="911" spans="1:3" x14ac:dyDescent="0.3">
      <c r="A911" s="1">
        <v>910</v>
      </c>
      <c r="B911" t="s">
        <v>902</v>
      </c>
      <c r="C911" t="str">
        <f>HYPERLINK("https://talan.bank.gov.ua/get-user-certificate/89bf2P23juK8_vRd-SGq","Завантажити сертифікат")</f>
        <v>Завантажити сертифікат</v>
      </c>
    </row>
    <row r="912" spans="1:3" x14ac:dyDescent="0.3">
      <c r="A912" s="1">
        <v>911</v>
      </c>
      <c r="B912" t="s">
        <v>903</v>
      </c>
      <c r="C912" t="str">
        <f>HYPERLINK("https://talan.bank.gov.ua/get-user-certificate/89bf2hM1dKwlt4s8qH8l","Завантажити сертифікат")</f>
        <v>Завантажити сертифікат</v>
      </c>
    </row>
    <row r="913" spans="1:3" x14ac:dyDescent="0.3">
      <c r="A913" s="1">
        <v>912</v>
      </c>
      <c r="B913" t="s">
        <v>904</v>
      </c>
      <c r="C913" t="str">
        <f>HYPERLINK("https://talan.bank.gov.ua/get-user-certificate/89bf273BeyJUJcdl_NA6","Завантажити сертифікат")</f>
        <v>Завантажити сертифікат</v>
      </c>
    </row>
    <row r="914" spans="1:3" x14ac:dyDescent="0.3">
      <c r="A914" s="1">
        <v>913</v>
      </c>
      <c r="B914" t="s">
        <v>905</v>
      </c>
      <c r="C914" t="str">
        <f>HYPERLINK("https://talan.bank.gov.ua/get-user-certificate/89bf2DgXLEB2Rs_1ucXl","Завантажити сертифікат")</f>
        <v>Завантажити сертифікат</v>
      </c>
    </row>
    <row r="915" spans="1:3" x14ac:dyDescent="0.3">
      <c r="A915" s="1">
        <v>914</v>
      </c>
      <c r="B915" t="s">
        <v>906</v>
      </c>
      <c r="C915" t="str">
        <f>HYPERLINK("https://talan.bank.gov.ua/get-user-certificate/89bf2m3V2hqwDVPypKNg","Завантажити сертифікат")</f>
        <v>Завантажити сертифікат</v>
      </c>
    </row>
    <row r="916" spans="1:3" x14ac:dyDescent="0.3">
      <c r="A916" s="1">
        <v>915</v>
      </c>
      <c r="B916" t="s">
        <v>907</v>
      </c>
      <c r="C916" t="str">
        <f>HYPERLINK("https://talan.bank.gov.ua/get-user-certificate/89bf2urUlrFIelgR1rBI","Завантажити сертифікат")</f>
        <v>Завантажити сертифікат</v>
      </c>
    </row>
    <row r="917" spans="1:3" x14ac:dyDescent="0.3">
      <c r="A917" s="1">
        <v>916</v>
      </c>
      <c r="B917" t="s">
        <v>908</v>
      </c>
      <c r="C917" t="str">
        <f>HYPERLINK("https://talan.bank.gov.ua/get-user-certificate/89bf2P_SPHOJWUdPJHI-","Завантажити сертифікат")</f>
        <v>Завантажити сертифікат</v>
      </c>
    </row>
    <row r="918" spans="1:3" x14ac:dyDescent="0.3">
      <c r="A918" s="1">
        <v>917</v>
      </c>
      <c r="B918" t="s">
        <v>909</v>
      </c>
      <c r="C918" t="str">
        <f>HYPERLINK("https://talan.bank.gov.ua/get-user-certificate/89bf29vxvd27vDyLKSkU","Завантажити сертифікат")</f>
        <v>Завантажити сертифікат</v>
      </c>
    </row>
    <row r="919" spans="1:3" x14ac:dyDescent="0.3">
      <c r="A919" s="1">
        <v>918</v>
      </c>
      <c r="B919" t="s">
        <v>910</v>
      </c>
      <c r="C919" t="str">
        <f>HYPERLINK("https://talan.bank.gov.ua/get-user-certificate/89bf2xfgb8Xb3P9JFWXz","Завантажити сертифікат")</f>
        <v>Завантажити сертифікат</v>
      </c>
    </row>
    <row r="920" spans="1:3" x14ac:dyDescent="0.3">
      <c r="A920" s="1">
        <v>919</v>
      </c>
      <c r="B920" t="s">
        <v>911</v>
      </c>
      <c r="C920" t="str">
        <f>HYPERLINK("https://talan.bank.gov.ua/get-user-certificate/89bf2WmIETBwjoOzfRyD","Завантажити сертифікат")</f>
        <v>Завантажити сертифікат</v>
      </c>
    </row>
    <row r="921" spans="1:3" x14ac:dyDescent="0.3">
      <c r="A921" s="1">
        <v>920</v>
      </c>
      <c r="B921" t="s">
        <v>912</v>
      </c>
      <c r="C921" t="str">
        <f>HYPERLINK("https://talan.bank.gov.ua/get-user-certificate/89bf2gIohw-5X2vXhjzX","Завантажити сертифікат")</f>
        <v>Завантажити сертифікат</v>
      </c>
    </row>
    <row r="922" spans="1:3" x14ac:dyDescent="0.3">
      <c r="A922" s="1">
        <v>921</v>
      </c>
      <c r="B922" t="s">
        <v>913</v>
      </c>
      <c r="C922" t="str">
        <f>HYPERLINK("https://talan.bank.gov.ua/get-user-certificate/89bf2HXOOFr269-mj7L7","Завантажити сертифікат")</f>
        <v>Завантажити сертифікат</v>
      </c>
    </row>
    <row r="923" spans="1:3" x14ac:dyDescent="0.3">
      <c r="A923" s="1">
        <v>922</v>
      </c>
      <c r="B923" t="s">
        <v>914</v>
      </c>
      <c r="C923" t="str">
        <f>HYPERLINK("https://talan.bank.gov.ua/get-user-certificate/89bf2oyaobVFCV4iGk6a","Завантажити сертифікат")</f>
        <v>Завантажити сертифікат</v>
      </c>
    </row>
    <row r="924" spans="1:3" x14ac:dyDescent="0.3">
      <c r="A924" s="1">
        <v>923</v>
      </c>
      <c r="B924" t="s">
        <v>915</v>
      </c>
      <c r="C924" t="str">
        <f>HYPERLINK("https://talan.bank.gov.ua/get-user-certificate/89bf2XtWlAm6peapbx-x","Завантажити сертифікат")</f>
        <v>Завантажити сертифікат</v>
      </c>
    </row>
    <row r="925" spans="1:3" x14ac:dyDescent="0.3">
      <c r="A925" s="1">
        <v>924</v>
      </c>
      <c r="B925" t="s">
        <v>916</v>
      </c>
      <c r="C925" t="str">
        <f>HYPERLINK("https://talan.bank.gov.ua/get-user-certificate/89bf2qYLk0ESTMeZHJD_","Завантажити сертифікат")</f>
        <v>Завантажити сертифікат</v>
      </c>
    </row>
    <row r="926" spans="1:3" x14ac:dyDescent="0.3">
      <c r="A926" s="1">
        <v>925</v>
      </c>
      <c r="B926" t="s">
        <v>917</v>
      </c>
      <c r="C926" t="str">
        <f>HYPERLINK("https://talan.bank.gov.ua/get-user-certificate/89bf2ILr5oLSaRB8rURp","Завантажити сертифікат")</f>
        <v>Завантажити сертифікат</v>
      </c>
    </row>
    <row r="927" spans="1:3" x14ac:dyDescent="0.3">
      <c r="A927" s="1">
        <v>926</v>
      </c>
      <c r="B927" t="s">
        <v>918</v>
      </c>
      <c r="C927" t="str">
        <f>HYPERLINK("https://talan.bank.gov.ua/get-user-certificate/89bf2Az_pvLdaUTtF-rn","Завантажити сертифікат")</f>
        <v>Завантажити сертифікат</v>
      </c>
    </row>
    <row r="928" spans="1:3" x14ac:dyDescent="0.3">
      <c r="A928" s="1">
        <v>927</v>
      </c>
      <c r="B928" t="s">
        <v>919</v>
      </c>
      <c r="C928" t="str">
        <f>HYPERLINK("https://talan.bank.gov.ua/get-user-certificate/89bf2F9Up46IG2_Omg4k","Завантажити сертифікат")</f>
        <v>Завантажити сертифікат</v>
      </c>
    </row>
    <row r="929" spans="1:3" x14ac:dyDescent="0.3">
      <c r="A929" s="1">
        <v>928</v>
      </c>
      <c r="B929" t="s">
        <v>920</v>
      </c>
      <c r="C929" t="str">
        <f>HYPERLINK("https://talan.bank.gov.ua/get-user-certificate/89bf26T_lS1vxk1j0jTj","Завантажити сертифікат")</f>
        <v>Завантажити сертифікат</v>
      </c>
    </row>
    <row r="930" spans="1:3" x14ac:dyDescent="0.3">
      <c r="A930" s="1">
        <v>929</v>
      </c>
      <c r="B930" t="s">
        <v>921</v>
      </c>
      <c r="C930" t="str">
        <f>HYPERLINK("https://talan.bank.gov.ua/get-user-certificate/89bf21v84m2ugPkOgcqf","Завантажити сертифікат")</f>
        <v>Завантажити сертифікат</v>
      </c>
    </row>
    <row r="931" spans="1:3" x14ac:dyDescent="0.3">
      <c r="A931" s="1">
        <v>930</v>
      </c>
      <c r="B931" t="s">
        <v>528</v>
      </c>
      <c r="C931" t="str">
        <f>HYPERLINK("https://talan.bank.gov.ua/get-user-certificate/89bf22D4JQADuN89h4IM","Завантажити сертифікат")</f>
        <v>Завантажити сертифікат</v>
      </c>
    </row>
    <row r="932" spans="1:3" x14ac:dyDescent="0.3">
      <c r="A932" s="1">
        <v>931</v>
      </c>
      <c r="B932" t="s">
        <v>922</v>
      </c>
      <c r="C932" t="str">
        <f>HYPERLINK("https://talan.bank.gov.ua/get-user-certificate/89bf27GENY6Uc1U6zBZ9","Завантажити сертифікат")</f>
        <v>Завантажити сертифікат</v>
      </c>
    </row>
    <row r="933" spans="1:3" x14ac:dyDescent="0.3">
      <c r="A933" s="1">
        <v>932</v>
      </c>
      <c r="B933" t="s">
        <v>923</v>
      </c>
      <c r="C933" t="str">
        <f>HYPERLINK("https://talan.bank.gov.ua/get-user-certificate/89bf2WbjtRnHeW2yU8XF","Завантажити сертифікат")</f>
        <v>Завантажити сертифікат</v>
      </c>
    </row>
    <row r="934" spans="1:3" x14ac:dyDescent="0.3">
      <c r="A934" s="1">
        <v>933</v>
      </c>
      <c r="B934" t="s">
        <v>532</v>
      </c>
      <c r="C934" t="str">
        <f>HYPERLINK("https://talan.bank.gov.ua/get-user-certificate/89bf2rHRG-4AcHumIVCO","Завантажити сертифікат")</f>
        <v>Завантажити сертифікат</v>
      </c>
    </row>
    <row r="935" spans="1:3" x14ac:dyDescent="0.3">
      <c r="A935" s="1">
        <v>934</v>
      </c>
      <c r="B935" t="s">
        <v>530</v>
      </c>
      <c r="C935" t="str">
        <f>HYPERLINK("https://talan.bank.gov.ua/get-user-certificate/89bf2_5zjMGuKdyd5Vsy","Завантажити сертифікат")</f>
        <v>Завантажити сертифікат</v>
      </c>
    </row>
    <row r="936" spans="1:3" x14ac:dyDescent="0.3">
      <c r="A936" s="1">
        <v>935</v>
      </c>
      <c r="B936" t="s">
        <v>924</v>
      </c>
      <c r="C936" t="str">
        <f>HYPERLINK("https://talan.bank.gov.ua/get-user-certificate/89bf2qr68yn6FN_rWMPG","Завантажити сертифікат")</f>
        <v>Завантажити сертифікат</v>
      </c>
    </row>
    <row r="937" spans="1:3" x14ac:dyDescent="0.3">
      <c r="A937" s="1">
        <v>936</v>
      </c>
      <c r="B937" t="s">
        <v>785</v>
      </c>
      <c r="C937" t="str">
        <f>HYPERLINK("https://talan.bank.gov.ua/get-user-certificate/89bf25mihMpWsBR7_1N9","Завантажити сертифікат")</f>
        <v>Завантажити сертифікат</v>
      </c>
    </row>
    <row r="938" spans="1:3" x14ac:dyDescent="0.3">
      <c r="A938" s="1">
        <v>937</v>
      </c>
      <c r="B938" t="s">
        <v>925</v>
      </c>
      <c r="C938" t="str">
        <f>HYPERLINK("https://talan.bank.gov.ua/get-user-certificate/89bf2N0mRgWXvK4Rp2Wu","Завантажити сертифікат")</f>
        <v>Завантажити сертифікат</v>
      </c>
    </row>
    <row r="939" spans="1:3" x14ac:dyDescent="0.3">
      <c r="A939" s="1">
        <v>938</v>
      </c>
      <c r="B939" t="s">
        <v>926</v>
      </c>
      <c r="C939" t="str">
        <f>HYPERLINK("https://talan.bank.gov.ua/get-user-certificate/89bf2mC1WOzRfAlaAdvi","Завантажити сертифікат")</f>
        <v>Завантажити сертифікат</v>
      </c>
    </row>
    <row r="940" spans="1:3" x14ac:dyDescent="0.3">
      <c r="A940" s="1">
        <v>939</v>
      </c>
      <c r="B940" t="s">
        <v>927</v>
      </c>
      <c r="C940" t="str">
        <f>HYPERLINK("https://talan.bank.gov.ua/get-user-certificate/89bf2U_3e19fgNn_9asp","Завантажити сертифікат")</f>
        <v>Завантажити сертифікат</v>
      </c>
    </row>
    <row r="941" spans="1:3" x14ac:dyDescent="0.3">
      <c r="A941" s="1">
        <v>940</v>
      </c>
      <c r="B941" t="s">
        <v>928</v>
      </c>
      <c r="C941" t="str">
        <f>HYPERLINK("https://talan.bank.gov.ua/get-user-certificate/89bf2kNBeHoTuWVWVCnB","Завантажити сертифікат")</f>
        <v>Завантажити сертифікат</v>
      </c>
    </row>
    <row r="942" spans="1:3" x14ac:dyDescent="0.3">
      <c r="A942" s="1">
        <v>941</v>
      </c>
      <c r="B942" t="s">
        <v>929</v>
      </c>
      <c r="C942" t="str">
        <f>HYPERLINK("https://talan.bank.gov.ua/get-user-certificate/89bf2OuaVuoK3we2lIgl","Завантажити сертифікат")</f>
        <v>Завантажити сертифікат</v>
      </c>
    </row>
    <row r="943" spans="1:3" x14ac:dyDescent="0.3">
      <c r="A943" s="1">
        <v>942</v>
      </c>
      <c r="B943" t="s">
        <v>930</v>
      </c>
      <c r="C943" t="str">
        <f>HYPERLINK("https://talan.bank.gov.ua/get-user-certificate/89bf2_24eg92nTRNANdh","Завантажити сертифікат")</f>
        <v>Завантажити сертифікат</v>
      </c>
    </row>
    <row r="944" spans="1:3" x14ac:dyDescent="0.3">
      <c r="A944" s="1">
        <v>943</v>
      </c>
      <c r="B944" t="s">
        <v>931</v>
      </c>
      <c r="C944" t="str">
        <f>HYPERLINK("https://talan.bank.gov.ua/get-user-certificate/89bf2l8sGkqz10Xkc3sX","Завантажити сертифікат")</f>
        <v>Завантажити сертифікат</v>
      </c>
    </row>
    <row r="945" spans="1:3" x14ac:dyDescent="0.3">
      <c r="A945" s="1">
        <v>944</v>
      </c>
      <c r="B945" t="s">
        <v>932</v>
      </c>
      <c r="C945" t="str">
        <f>HYPERLINK("https://talan.bank.gov.ua/get-user-certificate/89bf2ZRRPz0tnJKDoxEQ","Завантажити сертифікат")</f>
        <v>Завантажити сертифікат</v>
      </c>
    </row>
    <row r="946" spans="1:3" x14ac:dyDescent="0.3">
      <c r="A946" s="1">
        <v>945</v>
      </c>
      <c r="B946" t="s">
        <v>933</v>
      </c>
      <c r="C946" t="str">
        <f>HYPERLINK("https://talan.bank.gov.ua/get-user-certificate/89bf2gkYvytcTGHuwJJw","Завантажити сертифікат")</f>
        <v>Завантажити сертифікат</v>
      </c>
    </row>
    <row r="947" spans="1:3" x14ac:dyDescent="0.3">
      <c r="A947" s="1">
        <v>946</v>
      </c>
      <c r="B947" t="s">
        <v>934</v>
      </c>
      <c r="C947" t="str">
        <f>HYPERLINK("https://talan.bank.gov.ua/get-user-certificate/89bf2l8S65qA-e0A1Gym","Завантажити сертифікат")</f>
        <v>Завантажити сертифікат</v>
      </c>
    </row>
    <row r="948" spans="1:3" x14ac:dyDescent="0.3">
      <c r="A948" s="1">
        <v>947</v>
      </c>
      <c r="B948" t="s">
        <v>935</v>
      </c>
      <c r="C948" t="str">
        <f>HYPERLINK("https://talan.bank.gov.ua/get-user-certificate/89bf2AWqI1zfTNb0-QpY","Завантажити сертифікат")</f>
        <v>Завантажити сертифікат</v>
      </c>
    </row>
    <row r="949" spans="1:3" x14ac:dyDescent="0.3">
      <c r="A949" s="1">
        <v>948</v>
      </c>
      <c r="B949" t="s">
        <v>936</v>
      </c>
      <c r="C949" t="str">
        <f>HYPERLINK("https://talan.bank.gov.ua/get-user-certificate/89bf2TX8b13SR_RVyO20","Завантажити сертифікат")</f>
        <v>Завантажити сертифікат</v>
      </c>
    </row>
    <row r="950" spans="1:3" x14ac:dyDescent="0.3">
      <c r="A950" s="1">
        <v>949</v>
      </c>
      <c r="B950" t="s">
        <v>911</v>
      </c>
      <c r="C950" t="str">
        <f>HYPERLINK("https://talan.bank.gov.ua/get-user-certificate/89bf2OEwrUv7FKCQrnHB","Завантажити сертифікат")</f>
        <v>Завантажити сертифікат</v>
      </c>
    </row>
    <row r="951" spans="1:3" x14ac:dyDescent="0.3">
      <c r="A951" s="1">
        <v>950</v>
      </c>
      <c r="B951" t="s">
        <v>937</v>
      </c>
      <c r="C951" t="str">
        <f>HYPERLINK("https://talan.bank.gov.ua/get-user-certificate/89bf2K_pnO3xVkvVUkL4","Завантажити сертифікат")</f>
        <v>Завантажити сертифікат</v>
      </c>
    </row>
    <row r="952" spans="1:3" x14ac:dyDescent="0.3">
      <c r="A952" s="1">
        <v>951</v>
      </c>
      <c r="B952" t="s">
        <v>938</v>
      </c>
      <c r="C952" t="str">
        <f>HYPERLINK("https://talan.bank.gov.ua/get-user-certificate/89bf2SIRP2zuCYJg8WPn","Завантажити сертифікат")</f>
        <v>Завантажити сертифікат</v>
      </c>
    </row>
    <row r="953" spans="1:3" x14ac:dyDescent="0.3">
      <c r="A953" s="1">
        <v>952</v>
      </c>
      <c r="B953" t="s">
        <v>939</v>
      </c>
      <c r="C953" t="str">
        <f>HYPERLINK("https://talan.bank.gov.ua/get-user-certificate/89bf2q6BdBmyorjGiXI0","Завантажити сертифікат")</f>
        <v>Завантажити сертифікат</v>
      </c>
    </row>
    <row r="954" spans="1:3" x14ac:dyDescent="0.3">
      <c r="A954" s="1">
        <v>953</v>
      </c>
      <c r="B954" t="s">
        <v>940</v>
      </c>
      <c r="C954" t="str">
        <f>HYPERLINK("https://talan.bank.gov.ua/get-user-certificate/89bf2Cag7v5mb8R1srf4","Завантажити сертифікат")</f>
        <v>Завантажити сертифікат</v>
      </c>
    </row>
    <row r="955" spans="1:3" x14ac:dyDescent="0.3">
      <c r="A955" s="1">
        <v>954</v>
      </c>
      <c r="B955" t="s">
        <v>941</v>
      </c>
      <c r="C955" t="str">
        <f>HYPERLINK("https://talan.bank.gov.ua/get-user-certificate/89bf2UsHqiGU1RfHbVTb","Завантажити сертифікат")</f>
        <v>Завантажити сертифікат</v>
      </c>
    </row>
    <row r="956" spans="1:3" x14ac:dyDescent="0.3">
      <c r="A956" s="1">
        <v>955</v>
      </c>
      <c r="B956" t="s">
        <v>942</v>
      </c>
      <c r="C956" t="str">
        <f>HYPERLINK("https://talan.bank.gov.ua/get-user-certificate/89bf2oj3ymH0jYebdC1J","Завантажити сертифікат")</f>
        <v>Завантажити сертифікат</v>
      </c>
    </row>
    <row r="957" spans="1:3" x14ac:dyDescent="0.3">
      <c r="A957" s="1">
        <v>956</v>
      </c>
      <c r="B957" t="s">
        <v>943</v>
      </c>
      <c r="C957" t="str">
        <f>HYPERLINK("https://talan.bank.gov.ua/get-user-certificate/89bf2erXe21oCu7MUKP_","Завантажити сертифікат")</f>
        <v>Завантажити сертифікат</v>
      </c>
    </row>
    <row r="958" spans="1:3" x14ac:dyDescent="0.3">
      <c r="A958" s="1">
        <v>957</v>
      </c>
      <c r="B958" t="s">
        <v>650</v>
      </c>
      <c r="C958" t="str">
        <f>HYPERLINK("https://talan.bank.gov.ua/get-user-certificate/89bf2pWp-_K83rqoEYlx","Завантажити сертифікат")</f>
        <v>Завантажити сертифікат</v>
      </c>
    </row>
    <row r="959" spans="1:3" x14ac:dyDescent="0.3">
      <c r="A959" s="1">
        <v>958</v>
      </c>
      <c r="B959" t="s">
        <v>944</v>
      </c>
      <c r="C959" t="str">
        <f>HYPERLINK("https://talan.bank.gov.ua/get-user-certificate/89bf2LWeIF47p_736vFC","Завантажити сертифікат")</f>
        <v>Завантажити сертифікат</v>
      </c>
    </row>
    <row r="960" spans="1:3" x14ac:dyDescent="0.3">
      <c r="A960" s="1">
        <v>959</v>
      </c>
      <c r="B960" t="s">
        <v>945</v>
      </c>
      <c r="C960" t="str">
        <f>HYPERLINK("https://talan.bank.gov.ua/get-user-certificate/89bf2HSaIN0Hr2oWENzP","Завантажити сертифікат")</f>
        <v>Завантажити сертифікат</v>
      </c>
    </row>
    <row r="961" spans="1:3" x14ac:dyDescent="0.3">
      <c r="A961" s="1">
        <v>960</v>
      </c>
      <c r="B961" t="s">
        <v>946</v>
      </c>
      <c r="C961" t="str">
        <f>HYPERLINK("https://talan.bank.gov.ua/get-user-certificate/89bf2VJbGbyz3sY3shZs","Завантажити сертифікат")</f>
        <v>Завантажити сертифікат</v>
      </c>
    </row>
    <row r="962" spans="1:3" x14ac:dyDescent="0.3">
      <c r="A962" s="1">
        <v>961</v>
      </c>
      <c r="B962" t="s">
        <v>947</v>
      </c>
      <c r="C962" t="str">
        <f>HYPERLINK("https://talan.bank.gov.ua/get-user-certificate/89bf2yvTexzrf16SxRV8","Завантажити сертифікат")</f>
        <v>Завантажити сертифікат</v>
      </c>
    </row>
    <row r="963" spans="1:3" x14ac:dyDescent="0.3">
      <c r="A963" s="1">
        <v>962</v>
      </c>
      <c r="B963" t="s">
        <v>948</v>
      </c>
      <c r="C963" t="str">
        <f>HYPERLINK("https://talan.bank.gov.ua/get-user-certificate/89bf2s3kbbUc_3BFSPtZ","Завантажити сертифікат")</f>
        <v>Завантажити сертифікат</v>
      </c>
    </row>
    <row r="964" spans="1:3" x14ac:dyDescent="0.3">
      <c r="A964" s="1">
        <v>963</v>
      </c>
      <c r="B964" t="s">
        <v>949</v>
      </c>
      <c r="C964" t="str">
        <f>HYPERLINK("https://talan.bank.gov.ua/get-user-certificate/89bf2VRbohViogOPwy_s","Завантажити сертифікат")</f>
        <v>Завантажити сертифікат</v>
      </c>
    </row>
    <row r="965" spans="1:3" x14ac:dyDescent="0.3">
      <c r="A965" s="1">
        <v>964</v>
      </c>
      <c r="B965" t="s">
        <v>950</v>
      </c>
      <c r="C965" t="str">
        <f>HYPERLINK("https://talan.bank.gov.ua/get-user-certificate/89bf2Xg_mra7zPHU7y7O","Завантажити сертифікат")</f>
        <v>Завантажити сертифікат</v>
      </c>
    </row>
    <row r="966" spans="1:3" x14ac:dyDescent="0.3">
      <c r="A966" s="1">
        <v>965</v>
      </c>
      <c r="B966" t="s">
        <v>951</v>
      </c>
      <c r="C966" t="str">
        <f>HYPERLINK("https://talan.bank.gov.ua/get-user-certificate/89bf269Kf8EjSy4iqN5u","Завантажити сертифікат")</f>
        <v>Завантажити сертифікат</v>
      </c>
    </row>
    <row r="967" spans="1:3" x14ac:dyDescent="0.3">
      <c r="A967" s="1">
        <v>966</v>
      </c>
      <c r="B967" t="s">
        <v>952</v>
      </c>
      <c r="C967" t="str">
        <f>HYPERLINK("https://talan.bank.gov.ua/get-user-certificate/89bf2ZN8_joClu-nq5I7","Завантажити сертифікат")</f>
        <v>Завантажити сертифікат</v>
      </c>
    </row>
    <row r="968" spans="1:3" x14ac:dyDescent="0.3">
      <c r="A968" s="1">
        <v>967</v>
      </c>
      <c r="B968" t="s">
        <v>902</v>
      </c>
      <c r="C968" t="str">
        <f>HYPERLINK("https://talan.bank.gov.ua/get-user-certificate/89bf2Lpk5AKqvk-LWigx","Завантажити сертифікат")</f>
        <v>Завантажити сертифікат</v>
      </c>
    </row>
    <row r="969" spans="1:3" x14ac:dyDescent="0.3">
      <c r="A969" s="1">
        <v>968</v>
      </c>
      <c r="B969" t="s">
        <v>940</v>
      </c>
      <c r="C969" t="str">
        <f>HYPERLINK("https://talan.bank.gov.ua/get-user-certificate/89bf2lUA9ikaM_M0oaj8","Завантажити сертифікат")</f>
        <v>Завантажити сертифікат</v>
      </c>
    </row>
    <row r="970" spans="1:3" x14ac:dyDescent="0.3">
      <c r="A970" s="1">
        <v>969</v>
      </c>
      <c r="B970" t="s">
        <v>953</v>
      </c>
      <c r="C970" t="str">
        <f>HYPERLINK("https://talan.bank.gov.ua/get-user-certificate/89bf2-LrCzm8Z9fSZR_l","Завантажити сертифікат")</f>
        <v>Завантажити сертифікат</v>
      </c>
    </row>
    <row r="971" spans="1:3" x14ac:dyDescent="0.3">
      <c r="A971" s="1">
        <v>970</v>
      </c>
      <c r="B971" t="s">
        <v>954</v>
      </c>
      <c r="C971" t="str">
        <f>HYPERLINK("https://talan.bank.gov.ua/get-user-certificate/89bf2r8EoeW2T_ahqEci","Завантажити сертифікат")</f>
        <v>Завантажити сертифікат</v>
      </c>
    </row>
    <row r="972" spans="1:3" x14ac:dyDescent="0.3">
      <c r="A972" s="1">
        <v>971</v>
      </c>
      <c r="B972" t="s">
        <v>955</v>
      </c>
      <c r="C972" t="str">
        <f>HYPERLINK("https://talan.bank.gov.ua/get-user-certificate/89bf2G-WWShu1t0ZpIEm","Завантажити сертифікат")</f>
        <v>Завантажити сертифікат</v>
      </c>
    </row>
    <row r="973" spans="1:3" x14ac:dyDescent="0.3">
      <c r="A973" s="1">
        <v>972</v>
      </c>
      <c r="B973" t="s">
        <v>956</v>
      </c>
      <c r="C973" t="str">
        <f>HYPERLINK("https://talan.bank.gov.ua/get-user-certificate/89bf2IwoVOYA72R4p8vf","Завантажити сертифікат")</f>
        <v>Завантажити сертифікат</v>
      </c>
    </row>
    <row r="974" spans="1:3" x14ac:dyDescent="0.3">
      <c r="A974" s="1">
        <v>973</v>
      </c>
      <c r="B974" t="s">
        <v>957</v>
      </c>
      <c r="C974" t="str">
        <f>HYPERLINK("https://talan.bank.gov.ua/get-user-certificate/89bf2BhyCPkYpmluis7q","Завантажити сертифікат")</f>
        <v>Завантажити сертифікат</v>
      </c>
    </row>
    <row r="975" spans="1:3" x14ac:dyDescent="0.3">
      <c r="A975" s="1">
        <v>974</v>
      </c>
      <c r="B975" t="s">
        <v>958</v>
      </c>
      <c r="C975" t="str">
        <f>HYPERLINK("https://talan.bank.gov.ua/get-user-certificate/89bf225Dn3sFlFfls1YF","Завантажити сертифікат")</f>
        <v>Завантажити сертифікат</v>
      </c>
    </row>
    <row r="976" spans="1:3" x14ac:dyDescent="0.3">
      <c r="A976" s="1">
        <v>975</v>
      </c>
      <c r="B976" t="s">
        <v>959</v>
      </c>
      <c r="C976" t="str">
        <f>HYPERLINK("https://talan.bank.gov.ua/get-user-certificate/89bf2PkqB2dSbCvWRbQr","Завантажити сертифікат")</f>
        <v>Завантажити сертифікат</v>
      </c>
    </row>
    <row r="977" spans="1:3" x14ac:dyDescent="0.3">
      <c r="A977" s="1">
        <v>976</v>
      </c>
      <c r="B977" t="s">
        <v>960</v>
      </c>
      <c r="C977" t="str">
        <f>HYPERLINK("https://talan.bank.gov.ua/get-user-certificate/89bf2YVs7wxmix60NSfz","Завантажити сертифікат")</f>
        <v>Завантажити сертифікат</v>
      </c>
    </row>
    <row r="978" spans="1:3" x14ac:dyDescent="0.3">
      <c r="A978" s="1">
        <v>977</v>
      </c>
      <c r="B978" t="s">
        <v>961</v>
      </c>
      <c r="C978" t="str">
        <f>HYPERLINK("https://talan.bank.gov.ua/get-user-certificate/89bf2KUa8aVGzYipqVCI","Завантажити сертифікат")</f>
        <v>Завантажити сертифікат</v>
      </c>
    </row>
    <row r="979" spans="1:3" x14ac:dyDescent="0.3">
      <c r="A979" s="1">
        <v>978</v>
      </c>
      <c r="B979" t="s">
        <v>911</v>
      </c>
      <c r="C979" t="str">
        <f>HYPERLINK("https://talan.bank.gov.ua/get-user-certificate/89bf22fnRq6i1MAjVnhu","Завантажити сертифікат")</f>
        <v>Завантажити сертифікат</v>
      </c>
    </row>
    <row r="980" spans="1:3" x14ac:dyDescent="0.3">
      <c r="A980" s="1">
        <v>979</v>
      </c>
      <c r="B980" t="s">
        <v>962</v>
      </c>
      <c r="C980" t="str">
        <f>HYPERLINK("https://talan.bank.gov.ua/get-user-certificate/89bf2Z8VLfeoTDrYo6y3","Завантажити сертифікат")</f>
        <v>Завантажити сертифікат</v>
      </c>
    </row>
    <row r="981" spans="1:3" x14ac:dyDescent="0.3">
      <c r="A981" s="1">
        <v>980</v>
      </c>
      <c r="B981" t="s">
        <v>963</v>
      </c>
      <c r="C981" t="str">
        <f>HYPERLINK("https://talan.bank.gov.ua/get-user-certificate/89bf2eT-332pOHjubPjM","Завантажити сертифікат")</f>
        <v>Завантажити сертифікат</v>
      </c>
    </row>
    <row r="982" spans="1:3" x14ac:dyDescent="0.3">
      <c r="A982" s="1">
        <v>981</v>
      </c>
      <c r="B982" t="s">
        <v>964</v>
      </c>
      <c r="C982" t="str">
        <f>HYPERLINK("https://talan.bank.gov.ua/get-user-certificate/89bf2h6hSiDOdvjozE_A","Завантажити сертифікат")</f>
        <v>Завантажити сертифікат</v>
      </c>
    </row>
    <row r="983" spans="1:3" x14ac:dyDescent="0.3">
      <c r="A983" s="1">
        <v>982</v>
      </c>
      <c r="B983" t="s">
        <v>965</v>
      </c>
      <c r="C983" t="str">
        <f>HYPERLINK("https://talan.bank.gov.ua/get-user-certificate/89bf2ex_pcgYrseEH0lS","Завантажити сертифікат")</f>
        <v>Завантажити сертифікат</v>
      </c>
    </row>
    <row r="984" spans="1:3" x14ac:dyDescent="0.3">
      <c r="A984" s="1">
        <v>983</v>
      </c>
      <c r="B984" t="s">
        <v>662</v>
      </c>
      <c r="C984" t="str">
        <f>HYPERLINK("https://talan.bank.gov.ua/get-user-certificate/89bf2zyFTY8QXuEPOPBP","Завантажити сертифікат")</f>
        <v>Завантажити сертифікат</v>
      </c>
    </row>
    <row r="985" spans="1:3" x14ac:dyDescent="0.3">
      <c r="A985" s="1">
        <v>984</v>
      </c>
      <c r="B985" t="s">
        <v>966</v>
      </c>
      <c r="C985" t="str">
        <f>HYPERLINK("https://talan.bank.gov.ua/get-user-certificate/89bf2cEtxek9LzADHXWt","Завантажити сертифікат")</f>
        <v>Завантажити сертифікат</v>
      </c>
    </row>
    <row r="986" spans="1:3" x14ac:dyDescent="0.3">
      <c r="A986" s="1">
        <v>985</v>
      </c>
      <c r="B986" t="s">
        <v>967</v>
      </c>
      <c r="C986" t="str">
        <f>HYPERLINK("https://talan.bank.gov.ua/get-user-certificate/89bf2TDJ1FiuxGgqIpU0","Завантажити сертифікат")</f>
        <v>Завантажити сертифікат</v>
      </c>
    </row>
    <row r="987" spans="1:3" x14ac:dyDescent="0.3">
      <c r="A987" s="1">
        <v>986</v>
      </c>
      <c r="B987" t="s">
        <v>968</v>
      </c>
      <c r="C987" t="str">
        <f>HYPERLINK("https://talan.bank.gov.ua/get-user-certificate/89bf2CLBhf_25YKgjs2s","Завантажити сертифікат")</f>
        <v>Завантажити сертифікат</v>
      </c>
    </row>
    <row r="988" spans="1:3" x14ac:dyDescent="0.3">
      <c r="A988" s="1">
        <v>987</v>
      </c>
      <c r="B988" t="s">
        <v>969</v>
      </c>
      <c r="C988" t="str">
        <f>HYPERLINK("https://talan.bank.gov.ua/get-user-certificate/89bf2MCFVSmDyLQEBH60","Завантажити сертифікат")</f>
        <v>Завантажити сертифікат</v>
      </c>
    </row>
    <row r="989" spans="1:3" x14ac:dyDescent="0.3">
      <c r="A989" s="1">
        <v>988</v>
      </c>
      <c r="B989" t="s">
        <v>970</v>
      </c>
      <c r="C989" t="str">
        <f>HYPERLINK("https://talan.bank.gov.ua/get-user-certificate/89bf2HrblhiKxL_DOt-H","Завантажити сертифікат")</f>
        <v>Завантажити сертифікат</v>
      </c>
    </row>
    <row r="990" spans="1:3" x14ac:dyDescent="0.3">
      <c r="A990" s="1">
        <v>989</v>
      </c>
      <c r="B990" t="s">
        <v>971</v>
      </c>
      <c r="C990" t="str">
        <f>HYPERLINK("https://talan.bank.gov.ua/get-user-certificate/89bf2k_lNEWBZrF7mEfj","Завантажити сертифікат")</f>
        <v>Завантажити сертифікат</v>
      </c>
    </row>
    <row r="991" spans="1:3" x14ac:dyDescent="0.3">
      <c r="A991" s="1">
        <v>990</v>
      </c>
      <c r="B991" t="s">
        <v>972</v>
      </c>
      <c r="C991" t="str">
        <f>HYPERLINK("https://talan.bank.gov.ua/get-user-certificate/89bf2ZBYntNFrvUAJ4dt","Завантажити сертифікат")</f>
        <v>Завантажити сертифікат</v>
      </c>
    </row>
    <row r="992" spans="1:3" x14ac:dyDescent="0.3">
      <c r="A992" s="1">
        <v>991</v>
      </c>
      <c r="B992" t="s">
        <v>973</v>
      </c>
      <c r="C992" t="str">
        <f>HYPERLINK("https://talan.bank.gov.ua/get-user-certificate/89bf2drbyRqoVM4CQtR-","Завантажити сертифікат")</f>
        <v>Завантажити сертифікат</v>
      </c>
    </row>
    <row r="993" spans="1:3" x14ac:dyDescent="0.3">
      <c r="A993" s="1">
        <v>992</v>
      </c>
      <c r="B993" t="s">
        <v>974</v>
      </c>
      <c r="C993" t="str">
        <f>HYPERLINK("https://talan.bank.gov.ua/get-user-certificate/89bf2pA6oQ3620Vauial","Завантажити сертифікат")</f>
        <v>Завантажити сертифікат</v>
      </c>
    </row>
    <row r="994" spans="1:3" x14ac:dyDescent="0.3">
      <c r="A994" s="1">
        <v>993</v>
      </c>
      <c r="B994" t="s">
        <v>975</v>
      </c>
      <c r="C994" t="str">
        <f>HYPERLINK("https://talan.bank.gov.ua/get-user-certificate/89bf2nnI-P3kbmL61iOk","Завантажити сертифікат")</f>
        <v>Завантажити сертифікат</v>
      </c>
    </row>
    <row r="995" spans="1:3" x14ac:dyDescent="0.3">
      <c r="A995" s="1">
        <v>994</v>
      </c>
      <c r="B995" t="s">
        <v>976</v>
      </c>
      <c r="C995" t="str">
        <f>HYPERLINK("https://talan.bank.gov.ua/get-user-certificate/89bf2r2zdUf0RGcXglrl","Завантажити сертифікат")</f>
        <v>Завантажити сертифікат</v>
      </c>
    </row>
    <row r="996" spans="1:3" x14ac:dyDescent="0.3">
      <c r="A996" s="1">
        <v>995</v>
      </c>
      <c r="B996" t="s">
        <v>977</v>
      </c>
      <c r="C996" t="str">
        <f>HYPERLINK("https://talan.bank.gov.ua/get-user-certificate/89bf2UP3UHB24oeEGGrL","Завантажити сертифікат")</f>
        <v>Завантажити сертифікат</v>
      </c>
    </row>
    <row r="997" spans="1:3" x14ac:dyDescent="0.3">
      <c r="A997" s="1">
        <v>996</v>
      </c>
      <c r="B997" t="s">
        <v>978</v>
      </c>
      <c r="C997" t="str">
        <f>HYPERLINK("https://talan.bank.gov.ua/get-user-certificate/89bf2RrWktMql-6IPjbA","Завантажити сертифікат")</f>
        <v>Завантажити сертифікат</v>
      </c>
    </row>
    <row r="998" spans="1:3" x14ac:dyDescent="0.3">
      <c r="A998" s="1">
        <v>997</v>
      </c>
      <c r="B998" t="s">
        <v>979</v>
      </c>
      <c r="C998" t="str">
        <f>HYPERLINK("https://talan.bank.gov.ua/get-user-certificate/89bf2tqnb2S-LUpQzn3X","Завантажити сертифікат")</f>
        <v>Завантажити сертифікат</v>
      </c>
    </row>
    <row r="999" spans="1:3" x14ac:dyDescent="0.3">
      <c r="A999" s="1">
        <v>998</v>
      </c>
      <c r="B999" t="s">
        <v>980</v>
      </c>
      <c r="C999" t="str">
        <f>HYPERLINK("https://talan.bank.gov.ua/get-user-certificate/89bf24UUEr9C4cqJi6BI","Завантажити сертифікат")</f>
        <v>Завантажити сертифікат</v>
      </c>
    </row>
    <row r="1000" spans="1:3" x14ac:dyDescent="0.3">
      <c r="A1000" s="1">
        <v>999</v>
      </c>
      <c r="B1000" t="s">
        <v>981</v>
      </c>
      <c r="C1000" t="str">
        <f>HYPERLINK("https://talan.bank.gov.ua/get-user-certificate/89bf2nivUFmrJZQxhlSA","Завантажити сертифікат")</f>
        <v>Завантажити сертифікат</v>
      </c>
    </row>
    <row r="1001" spans="1:3" x14ac:dyDescent="0.3">
      <c r="A1001" s="1">
        <v>1000</v>
      </c>
      <c r="B1001" t="s">
        <v>982</v>
      </c>
      <c r="C1001" t="str">
        <f>HYPERLINK("https://talan.bank.gov.ua/get-user-certificate/89bf2I-NcU1GXDk28Osx","Завантажити сертифікат")</f>
        <v>Завантажити сертифікат</v>
      </c>
    </row>
    <row r="1002" spans="1:3" x14ac:dyDescent="0.3">
      <c r="A1002" s="1">
        <v>1001</v>
      </c>
      <c r="B1002" t="s">
        <v>983</v>
      </c>
      <c r="C1002" t="str">
        <f>HYPERLINK("https://talan.bank.gov.ua/get-user-certificate/89bf2U-8L9xWB3vUZKGt","Завантажити сертифікат")</f>
        <v>Завантажити сертифікат</v>
      </c>
    </row>
    <row r="1003" spans="1:3" x14ac:dyDescent="0.3">
      <c r="A1003" s="1">
        <v>1002</v>
      </c>
      <c r="B1003" t="s">
        <v>984</v>
      </c>
      <c r="C1003" t="str">
        <f>HYPERLINK("https://talan.bank.gov.ua/get-user-certificate/89bf2jh99V2wfXPiz1nQ","Завантажити сертифікат")</f>
        <v>Завантажити сертифікат</v>
      </c>
    </row>
    <row r="1004" spans="1:3" x14ac:dyDescent="0.3">
      <c r="A1004" s="1">
        <v>1003</v>
      </c>
      <c r="B1004" t="s">
        <v>985</v>
      </c>
      <c r="C1004" t="str">
        <f>HYPERLINK("https://talan.bank.gov.ua/get-user-certificate/89bf2eirvSAMu8KYGuk5","Завантажити сертифікат")</f>
        <v>Завантажити сертифікат</v>
      </c>
    </row>
    <row r="1005" spans="1:3" x14ac:dyDescent="0.3">
      <c r="A1005" s="1">
        <v>1004</v>
      </c>
      <c r="B1005" t="s">
        <v>986</v>
      </c>
      <c r="C1005" t="str">
        <f>HYPERLINK("https://talan.bank.gov.ua/get-user-certificate/89bf26FO87e_CEgppl0h","Завантажити сертифікат")</f>
        <v>Завантажити сертифікат</v>
      </c>
    </row>
    <row r="1006" spans="1:3" x14ac:dyDescent="0.3">
      <c r="A1006" s="1">
        <v>1005</v>
      </c>
      <c r="B1006" t="s">
        <v>987</v>
      </c>
      <c r="C1006" t="str">
        <f>HYPERLINK("https://talan.bank.gov.ua/get-user-certificate/89bf2QjdUzORGvE-dk3O","Завантажити сертифікат")</f>
        <v>Завантажити сертифікат</v>
      </c>
    </row>
    <row r="1007" spans="1:3" x14ac:dyDescent="0.3">
      <c r="A1007" s="1">
        <v>1006</v>
      </c>
      <c r="B1007" t="s">
        <v>988</v>
      </c>
      <c r="C1007" t="str">
        <f>HYPERLINK("https://talan.bank.gov.ua/get-user-certificate/89bf2-s8DnOFRtahx2X1","Завантажити сертифікат")</f>
        <v>Завантажити сертифікат</v>
      </c>
    </row>
    <row r="1008" spans="1:3" x14ac:dyDescent="0.3">
      <c r="A1008" s="1">
        <v>1007</v>
      </c>
      <c r="B1008" t="s">
        <v>989</v>
      </c>
      <c r="C1008" t="str">
        <f>HYPERLINK("https://talan.bank.gov.ua/get-user-certificate/89bf2KPlq9U9kftASuqX","Завантажити сертифікат")</f>
        <v>Завантажити сертифікат</v>
      </c>
    </row>
    <row r="1009" spans="1:3" x14ac:dyDescent="0.3">
      <c r="A1009" s="1">
        <v>1008</v>
      </c>
      <c r="B1009" t="s">
        <v>990</v>
      </c>
      <c r="C1009" t="str">
        <f>HYPERLINK("https://talan.bank.gov.ua/get-user-certificate/89bf2V1qPKp74hjBO10v","Завантажити сертифікат")</f>
        <v>Завантажити сертифікат</v>
      </c>
    </row>
    <row r="1010" spans="1:3" x14ac:dyDescent="0.3">
      <c r="A1010" s="1">
        <v>1009</v>
      </c>
      <c r="B1010" t="s">
        <v>991</v>
      </c>
      <c r="C1010" t="str">
        <f>HYPERLINK("https://talan.bank.gov.ua/get-user-certificate/89bf2uQV1CmhrcskT1Ue","Завантажити сертифікат")</f>
        <v>Завантажити сертифікат</v>
      </c>
    </row>
    <row r="1011" spans="1:3" x14ac:dyDescent="0.3">
      <c r="A1011" s="1">
        <v>1010</v>
      </c>
      <c r="B1011" t="s">
        <v>992</v>
      </c>
      <c r="C1011" t="str">
        <f>HYPERLINK("https://talan.bank.gov.ua/get-user-certificate/89bf2yk8ECTIAEgeCPJh","Завантажити сертифікат")</f>
        <v>Завантажити сертифікат</v>
      </c>
    </row>
    <row r="1012" spans="1:3" x14ac:dyDescent="0.3">
      <c r="A1012" s="1">
        <v>1011</v>
      </c>
      <c r="B1012" t="s">
        <v>993</v>
      </c>
      <c r="C1012" t="str">
        <f>HYPERLINK("https://talan.bank.gov.ua/get-user-certificate/89bf28614_vo87ZApfua","Завантажити сертифікат")</f>
        <v>Завантажити сертифікат</v>
      </c>
    </row>
    <row r="1013" spans="1:3" x14ac:dyDescent="0.3">
      <c r="A1013" s="1">
        <v>1012</v>
      </c>
      <c r="B1013" t="s">
        <v>994</v>
      </c>
      <c r="C1013" t="str">
        <f>HYPERLINK("https://talan.bank.gov.ua/get-user-certificate/89bf2NNzlJ3rqkcy79-h","Завантажити сертифікат")</f>
        <v>Завантажити сертифікат</v>
      </c>
    </row>
    <row r="1014" spans="1:3" x14ac:dyDescent="0.3">
      <c r="A1014" s="1">
        <v>1013</v>
      </c>
      <c r="B1014" t="s">
        <v>995</v>
      </c>
      <c r="C1014" t="str">
        <f>HYPERLINK("https://talan.bank.gov.ua/get-user-certificate/89bf2GCqSq7Y-gsP6w5S","Завантажити сертифікат")</f>
        <v>Завантажити сертифікат</v>
      </c>
    </row>
    <row r="1015" spans="1:3" x14ac:dyDescent="0.3">
      <c r="A1015" s="1">
        <v>1014</v>
      </c>
      <c r="B1015" t="s">
        <v>996</v>
      </c>
      <c r="C1015" t="str">
        <f>HYPERLINK("https://talan.bank.gov.ua/get-user-certificate/89bf2MLahcJXJcrCtzKl","Завантажити сертифікат")</f>
        <v>Завантажити сертифікат</v>
      </c>
    </row>
    <row r="1016" spans="1:3" x14ac:dyDescent="0.3">
      <c r="A1016" s="1">
        <v>1015</v>
      </c>
      <c r="B1016" t="s">
        <v>997</v>
      </c>
      <c r="C1016" t="str">
        <f>HYPERLINK("https://talan.bank.gov.ua/get-user-certificate/89bf2Ns5-EAjAye8BCPY","Завантажити сертифікат")</f>
        <v>Завантажити сертифікат</v>
      </c>
    </row>
    <row r="1017" spans="1:3" x14ac:dyDescent="0.3">
      <c r="A1017" s="1">
        <v>1016</v>
      </c>
      <c r="B1017" t="s">
        <v>998</v>
      </c>
      <c r="C1017" t="str">
        <f>HYPERLINK("https://talan.bank.gov.ua/get-user-certificate/89bf2T2jpuUfO8yR1Cz_","Завантажити сертифікат")</f>
        <v>Завантажити сертифікат</v>
      </c>
    </row>
    <row r="1018" spans="1:3" x14ac:dyDescent="0.3">
      <c r="A1018" s="1">
        <v>1017</v>
      </c>
      <c r="B1018" t="s">
        <v>999</v>
      </c>
      <c r="C1018" t="str">
        <f>HYPERLINK("https://talan.bank.gov.ua/get-user-certificate/89bf2FkzCb4OOU6nNE_X","Завантажити сертифікат")</f>
        <v>Завантажити сертифікат</v>
      </c>
    </row>
    <row r="1019" spans="1:3" x14ac:dyDescent="0.3">
      <c r="A1019" s="1">
        <v>1018</v>
      </c>
      <c r="B1019" t="s">
        <v>1000</v>
      </c>
      <c r="C1019" t="str">
        <f>HYPERLINK("https://talan.bank.gov.ua/get-user-certificate/89bf2FKZJBclsrj8aBhM","Завантажити сертифікат")</f>
        <v>Завантажити сертифікат</v>
      </c>
    </row>
    <row r="1020" spans="1:3" x14ac:dyDescent="0.3">
      <c r="A1020" s="1">
        <v>1019</v>
      </c>
      <c r="B1020" t="s">
        <v>1001</v>
      </c>
      <c r="C1020" t="str">
        <f>HYPERLINK("https://talan.bank.gov.ua/get-user-certificate/89bf2RFc45kVYmRQBXPW","Завантажити сертифікат")</f>
        <v>Завантажити сертифікат</v>
      </c>
    </row>
    <row r="1021" spans="1:3" x14ac:dyDescent="0.3">
      <c r="A1021" s="1">
        <v>1020</v>
      </c>
      <c r="B1021" t="s">
        <v>1002</v>
      </c>
      <c r="C1021" t="str">
        <f>HYPERLINK("https://talan.bank.gov.ua/get-user-certificate/89bf2u5aCWtYUs6nGgP6","Завантажити сертифікат")</f>
        <v>Завантажити сертифікат</v>
      </c>
    </row>
    <row r="1022" spans="1:3" x14ac:dyDescent="0.3">
      <c r="A1022" s="1">
        <v>1021</v>
      </c>
      <c r="B1022" t="s">
        <v>1003</v>
      </c>
      <c r="C1022" t="str">
        <f>HYPERLINK("https://talan.bank.gov.ua/get-user-certificate/89bf2Pmi8dKtleCUfalW","Завантажити сертифікат")</f>
        <v>Завантажити сертифікат</v>
      </c>
    </row>
    <row r="1023" spans="1:3" x14ac:dyDescent="0.3">
      <c r="A1023" s="1">
        <v>1022</v>
      </c>
      <c r="B1023" t="s">
        <v>1004</v>
      </c>
      <c r="C1023" t="str">
        <f>HYPERLINK("https://talan.bank.gov.ua/get-user-certificate/89bf24h2r9_AANj9WG-L","Завантажити сертифікат")</f>
        <v>Завантажити сертифікат</v>
      </c>
    </row>
    <row r="1024" spans="1:3" x14ac:dyDescent="0.3">
      <c r="A1024" s="1">
        <v>1023</v>
      </c>
      <c r="B1024" t="s">
        <v>1005</v>
      </c>
      <c r="C1024" t="str">
        <f>HYPERLINK("https://talan.bank.gov.ua/get-user-certificate/89bf2rbbCYJk3AZVkDM_","Завантажити сертифікат")</f>
        <v>Завантажити сертифікат</v>
      </c>
    </row>
    <row r="1025" spans="1:3" x14ac:dyDescent="0.3">
      <c r="A1025" s="1">
        <v>1024</v>
      </c>
      <c r="B1025" t="s">
        <v>1006</v>
      </c>
      <c r="C1025" t="str">
        <f>HYPERLINK("https://talan.bank.gov.ua/get-user-certificate/89bf2iJkgUVLddhbeghY","Завантажити сертифікат")</f>
        <v>Завантажити сертифікат</v>
      </c>
    </row>
    <row r="1026" spans="1:3" x14ac:dyDescent="0.3">
      <c r="A1026" s="1">
        <v>1025</v>
      </c>
      <c r="B1026" t="s">
        <v>1007</v>
      </c>
      <c r="C1026" t="str">
        <f>HYPERLINK("https://talan.bank.gov.ua/get-user-certificate/89bf2OK6eRQ7Kl8AdS6r","Завантажити сертифікат")</f>
        <v>Завантажити сертифікат</v>
      </c>
    </row>
    <row r="1027" spans="1:3" x14ac:dyDescent="0.3">
      <c r="A1027" s="1">
        <v>1026</v>
      </c>
      <c r="B1027" t="s">
        <v>1008</v>
      </c>
      <c r="C1027" t="str">
        <f>HYPERLINK("https://talan.bank.gov.ua/get-user-certificate/89bf2Ao1oz6yyQ6QW6i_","Завантажити сертифікат")</f>
        <v>Завантажити сертифікат</v>
      </c>
    </row>
    <row r="1028" spans="1:3" x14ac:dyDescent="0.3">
      <c r="A1028" s="1">
        <v>1027</v>
      </c>
      <c r="B1028" t="s">
        <v>1009</v>
      </c>
      <c r="C1028" t="str">
        <f>HYPERLINK("https://talan.bank.gov.ua/get-user-certificate/89bf2uNGAkRhO6id3doF","Завантажити сертифікат")</f>
        <v>Завантажити сертифікат</v>
      </c>
    </row>
    <row r="1029" spans="1:3" x14ac:dyDescent="0.3">
      <c r="A1029" s="1">
        <v>1028</v>
      </c>
      <c r="B1029" t="s">
        <v>1010</v>
      </c>
      <c r="C1029" t="str">
        <f>HYPERLINK("https://talan.bank.gov.ua/get-user-certificate/89bf2mzVkFHDoHViOqDu","Завантажити сертифікат")</f>
        <v>Завантажити сертифікат</v>
      </c>
    </row>
    <row r="1030" spans="1:3" x14ac:dyDescent="0.3">
      <c r="A1030" s="1">
        <v>1029</v>
      </c>
      <c r="B1030" t="s">
        <v>1011</v>
      </c>
      <c r="C1030" t="str">
        <f>HYPERLINK("https://talan.bank.gov.ua/get-user-certificate/89bf2WUKKgFf_5kBMMng","Завантажити сертифікат")</f>
        <v>Завантажити сертифікат</v>
      </c>
    </row>
    <row r="1031" spans="1:3" x14ac:dyDescent="0.3">
      <c r="A1031" s="1">
        <v>1030</v>
      </c>
      <c r="B1031" t="s">
        <v>1000</v>
      </c>
      <c r="C1031" t="str">
        <f>HYPERLINK("https://talan.bank.gov.ua/get-user-certificate/89bf2FnMwEB4DRue-DB4","Завантажити сертифікат")</f>
        <v>Завантажити сертифікат</v>
      </c>
    </row>
    <row r="1032" spans="1:3" x14ac:dyDescent="0.3">
      <c r="A1032" s="1">
        <v>1031</v>
      </c>
      <c r="B1032" t="s">
        <v>936</v>
      </c>
      <c r="C1032" t="str">
        <f>HYPERLINK("https://talan.bank.gov.ua/get-user-certificate/89bf2MkN6dTFoUjp34IL","Завантажити сертифікат")</f>
        <v>Завантажити сертифікат</v>
      </c>
    </row>
    <row r="1033" spans="1:3" x14ac:dyDescent="0.3">
      <c r="A1033" s="1">
        <v>1032</v>
      </c>
      <c r="B1033" t="s">
        <v>1012</v>
      </c>
      <c r="C1033" t="str">
        <f>HYPERLINK("https://talan.bank.gov.ua/get-user-certificate/89bf2QNIYLMdeX89Hj0L","Завантажити сертифікат")</f>
        <v>Завантажити сертифікат</v>
      </c>
    </row>
    <row r="1034" spans="1:3" x14ac:dyDescent="0.3">
      <c r="A1034" s="1">
        <v>1033</v>
      </c>
      <c r="B1034" t="s">
        <v>1013</v>
      </c>
      <c r="C1034" t="str">
        <f>HYPERLINK("https://talan.bank.gov.ua/get-user-certificate/89bf2lDtoHx1SnalsMsP","Завантажити сертифікат")</f>
        <v>Завантажити сертифікат</v>
      </c>
    </row>
    <row r="1035" spans="1:3" x14ac:dyDescent="0.3">
      <c r="A1035" s="1">
        <v>1034</v>
      </c>
      <c r="B1035" t="s">
        <v>1014</v>
      </c>
      <c r="C1035" t="str">
        <f>HYPERLINK("https://talan.bank.gov.ua/get-user-certificate/89bf2rpHWyFg75I6nQBt","Завантажити сертифікат")</f>
        <v>Завантажити сертифікат</v>
      </c>
    </row>
    <row r="1036" spans="1:3" x14ac:dyDescent="0.3">
      <c r="A1036" s="1">
        <v>1035</v>
      </c>
      <c r="B1036" t="s">
        <v>1015</v>
      </c>
      <c r="C1036" t="str">
        <f>HYPERLINK("https://talan.bank.gov.ua/get-user-certificate/89bf2JfnZGG0aOFW8R1-","Завантажити сертифікат")</f>
        <v>Завантажити сертифікат</v>
      </c>
    </row>
    <row r="1037" spans="1:3" x14ac:dyDescent="0.3">
      <c r="A1037" s="1">
        <v>1036</v>
      </c>
      <c r="B1037" t="s">
        <v>1016</v>
      </c>
      <c r="C1037" t="str">
        <f>HYPERLINK("https://talan.bank.gov.ua/get-user-certificate/89bf2i28owdHN2hT85Ks","Завантажити сертифікат")</f>
        <v>Завантажити сертифікат</v>
      </c>
    </row>
    <row r="1038" spans="1:3" x14ac:dyDescent="0.3">
      <c r="A1038" s="1">
        <v>1037</v>
      </c>
      <c r="B1038" t="s">
        <v>1017</v>
      </c>
      <c r="C1038" t="str">
        <f>HYPERLINK("https://talan.bank.gov.ua/get-user-certificate/89bf2nEQAMJTwW_tj4fe","Завантажити сертифікат")</f>
        <v>Завантажити сертифікат</v>
      </c>
    </row>
    <row r="1039" spans="1:3" x14ac:dyDescent="0.3">
      <c r="A1039" s="1">
        <v>1038</v>
      </c>
      <c r="B1039" t="s">
        <v>1018</v>
      </c>
      <c r="C1039" t="str">
        <f>HYPERLINK("https://talan.bank.gov.ua/get-user-certificate/89bf2dFjDkDxzagi2MKY","Завантажити сертифікат")</f>
        <v>Завантажити сертифікат</v>
      </c>
    </row>
    <row r="1040" spans="1:3" x14ac:dyDescent="0.3">
      <c r="A1040" s="1">
        <v>1039</v>
      </c>
      <c r="B1040" t="s">
        <v>1019</v>
      </c>
      <c r="C1040" t="str">
        <f>HYPERLINK("https://talan.bank.gov.ua/get-user-certificate/89bf2_Ka1oiDN_aeSuwi","Завантажити сертифікат")</f>
        <v>Завантажити сертифікат</v>
      </c>
    </row>
    <row r="1041" spans="1:3" x14ac:dyDescent="0.3">
      <c r="A1041" s="1">
        <v>1040</v>
      </c>
      <c r="B1041" t="s">
        <v>1020</v>
      </c>
      <c r="C1041" t="str">
        <f>HYPERLINK("https://talan.bank.gov.ua/get-user-certificate/89bf2IvBzJdSgaD38_E8","Завантажити сертифікат")</f>
        <v>Завантажити сертифікат</v>
      </c>
    </row>
    <row r="1042" spans="1:3" x14ac:dyDescent="0.3">
      <c r="A1042" s="1">
        <v>1041</v>
      </c>
      <c r="B1042" t="s">
        <v>1021</v>
      </c>
      <c r="C1042" t="str">
        <f>HYPERLINK("https://talan.bank.gov.ua/get-user-certificate/89bf2CDoo2Uf51af3W7V","Завантажити сертифікат")</f>
        <v>Завантажити сертифікат</v>
      </c>
    </row>
    <row r="1043" spans="1:3" x14ac:dyDescent="0.3">
      <c r="A1043" s="1">
        <v>1042</v>
      </c>
      <c r="B1043" t="s">
        <v>1022</v>
      </c>
      <c r="C1043" t="str">
        <f>HYPERLINK("https://talan.bank.gov.ua/get-user-certificate/89bf2mUgW9SsPkdj4wp6","Завантажити сертифікат")</f>
        <v>Завантажити сертифікат</v>
      </c>
    </row>
    <row r="1044" spans="1:3" x14ac:dyDescent="0.3">
      <c r="A1044" s="1">
        <v>1043</v>
      </c>
      <c r="B1044" t="s">
        <v>1023</v>
      </c>
      <c r="C1044" t="str">
        <f>HYPERLINK("https://talan.bank.gov.ua/get-user-certificate/89bf2dAUdxP29PbC9rdb","Завантажити сертифікат")</f>
        <v>Завантажити сертифікат</v>
      </c>
    </row>
    <row r="1045" spans="1:3" x14ac:dyDescent="0.3">
      <c r="A1045" s="1">
        <v>1044</v>
      </c>
      <c r="B1045" t="s">
        <v>1024</v>
      </c>
      <c r="C1045" t="str">
        <f>HYPERLINK("https://talan.bank.gov.ua/get-user-certificate/89bf2GZFVh9t1ITJiZ2C","Завантажити сертифікат")</f>
        <v>Завантажити сертифікат</v>
      </c>
    </row>
    <row r="1046" spans="1:3" x14ac:dyDescent="0.3">
      <c r="A1046" s="1">
        <v>1045</v>
      </c>
      <c r="B1046" t="s">
        <v>1025</v>
      </c>
      <c r="C1046" t="str">
        <f>HYPERLINK("https://talan.bank.gov.ua/get-user-certificate/89bf2Fas-wl9eEZ3v4hL","Завантажити сертифікат")</f>
        <v>Завантажити сертифікат</v>
      </c>
    </row>
    <row r="1047" spans="1:3" x14ac:dyDescent="0.3">
      <c r="A1047" s="1">
        <v>1046</v>
      </c>
      <c r="B1047" t="s">
        <v>1026</v>
      </c>
      <c r="C1047" t="str">
        <f>HYPERLINK("https://talan.bank.gov.ua/get-user-certificate/89bf2i0xMDDVdHMjcU3M","Завантажити сертифікат")</f>
        <v>Завантажити сертифікат</v>
      </c>
    </row>
    <row r="1048" spans="1:3" x14ac:dyDescent="0.3">
      <c r="A1048" s="1">
        <v>1047</v>
      </c>
      <c r="B1048" t="s">
        <v>1027</v>
      </c>
      <c r="C1048" t="str">
        <f>HYPERLINK("https://talan.bank.gov.ua/get-user-certificate/89bf2TqmR8h5wKmazcND","Завантажити сертифікат")</f>
        <v>Завантажити сертифікат</v>
      </c>
    </row>
    <row r="1049" spans="1:3" x14ac:dyDescent="0.3">
      <c r="A1049" s="1">
        <v>1048</v>
      </c>
      <c r="B1049" t="s">
        <v>1028</v>
      </c>
      <c r="C1049" t="str">
        <f>HYPERLINK("https://talan.bank.gov.ua/get-user-certificate/89bf2kQ6UqkvxUwcTziX","Завантажити сертифікат")</f>
        <v>Завантажити сертифікат</v>
      </c>
    </row>
    <row r="1050" spans="1:3" x14ac:dyDescent="0.3">
      <c r="A1050" s="1">
        <v>1049</v>
      </c>
      <c r="B1050" t="s">
        <v>1029</v>
      </c>
      <c r="C1050" t="str">
        <f>HYPERLINK("https://talan.bank.gov.ua/get-user-certificate/89bf2iGwVpTiSXRGiXWS","Завантажити сертифікат")</f>
        <v>Завантажити сертифікат</v>
      </c>
    </row>
    <row r="1051" spans="1:3" x14ac:dyDescent="0.3">
      <c r="A1051" s="1">
        <v>1050</v>
      </c>
      <c r="B1051" t="s">
        <v>1030</v>
      </c>
      <c r="C1051" t="str">
        <f>HYPERLINK("https://talan.bank.gov.ua/get-user-certificate/89bf2dBPjckz4afUvd-n","Завантажити сертифікат")</f>
        <v>Завантажити сертифікат</v>
      </c>
    </row>
    <row r="1052" spans="1:3" x14ac:dyDescent="0.3">
      <c r="A1052" s="1">
        <v>1051</v>
      </c>
      <c r="B1052" t="s">
        <v>1031</v>
      </c>
      <c r="C1052" t="str">
        <f>HYPERLINK("https://talan.bank.gov.ua/get-user-certificate/89bf2hCYmczwtwbrDvTl","Завантажити сертифікат")</f>
        <v>Завантажити сертифікат</v>
      </c>
    </row>
    <row r="1053" spans="1:3" x14ac:dyDescent="0.3">
      <c r="A1053" s="1">
        <v>1052</v>
      </c>
      <c r="B1053" t="s">
        <v>1032</v>
      </c>
      <c r="C1053" t="str">
        <f>HYPERLINK("https://talan.bank.gov.ua/get-user-certificate/89bf2HMthbktd3uO5ocq","Завантажити сертифікат")</f>
        <v>Завантажити сертифікат</v>
      </c>
    </row>
    <row r="1054" spans="1:3" x14ac:dyDescent="0.3">
      <c r="A1054" s="1">
        <v>1053</v>
      </c>
      <c r="B1054" t="s">
        <v>1033</v>
      </c>
      <c r="C1054" t="str">
        <f>HYPERLINK("https://talan.bank.gov.ua/get-user-certificate/89bf2geRFf2BmgK_mxul","Завантажити сертифікат")</f>
        <v>Завантажити сертифікат</v>
      </c>
    </row>
    <row r="1055" spans="1:3" x14ac:dyDescent="0.3">
      <c r="A1055" s="1">
        <v>1054</v>
      </c>
      <c r="B1055" t="s">
        <v>1034</v>
      </c>
      <c r="C1055" t="str">
        <f>HYPERLINK("https://talan.bank.gov.ua/get-user-certificate/89bf2S20EUPPh7S8E1RJ","Завантажити сертифікат")</f>
        <v>Завантажити сертифікат</v>
      </c>
    </row>
    <row r="1056" spans="1:3" x14ac:dyDescent="0.3">
      <c r="A1056" s="1">
        <v>1055</v>
      </c>
      <c r="B1056" t="s">
        <v>1035</v>
      </c>
      <c r="C1056" t="str">
        <f>HYPERLINK("https://talan.bank.gov.ua/get-user-certificate/89bf2ARvFmJrHZ-TRhfK","Завантажити сертифікат")</f>
        <v>Завантажити сертифікат</v>
      </c>
    </row>
    <row r="1057" spans="1:3" x14ac:dyDescent="0.3">
      <c r="A1057" s="1">
        <v>1056</v>
      </c>
      <c r="B1057" t="s">
        <v>1036</v>
      </c>
      <c r="C1057" t="str">
        <f>HYPERLINK("https://talan.bank.gov.ua/get-user-certificate/89bf2d5ICpd1qp43ndq3","Завантажити сертифікат")</f>
        <v>Завантажити сертифікат</v>
      </c>
    </row>
    <row r="1058" spans="1:3" x14ac:dyDescent="0.3">
      <c r="A1058" s="1">
        <v>1057</v>
      </c>
      <c r="B1058" t="s">
        <v>1037</v>
      </c>
      <c r="C1058" t="str">
        <f>HYPERLINK("https://talan.bank.gov.ua/get-user-certificate/89bf21WNCwvnWbwF0kno","Завантажити сертифікат")</f>
        <v>Завантажити сертифікат</v>
      </c>
    </row>
    <row r="1059" spans="1:3" x14ac:dyDescent="0.3">
      <c r="A1059" s="1">
        <v>1058</v>
      </c>
      <c r="B1059" t="s">
        <v>1038</v>
      </c>
      <c r="C1059" t="str">
        <f>HYPERLINK("https://talan.bank.gov.ua/get-user-certificate/89bf2NBQbw1uJR5ajYuV","Завантажити сертифікат")</f>
        <v>Завантажити сертифікат</v>
      </c>
    </row>
    <row r="1060" spans="1:3" x14ac:dyDescent="0.3">
      <c r="A1060" s="1">
        <v>1059</v>
      </c>
      <c r="B1060" t="s">
        <v>1039</v>
      </c>
      <c r="C1060" t="str">
        <f>HYPERLINK("https://talan.bank.gov.ua/get-user-certificate/89bf27pCJQi0dkhcHxEd","Завантажити сертифікат")</f>
        <v>Завантажити сертифікат</v>
      </c>
    </row>
    <row r="1061" spans="1:3" x14ac:dyDescent="0.3">
      <c r="A1061" s="1">
        <v>1060</v>
      </c>
      <c r="B1061" t="s">
        <v>1040</v>
      </c>
      <c r="C1061" t="str">
        <f>HYPERLINK("https://talan.bank.gov.ua/get-user-certificate/89bf2u0o7tFw3_a5izXr","Завантажити сертифікат")</f>
        <v>Завантажити сертифікат</v>
      </c>
    </row>
    <row r="1062" spans="1:3" x14ac:dyDescent="0.3">
      <c r="A1062" s="1">
        <v>1061</v>
      </c>
      <c r="B1062" t="s">
        <v>1041</v>
      </c>
      <c r="C1062" t="str">
        <f>HYPERLINK("https://talan.bank.gov.ua/get-user-certificate/89bf29qlxTn4wS5AZI9z","Завантажити сертифікат")</f>
        <v>Завантажити сертифікат</v>
      </c>
    </row>
    <row r="1063" spans="1:3" x14ac:dyDescent="0.3">
      <c r="A1063" s="1">
        <v>1062</v>
      </c>
      <c r="B1063" t="s">
        <v>1042</v>
      </c>
      <c r="C1063" t="str">
        <f>HYPERLINK("https://talan.bank.gov.ua/get-user-certificate/89bf2FxyXKc6wI1Gcl7j","Завантажити сертифікат")</f>
        <v>Завантажити сертифікат</v>
      </c>
    </row>
    <row r="1064" spans="1:3" x14ac:dyDescent="0.3">
      <c r="A1064" s="1">
        <v>1063</v>
      </c>
      <c r="B1064" t="s">
        <v>1043</v>
      </c>
      <c r="C1064" t="str">
        <f>HYPERLINK("https://talan.bank.gov.ua/get-user-certificate/89bf2OVvk6YB7EFlVXuR","Завантажити сертифікат")</f>
        <v>Завантажити сертифікат</v>
      </c>
    </row>
    <row r="1065" spans="1:3" x14ac:dyDescent="0.3">
      <c r="A1065" s="1">
        <v>1064</v>
      </c>
      <c r="B1065" t="s">
        <v>1044</v>
      </c>
      <c r="C1065" t="str">
        <f>HYPERLINK("https://talan.bank.gov.ua/get-user-certificate/89bf2HZ333obwIUvvwIl","Завантажити сертифікат")</f>
        <v>Завантажити сертифікат</v>
      </c>
    </row>
    <row r="1066" spans="1:3" x14ac:dyDescent="0.3">
      <c r="A1066" s="1">
        <v>1065</v>
      </c>
      <c r="B1066" t="s">
        <v>1045</v>
      </c>
      <c r="C1066" t="str">
        <f>HYPERLINK("https://talan.bank.gov.ua/get-user-certificate/89bf22SdfxLA9RJFwYeu","Завантажити сертифікат")</f>
        <v>Завантажити сертифікат</v>
      </c>
    </row>
    <row r="1067" spans="1:3" x14ac:dyDescent="0.3">
      <c r="A1067" s="1">
        <v>1066</v>
      </c>
      <c r="B1067" t="s">
        <v>1046</v>
      </c>
      <c r="C1067" t="str">
        <f>HYPERLINK("https://talan.bank.gov.ua/get-user-certificate/89bf2ajrA4QoI8XtAlqB","Завантажити сертифікат")</f>
        <v>Завантажити сертифікат</v>
      </c>
    </row>
    <row r="1068" spans="1:3" x14ac:dyDescent="0.3">
      <c r="A1068" s="1">
        <v>1067</v>
      </c>
      <c r="B1068" t="s">
        <v>1047</v>
      </c>
      <c r="C1068" t="str">
        <f>HYPERLINK("https://talan.bank.gov.ua/get-user-certificate/89bf2DQAzpsmnxAt3O6K","Завантажити сертифікат")</f>
        <v>Завантажити сертифікат</v>
      </c>
    </row>
    <row r="1069" spans="1:3" x14ac:dyDescent="0.3">
      <c r="A1069" s="1">
        <v>1068</v>
      </c>
      <c r="B1069" t="s">
        <v>1048</v>
      </c>
      <c r="C1069" t="str">
        <f>HYPERLINK("https://talan.bank.gov.ua/get-user-certificate/89bf2qLbm5WHyTkNlwaQ","Завантажити сертифікат")</f>
        <v>Завантажити сертифікат</v>
      </c>
    </row>
    <row r="1070" spans="1:3" x14ac:dyDescent="0.3">
      <c r="A1070" s="1">
        <v>1069</v>
      </c>
      <c r="B1070" t="s">
        <v>1049</v>
      </c>
      <c r="C1070" t="str">
        <f>HYPERLINK("https://talan.bank.gov.ua/get-user-certificate/89bf21XhHwVWkCo_3OzF","Завантажити сертифікат")</f>
        <v>Завантажити сертифікат</v>
      </c>
    </row>
    <row r="1071" spans="1:3" x14ac:dyDescent="0.3">
      <c r="A1071" s="1">
        <v>1070</v>
      </c>
      <c r="B1071" t="s">
        <v>1050</v>
      </c>
      <c r="C1071" t="str">
        <f>HYPERLINK("https://talan.bank.gov.ua/get-user-certificate/89bf2qTu30lfRL7piMe6","Завантажити сертифікат")</f>
        <v>Завантажити сертифікат</v>
      </c>
    </row>
    <row r="1072" spans="1:3" x14ac:dyDescent="0.3">
      <c r="A1072" s="1">
        <v>1071</v>
      </c>
      <c r="B1072" t="s">
        <v>1051</v>
      </c>
      <c r="C1072" t="str">
        <f>HYPERLINK("https://talan.bank.gov.ua/get-user-certificate/89bf2AWa8H9-VnEinsV7","Завантажити сертифікат")</f>
        <v>Завантажити сертифікат</v>
      </c>
    </row>
    <row r="1073" spans="1:3" x14ac:dyDescent="0.3">
      <c r="A1073" s="1">
        <v>1072</v>
      </c>
      <c r="B1073" t="s">
        <v>1052</v>
      </c>
      <c r="C1073" t="str">
        <f>HYPERLINK("https://talan.bank.gov.ua/get-user-certificate/89bf2XPPYFZb0YSD9TvQ","Завантажити сертифікат")</f>
        <v>Завантажити сертифікат</v>
      </c>
    </row>
    <row r="1074" spans="1:3" x14ac:dyDescent="0.3">
      <c r="A1074" s="1">
        <v>1073</v>
      </c>
      <c r="B1074" t="s">
        <v>1053</v>
      </c>
      <c r="C1074" t="str">
        <f>HYPERLINK("https://talan.bank.gov.ua/get-user-certificate/89bf2q-e63JPdtkvMLq-","Завантажити сертифікат")</f>
        <v>Завантажити сертифікат</v>
      </c>
    </row>
    <row r="1075" spans="1:3" x14ac:dyDescent="0.3">
      <c r="A1075" s="1">
        <v>1074</v>
      </c>
      <c r="B1075" t="s">
        <v>1054</v>
      </c>
      <c r="C1075" t="str">
        <f>HYPERLINK("https://talan.bank.gov.ua/get-user-certificate/89bf20DwByz5B2sTcLzl","Завантажити сертифікат")</f>
        <v>Завантажити сертифікат</v>
      </c>
    </row>
    <row r="1076" spans="1:3" x14ac:dyDescent="0.3">
      <c r="A1076" s="1">
        <v>1075</v>
      </c>
      <c r="B1076" t="s">
        <v>1055</v>
      </c>
      <c r="C1076" t="str">
        <f>HYPERLINK("https://talan.bank.gov.ua/get-user-certificate/89bf26NONNLGm7FSHj4j","Завантажити сертифікат")</f>
        <v>Завантажити сертифікат</v>
      </c>
    </row>
    <row r="1077" spans="1:3" x14ac:dyDescent="0.3">
      <c r="A1077" s="1">
        <v>1076</v>
      </c>
      <c r="B1077" t="s">
        <v>1056</v>
      </c>
      <c r="C1077" t="str">
        <f>HYPERLINK("https://talan.bank.gov.ua/get-user-certificate/89bf2yFSDqTYrdPif53-","Завантажити сертифікат")</f>
        <v>Завантажити сертифікат</v>
      </c>
    </row>
    <row r="1078" spans="1:3" x14ac:dyDescent="0.3">
      <c r="A1078" s="1">
        <v>1077</v>
      </c>
      <c r="B1078" t="s">
        <v>1057</v>
      </c>
      <c r="C1078" t="str">
        <f>HYPERLINK("https://talan.bank.gov.ua/get-user-certificate/89bf26iIt40Lp21LSow0","Завантажити сертифікат")</f>
        <v>Завантажити сертифікат</v>
      </c>
    </row>
    <row r="1079" spans="1:3" x14ac:dyDescent="0.3">
      <c r="A1079" s="1">
        <v>1078</v>
      </c>
      <c r="B1079" t="s">
        <v>1058</v>
      </c>
      <c r="C1079" t="str">
        <f>HYPERLINK("https://talan.bank.gov.ua/get-user-certificate/89bf2wSLrkInSrBvjr_o","Завантажити сертифікат")</f>
        <v>Завантажити сертифікат</v>
      </c>
    </row>
    <row r="1080" spans="1:3" x14ac:dyDescent="0.3">
      <c r="A1080" s="1">
        <v>1079</v>
      </c>
      <c r="B1080" t="s">
        <v>1059</v>
      </c>
      <c r="C1080" t="str">
        <f>HYPERLINK("https://talan.bank.gov.ua/get-user-certificate/89bf2emdo2PaOf2bmSMh","Завантажити сертифікат")</f>
        <v>Завантажити сертифікат</v>
      </c>
    </row>
    <row r="1081" spans="1:3" x14ac:dyDescent="0.3">
      <c r="A1081" s="1">
        <v>1080</v>
      </c>
      <c r="B1081" t="s">
        <v>1060</v>
      </c>
      <c r="C1081" t="str">
        <f>HYPERLINK("https://talan.bank.gov.ua/get-user-certificate/89bf2_wSexfye94EWJbn","Завантажити сертифікат")</f>
        <v>Завантажити сертифікат</v>
      </c>
    </row>
    <row r="1082" spans="1:3" x14ac:dyDescent="0.3">
      <c r="A1082" s="1">
        <v>1081</v>
      </c>
      <c r="B1082" t="s">
        <v>1061</v>
      </c>
      <c r="C1082" t="str">
        <f>HYPERLINK("https://talan.bank.gov.ua/get-user-certificate/89bf2K9AVcScL1jt8HUc","Завантажити сертифікат")</f>
        <v>Завантажити сертифікат</v>
      </c>
    </row>
    <row r="1083" spans="1:3" x14ac:dyDescent="0.3">
      <c r="A1083" s="1">
        <v>1082</v>
      </c>
      <c r="B1083" t="s">
        <v>1062</v>
      </c>
      <c r="C1083" t="str">
        <f>HYPERLINK("https://talan.bank.gov.ua/get-user-certificate/89bf2D80x3YX3I9OAjEh","Завантажити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C2" r:id="rId1" tooltip="Завантажити сертифікат" display="Завантажити сертифікат"/>
    <hyperlink ref="C3" r:id="rId2" tooltip="Завантажити сертифікат" display="Завантажити сертифікат"/>
    <hyperlink ref="C4" r:id="rId3" tooltip="Завантажити сертифікат" display="Завантажити сертифікат"/>
    <hyperlink ref="C5" r:id="rId4" tooltip="Завантажити сертифікат" display="Завантажити сертифікат"/>
    <hyperlink ref="C6" r:id="rId5" tooltip="Завантажити сертифікат" display="Завантажити сертифікат"/>
    <hyperlink ref="C7" r:id="rId6" tooltip="Завантажити сертифікат" display="Завантажити сертифікат"/>
    <hyperlink ref="C8" r:id="rId7" tooltip="Завантажити сертифікат" display="Завантажити сертифікат"/>
    <hyperlink ref="C9" r:id="rId8" tooltip="Завантажити сертифікат" display="Завантажити сертифікат"/>
    <hyperlink ref="C10" r:id="rId9" tooltip="Завантажити сертифікат" display="Завантажити сертифікат"/>
    <hyperlink ref="C11" r:id="rId10" tooltip="Завантажити сертифікат" display="Завантажити сертифікат"/>
    <hyperlink ref="C12" r:id="rId11" tooltip="Завантажити сертифікат" display="Завантажити сертифікат"/>
    <hyperlink ref="C13" r:id="rId12" tooltip="Завантажити сертифікат" display="Завантажити сертифікат"/>
    <hyperlink ref="C14" r:id="rId13" tooltip="Завантажити сертифікат" display="Завантажити сертифікат"/>
    <hyperlink ref="C15" r:id="rId14" tooltip="Завантажити сертифікат" display="Завантажити сертифікат"/>
    <hyperlink ref="C16" r:id="rId15" tooltip="Завантажити сертифікат" display="Завантажити сертифікат"/>
    <hyperlink ref="C17" r:id="rId16" tooltip="Завантажити сертифікат" display="Завантажити сертифікат"/>
    <hyperlink ref="C18" r:id="rId17" tooltip="Завантажити сертифікат" display="Завантажити сертифікат"/>
    <hyperlink ref="C19" r:id="rId18" tooltip="Завантажити сертифікат" display="Завантажити сертифікат"/>
    <hyperlink ref="C20" r:id="rId19" tooltip="Завантажити сертифікат" display="Завантажити сертифікат"/>
    <hyperlink ref="C21" r:id="rId20" tooltip="Завантажити сертифікат" display="Завантажити сертифікат"/>
    <hyperlink ref="C22" r:id="rId21" tooltip="Завантажити сертифікат" display="Завантажити сертифікат"/>
    <hyperlink ref="C23" r:id="rId22" tooltip="Завантажити сертифікат" display="Завантажити сертифікат"/>
    <hyperlink ref="C24" r:id="rId23" tooltip="Завантажити сертифікат" display="Завантажити сертифікат"/>
    <hyperlink ref="C25" r:id="rId24" tooltip="Завантажити сертифікат" display="Завантажити сертифікат"/>
    <hyperlink ref="C26" r:id="rId25" tooltip="Завантажити сертифікат" display="Завантажити сертифікат"/>
    <hyperlink ref="C27" r:id="rId26" tooltip="Завантажити сертифікат" display="Завантажити сертифікат"/>
    <hyperlink ref="C28" r:id="rId27" tooltip="Завантажити сертифікат" display="Завантажити сертифікат"/>
    <hyperlink ref="C29" r:id="rId28" tooltip="Завантажити сертифікат" display="Завантажити сертифікат"/>
    <hyperlink ref="C30" r:id="rId29" tooltip="Завантажити сертифікат" display="Завантажити сертифікат"/>
    <hyperlink ref="C31" r:id="rId30" tooltip="Завантажити сертифікат" display="Завантажити сертифікат"/>
    <hyperlink ref="C32" r:id="rId31" tooltip="Завантажити сертифікат" display="Завантажити сертифікат"/>
    <hyperlink ref="C33" r:id="rId32" tooltip="Завантажити сертифікат" display="Завантажити сертифікат"/>
    <hyperlink ref="C34" r:id="rId33" tooltip="Завантажити сертифікат" display="Завантажити сертифікат"/>
    <hyperlink ref="C35" r:id="rId34" tooltip="Завантажити сертифікат" display="Завантажити сертифікат"/>
    <hyperlink ref="C36" r:id="rId35" tooltip="Завантажити сертифікат" display="Завантажити сертифікат"/>
    <hyperlink ref="C37" r:id="rId36" tooltip="Завантажити сертифікат" display="Завантажити сертифікат"/>
    <hyperlink ref="C38" r:id="rId37" tooltip="Завантажити сертифікат" display="Завантажити сертифікат"/>
    <hyperlink ref="C39" r:id="rId38" tooltip="Завантажити сертифікат" display="Завантажити сертифікат"/>
    <hyperlink ref="C40" r:id="rId39" tooltip="Завантажити сертифікат" display="Завантажити сертифікат"/>
    <hyperlink ref="C41" r:id="rId40" tooltip="Завантажити сертифікат" display="Завантажити сертифікат"/>
    <hyperlink ref="C42" r:id="rId41" tooltip="Завантажити сертифікат" display="Завантажити сертифікат"/>
    <hyperlink ref="C43" r:id="rId42" tooltip="Завантажити сертифікат" display="Завантажити сертифікат"/>
    <hyperlink ref="C44" r:id="rId43" tooltip="Завантажити сертифікат" display="Завантажити сертифікат"/>
    <hyperlink ref="C45" r:id="rId44" tooltip="Завантажити сертифікат" display="Завантажити сертифікат"/>
    <hyperlink ref="C46" r:id="rId45" tooltip="Завантажити сертифікат" display="Завантажити сертифікат"/>
    <hyperlink ref="C47" r:id="rId46" tooltip="Завантажити сертифікат" display="Завантажити сертифікат"/>
    <hyperlink ref="C48" r:id="rId47" tooltip="Завантажити сертифікат" display="Завантажити сертифікат"/>
    <hyperlink ref="C49" r:id="rId48" tooltip="Завантажити сертифікат" display="Завантажити сертифікат"/>
    <hyperlink ref="C50" r:id="rId49" tooltip="Завантажити сертифікат" display="Завантажити сертифікат"/>
    <hyperlink ref="C51" r:id="rId50" tooltip="Завантажити сертифікат" display="Завантажити сертифікат"/>
    <hyperlink ref="C52" r:id="rId51" tooltip="Завантажити сертифікат" display="Завантажити сертифікат"/>
    <hyperlink ref="C53" r:id="rId52" tooltip="Завантажити сертифікат" display="Завантажити сертифікат"/>
    <hyperlink ref="C54" r:id="rId53" tooltip="Завантажити сертифікат" display="Завантажити сертифікат"/>
    <hyperlink ref="C55" r:id="rId54" tooltip="Завантажити сертифікат" display="Завантажити сертифікат"/>
    <hyperlink ref="C56" r:id="rId55" tooltip="Завантажити сертифікат" display="Завантажити сертифікат"/>
    <hyperlink ref="C57" r:id="rId56" tooltip="Завантажити сертифікат" display="Завантажити сертифікат"/>
    <hyperlink ref="C58" r:id="rId57" tooltip="Завантажити сертифікат" display="Завантажити сертифікат"/>
    <hyperlink ref="C59" r:id="rId58" tooltip="Завантажити сертифікат" display="Завантажити сертифікат"/>
    <hyperlink ref="C60" r:id="rId59" tooltip="Завантажити сертифікат" display="Завантажити сертифікат"/>
    <hyperlink ref="C61" r:id="rId60" tooltip="Завантажити сертифікат" display="Завантажити сертифікат"/>
    <hyperlink ref="C62" r:id="rId61" tooltip="Завантажити сертифікат" display="Завантажити сертифікат"/>
    <hyperlink ref="C63" r:id="rId62" tooltip="Завантажити сертифікат" display="Завантажити сертифікат"/>
    <hyperlink ref="C64" r:id="rId63" tooltip="Завантажити сертифікат" display="Завантажити сертифікат"/>
    <hyperlink ref="C65" r:id="rId64" tooltip="Завантажити сертифікат" display="Завантажити сертифікат"/>
    <hyperlink ref="C66" r:id="rId65" tooltip="Завантажити сертифікат" display="Завантажити сертифікат"/>
    <hyperlink ref="C67" r:id="rId66" tooltip="Завантажити сертифікат" display="Завантажити сертифікат"/>
    <hyperlink ref="C68" r:id="rId67" tooltip="Завантажити сертифікат" display="Завантажити сертифікат"/>
    <hyperlink ref="C69" r:id="rId68" tooltip="Завантажити сертифікат" display="Завантажити сертифікат"/>
    <hyperlink ref="C70" r:id="rId69" tooltip="Завантажити сертифікат" display="Завантажити сертифікат"/>
    <hyperlink ref="C71" r:id="rId70" tooltip="Завантажити сертифікат" display="Завантажити сертифікат"/>
    <hyperlink ref="C72" r:id="rId71" tooltip="Завантажити сертифікат" display="Завантажити сертифікат"/>
    <hyperlink ref="C73" r:id="rId72" tooltip="Завантажити сертифікат" display="Завантажити сертифікат"/>
    <hyperlink ref="C74" r:id="rId73" tooltip="Завантажити сертифікат" display="Завантажити сертифікат"/>
    <hyperlink ref="C75" r:id="rId74" tooltip="Завантажити сертифікат" display="Завантажити сертифікат"/>
    <hyperlink ref="C76" r:id="rId75" tooltip="Завантажити сертифікат" display="Завантажити сертифікат"/>
    <hyperlink ref="C77" r:id="rId76" tooltip="Завантажити сертифікат" display="Завантажити сертифікат"/>
    <hyperlink ref="C78" r:id="rId77" tooltip="Завантажити сертифікат" display="Завантажити сертифікат"/>
    <hyperlink ref="C79" r:id="rId78" tooltip="Завантажити сертифікат" display="Завантажити сертифікат"/>
    <hyperlink ref="C80" r:id="rId79" tooltip="Завантажити сертифікат" display="Завантажити сертифікат"/>
    <hyperlink ref="C81" r:id="rId80" tooltip="Завантажити сертифікат" display="Завантажити сертифікат"/>
    <hyperlink ref="C82" r:id="rId81" tooltip="Завантажити сертифікат" display="Завантажити сертифікат"/>
    <hyperlink ref="C83" r:id="rId82" tooltip="Завантажити сертифікат" display="Завантажити сертифікат"/>
    <hyperlink ref="C84" r:id="rId83" tooltip="Завантажити сертифікат" display="Завантажити сертифікат"/>
    <hyperlink ref="C85" r:id="rId84" tooltip="Завантажити сертифікат" display="Завантажити сертифікат"/>
    <hyperlink ref="C86" r:id="rId85" tooltip="Завантажити сертифікат" display="Завантажити сертифікат"/>
    <hyperlink ref="C87" r:id="rId86" tooltip="Завантажити сертифікат" display="Завантажити сертифікат"/>
    <hyperlink ref="C88" r:id="rId87" tooltip="Завантажити сертифікат" display="Завантажити сертифікат"/>
    <hyperlink ref="C89" r:id="rId88" tooltip="Завантажити сертифікат" display="Завантажити сертифікат"/>
    <hyperlink ref="C90" r:id="rId89" tooltip="Завантажити сертифікат" display="Завантажити сертифікат"/>
    <hyperlink ref="C91" r:id="rId90" tooltip="Завантажити сертифікат" display="Завантажити сертифікат"/>
    <hyperlink ref="C92" r:id="rId91" tooltip="Завантажити сертифікат" display="Завантажити сертифікат"/>
    <hyperlink ref="C93" r:id="rId92" tooltip="Завантажити сертифікат" display="Завантажити сертифікат"/>
    <hyperlink ref="C94" r:id="rId93" tooltip="Завантажити сертифікат" display="Завантажити сертифікат"/>
    <hyperlink ref="C95" r:id="rId94" tooltip="Завантажити сертифікат" display="Завантажити сертифікат"/>
    <hyperlink ref="C96" r:id="rId95" tooltip="Завантажити сертифікат" display="Завантажити сертифікат"/>
    <hyperlink ref="C97" r:id="rId96" tooltip="Завантажити сертифікат" display="Завантажити сертифікат"/>
    <hyperlink ref="C98" r:id="rId97" tooltip="Завантажити сертифікат" display="Завантажити сертифікат"/>
    <hyperlink ref="C99" r:id="rId98" tooltip="Завантажити сертифікат" display="Завантажити сертифікат"/>
    <hyperlink ref="C100" r:id="rId99" tooltip="Завантажити сертифікат" display="Завантажити сертифікат"/>
    <hyperlink ref="C101" r:id="rId100" tooltip="Завантажити сертифікат" display="Завантажити сертифікат"/>
    <hyperlink ref="C102" r:id="rId101" tooltip="Завантажити сертифікат" display="Завантажити сертифікат"/>
    <hyperlink ref="C103" r:id="rId102" tooltip="Завантажити сертифікат" display="Завантажити сертифікат"/>
    <hyperlink ref="C104" r:id="rId103" tooltip="Завантажити сертифікат" display="Завантажити сертифікат"/>
    <hyperlink ref="C105" r:id="rId104" tooltip="Завантажити сертифікат" display="Завантажити сертифікат"/>
    <hyperlink ref="C106" r:id="rId105" tooltip="Завантажити сертифікат" display="Завантажити сертифікат"/>
    <hyperlink ref="C107" r:id="rId106" tooltip="Завантажити сертифікат" display="Завантажити сертифікат"/>
    <hyperlink ref="C108" r:id="rId107" tooltip="Завантажити сертифікат" display="Завантажити сертифікат"/>
    <hyperlink ref="C109" r:id="rId108" tooltip="Завантажити сертифікат" display="Завантажити сертифікат"/>
    <hyperlink ref="C110" r:id="rId109" tooltip="Завантажити сертифікат" display="Завантажити сертифікат"/>
    <hyperlink ref="C111" r:id="rId110" tooltip="Завантажити сертифікат" display="Завантажити сертифікат"/>
    <hyperlink ref="C112" r:id="rId111" tooltip="Завантажити сертифікат" display="Завантажити сертифікат"/>
    <hyperlink ref="C113" r:id="rId112" tooltip="Завантажити сертифікат" display="Завантажити сертифікат"/>
    <hyperlink ref="C114" r:id="rId113" tooltip="Завантажити сертифікат" display="Завантажити сертифікат"/>
    <hyperlink ref="C115" r:id="rId114" tooltip="Завантажити сертифікат" display="Завантажити сертифікат"/>
    <hyperlink ref="C116" r:id="rId115" tooltip="Завантажити сертифікат" display="Завантажити сертифікат"/>
    <hyperlink ref="C117" r:id="rId116" tooltip="Завантажити сертифікат" display="Завантажити сертифікат"/>
    <hyperlink ref="C118" r:id="rId117" tooltip="Завантажити сертифікат" display="Завантажити сертифікат"/>
    <hyperlink ref="C119" r:id="rId118" tooltip="Завантажити сертифікат" display="Завантажити сертифікат"/>
    <hyperlink ref="C120" r:id="rId119" tooltip="Завантажити сертифікат" display="Завантажити сертифікат"/>
    <hyperlink ref="C121" r:id="rId120" tooltip="Завантажити сертифікат" display="Завантажити сертифікат"/>
    <hyperlink ref="C122" r:id="rId121" tooltip="Завантажити сертифікат" display="Завантажити сертифікат"/>
    <hyperlink ref="C123" r:id="rId122" tooltip="Завантажити сертифікат" display="Завантажити сертифікат"/>
    <hyperlink ref="C124" r:id="rId123" tooltip="Завантажити сертифікат" display="Завантажити сертифікат"/>
    <hyperlink ref="C125" r:id="rId124" tooltip="Завантажити сертифікат" display="Завантажити сертифікат"/>
    <hyperlink ref="C126" r:id="rId125" tooltip="Завантажити сертифікат" display="Завантажити сертифікат"/>
    <hyperlink ref="C127" r:id="rId126" tooltip="Завантажити сертифікат" display="Завантажити сертифікат"/>
    <hyperlink ref="C128" r:id="rId127" tooltip="Завантажити сертифікат" display="Завантажити сертифікат"/>
    <hyperlink ref="C129" r:id="rId128" tooltip="Завантажити сертифікат" display="Завантажити сертифікат"/>
    <hyperlink ref="C130" r:id="rId129" tooltip="Завантажити сертифікат" display="Завантажити сертифікат"/>
    <hyperlink ref="C131" r:id="rId130" tooltip="Завантажити сертифікат" display="Завантажити сертифікат"/>
    <hyperlink ref="C132" r:id="rId131" tooltip="Завантажити сертифікат" display="Завантажити сертифікат"/>
    <hyperlink ref="C133" r:id="rId132" tooltip="Завантажити сертифікат" display="Завантажити сертифікат"/>
    <hyperlink ref="C134" r:id="rId133" tooltip="Завантажити сертифікат" display="Завантажити сертифікат"/>
    <hyperlink ref="C135" r:id="rId134" tooltip="Завантажити сертифікат" display="Завантажити сертифікат"/>
    <hyperlink ref="C136" r:id="rId135" tooltip="Завантажити сертифікат" display="Завантажити сертифікат"/>
    <hyperlink ref="C137" r:id="rId136" tooltip="Завантажити сертифікат" display="Завантажити сертифікат"/>
    <hyperlink ref="C138" r:id="rId137" tooltip="Завантажити сертифікат" display="Завантажити сертифікат"/>
    <hyperlink ref="C139" r:id="rId138" tooltip="Завантажити сертифікат" display="Завантажити сертифікат"/>
    <hyperlink ref="C140" r:id="rId139" tooltip="Завантажити сертифікат" display="Завантажити сертифікат"/>
    <hyperlink ref="C141" r:id="rId140" tooltip="Завантажити сертифікат" display="Завантажити сертифікат"/>
    <hyperlink ref="C142" r:id="rId141" tooltip="Завантажити сертифікат" display="Завантажити сертифікат"/>
    <hyperlink ref="C143" r:id="rId142" tooltip="Завантажити сертифікат" display="Завантажити сертифікат"/>
    <hyperlink ref="C144" r:id="rId143" tooltip="Завантажити сертифікат" display="Завантажити сертифікат"/>
    <hyperlink ref="C145" r:id="rId144" tooltip="Завантажити сертифікат" display="Завантажити сертифікат"/>
    <hyperlink ref="C146" r:id="rId145" tooltip="Завантажити сертифікат" display="Завантажити сертифікат"/>
    <hyperlink ref="C147" r:id="rId146" tooltip="Завантажити сертифікат" display="Завантажити сертифікат"/>
    <hyperlink ref="C148" r:id="rId147" tooltip="Завантажити сертифікат" display="Завантажити сертифікат"/>
    <hyperlink ref="C149" r:id="rId148" tooltip="Завантажити сертифікат" display="Завантажити сертифікат"/>
    <hyperlink ref="C150" r:id="rId149" tooltip="Завантажити сертифікат" display="Завантажити сертифікат"/>
    <hyperlink ref="C151" r:id="rId150" tooltip="Завантажити сертифікат" display="Завантажити сертифікат"/>
    <hyperlink ref="C152" r:id="rId151" tooltip="Завантажити сертифікат" display="Завантажити сертифікат"/>
    <hyperlink ref="C153" r:id="rId152" tooltip="Завантажити сертифікат" display="Завантажити сертифікат"/>
    <hyperlink ref="C154" r:id="rId153" tooltip="Завантажити сертифікат" display="Завантажити сертифікат"/>
    <hyperlink ref="C155" r:id="rId154" tooltip="Завантажити сертифікат" display="Завантажити сертифікат"/>
    <hyperlink ref="C156" r:id="rId155" tooltip="Завантажити сертифікат" display="Завантажити сертифікат"/>
    <hyperlink ref="C157" r:id="rId156" tooltip="Завантажити сертифікат" display="Завантажити сертифікат"/>
    <hyperlink ref="C158" r:id="rId157" tooltip="Завантажити сертифікат" display="Завантажити сертифікат"/>
    <hyperlink ref="C159" r:id="rId158" tooltip="Завантажити сертифікат" display="Завантажити сертифікат"/>
    <hyperlink ref="C160" r:id="rId159" tooltip="Завантажити сертифікат" display="Завантажити сертифікат"/>
    <hyperlink ref="C161" r:id="rId160" tooltip="Завантажити сертифікат" display="Завантажити сертифікат"/>
    <hyperlink ref="C162" r:id="rId161" tooltip="Завантажити сертифікат" display="Завантажити сертифікат"/>
    <hyperlink ref="C163" r:id="rId162" tooltip="Завантажити сертифікат" display="Завантажити сертифікат"/>
    <hyperlink ref="C164" r:id="rId163" tooltip="Завантажити сертифікат" display="Завантажити сертифікат"/>
    <hyperlink ref="C165" r:id="rId164" tooltip="Завантажити сертифікат" display="Завантажити сертифікат"/>
    <hyperlink ref="C166" r:id="rId165" tooltip="Завантажити сертифікат" display="Завантажити сертифікат"/>
    <hyperlink ref="C167" r:id="rId166" tooltip="Завантажити сертифікат" display="Завантажити сертифікат"/>
    <hyperlink ref="C168" r:id="rId167" tooltip="Завантажити сертифікат" display="Завантажити сертифікат"/>
    <hyperlink ref="C169" r:id="rId168" tooltip="Завантажити сертифікат" display="Завантажити сертифікат"/>
    <hyperlink ref="C170" r:id="rId169" tooltip="Завантажити сертифікат" display="Завантажити сертифікат"/>
    <hyperlink ref="C171" r:id="rId170" tooltip="Завантажити сертифікат" display="Завантажити сертифікат"/>
    <hyperlink ref="C172" r:id="rId171" tooltip="Завантажити сертифікат" display="Завантажити сертифікат"/>
    <hyperlink ref="C173" r:id="rId172" tooltip="Завантажити сертифікат" display="Завантажити сертифікат"/>
    <hyperlink ref="C174" r:id="rId173" tooltip="Завантажити сертифікат" display="Завантажити сертифікат"/>
    <hyperlink ref="C175" r:id="rId174" tooltip="Завантажити сертифікат" display="Завантажити сертифікат"/>
    <hyperlink ref="C176" r:id="rId175" tooltip="Завантажити сертифікат" display="Завантажити сертифікат"/>
    <hyperlink ref="C177" r:id="rId176" tooltip="Завантажити сертифікат" display="Завантажити сертифікат"/>
    <hyperlink ref="C178" r:id="rId177" tooltip="Завантажити сертифікат" display="Завантажити сертифікат"/>
    <hyperlink ref="C179" r:id="rId178" tooltip="Завантажити сертифікат" display="Завантажити сертифікат"/>
    <hyperlink ref="C180" r:id="rId179" tooltip="Завантажити сертифікат" display="Завантажити сертифікат"/>
    <hyperlink ref="C181" r:id="rId180" tooltip="Завантажити сертифікат" display="Завантажити сертифікат"/>
    <hyperlink ref="C182" r:id="rId181" tooltip="Завантажити сертифікат" display="Завантажити сертифікат"/>
    <hyperlink ref="C183" r:id="rId182" tooltip="Завантажити сертифікат" display="Завантажити сертифікат"/>
    <hyperlink ref="C184" r:id="rId183" tooltip="Завантажити сертифікат" display="Завантажити сертифікат"/>
    <hyperlink ref="C185" r:id="rId184" tooltip="Завантажити сертифікат" display="Завантажити сертифікат"/>
    <hyperlink ref="C186" r:id="rId185" tooltip="Завантажити сертифікат" display="Завантажити сертифікат"/>
    <hyperlink ref="C187" r:id="rId186" tooltip="Завантажити сертифікат" display="Завантажити сертифікат"/>
    <hyperlink ref="C188" r:id="rId187" tooltip="Завантажити сертифікат" display="Завантажити сертифікат"/>
    <hyperlink ref="C189" r:id="rId188" tooltip="Завантажити сертифікат" display="Завантажити сертифікат"/>
    <hyperlink ref="C190" r:id="rId189" tooltip="Завантажити сертифікат" display="Завантажити сертифікат"/>
    <hyperlink ref="C191" r:id="rId190" tooltip="Завантажити сертифікат" display="Завантажити сертифікат"/>
    <hyperlink ref="C192" r:id="rId191" tooltip="Завантажити сертифікат" display="Завантажити сертифікат"/>
    <hyperlink ref="C193" r:id="rId192" tooltip="Завантажити сертифікат" display="Завантажити сертифікат"/>
    <hyperlink ref="C194" r:id="rId193" tooltip="Завантажити сертифікат" display="Завантажити сертифікат"/>
    <hyperlink ref="C195" r:id="rId194" tooltip="Завантажити сертифікат" display="Завантажити сертифікат"/>
    <hyperlink ref="C196" r:id="rId195" tooltip="Завантажити сертифікат" display="Завантажити сертифікат"/>
    <hyperlink ref="C197" r:id="rId196" tooltip="Завантажити сертифікат" display="Завантажити сертифікат"/>
    <hyperlink ref="C198" r:id="rId197" tooltip="Завантажити сертифікат" display="Завантажити сертифікат"/>
    <hyperlink ref="C199" r:id="rId198" tooltip="Завантажити сертифікат" display="Завантажити сертифікат"/>
    <hyperlink ref="C200" r:id="rId199" tooltip="Завантажити сертифікат" display="Завантажити сертифікат"/>
    <hyperlink ref="C201" r:id="rId200" tooltip="Завантажити сертифікат" display="Завантажити сертифікат"/>
    <hyperlink ref="C202" r:id="rId201" tooltip="Завантажити сертифікат" display="Завантажити сертифікат"/>
    <hyperlink ref="C203" r:id="rId202" tooltip="Завантажити сертифікат" display="Завантажити сертифікат"/>
    <hyperlink ref="C204" r:id="rId203" tooltip="Завантажити сертифікат" display="Завантажити сертифікат"/>
    <hyperlink ref="C205" r:id="rId204" tooltip="Завантажити сертифікат" display="Завантажити сертифікат"/>
    <hyperlink ref="C206" r:id="rId205" tooltip="Завантажити сертифікат" display="Завантажити сертифікат"/>
    <hyperlink ref="C207" r:id="rId206" tooltip="Завантажити сертифікат" display="Завантажити сертифікат"/>
    <hyperlink ref="C208" r:id="rId207" tooltip="Завантажити сертифікат" display="Завантажити сертифікат"/>
    <hyperlink ref="C209" r:id="rId208" tooltip="Завантажити сертифікат" display="Завантажити сертифікат"/>
    <hyperlink ref="C210" r:id="rId209" tooltip="Завантажити сертифікат" display="Завантажити сертифікат"/>
    <hyperlink ref="C211" r:id="rId210" tooltip="Завантажити сертифікат" display="Завантажити сертифікат"/>
    <hyperlink ref="C212" r:id="rId211" tooltip="Завантажити сертифікат" display="Завантажити сертифікат"/>
    <hyperlink ref="C213" r:id="rId212" tooltip="Завантажити сертифікат" display="Завантажити сертифікат"/>
    <hyperlink ref="C214" r:id="rId213" tooltip="Завантажити сертифікат" display="Завантажити сертифікат"/>
    <hyperlink ref="C215" r:id="rId214" tooltip="Завантажити сертифікат" display="Завантажити сертифікат"/>
    <hyperlink ref="C216" r:id="rId215" tooltip="Завантажити сертифікат" display="Завантажити сертифікат"/>
    <hyperlink ref="C217" r:id="rId216" tooltip="Завантажити сертифікат" display="Завантажити сертифікат"/>
    <hyperlink ref="C218" r:id="rId217" tooltip="Завантажити сертифікат" display="Завантажити сертифікат"/>
    <hyperlink ref="C219" r:id="rId218" tooltip="Завантажити сертифікат" display="Завантажити сертифікат"/>
    <hyperlink ref="C220" r:id="rId219" tooltip="Завантажити сертифікат" display="Завантажити сертифікат"/>
    <hyperlink ref="C221" r:id="rId220" tooltip="Завантажити сертифікат" display="Завантажити сертифікат"/>
    <hyperlink ref="C222" r:id="rId221" tooltip="Завантажити сертифікат" display="Завантажити сертифікат"/>
    <hyperlink ref="C223" r:id="rId222" tooltip="Завантажити сертифікат" display="Завантажити сертифікат"/>
    <hyperlink ref="C224" r:id="rId223" tooltip="Завантажити сертифікат" display="Завантажити сертифікат"/>
    <hyperlink ref="C225" r:id="rId224" tooltip="Завантажити сертифікат" display="Завантажити сертифікат"/>
    <hyperlink ref="C226" r:id="rId225" tooltip="Завантажити сертифікат" display="Завантажити сертифікат"/>
    <hyperlink ref="C227" r:id="rId226" tooltip="Завантажити сертифікат" display="Завантажити сертифікат"/>
    <hyperlink ref="C228" r:id="rId227" tooltip="Завантажити сертифікат" display="Завантажити сертифікат"/>
    <hyperlink ref="C229" r:id="rId228" tooltip="Завантажити сертифікат" display="Завантажити сертифікат"/>
    <hyperlink ref="C230" r:id="rId229" tooltip="Завантажити сертифікат" display="Завантажити сертифікат"/>
    <hyperlink ref="C231" r:id="rId230" tooltip="Завантажити сертифікат" display="Завантажити сертифікат"/>
    <hyperlink ref="C232" r:id="rId231" tooltip="Завантажити сертифікат" display="Завантажити сертифікат"/>
    <hyperlink ref="C233" r:id="rId232" tooltip="Завантажити сертифікат" display="Завантажити сертифікат"/>
    <hyperlink ref="C234" r:id="rId233" tooltip="Завантажити сертифікат" display="Завантажити сертифікат"/>
    <hyperlink ref="C235" r:id="rId234" tooltip="Завантажити сертифікат" display="Завантажити сертифікат"/>
    <hyperlink ref="C236" r:id="rId235" tooltip="Завантажити сертифікат" display="Завантажити сертифікат"/>
    <hyperlink ref="C237" r:id="rId236" tooltip="Завантажити сертифікат" display="Завантажити сертифікат"/>
    <hyperlink ref="C238" r:id="rId237" tooltip="Завантажити сертифікат" display="Завантажити сертифікат"/>
    <hyperlink ref="C239" r:id="rId238" tooltip="Завантажити сертифікат" display="Завантажити сертифікат"/>
    <hyperlink ref="C240" r:id="rId239" tooltip="Завантажити сертифікат" display="Завантажити сертифікат"/>
    <hyperlink ref="C241" r:id="rId240" tooltip="Завантажити сертифікат" display="Завантажити сертифікат"/>
    <hyperlink ref="C242" r:id="rId241" tooltip="Завантажити сертифікат" display="Завантажити сертифікат"/>
    <hyperlink ref="C243" r:id="rId242" tooltip="Завантажити сертифікат" display="Завантажити сертифікат"/>
    <hyperlink ref="C244" r:id="rId243" tooltip="Завантажити сертифікат" display="Завантажити сертифікат"/>
    <hyperlink ref="C245" r:id="rId244" tooltip="Завантажити сертифікат" display="Завантажити сертифікат"/>
    <hyperlink ref="C246" r:id="rId245" tooltip="Завантажити сертифікат" display="Завантажити сертифікат"/>
    <hyperlink ref="C247" r:id="rId246" tooltip="Завантажити сертифікат" display="Завантажити сертифікат"/>
    <hyperlink ref="C248" r:id="rId247" tooltip="Завантажити сертифікат" display="Завантажити сертифікат"/>
    <hyperlink ref="C249" r:id="rId248" tooltip="Завантажити сертифікат" display="Завантажити сертифікат"/>
    <hyperlink ref="C250" r:id="rId249" tooltip="Завантажити сертифікат" display="Завантажити сертифікат"/>
    <hyperlink ref="C251" r:id="rId250" tooltip="Завантажити сертифікат" display="Завантажити сертифікат"/>
    <hyperlink ref="C252" r:id="rId251" tooltip="Завантажити сертифікат" display="Завантажити сертифікат"/>
    <hyperlink ref="C253" r:id="rId252" tooltip="Завантажити сертифікат" display="Завантажити сертифікат"/>
    <hyperlink ref="C254" r:id="rId253" tooltip="Завантажити сертифікат" display="Завантажити сертифікат"/>
    <hyperlink ref="C255" r:id="rId254" tooltip="Завантажити сертифікат" display="Завантажити сертифікат"/>
    <hyperlink ref="C256" r:id="rId255" tooltip="Завантажити сертифікат" display="Завантажити сертифікат"/>
    <hyperlink ref="C257" r:id="rId256" tooltip="Завантажити сертифікат" display="Завантажити сертифікат"/>
    <hyperlink ref="C258" r:id="rId257" tooltip="Завантажити сертифікат" display="Завантажити сертифікат"/>
    <hyperlink ref="C259" r:id="rId258" tooltip="Завантажити сертифікат" display="Завантажити сертифікат"/>
    <hyperlink ref="C260" r:id="rId259" tooltip="Завантажити сертифікат" display="Завантажити сертифікат"/>
    <hyperlink ref="C261" r:id="rId260" tooltip="Завантажити сертифікат" display="Завантажити сертифікат"/>
    <hyperlink ref="C262" r:id="rId261" tooltip="Завантажити сертифікат" display="Завантажити сертифікат"/>
    <hyperlink ref="C263" r:id="rId262" tooltip="Завантажити сертифікат" display="Завантажити сертифікат"/>
    <hyperlink ref="C264" r:id="rId263" tooltip="Завантажити сертифікат" display="Завантажити сертифікат"/>
    <hyperlink ref="C265" r:id="rId264" tooltip="Завантажити сертифікат" display="Завантажити сертифікат"/>
    <hyperlink ref="C266" r:id="rId265" tooltip="Завантажити сертифікат" display="Завантажити сертифікат"/>
    <hyperlink ref="C267" r:id="rId266" tooltip="Завантажити сертифікат" display="Завантажити сертифікат"/>
    <hyperlink ref="C268" r:id="rId267" tooltip="Завантажити сертифікат" display="Завантажити сертифікат"/>
    <hyperlink ref="C269" r:id="rId268" tooltip="Завантажити сертифікат" display="Завантажити сертифікат"/>
    <hyperlink ref="C270" r:id="rId269" tooltip="Завантажити сертифікат" display="Завантажити сертифікат"/>
    <hyperlink ref="C271" r:id="rId270" tooltip="Завантажити сертифікат" display="Завантажити сертифікат"/>
    <hyperlink ref="C272" r:id="rId271" tooltip="Завантажити сертифікат" display="Завантажити сертифікат"/>
    <hyperlink ref="C273" r:id="rId272" tooltip="Завантажити сертифікат" display="Завантажити сертифікат"/>
    <hyperlink ref="C274" r:id="rId273" tooltip="Завантажити сертифікат" display="Завантажити сертифікат"/>
    <hyperlink ref="C275" r:id="rId274" tooltip="Завантажити сертифікат" display="Завантажити сертифікат"/>
    <hyperlink ref="C276" r:id="rId275" tooltip="Завантажити сертифікат" display="Завантажити сертифікат"/>
    <hyperlink ref="C277" r:id="rId276" tooltip="Завантажити сертифікат" display="Завантажити сертифікат"/>
    <hyperlink ref="C278" r:id="rId277" tooltip="Завантажити сертифікат" display="Завантажити сертифікат"/>
    <hyperlink ref="C279" r:id="rId278" tooltip="Завантажити сертифікат" display="Завантажити сертифікат"/>
    <hyperlink ref="C280" r:id="rId279" tooltip="Завантажити сертифікат" display="Завантажити сертифікат"/>
    <hyperlink ref="C281" r:id="rId280" tooltip="Завантажити сертифікат" display="Завантажити сертифікат"/>
    <hyperlink ref="C282" r:id="rId281" tooltip="Завантажити сертифікат" display="Завантажити сертифікат"/>
    <hyperlink ref="C283" r:id="rId282" tooltip="Завантажити сертифікат" display="Завантажити сертифікат"/>
    <hyperlink ref="C284" r:id="rId283" tooltip="Завантажити сертифікат" display="Завантажити сертифікат"/>
    <hyperlink ref="C285" r:id="rId284" tooltip="Завантажити сертифікат" display="Завантажити сертифікат"/>
    <hyperlink ref="C286" r:id="rId285" tooltip="Завантажити сертифікат" display="Завантажити сертифікат"/>
    <hyperlink ref="C287" r:id="rId286" tooltip="Завантажити сертифікат" display="Завантажити сертифікат"/>
    <hyperlink ref="C288" r:id="rId287" tooltip="Завантажити сертифікат" display="Завантажити сертифікат"/>
    <hyperlink ref="C289" r:id="rId288" tooltip="Завантажити сертифікат" display="Завантажити сертифікат"/>
    <hyperlink ref="C290" r:id="rId289" tooltip="Завантажити сертифікат" display="Завантажити сертифікат"/>
    <hyperlink ref="C291" r:id="rId290" tooltip="Завантажити сертифікат" display="Завантажити сертифікат"/>
    <hyperlink ref="C292" r:id="rId291" tooltip="Завантажити сертифікат" display="Завантажити сертифікат"/>
    <hyperlink ref="C293" r:id="rId292" tooltip="Завантажити сертифікат" display="Завантажити сертифікат"/>
    <hyperlink ref="C294" r:id="rId293" tooltip="Завантажити сертифікат" display="Завантажити сертифікат"/>
    <hyperlink ref="C295" r:id="rId294" tooltip="Завантажити сертифікат" display="Завантажити сертифікат"/>
    <hyperlink ref="C296" r:id="rId295" tooltip="Завантажити сертифікат" display="Завантажити сертифікат"/>
    <hyperlink ref="C297" r:id="rId296" tooltip="Завантажити сертифікат" display="Завантажити сертифікат"/>
    <hyperlink ref="C298" r:id="rId297" tooltip="Завантажити сертифікат" display="Завантажити сертифікат"/>
    <hyperlink ref="C299" r:id="rId298" tooltip="Завантажити сертифікат" display="Завантажити сертифікат"/>
    <hyperlink ref="C300" r:id="rId299" tooltip="Завантажити сертифікат" display="Завантажити сертифікат"/>
    <hyperlink ref="C301" r:id="rId300" tooltip="Завантажити сертифікат" display="Завантажити сертифікат"/>
    <hyperlink ref="C302" r:id="rId301" tooltip="Завантажити сертифікат" display="Завантажити сертифікат"/>
    <hyperlink ref="C303" r:id="rId302" tooltip="Завантажити сертифікат" display="Завантажити сертифікат"/>
    <hyperlink ref="C304" r:id="rId303" tooltip="Завантажити сертифікат" display="Завантажити сертифікат"/>
    <hyperlink ref="C305" r:id="rId304" tooltip="Завантажити сертифікат" display="Завантажити сертифікат"/>
    <hyperlink ref="C306" r:id="rId305" tooltip="Завантажити сертифікат" display="Завантажити сертифікат"/>
    <hyperlink ref="C307" r:id="rId306" tooltip="Завантажити сертифікат" display="Завантажити сертифікат"/>
    <hyperlink ref="C308" r:id="rId307" tooltip="Завантажити сертифікат" display="Завантажити сертифікат"/>
    <hyperlink ref="C309" r:id="rId308" tooltip="Завантажити сертифікат" display="Завантажити сертифікат"/>
    <hyperlink ref="C310" r:id="rId309" tooltip="Завантажити сертифікат" display="Завантажити сертифікат"/>
    <hyperlink ref="C311" r:id="rId310" tooltip="Завантажити сертифікат" display="Завантажити сертифікат"/>
    <hyperlink ref="C312" r:id="rId311" tooltip="Завантажити сертифікат" display="Завантажити сертифікат"/>
    <hyperlink ref="C313" r:id="rId312" tooltip="Завантажити сертифікат" display="Завантажити сертифікат"/>
    <hyperlink ref="C314" r:id="rId313" tooltip="Завантажити сертифікат" display="Завантажити сертифікат"/>
    <hyperlink ref="C315" r:id="rId314" tooltip="Завантажити сертифікат" display="Завантажити сертифікат"/>
    <hyperlink ref="C316" r:id="rId315" tooltip="Завантажити сертифікат" display="Завантажити сертифікат"/>
    <hyperlink ref="C317" r:id="rId316" tooltip="Завантажити сертифікат" display="Завантажити сертифікат"/>
    <hyperlink ref="C318" r:id="rId317" tooltip="Завантажити сертифікат" display="Завантажити сертифікат"/>
    <hyperlink ref="C319" r:id="rId318" tooltip="Завантажити сертифікат" display="Завантажити сертифікат"/>
    <hyperlink ref="C320" r:id="rId319" tooltip="Завантажити сертифікат" display="Завантажити сертифікат"/>
    <hyperlink ref="C321" r:id="rId320" tooltip="Завантажити сертифікат" display="Завантажити сертифікат"/>
    <hyperlink ref="C322" r:id="rId321" tooltip="Завантажити сертифікат" display="Завантажити сертифікат"/>
    <hyperlink ref="C323" r:id="rId322" tooltip="Завантажити сертифікат" display="Завантажити сертифікат"/>
    <hyperlink ref="C324" r:id="rId323" tooltip="Завантажити сертифікат" display="Завантажити сертифікат"/>
    <hyperlink ref="C325" r:id="rId324" tooltip="Завантажити сертифікат" display="Завантажити сертифікат"/>
    <hyperlink ref="C326" r:id="rId325" tooltip="Завантажити сертифікат" display="Завантажити сертифікат"/>
    <hyperlink ref="C327" r:id="rId326" tooltip="Завантажити сертифікат" display="Завантажити сертифікат"/>
    <hyperlink ref="C328" r:id="rId327" tooltip="Завантажити сертифікат" display="Завантажити сертифікат"/>
    <hyperlink ref="C329" r:id="rId328" tooltip="Завантажити сертифікат" display="Завантажити сертифікат"/>
    <hyperlink ref="C330" r:id="rId329" tooltip="Завантажити сертифікат" display="Завантажити сертифікат"/>
    <hyperlink ref="C331" r:id="rId330" tooltip="Завантажити сертифікат" display="Завантажити сертифікат"/>
    <hyperlink ref="C332" r:id="rId331" tooltip="Завантажити сертифікат" display="Завантажити сертифікат"/>
    <hyperlink ref="C333" r:id="rId332" tooltip="Завантажити сертифікат" display="Завантажити сертифікат"/>
    <hyperlink ref="C334" r:id="rId333" tooltip="Завантажити сертифікат" display="Завантажити сертифікат"/>
    <hyperlink ref="C335" r:id="rId334" tooltip="Завантажити сертифікат" display="Завантажити сертифікат"/>
    <hyperlink ref="C336" r:id="rId335" tooltip="Завантажити сертифікат" display="Завантажити сертифікат"/>
    <hyperlink ref="C337" r:id="rId336" tooltip="Завантажити сертифікат" display="Завантажити сертифікат"/>
    <hyperlink ref="C338" r:id="rId337" tooltip="Завантажити сертифікат" display="Завантажити сертифікат"/>
    <hyperlink ref="C339" r:id="rId338" tooltip="Завантажити сертифікат" display="Завантажити сертифікат"/>
    <hyperlink ref="C340" r:id="rId339" tooltip="Завантажити сертифікат" display="Завантажити сертифікат"/>
    <hyperlink ref="C341" r:id="rId340" tooltip="Завантажити сертифікат" display="Завантажити сертифікат"/>
    <hyperlink ref="C342" r:id="rId341" tooltip="Завантажити сертифікат" display="Завантажити сертифікат"/>
    <hyperlink ref="C343" r:id="rId342" tooltip="Завантажити сертифікат" display="Завантажити сертифікат"/>
    <hyperlink ref="C344" r:id="rId343" tooltip="Завантажити сертифікат" display="Завантажити сертифікат"/>
    <hyperlink ref="C345" r:id="rId344" tooltip="Завантажити сертифікат" display="Завантажити сертифікат"/>
    <hyperlink ref="C346" r:id="rId345" tooltip="Завантажити сертифікат" display="Завантажити сертифікат"/>
    <hyperlink ref="C347" r:id="rId346" tooltip="Завантажити сертифікат" display="Завантажити сертифікат"/>
    <hyperlink ref="C348" r:id="rId347" tooltip="Завантажити сертифікат" display="Завантажити сертифікат"/>
    <hyperlink ref="C349" r:id="rId348" tooltip="Завантажити сертифікат" display="Завантажити сертифікат"/>
    <hyperlink ref="C350" r:id="rId349" tooltip="Завантажити сертифікат" display="Завантажити сертифікат"/>
    <hyperlink ref="C351" r:id="rId350" tooltip="Завантажити сертифікат" display="Завантажити сертифікат"/>
    <hyperlink ref="C352" r:id="rId351" tooltip="Завантажити сертифікат" display="Завантажити сертифікат"/>
    <hyperlink ref="C353" r:id="rId352" tooltip="Завантажити сертифікат" display="Завантажити сертифікат"/>
    <hyperlink ref="C354" r:id="rId353" tooltip="Завантажити сертифікат" display="Завантажити сертифікат"/>
    <hyperlink ref="C355" r:id="rId354" tooltip="Завантажити сертифікат" display="Завантажити сертифікат"/>
    <hyperlink ref="C356" r:id="rId355" tooltip="Завантажити сертифікат" display="Завантажити сертифікат"/>
    <hyperlink ref="C357" r:id="rId356" tooltip="Завантажити сертифікат" display="Завантажити сертифікат"/>
    <hyperlink ref="C358" r:id="rId357" tooltip="Завантажити сертифікат" display="Завантажити сертифікат"/>
    <hyperlink ref="C359" r:id="rId358" tooltip="Завантажити сертифікат" display="Завантажити сертифікат"/>
    <hyperlink ref="C360" r:id="rId359" tooltip="Завантажити сертифікат" display="Завантажити сертифікат"/>
    <hyperlink ref="C361" r:id="rId360" tooltip="Завантажити сертифікат" display="Завантажити сертифікат"/>
    <hyperlink ref="C362" r:id="rId361" tooltip="Завантажити сертифікат" display="Завантажити сертифікат"/>
    <hyperlink ref="C363" r:id="rId362" tooltip="Завантажити сертифікат" display="Завантажити сертифікат"/>
    <hyperlink ref="C364" r:id="rId363" tooltip="Завантажити сертифікат" display="Завантажити сертифікат"/>
    <hyperlink ref="C365" r:id="rId364" tooltip="Завантажити сертифікат" display="Завантажити сертифікат"/>
    <hyperlink ref="C366" r:id="rId365" tooltip="Завантажити сертифікат" display="Завантажити сертифікат"/>
    <hyperlink ref="C367" r:id="rId366" tooltip="Завантажити сертифікат" display="Завантажити сертифікат"/>
    <hyperlink ref="C368" r:id="rId367" tooltip="Завантажити сертифікат" display="Завантажити сертифікат"/>
    <hyperlink ref="C369" r:id="rId368" tooltip="Завантажити сертифікат" display="Завантажити сертифікат"/>
    <hyperlink ref="C370" r:id="rId369" tooltip="Завантажити сертифікат" display="Завантажити сертифікат"/>
    <hyperlink ref="C371" r:id="rId370" tooltip="Завантажити сертифікат" display="Завантажити сертифікат"/>
    <hyperlink ref="C372" r:id="rId371" tooltip="Завантажити сертифікат" display="Завантажити сертифікат"/>
    <hyperlink ref="C373" r:id="rId372" tooltip="Завантажити сертифікат" display="Завантажити сертифікат"/>
    <hyperlink ref="C374" r:id="rId373" tooltip="Завантажити сертифікат" display="Завантажити сертифікат"/>
    <hyperlink ref="C375" r:id="rId374" tooltip="Завантажити сертифікат" display="Завантажити сертифікат"/>
    <hyperlink ref="C376" r:id="rId375" tooltip="Завантажити сертифікат" display="Завантажити сертифікат"/>
    <hyperlink ref="C377" r:id="rId376" tooltip="Завантажити сертифікат" display="Завантажити сертифікат"/>
    <hyperlink ref="C378" r:id="rId377" tooltip="Завантажити сертифікат" display="Завантажити сертифікат"/>
    <hyperlink ref="C379" r:id="rId378" tooltip="Завантажити сертифікат" display="Завантажити сертифікат"/>
    <hyperlink ref="C380" r:id="rId379" tooltip="Завантажити сертифікат" display="Завантажити сертифікат"/>
    <hyperlink ref="C381" r:id="rId380" tooltip="Завантажити сертифікат" display="Завантажити сертифікат"/>
    <hyperlink ref="C382" r:id="rId381" tooltip="Завантажити сертифікат" display="Завантажити сертифікат"/>
    <hyperlink ref="C383" r:id="rId382" tooltip="Завантажити сертифікат" display="Завантажити сертифікат"/>
    <hyperlink ref="C384" r:id="rId383" tooltip="Завантажити сертифікат" display="Завантажити сертифікат"/>
    <hyperlink ref="C385" r:id="rId384" tooltip="Завантажити сертифікат" display="Завантажити сертифікат"/>
    <hyperlink ref="C386" r:id="rId385" tooltip="Завантажити сертифікат" display="Завантажити сертифікат"/>
    <hyperlink ref="C387" r:id="rId386" tooltip="Завантажити сертифікат" display="Завантажити сертифікат"/>
    <hyperlink ref="C388" r:id="rId387" tooltip="Завантажити сертифікат" display="Завантажити сертифікат"/>
    <hyperlink ref="C389" r:id="rId388" tooltip="Завантажити сертифікат" display="Завантажити сертифікат"/>
    <hyperlink ref="C390" r:id="rId389" tooltip="Завантажити сертифікат" display="Завантажити сертифікат"/>
    <hyperlink ref="C391" r:id="rId390" tooltip="Завантажити сертифікат" display="Завантажити сертифікат"/>
    <hyperlink ref="C392" r:id="rId391" tooltip="Завантажити сертифікат" display="Завантажити сертифікат"/>
    <hyperlink ref="C393" r:id="rId392" tooltip="Завантажити сертифікат" display="Завантажити сертифікат"/>
    <hyperlink ref="C394" r:id="rId393" tooltip="Завантажити сертифікат" display="Завантажити сертифікат"/>
    <hyperlink ref="C395" r:id="rId394" tooltip="Завантажити сертифікат" display="Завантажити сертифікат"/>
    <hyperlink ref="C396" r:id="rId395" tooltip="Завантажити сертифікат" display="Завантажити сертифікат"/>
    <hyperlink ref="C397" r:id="rId396" tooltip="Завантажити сертифікат" display="Завантажити сертифікат"/>
    <hyperlink ref="C398" r:id="rId397" tooltip="Завантажити сертифікат" display="Завантажити сертифікат"/>
    <hyperlink ref="C399" r:id="rId398" tooltip="Завантажити сертифікат" display="Завантажити сертифікат"/>
    <hyperlink ref="C400" r:id="rId399" tooltip="Завантажити сертифікат" display="Завантажити сертифікат"/>
    <hyperlink ref="C401" r:id="rId400" tooltip="Завантажити сертифікат" display="Завантажити сертифікат"/>
    <hyperlink ref="C402" r:id="rId401" tooltip="Завантажити сертифікат" display="Завантажити сертифікат"/>
    <hyperlink ref="C403" r:id="rId402" tooltip="Завантажити сертифікат" display="Завантажити сертифікат"/>
    <hyperlink ref="C404" r:id="rId403" tooltip="Завантажити сертифікат" display="Завантажити сертифікат"/>
    <hyperlink ref="C405" r:id="rId404" tooltip="Завантажити сертифікат" display="Завантажити сертифікат"/>
    <hyperlink ref="C406" r:id="rId405" tooltip="Завантажити сертифікат" display="Завантажити сертифікат"/>
    <hyperlink ref="C407" r:id="rId406" tooltip="Завантажити сертифікат" display="Завантажити сертифікат"/>
    <hyperlink ref="C408" r:id="rId407" tooltip="Завантажити сертифікат" display="Завантажити сертифікат"/>
    <hyperlink ref="C409" r:id="rId408" tooltip="Завантажити сертифікат" display="Завантажити сертифікат"/>
    <hyperlink ref="C410" r:id="rId409" tooltip="Завантажити сертифікат" display="Завантажити сертифікат"/>
    <hyperlink ref="C411" r:id="rId410" tooltip="Завантажити сертифікат" display="Завантажити сертифікат"/>
    <hyperlink ref="C412" r:id="rId411" tooltip="Завантажити сертифікат" display="Завантажити сертифікат"/>
    <hyperlink ref="C413" r:id="rId412" tooltip="Завантажити сертифікат" display="Завантажити сертифікат"/>
    <hyperlink ref="C414" r:id="rId413" tooltip="Завантажити сертифікат" display="Завантажити сертифікат"/>
    <hyperlink ref="C415" r:id="rId414" tooltip="Завантажити сертифікат" display="Завантажити сертифікат"/>
    <hyperlink ref="C416" r:id="rId415" tooltip="Завантажити сертифікат" display="Завантажити сертифікат"/>
    <hyperlink ref="C417" r:id="rId416" tooltip="Завантажити сертифікат" display="Завантажити сертифікат"/>
    <hyperlink ref="C418" r:id="rId417" tooltip="Завантажити сертифікат" display="Завантажити сертифікат"/>
    <hyperlink ref="C419" r:id="rId418" tooltip="Завантажити сертифікат" display="Завантажити сертифікат"/>
    <hyperlink ref="C420" r:id="rId419" tooltip="Завантажити сертифікат" display="Завантажити сертифікат"/>
    <hyperlink ref="C421" r:id="rId420" tooltip="Завантажити сертифікат" display="Завантажити сертифікат"/>
    <hyperlink ref="C422" r:id="rId421" tooltip="Завантажити сертифікат" display="Завантажити сертифікат"/>
    <hyperlink ref="C423" r:id="rId422" tooltip="Завантажити сертифікат" display="Завантажити сертифікат"/>
    <hyperlink ref="C424" r:id="rId423" tooltip="Завантажити сертифікат" display="Завантажити сертифікат"/>
    <hyperlink ref="C425" r:id="rId424" tooltip="Завантажити сертифікат" display="Завантажити сертифікат"/>
    <hyperlink ref="C426" r:id="rId425" tooltip="Завантажити сертифікат" display="Завантажити сертифікат"/>
    <hyperlink ref="C427" r:id="rId426" tooltip="Завантажити сертифікат" display="Завантажити сертифікат"/>
    <hyperlink ref="C428" r:id="rId427" tooltip="Завантажити сертифікат" display="Завантажити сертифікат"/>
    <hyperlink ref="C429" r:id="rId428" tooltip="Завантажити сертифікат" display="Завантажити сертифікат"/>
    <hyperlink ref="C430" r:id="rId429" tooltip="Завантажити сертифікат" display="Завантажити сертифікат"/>
    <hyperlink ref="C431" r:id="rId430" tooltip="Завантажити сертифікат" display="Завантажити сертифікат"/>
    <hyperlink ref="C432" r:id="rId431" tooltip="Завантажити сертифікат" display="Завантажити сертифікат"/>
    <hyperlink ref="C433" r:id="rId432" tooltip="Завантажити сертифікат" display="Завантажити сертифікат"/>
    <hyperlink ref="C434" r:id="rId433" tooltip="Завантажити сертифікат" display="Завантажити сертифікат"/>
    <hyperlink ref="C435" r:id="rId434" tooltip="Завантажити сертифікат" display="Завантажити сертифікат"/>
    <hyperlink ref="C436" r:id="rId435" tooltip="Завантажити сертифікат" display="Завантажити сертифікат"/>
    <hyperlink ref="C437" r:id="rId436" tooltip="Завантажити сертифікат" display="Завантажити сертифікат"/>
    <hyperlink ref="C438" r:id="rId437" tooltip="Завантажити сертифікат" display="Завантажити сертифікат"/>
    <hyperlink ref="C439" r:id="rId438" tooltip="Завантажити сертифікат" display="Завантажити сертифікат"/>
    <hyperlink ref="C440" r:id="rId439" tooltip="Завантажити сертифікат" display="Завантажити сертифікат"/>
    <hyperlink ref="C441" r:id="rId440" tooltip="Завантажити сертифікат" display="Завантажити сертифікат"/>
    <hyperlink ref="C442" r:id="rId441" tooltip="Завантажити сертифікат" display="Завантажити сертифікат"/>
    <hyperlink ref="C443" r:id="rId442" tooltip="Завантажити сертифікат" display="Завантажити сертифікат"/>
    <hyperlink ref="C444" r:id="rId443" tooltip="Завантажити сертифікат" display="Завантажити сертифікат"/>
    <hyperlink ref="C445" r:id="rId444" tooltip="Завантажити сертифікат" display="Завантажити сертифікат"/>
    <hyperlink ref="C446" r:id="rId445" tooltip="Завантажити сертифікат" display="Завантажити сертифікат"/>
    <hyperlink ref="C447" r:id="rId446" tooltip="Завантажити сертифікат" display="Завантажити сертифікат"/>
    <hyperlink ref="C448" r:id="rId447" tooltip="Завантажити сертифікат" display="Завантажити сертифікат"/>
    <hyperlink ref="C449" r:id="rId448" tooltip="Завантажити сертифікат" display="Завантажити сертифікат"/>
    <hyperlink ref="C450" r:id="rId449" tooltip="Завантажити сертифікат" display="Завантажити сертифікат"/>
    <hyperlink ref="C451" r:id="rId450" tooltip="Завантажити сертифікат" display="Завантажити сертифікат"/>
    <hyperlink ref="C452" r:id="rId451" tooltip="Завантажити сертифікат" display="Завантажити сертифікат"/>
    <hyperlink ref="C453" r:id="rId452" tooltip="Завантажити сертифікат" display="Завантажити сертифікат"/>
    <hyperlink ref="C454" r:id="rId453" tooltip="Завантажити сертифікат" display="Завантажити сертифікат"/>
    <hyperlink ref="C455" r:id="rId454" tooltip="Завантажити сертифікат" display="Завантажити сертифікат"/>
    <hyperlink ref="C456" r:id="rId455" tooltip="Завантажити сертифікат" display="Завантажити сертифікат"/>
    <hyperlink ref="C457" r:id="rId456" tooltip="Завантажити сертифікат" display="Завантажити сертифікат"/>
    <hyperlink ref="C458" r:id="rId457" tooltip="Завантажити сертифікат" display="Завантажити сертифікат"/>
    <hyperlink ref="C459" r:id="rId458" tooltip="Завантажити сертифікат" display="Завантажити сертифікат"/>
    <hyperlink ref="C460" r:id="rId459" tooltip="Завантажити сертифікат" display="Завантажити сертифікат"/>
    <hyperlink ref="C461" r:id="rId460" tooltip="Завантажити сертифікат" display="Завантажити сертифікат"/>
    <hyperlink ref="C462" r:id="rId461" tooltip="Завантажити сертифікат" display="Завантажити сертифікат"/>
    <hyperlink ref="C463" r:id="rId462" tooltip="Завантажити сертифікат" display="Завантажити сертифікат"/>
    <hyperlink ref="C464" r:id="rId463" tooltip="Завантажити сертифікат" display="Завантажити сертифікат"/>
    <hyperlink ref="C465" r:id="rId464" tooltip="Завантажити сертифікат" display="Завантажити сертифікат"/>
    <hyperlink ref="C466" r:id="rId465" tooltip="Завантажити сертифікат" display="Завантажити сертифікат"/>
    <hyperlink ref="C467" r:id="rId466" tooltip="Завантажити сертифікат" display="Завантажити сертифікат"/>
    <hyperlink ref="C468" r:id="rId467" tooltip="Завантажити сертифікат" display="Завантажити сертифікат"/>
    <hyperlink ref="C469" r:id="rId468" tooltip="Завантажити сертифікат" display="Завантажити сертифікат"/>
    <hyperlink ref="C470" r:id="rId469" tooltip="Завантажити сертифікат" display="Завантажити сертифікат"/>
    <hyperlink ref="C471" r:id="rId470" tooltip="Завантажити сертифікат" display="Завантажити сертифікат"/>
    <hyperlink ref="C472" r:id="rId471" tooltip="Завантажити сертифікат" display="Завантажити сертифікат"/>
    <hyperlink ref="C473" r:id="rId472" tooltip="Завантажити сертифікат" display="Завантажити сертифікат"/>
    <hyperlink ref="C474" r:id="rId473" tooltip="Завантажити сертифікат" display="Завантажити сертифікат"/>
    <hyperlink ref="C475" r:id="rId474" tooltip="Завантажити сертифікат" display="Завантажити сертифікат"/>
    <hyperlink ref="C476" r:id="rId475" tooltip="Завантажити сертифікат" display="Завантажити сертифікат"/>
    <hyperlink ref="C477" r:id="rId476" tooltip="Завантажити сертифікат" display="Завантажити сертифікат"/>
    <hyperlink ref="C478" r:id="rId477" tooltip="Завантажити сертифікат" display="Завантажити сертифікат"/>
    <hyperlink ref="C479" r:id="rId478" tooltip="Завантажити сертифікат" display="Завантажити сертифікат"/>
    <hyperlink ref="C480" r:id="rId479" tooltip="Завантажити сертифікат" display="Завантажити сертифікат"/>
    <hyperlink ref="C481" r:id="rId480" tooltip="Завантажити сертифікат" display="Завантажити сертифікат"/>
    <hyperlink ref="C482" r:id="rId481" tooltip="Завантажити сертифікат" display="Завантажити сертифікат"/>
    <hyperlink ref="C483" r:id="rId482" tooltip="Завантажити сертифікат" display="Завантажити сертифікат"/>
    <hyperlink ref="C484" r:id="rId483" tooltip="Завантажити сертифікат" display="Завантажити сертифікат"/>
    <hyperlink ref="C485" r:id="rId484" tooltip="Завантажити сертифікат" display="Завантажити сертифікат"/>
    <hyperlink ref="C486" r:id="rId485" tooltip="Завантажити сертифікат" display="Завантажити сертифікат"/>
    <hyperlink ref="C487" r:id="rId486" tooltip="Завантажити сертифікат" display="Завантажити сертифікат"/>
    <hyperlink ref="C488" r:id="rId487" tooltip="Завантажити сертифікат" display="Завантажити сертифікат"/>
    <hyperlink ref="C489" r:id="rId488" tooltip="Завантажити сертифікат" display="Завантажити сертифікат"/>
    <hyperlink ref="C490" r:id="rId489" tooltip="Завантажити сертифікат" display="Завантажити сертифікат"/>
    <hyperlink ref="C491" r:id="rId490" tooltip="Завантажити сертифікат" display="Завантажити сертифікат"/>
    <hyperlink ref="C492" r:id="rId491" tooltip="Завантажити сертифікат" display="Завантажити сертифікат"/>
    <hyperlink ref="C493" r:id="rId492" tooltip="Завантажити сертифікат" display="Завантажити сертифікат"/>
    <hyperlink ref="C494" r:id="rId493" tooltip="Завантажити сертифікат" display="Завантажити сертифікат"/>
    <hyperlink ref="C495" r:id="rId494" tooltip="Завантажити сертифікат" display="Завантажити сертифікат"/>
    <hyperlink ref="C496" r:id="rId495" tooltip="Завантажити сертифікат" display="Завантажити сертифікат"/>
    <hyperlink ref="C497" r:id="rId496" tooltip="Завантажити сертифікат" display="Завантажити сертифікат"/>
    <hyperlink ref="C498" r:id="rId497" tooltip="Завантажити сертифікат" display="Завантажити сертифікат"/>
    <hyperlink ref="C499" r:id="rId498" tooltip="Завантажити сертифікат" display="Завантажити сертифікат"/>
    <hyperlink ref="C500" r:id="rId499" tooltip="Завантажити сертифікат" display="Завантажити сертифікат"/>
    <hyperlink ref="C501" r:id="rId500" tooltip="Завантажити сертифікат" display="Завантажити сертифікат"/>
    <hyperlink ref="C502" r:id="rId501" tooltip="Завантажити сертифікат" display="Завантажити сертифікат"/>
    <hyperlink ref="C503" r:id="rId502" tooltip="Завантажити сертифікат" display="Завантажити сертифікат"/>
    <hyperlink ref="C504" r:id="rId503" tooltip="Завантажити сертифікат" display="Завантажити сертифікат"/>
    <hyperlink ref="C505" r:id="rId504" tooltip="Завантажити сертифікат" display="Завантажити сертифікат"/>
    <hyperlink ref="C506" r:id="rId505" tooltip="Завантажити сертифікат" display="Завантажити сертифікат"/>
    <hyperlink ref="C507" r:id="rId506" tooltip="Завантажити сертифікат" display="Завантажити сертифікат"/>
    <hyperlink ref="C508" r:id="rId507" tooltip="Завантажити сертифікат" display="Завантажити сертифікат"/>
    <hyperlink ref="C509" r:id="rId508" tooltip="Завантажити сертифікат" display="Завантажити сертифікат"/>
    <hyperlink ref="C510" r:id="rId509" tooltip="Завантажити сертифікат" display="Завантажити сертифікат"/>
    <hyperlink ref="C511" r:id="rId510" tooltip="Завантажити сертифікат" display="Завантажити сертифікат"/>
    <hyperlink ref="C512" r:id="rId511" tooltip="Завантажити сертифікат" display="Завантажити сертифікат"/>
    <hyperlink ref="C513" r:id="rId512" tooltip="Завантажити сертифікат" display="Завантажити сертифікат"/>
    <hyperlink ref="C514" r:id="rId513" tooltip="Завантажити сертифікат" display="Завантажити сертифікат"/>
    <hyperlink ref="C515" r:id="rId514" tooltip="Завантажити сертифікат" display="Завантажити сертифікат"/>
    <hyperlink ref="C516" r:id="rId515" tooltip="Завантажити сертифікат" display="Завантажити сертифікат"/>
    <hyperlink ref="C517" r:id="rId516" tooltip="Завантажити сертифікат" display="Завантажити сертифікат"/>
    <hyperlink ref="C518" r:id="rId517" tooltip="Завантажити сертифікат" display="Завантажити сертифікат"/>
    <hyperlink ref="C519" r:id="rId518" tooltip="Завантажити сертифікат" display="Завантажити сертифікат"/>
    <hyperlink ref="C520" r:id="rId519" tooltip="Завантажити сертифікат" display="Завантажити сертифікат"/>
    <hyperlink ref="C521" r:id="rId520" tooltip="Завантажити сертифікат" display="Завантажити сертифікат"/>
    <hyperlink ref="C522" r:id="rId521" tooltip="Завантажити сертифікат" display="Завантажити сертифікат"/>
    <hyperlink ref="C523" r:id="rId522" tooltip="Завантажити сертифікат" display="Завантажити сертифікат"/>
    <hyperlink ref="C524" r:id="rId523" tooltip="Завантажити сертифікат" display="Завантажити сертифікат"/>
    <hyperlink ref="C525" r:id="rId524" tooltip="Завантажити сертифікат" display="Завантажити сертифікат"/>
    <hyperlink ref="C526" r:id="rId525" tooltip="Завантажити сертифікат" display="Завантажити сертифікат"/>
    <hyperlink ref="C527" r:id="rId526" tooltip="Завантажити сертифікат" display="Завантажити сертифікат"/>
    <hyperlink ref="C528" r:id="rId527" tooltip="Завантажити сертифікат" display="Завантажити сертифікат"/>
    <hyperlink ref="C529" r:id="rId528" tooltip="Завантажити сертифікат" display="Завантажити сертифікат"/>
    <hyperlink ref="C530" r:id="rId529" tooltip="Завантажити сертифікат" display="Завантажити сертифікат"/>
    <hyperlink ref="C531" r:id="rId530" tooltip="Завантажити сертифікат" display="Завантажити сертифікат"/>
    <hyperlink ref="C532" r:id="rId531" tooltip="Завантажити сертифікат" display="Завантажити сертифікат"/>
    <hyperlink ref="C533" r:id="rId532" tooltip="Завантажити сертифікат" display="Завантажити сертифікат"/>
    <hyperlink ref="C534" r:id="rId533" tooltip="Завантажити сертифікат" display="Завантажити сертифікат"/>
    <hyperlink ref="C535" r:id="rId534" tooltip="Завантажити сертифікат" display="Завантажити сертифікат"/>
    <hyperlink ref="C536" r:id="rId535" tooltip="Завантажити сертифікат" display="Завантажити сертифікат"/>
    <hyperlink ref="C537" r:id="rId536" tooltip="Завантажити сертифікат" display="Завантажити сертифікат"/>
    <hyperlink ref="C538" r:id="rId537" tooltip="Завантажити сертифікат" display="Завантажити сертифікат"/>
    <hyperlink ref="C539" r:id="rId538" tooltip="Завантажити сертифікат" display="Завантажити сертифікат"/>
    <hyperlink ref="C540" r:id="rId539" tooltip="Завантажити сертифікат" display="Завантажити сертифікат"/>
    <hyperlink ref="C541" r:id="rId540" tooltip="Завантажити сертифікат" display="Завантажити сертифікат"/>
    <hyperlink ref="C542" r:id="rId541" tooltip="Завантажити сертифікат" display="Завантажити сертифікат"/>
    <hyperlink ref="C543" r:id="rId542" tooltip="Завантажити сертифікат" display="Завантажити сертифікат"/>
    <hyperlink ref="C544" r:id="rId543" tooltip="Завантажити сертифікат" display="Завантажити сертифікат"/>
    <hyperlink ref="C545" r:id="rId544" tooltip="Завантажити сертифікат" display="Завантажити сертифікат"/>
    <hyperlink ref="C546" r:id="rId545" tooltip="Завантажити сертифікат" display="Завантажити сертифікат"/>
    <hyperlink ref="C547" r:id="rId546" tooltip="Завантажити сертифікат" display="Завантажити сертифікат"/>
    <hyperlink ref="C548" r:id="rId547" tooltip="Завантажити сертифікат" display="Завантажити сертифікат"/>
    <hyperlink ref="C549" r:id="rId548" tooltip="Завантажити сертифікат" display="Завантажити сертифікат"/>
    <hyperlink ref="C550" r:id="rId549" tooltip="Завантажити сертифікат" display="Завантажити сертифікат"/>
    <hyperlink ref="C551" r:id="rId550" tooltip="Завантажити сертифікат" display="Завантажити сертифікат"/>
    <hyperlink ref="C552" r:id="rId551" tooltip="Завантажити сертифікат" display="Завантажити сертифікат"/>
    <hyperlink ref="C553" r:id="rId552" tooltip="Завантажити сертифікат" display="Завантажити сертифікат"/>
    <hyperlink ref="C554" r:id="rId553" tooltip="Завантажити сертифікат" display="Завантажити сертифікат"/>
    <hyperlink ref="C555" r:id="rId554" tooltip="Завантажити сертифікат" display="Завантажити сертифікат"/>
    <hyperlink ref="C556" r:id="rId555" tooltip="Завантажити сертифікат" display="Завантажити сертифікат"/>
    <hyperlink ref="C557" r:id="rId556" tooltip="Завантажити сертифікат" display="Завантажити сертифікат"/>
    <hyperlink ref="C558" r:id="rId557" tooltip="Завантажити сертифікат" display="Завантажити сертифікат"/>
    <hyperlink ref="C559" r:id="rId558" tooltip="Завантажити сертифікат" display="Завантажити сертифікат"/>
    <hyperlink ref="C560" r:id="rId559" tooltip="Завантажити сертифікат" display="Завантажити сертифікат"/>
    <hyperlink ref="C561" r:id="rId560" tooltip="Завантажити сертифікат" display="Завантажити сертифікат"/>
    <hyperlink ref="C562" r:id="rId561" tooltip="Завантажити сертифікат" display="Завантажити сертифікат"/>
    <hyperlink ref="C563" r:id="rId562" tooltip="Завантажити сертифікат" display="Завантажити сертифікат"/>
    <hyperlink ref="C564" r:id="rId563" tooltip="Завантажити сертифікат" display="Завантажити сертифікат"/>
    <hyperlink ref="C565" r:id="rId564" tooltip="Завантажити сертифікат" display="Завантажити сертифікат"/>
    <hyperlink ref="C566" r:id="rId565" tooltip="Завантажити сертифікат" display="Завантажити сертифікат"/>
    <hyperlink ref="C567" r:id="rId566" tooltip="Завантажити сертифікат" display="Завантажити сертифікат"/>
    <hyperlink ref="C568" r:id="rId567" tooltip="Завантажити сертифікат" display="Завантажити сертифікат"/>
    <hyperlink ref="C569" r:id="rId568" tooltip="Завантажити сертифікат" display="Завантажити сертифікат"/>
    <hyperlink ref="C570" r:id="rId569" tooltip="Завантажити сертифікат" display="Завантажити сертифікат"/>
    <hyperlink ref="C571" r:id="rId570" tooltip="Завантажити сертифікат" display="Завантажити сертифікат"/>
    <hyperlink ref="C572" r:id="rId571" tooltip="Завантажити сертифікат" display="Завантажити сертифікат"/>
    <hyperlink ref="C573" r:id="rId572" tooltip="Завантажити сертифікат" display="Завантажити сертифікат"/>
    <hyperlink ref="C574" r:id="rId573" tooltip="Завантажити сертифікат" display="Завантажити сертифікат"/>
    <hyperlink ref="C575" r:id="rId574" tooltip="Завантажити сертифікат" display="Завантажити сертифікат"/>
    <hyperlink ref="C576" r:id="rId575" tooltip="Завантажити сертифікат" display="Завантажити сертифікат"/>
    <hyperlink ref="C577" r:id="rId576" tooltip="Завантажити сертифікат" display="Завантажити сертифікат"/>
    <hyperlink ref="C578" r:id="rId577" tooltip="Завантажити сертифікат" display="Завантажити сертифікат"/>
    <hyperlink ref="C579" r:id="rId578" tooltip="Завантажити сертифікат" display="Завантажити сертифікат"/>
    <hyperlink ref="C580" r:id="rId579" tooltip="Завантажити сертифікат" display="Завантажити сертифікат"/>
    <hyperlink ref="C581" r:id="rId580" tooltip="Завантажити сертифікат" display="Завантажити сертифікат"/>
    <hyperlink ref="C582" r:id="rId581" tooltip="Завантажити сертифікат" display="Завантажити сертифікат"/>
    <hyperlink ref="C583" r:id="rId582" tooltip="Завантажити сертифікат" display="Завантажити сертифікат"/>
    <hyperlink ref="C584" r:id="rId583" tooltip="Завантажити сертифікат" display="Завантажити сертифікат"/>
    <hyperlink ref="C585" r:id="rId584" tooltip="Завантажити сертифікат" display="Завантажити сертифікат"/>
    <hyperlink ref="C586" r:id="rId585" tooltip="Завантажити сертифікат" display="Завантажити сертифікат"/>
    <hyperlink ref="C587" r:id="rId586" tooltip="Завантажити сертифікат" display="Завантажити сертифікат"/>
    <hyperlink ref="C588" r:id="rId587" tooltip="Завантажити сертифікат" display="Завантажити сертифікат"/>
    <hyperlink ref="C589" r:id="rId588" tooltip="Завантажити сертифікат" display="Завантажити сертифікат"/>
    <hyperlink ref="C590" r:id="rId589" tooltip="Завантажити сертифікат" display="Завантажити сертифікат"/>
    <hyperlink ref="C591" r:id="rId590" tooltip="Завантажити сертифікат" display="Завантажити сертифікат"/>
    <hyperlink ref="C592" r:id="rId591" tooltip="Завантажити сертифікат" display="Завантажити сертифікат"/>
    <hyperlink ref="C593" r:id="rId592" tooltip="Завантажити сертифікат" display="Завантажити сертифікат"/>
    <hyperlink ref="C594" r:id="rId593" tooltip="Завантажити сертифікат" display="Завантажити сертифікат"/>
    <hyperlink ref="C595" r:id="rId594" tooltip="Завантажити сертифікат" display="Завантажити сертифікат"/>
    <hyperlink ref="C596" r:id="rId595" tooltip="Завантажити сертифікат" display="Завантажити сертифікат"/>
    <hyperlink ref="C597" r:id="rId596" tooltip="Завантажити сертифікат" display="Завантажити сертифікат"/>
    <hyperlink ref="C598" r:id="rId597" tooltip="Завантажити сертифікат" display="Завантажити сертифікат"/>
    <hyperlink ref="C599" r:id="rId598" tooltip="Завантажити сертифікат" display="Завантажити сертифікат"/>
    <hyperlink ref="C600" r:id="rId599" tooltip="Завантажити сертифікат" display="Завантажити сертифікат"/>
    <hyperlink ref="C601" r:id="rId600" tooltip="Завантажити сертифікат" display="Завантажити сертифікат"/>
    <hyperlink ref="C602" r:id="rId601" tooltip="Завантажити сертифікат" display="Завантажити сертифікат"/>
    <hyperlink ref="C603" r:id="rId602" tooltip="Завантажити сертифікат" display="Завантажити сертифікат"/>
    <hyperlink ref="C604" r:id="rId603" tooltip="Завантажити сертифікат" display="Завантажити сертифікат"/>
    <hyperlink ref="C605" r:id="rId604" tooltip="Завантажити сертифікат" display="Завантажити сертифікат"/>
    <hyperlink ref="C606" r:id="rId605" tooltip="Завантажити сертифікат" display="Завантажити сертифікат"/>
    <hyperlink ref="C607" r:id="rId606" tooltip="Завантажити сертифікат" display="Завантажити сертифікат"/>
    <hyperlink ref="C608" r:id="rId607" tooltip="Завантажити сертифікат" display="Завантажити сертифікат"/>
    <hyperlink ref="C609" r:id="rId608" tooltip="Завантажити сертифікат" display="Завантажити сертифікат"/>
    <hyperlink ref="C610" r:id="rId609" tooltip="Завантажити сертифікат" display="Завантажити сертифікат"/>
    <hyperlink ref="C611" r:id="rId610" tooltip="Завантажити сертифікат" display="Завантажити сертифікат"/>
    <hyperlink ref="C612" r:id="rId611" tooltip="Завантажити сертифікат" display="Завантажити сертифікат"/>
    <hyperlink ref="C613" r:id="rId612" tooltip="Завантажити сертифікат" display="Завантажити сертифікат"/>
    <hyperlink ref="C614" r:id="rId613" tooltip="Завантажити сертифікат" display="Завантажити сертифікат"/>
    <hyperlink ref="C615" r:id="rId614" tooltip="Завантажити сертифікат" display="Завантажити сертифікат"/>
    <hyperlink ref="C616" r:id="rId615" tooltip="Завантажити сертифікат" display="Завантажити сертифікат"/>
    <hyperlink ref="C617" r:id="rId616" tooltip="Завантажити сертифікат" display="Завантажити сертифікат"/>
    <hyperlink ref="C618" r:id="rId617" tooltip="Завантажити сертифікат" display="Завантажити сертифікат"/>
    <hyperlink ref="C619" r:id="rId618" tooltip="Завантажити сертифікат" display="Завантажити сертифікат"/>
    <hyperlink ref="C620" r:id="rId619" tooltip="Завантажити сертифікат" display="Завантажити сертифікат"/>
    <hyperlink ref="C621" r:id="rId620" tooltip="Завантажити сертифікат" display="Завантажити сертифікат"/>
    <hyperlink ref="C622" r:id="rId621" tooltip="Завантажити сертифікат" display="Завантажити сертифікат"/>
    <hyperlink ref="C623" r:id="rId622" tooltip="Завантажити сертифікат" display="Завантажити сертифікат"/>
    <hyperlink ref="C624" r:id="rId623" tooltip="Завантажити сертифікат" display="Завантажити сертифікат"/>
    <hyperlink ref="C625" r:id="rId624" tooltip="Завантажити сертифікат" display="Завантажити сертифікат"/>
    <hyperlink ref="C626" r:id="rId625" tooltip="Завантажити сертифікат" display="Завантажити сертифікат"/>
    <hyperlink ref="C627" r:id="rId626" tooltip="Завантажити сертифікат" display="Завантажити сертифікат"/>
    <hyperlink ref="C628" r:id="rId627" tooltip="Завантажити сертифікат" display="Завантажити сертифікат"/>
    <hyperlink ref="C629" r:id="rId628" tooltip="Завантажити сертифікат" display="Завантажити сертифікат"/>
    <hyperlink ref="C630" r:id="rId629" tooltip="Завантажити сертифікат" display="Завантажити сертифікат"/>
    <hyperlink ref="C631" r:id="rId630" tooltip="Завантажити сертифікат" display="Завантажити сертифікат"/>
    <hyperlink ref="C632" r:id="rId631" tooltip="Завантажити сертифікат" display="Завантажити сертифікат"/>
    <hyperlink ref="C633" r:id="rId632" tooltip="Завантажити сертифікат" display="Завантажити сертифікат"/>
    <hyperlink ref="C634" r:id="rId633" tooltip="Завантажити сертифікат" display="Завантажити сертифікат"/>
    <hyperlink ref="C635" r:id="rId634" tooltip="Завантажити сертифікат" display="Завантажити сертифікат"/>
    <hyperlink ref="C636" r:id="rId635" tooltip="Завантажити сертифікат" display="Завантажити сертифікат"/>
    <hyperlink ref="C637" r:id="rId636" tooltip="Завантажити сертифікат" display="Завантажити сертифікат"/>
    <hyperlink ref="C638" r:id="rId637" tooltip="Завантажити сертифікат" display="Завантажити сертифікат"/>
    <hyperlink ref="C639" r:id="rId638" tooltip="Завантажити сертифікат" display="Завантажити сертифікат"/>
    <hyperlink ref="C640" r:id="rId639" tooltip="Завантажити сертифікат" display="Завантажити сертифікат"/>
    <hyperlink ref="C641" r:id="rId640" tooltip="Завантажити сертифікат" display="Завантажити сертифікат"/>
    <hyperlink ref="C642" r:id="rId641" tooltip="Завантажити сертифікат" display="Завантажити сертифікат"/>
    <hyperlink ref="C643" r:id="rId642" tooltip="Завантажити сертифікат" display="Завантажити сертифікат"/>
    <hyperlink ref="C644" r:id="rId643" tooltip="Завантажити сертифікат" display="Завантажити сертифікат"/>
    <hyperlink ref="C645" r:id="rId644" tooltip="Завантажити сертифікат" display="Завантажити сертифікат"/>
    <hyperlink ref="C646" r:id="rId645" tooltip="Завантажити сертифікат" display="Завантажити сертифікат"/>
    <hyperlink ref="C647" r:id="rId646" tooltip="Завантажити сертифікат" display="Завантажити сертифікат"/>
    <hyperlink ref="C648" r:id="rId647" tooltip="Завантажити сертифікат" display="Завантажити сертифікат"/>
    <hyperlink ref="C649" r:id="rId648" tooltip="Завантажити сертифікат" display="Завантажити сертифікат"/>
    <hyperlink ref="C650" r:id="rId649" tooltip="Завантажити сертифікат" display="Завантажити сертифікат"/>
    <hyperlink ref="C651" r:id="rId650" tooltip="Завантажити сертифікат" display="Завантажити сертифікат"/>
    <hyperlink ref="C652" r:id="rId651" tooltip="Завантажити сертифікат" display="Завантажити сертифікат"/>
    <hyperlink ref="C653" r:id="rId652" tooltip="Завантажити сертифікат" display="Завантажити сертифікат"/>
    <hyperlink ref="C654" r:id="rId653" tooltip="Завантажити сертифікат" display="Завантажити сертифікат"/>
    <hyperlink ref="C655" r:id="rId654" tooltip="Завантажити сертифікат" display="Завантажити сертифікат"/>
    <hyperlink ref="C656" r:id="rId655" tooltip="Завантажити сертифікат" display="Завантажити сертифікат"/>
    <hyperlink ref="C657" r:id="rId656" tooltip="Завантажити сертифікат" display="Завантажити сертифікат"/>
    <hyperlink ref="C658" r:id="rId657" tooltip="Завантажити сертифікат" display="Завантажити сертифікат"/>
    <hyperlink ref="C659" r:id="rId658" tooltip="Завантажити сертифікат" display="Завантажити сертифікат"/>
    <hyperlink ref="C660" r:id="rId659" tooltip="Завантажити сертифікат" display="Завантажити сертифікат"/>
    <hyperlink ref="C661" r:id="rId660" tooltip="Завантажити сертифікат" display="Завантажити сертифікат"/>
    <hyperlink ref="C662" r:id="rId661" tooltip="Завантажити сертифікат" display="Завантажити сертифікат"/>
    <hyperlink ref="C663" r:id="rId662" tooltip="Завантажити сертифікат" display="Завантажити сертифікат"/>
    <hyperlink ref="C664" r:id="rId663" tooltip="Завантажити сертифікат" display="Завантажити сертифікат"/>
    <hyperlink ref="C665" r:id="rId664" tooltip="Завантажити сертифікат" display="Завантажити сертифікат"/>
    <hyperlink ref="C666" r:id="rId665" tooltip="Завантажити сертифікат" display="Завантажити сертифікат"/>
    <hyperlink ref="C667" r:id="rId666" tooltip="Завантажити сертифікат" display="Завантажити сертифікат"/>
    <hyperlink ref="C668" r:id="rId667" tooltip="Завантажити сертифікат" display="Завантажити сертифікат"/>
    <hyperlink ref="C669" r:id="rId668" tooltip="Завантажити сертифікат" display="Завантажити сертифікат"/>
    <hyperlink ref="C670" r:id="rId669" tooltip="Завантажити сертифікат" display="Завантажити сертифікат"/>
    <hyperlink ref="C671" r:id="rId670" tooltip="Завантажити сертифікат" display="Завантажити сертифікат"/>
    <hyperlink ref="C672" r:id="rId671" tooltip="Завантажити сертифікат" display="Завантажити сертифікат"/>
    <hyperlink ref="C673" r:id="rId672" tooltip="Завантажити сертифікат" display="Завантажити сертифікат"/>
    <hyperlink ref="C674" r:id="rId673" tooltip="Завантажити сертифікат" display="Завантажити сертифікат"/>
    <hyperlink ref="C675" r:id="rId674" tooltip="Завантажити сертифікат" display="Завантажити сертифікат"/>
    <hyperlink ref="C676" r:id="rId675" tooltip="Завантажити сертифікат" display="Завантажити сертифікат"/>
    <hyperlink ref="C677" r:id="rId676" tooltip="Завантажити сертифікат" display="Завантажити сертифікат"/>
    <hyperlink ref="C678" r:id="rId677" tooltip="Завантажити сертифікат" display="Завантажити сертифікат"/>
    <hyperlink ref="C679" r:id="rId678" tooltip="Завантажити сертифікат" display="Завантажити сертифікат"/>
    <hyperlink ref="C680" r:id="rId679" tooltip="Завантажити сертифікат" display="Завантажити сертифікат"/>
    <hyperlink ref="C681" r:id="rId680" tooltip="Завантажити сертифікат" display="Завантажити сертифікат"/>
    <hyperlink ref="C682" r:id="rId681" tooltip="Завантажити сертифікат" display="Завантажити сертифікат"/>
    <hyperlink ref="C683" r:id="rId682" tooltip="Завантажити сертифікат" display="Завантажити сертифікат"/>
    <hyperlink ref="C684" r:id="rId683" tooltip="Завантажити сертифікат" display="Завантажити сертифікат"/>
    <hyperlink ref="C685" r:id="rId684" tooltip="Завантажити сертифікат" display="Завантажити сертифікат"/>
    <hyperlink ref="C686" r:id="rId685" tooltip="Завантажити сертифікат" display="Завантажити сертифікат"/>
    <hyperlink ref="C687" r:id="rId686" tooltip="Завантажити сертифікат" display="Завантажити сертифікат"/>
    <hyperlink ref="C688" r:id="rId687" tooltip="Завантажити сертифікат" display="Завантажити сертифікат"/>
    <hyperlink ref="C689" r:id="rId688" tooltip="Завантажити сертифікат" display="Завантажити сертифікат"/>
    <hyperlink ref="C690" r:id="rId689" tooltip="Завантажити сертифікат" display="Завантажити сертифікат"/>
    <hyperlink ref="C691" r:id="rId690" tooltip="Завантажити сертифікат" display="Завантажити сертифікат"/>
    <hyperlink ref="C692" r:id="rId691" tooltip="Завантажити сертифікат" display="Завантажити сертифікат"/>
    <hyperlink ref="C693" r:id="rId692" tooltip="Завантажити сертифікат" display="Завантажити сертифікат"/>
    <hyperlink ref="C694" r:id="rId693" tooltip="Завантажити сертифікат" display="Завантажити сертифікат"/>
    <hyperlink ref="C695" r:id="rId694" tooltip="Завантажити сертифікат" display="Завантажити сертифікат"/>
    <hyperlink ref="C696" r:id="rId695" tooltip="Завантажити сертифікат" display="Завантажити сертифікат"/>
    <hyperlink ref="C697" r:id="rId696" tooltip="Завантажити сертифікат" display="Завантажити сертифікат"/>
    <hyperlink ref="C698" r:id="rId697" tooltip="Завантажити сертифікат" display="Завантажити сертифікат"/>
    <hyperlink ref="C699" r:id="rId698" tooltip="Завантажити сертифікат" display="Завантажити сертифікат"/>
    <hyperlink ref="C700" r:id="rId699" tooltip="Завантажити сертифікат" display="Завантажити сертифікат"/>
    <hyperlink ref="C701" r:id="rId700" tooltip="Завантажити сертифікат" display="Завантажити сертифікат"/>
    <hyperlink ref="C702" r:id="rId701" tooltip="Завантажити сертифікат" display="Завантажити сертифікат"/>
    <hyperlink ref="C703" r:id="rId702" tooltip="Завантажити сертифікат" display="Завантажити сертифікат"/>
    <hyperlink ref="C704" r:id="rId703" tooltip="Завантажити сертифікат" display="Завантажити сертифікат"/>
    <hyperlink ref="C705" r:id="rId704" tooltip="Завантажити сертифікат" display="Завантажити сертифікат"/>
    <hyperlink ref="C706" r:id="rId705" tooltip="Завантажити сертифікат" display="Завантажити сертифікат"/>
    <hyperlink ref="C707" r:id="rId706" tooltip="Завантажити сертифікат" display="Завантажити сертифікат"/>
    <hyperlink ref="C708" r:id="rId707" tooltip="Завантажити сертифікат" display="Завантажити сертифікат"/>
    <hyperlink ref="C709" r:id="rId708" tooltip="Завантажити сертифікат" display="Завантажити сертифікат"/>
    <hyperlink ref="C710" r:id="rId709" tooltip="Завантажити сертифікат" display="Завантажити сертифікат"/>
    <hyperlink ref="C711" r:id="rId710" tooltip="Завантажити сертифікат" display="Завантажити сертифікат"/>
    <hyperlink ref="C712" r:id="rId711" tooltip="Завантажити сертифікат" display="Завантажити сертифікат"/>
    <hyperlink ref="C713" r:id="rId712" tooltip="Завантажити сертифікат" display="Завантажити сертифікат"/>
    <hyperlink ref="C714" r:id="rId713" tooltip="Завантажити сертифікат" display="Завантажити сертифікат"/>
    <hyperlink ref="C715" r:id="rId714" tooltip="Завантажити сертифікат" display="Завантажити сертифікат"/>
    <hyperlink ref="C716" r:id="rId715" tooltip="Завантажити сертифікат" display="Завантажити сертифікат"/>
    <hyperlink ref="C717" r:id="rId716" tooltip="Завантажити сертифікат" display="Завантажити сертифікат"/>
    <hyperlink ref="C718" r:id="rId717" tooltip="Завантажити сертифікат" display="Завантажити сертифікат"/>
    <hyperlink ref="C719" r:id="rId718" tooltip="Завантажити сертифікат" display="Завантажити сертифікат"/>
    <hyperlink ref="C720" r:id="rId719" tooltip="Завантажити сертифікат" display="Завантажити сертифікат"/>
    <hyperlink ref="C721" r:id="rId720" tooltip="Завантажити сертифікат" display="Завантажити сертифікат"/>
    <hyperlink ref="C722" r:id="rId721" tooltip="Завантажити сертифікат" display="Завантажити сертифікат"/>
    <hyperlink ref="C723" r:id="rId722" tooltip="Завантажити сертифікат" display="Завантажити сертифікат"/>
    <hyperlink ref="C724" r:id="rId723" tooltip="Завантажити сертифікат" display="Завантажити сертифікат"/>
    <hyperlink ref="C725" r:id="rId724" tooltip="Завантажити сертифікат" display="Завантажити сертифікат"/>
    <hyperlink ref="C726" r:id="rId725" tooltip="Завантажити сертифікат" display="Завантажити сертифікат"/>
    <hyperlink ref="C727" r:id="rId726" tooltip="Завантажити сертифікат" display="Завантажити сертифікат"/>
    <hyperlink ref="C728" r:id="rId727" tooltip="Завантажити сертифікат" display="Завантажити сертифікат"/>
    <hyperlink ref="C729" r:id="rId728" tooltip="Завантажити сертифікат" display="Завантажити сертифікат"/>
    <hyperlink ref="C730" r:id="rId729" tooltip="Завантажити сертифікат" display="Завантажити сертифікат"/>
    <hyperlink ref="C731" r:id="rId730" tooltip="Завантажити сертифікат" display="Завантажити сертифікат"/>
    <hyperlink ref="C732" r:id="rId731" tooltip="Завантажити сертифікат" display="Завантажити сертифікат"/>
    <hyperlink ref="C733" r:id="rId732" tooltip="Завантажити сертифікат" display="Завантажити сертифікат"/>
    <hyperlink ref="C734" r:id="rId733" tooltip="Завантажити сертифікат" display="Завантажити сертифікат"/>
    <hyperlink ref="C735" r:id="rId734" tooltip="Завантажити сертифікат" display="Завантажити сертифікат"/>
    <hyperlink ref="C736" r:id="rId735" tooltip="Завантажити сертифікат" display="Завантажити сертифікат"/>
    <hyperlink ref="C737" r:id="rId736" tooltip="Завантажити сертифікат" display="Завантажити сертифікат"/>
    <hyperlink ref="C738" r:id="rId737" tooltip="Завантажити сертифікат" display="Завантажити сертифікат"/>
    <hyperlink ref="C739" r:id="rId738" tooltip="Завантажити сертифікат" display="Завантажити сертифікат"/>
    <hyperlink ref="C740" r:id="rId739" tooltip="Завантажити сертифікат" display="Завантажити сертифікат"/>
    <hyperlink ref="C741" r:id="rId740" tooltip="Завантажити сертифікат" display="Завантажити сертифікат"/>
    <hyperlink ref="C742" r:id="rId741" tooltip="Завантажити сертифікат" display="Завантажити сертифікат"/>
    <hyperlink ref="C743" r:id="rId742" tooltip="Завантажити сертифікат" display="Завантажити сертифікат"/>
    <hyperlink ref="C744" r:id="rId743" tooltip="Завантажити сертифікат" display="Завантажити сертифікат"/>
    <hyperlink ref="C745" r:id="rId744" tooltip="Завантажити сертифікат" display="Завантажити сертифікат"/>
    <hyperlink ref="C746" r:id="rId745" tooltip="Завантажити сертифікат" display="Завантажити сертифікат"/>
    <hyperlink ref="C747" r:id="rId746" tooltip="Завантажити сертифікат" display="Завантажити сертифікат"/>
    <hyperlink ref="C748" r:id="rId747" tooltip="Завантажити сертифікат" display="Завантажити сертифікат"/>
    <hyperlink ref="C749" r:id="rId748" tooltip="Завантажити сертифікат" display="Завантажити сертифікат"/>
    <hyperlink ref="C750" r:id="rId749" tooltip="Завантажити сертифікат" display="Завантажити сертифікат"/>
    <hyperlink ref="C751" r:id="rId750" tooltip="Завантажити сертифікат" display="Завантажити сертифікат"/>
    <hyperlink ref="C752" r:id="rId751" tooltip="Завантажити сертифікат" display="Завантажити сертифікат"/>
    <hyperlink ref="C753" r:id="rId752" tooltip="Завантажити сертифікат" display="Завантажити сертифікат"/>
    <hyperlink ref="C754" r:id="rId753" tooltip="Завантажити сертифікат" display="Завантажити сертифікат"/>
    <hyperlink ref="C755" r:id="rId754" tooltip="Завантажити сертифікат" display="Завантажити сертифікат"/>
    <hyperlink ref="C756" r:id="rId755" tooltip="Завантажити сертифікат" display="Завантажити сертифікат"/>
    <hyperlink ref="C757" r:id="rId756" tooltip="Завантажити сертифікат" display="Завантажити сертифікат"/>
    <hyperlink ref="C758" r:id="rId757" tooltip="Завантажити сертифікат" display="Завантажити сертифікат"/>
    <hyperlink ref="C759" r:id="rId758" tooltip="Завантажити сертифікат" display="Завантажити сертифікат"/>
    <hyperlink ref="C760" r:id="rId759" tooltip="Завантажити сертифікат" display="Завантажити сертифікат"/>
    <hyperlink ref="C761" r:id="rId760" tooltip="Завантажити сертифікат" display="Завантажити сертифікат"/>
    <hyperlink ref="C762" r:id="rId761" tooltip="Завантажити сертифікат" display="Завантажити сертифікат"/>
    <hyperlink ref="C763" r:id="rId762" tooltip="Завантажити сертифікат" display="Завантажити сертифікат"/>
    <hyperlink ref="C764" r:id="rId763" tooltip="Завантажити сертифікат" display="Завантажити сертифікат"/>
    <hyperlink ref="C765" r:id="rId764" tooltip="Завантажити сертифікат" display="Завантажити сертифікат"/>
    <hyperlink ref="C766" r:id="rId765" tooltip="Завантажити сертифікат" display="Завантажити сертифікат"/>
    <hyperlink ref="C767" r:id="rId766" tooltip="Завантажити сертифікат" display="Завантажити сертифікат"/>
    <hyperlink ref="C768" r:id="rId767" tooltip="Завантажити сертифікат" display="Завантажити сертифікат"/>
    <hyperlink ref="C769" r:id="rId768" tooltip="Завантажити сертифікат" display="Завантажити сертифікат"/>
    <hyperlink ref="C770" r:id="rId769" tooltip="Завантажити сертифікат" display="Завантажити сертифікат"/>
    <hyperlink ref="C771" r:id="rId770" tooltip="Завантажити сертифікат" display="Завантажити сертифікат"/>
    <hyperlink ref="C772" r:id="rId771" tooltip="Завантажити сертифікат" display="Завантажити сертифікат"/>
    <hyperlink ref="C773" r:id="rId772" tooltip="Завантажити сертифікат" display="Завантажити сертифікат"/>
    <hyperlink ref="C774" r:id="rId773" tooltip="Завантажити сертифікат" display="Завантажити сертифікат"/>
    <hyperlink ref="C775" r:id="rId774" tooltip="Завантажити сертифікат" display="Завантажити сертифікат"/>
    <hyperlink ref="C776" r:id="rId775" tooltip="Завантажити сертифікат" display="Завантажити сертифікат"/>
    <hyperlink ref="C777" r:id="rId776" tooltip="Завантажити сертифікат" display="Завантажити сертифікат"/>
    <hyperlink ref="C778" r:id="rId777" tooltip="Завантажити сертифікат" display="Завантажити сертифікат"/>
    <hyperlink ref="C779" r:id="rId778" tooltip="Завантажити сертифікат" display="Завантажити сертифікат"/>
    <hyperlink ref="C780" r:id="rId779" tooltip="Завантажити сертифікат" display="Завантажити сертифікат"/>
    <hyperlink ref="C781" r:id="rId780" tooltip="Завантажити сертифікат" display="Завантажити сертифікат"/>
    <hyperlink ref="C782" r:id="rId781" tooltip="Завантажити сертифікат" display="Завантажити сертифікат"/>
    <hyperlink ref="C783" r:id="rId782" tooltip="Завантажити сертифікат" display="Завантажити сертифікат"/>
    <hyperlink ref="C784" r:id="rId783" tooltip="Завантажити сертифікат" display="Завантажити сертифікат"/>
    <hyperlink ref="C785" r:id="rId784" tooltip="Завантажити сертифікат" display="Завантажити сертифікат"/>
    <hyperlink ref="C786" r:id="rId785" tooltip="Завантажити сертифікат" display="Завантажити сертифікат"/>
    <hyperlink ref="C787" r:id="rId786" tooltip="Завантажити сертифікат" display="Завантажити сертифікат"/>
    <hyperlink ref="C788" r:id="rId787" tooltip="Завантажити сертифікат" display="Завантажити сертифікат"/>
    <hyperlink ref="C789" r:id="rId788" tooltip="Завантажити сертифікат" display="Завантажити сертифікат"/>
    <hyperlink ref="C790" r:id="rId789" tooltip="Завантажити сертифікат" display="Завантажити сертифікат"/>
    <hyperlink ref="C791" r:id="rId790" tooltip="Завантажити сертифікат" display="Завантажити сертифікат"/>
    <hyperlink ref="C792" r:id="rId791" tooltip="Завантажити сертифікат" display="Завантажити сертифікат"/>
    <hyperlink ref="C793" r:id="rId792" tooltip="Завантажити сертифікат" display="Завантажити сертифікат"/>
    <hyperlink ref="C794" r:id="rId793" tooltip="Завантажити сертифікат" display="Завантажити сертифікат"/>
    <hyperlink ref="C795" r:id="rId794" tooltip="Завантажити сертифікат" display="Завантажити сертифікат"/>
    <hyperlink ref="C796" r:id="rId795" tooltip="Завантажити сертифікат" display="Завантажити сертифікат"/>
    <hyperlink ref="C797" r:id="rId796" tooltip="Завантажити сертифікат" display="Завантажити сертифікат"/>
    <hyperlink ref="C798" r:id="rId797" tooltip="Завантажити сертифікат" display="Завантажити сертифікат"/>
    <hyperlink ref="C799" r:id="rId798" tooltip="Завантажити сертифікат" display="Завантажити сертифікат"/>
    <hyperlink ref="C800" r:id="rId799" tooltip="Завантажити сертифікат" display="Завантажити сертифікат"/>
    <hyperlink ref="C801" r:id="rId800" tooltip="Завантажити сертифікат" display="Завантажити сертифікат"/>
    <hyperlink ref="C802" r:id="rId801" tooltip="Завантажити сертифікат" display="Завантажити сертифікат"/>
    <hyperlink ref="C803" r:id="rId802" tooltip="Завантажити сертифікат" display="Завантажити сертифікат"/>
    <hyperlink ref="C804" r:id="rId803" tooltip="Завантажити сертифікат" display="Завантажити сертифікат"/>
    <hyperlink ref="C805" r:id="rId804" tooltip="Завантажити сертифікат" display="Завантажити сертифікат"/>
    <hyperlink ref="C806" r:id="rId805" tooltip="Завантажити сертифікат" display="Завантажити сертифікат"/>
    <hyperlink ref="C807" r:id="rId806" tooltip="Завантажити сертифікат" display="Завантажити сертифікат"/>
    <hyperlink ref="C808" r:id="rId807" tooltip="Завантажити сертифікат" display="Завантажити сертифікат"/>
    <hyperlink ref="C809" r:id="rId808" tooltip="Завантажити сертифікат" display="Завантажити сертифікат"/>
    <hyperlink ref="C810" r:id="rId809" tooltip="Завантажити сертифікат" display="Завантажити сертифікат"/>
    <hyperlink ref="C811" r:id="rId810" tooltip="Завантажити сертифікат" display="Завантажити сертифікат"/>
    <hyperlink ref="C812" r:id="rId811" tooltip="Завантажити сертифікат" display="Завантажити сертифікат"/>
    <hyperlink ref="C813" r:id="rId812" tooltip="Завантажити сертифікат" display="Завантажити сертифікат"/>
    <hyperlink ref="C814" r:id="rId813" tooltip="Завантажити сертифікат" display="Завантажити сертифікат"/>
    <hyperlink ref="C815" r:id="rId814" tooltip="Завантажити сертифікат" display="Завантажити сертифікат"/>
    <hyperlink ref="C816" r:id="rId815" tooltip="Завантажити сертифікат" display="Завантажити сертифікат"/>
    <hyperlink ref="C817" r:id="rId816" tooltip="Завантажити сертифікат" display="Завантажити сертифікат"/>
    <hyperlink ref="C818" r:id="rId817" tooltip="Завантажити сертифікат" display="Завантажити сертифікат"/>
    <hyperlink ref="C819" r:id="rId818" tooltip="Завантажити сертифікат" display="Завантажити сертифікат"/>
    <hyperlink ref="C820" r:id="rId819" tooltip="Завантажити сертифікат" display="Завантажити сертифікат"/>
    <hyperlink ref="C821" r:id="rId820" tooltip="Завантажити сертифікат" display="Завантажити сертифікат"/>
    <hyperlink ref="C822" r:id="rId821" tooltip="Завантажити сертифікат" display="Завантажити сертифікат"/>
    <hyperlink ref="C823" r:id="rId822" tooltip="Завантажити сертифікат" display="Завантажити сертифікат"/>
    <hyperlink ref="C824" r:id="rId823" tooltip="Завантажити сертифікат" display="Завантажити сертифікат"/>
    <hyperlink ref="C825" r:id="rId824" tooltip="Завантажити сертифікат" display="Завантажити сертифікат"/>
    <hyperlink ref="C826" r:id="rId825" tooltip="Завантажити сертифікат" display="Завантажити сертифікат"/>
    <hyperlink ref="C827" r:id="rId826" tooltip="Завантажити сертифікат" display="Завантажити сертифікат"/>
    <hyperlink ref="C828" r:id="rId827" tooltip="Завантажити сертифікат" display="Завантажити сертифікат"/>
    <hyperlink ref="C829" r:id="rId828" tooltip="Завантажити сертифікат" display="Завантажити сертифікат"/>
    <hyperlink ref="C830" r:id="rId829" tooltip="Завантажити сертифікат" display="Завантажити сертифікат"/>
    <hyperlink ref="C831" r:id="rId830" tooltip="Завантажити сертифікат" display="Завантажити сертифікат"/>
    <hyperlink ref="C832" r:id="rId831" tooltip="Завантажити сертифікат" display="Завантажити сертифікат"/>
    <hyperlink ref="C833" r:id="rId832" tooltip="Завантажити сертифікат" display="Завантажити сертифікат"/>
    <hyperlink ref="C834" r:id="rId833" tooltip="Завантажити сертифікат" display="Завантажити сертифікат"/>
    <hyperlink ref="C835" r:id="rId834" tooltip="Завантажити сертифікат" display="Завантажити сертифікат"/>
    <hyperlink ref="C836" r:id="rId835" tooltip="Завантажити сертифікат" display="Завантажити сертифікат"/>
    <hyperlink ref="C837" r:id="rId836" tooltip="Завантажити сертифікат" display="Завантажити сертифікат"/>
    <hyperlink ref="C838" r:id="rId837" tooltip="Завантажити сертифікат" display="Завантажити сертифікат"/>
    <hyperlink ref="C839" r:id="rId838" tooltip="Завантажити сертифікат" display="Завантажити сертифікат"/>
    <hyperlink ref="C840" r:id="rId839" tooltip="Завантажити сертифікат" display="Завантажити сертифікат"/>
    <hyperlink ref="C841" r:id="rId840" tooltip="Завантажити сертифікат" display="Завантажити сертифікат"/>
    <hyperlink ref="C842" r:id="rId841" tooltip="Завантажити сертифікат" display="Завантажити сертифікат"/>
    <hyperlink ref="C843" r:id="rId842" tooltip="Завантажити сертифікат" display="Завантажити сертифікат"/>
    <hyperlink ref="C844" r:id="rId843" tooltip="Завантажити сертифікат" display="Завантажити сертифікат"/>
    <hyperlink ref="C845" r:id="rId844" tooltip="Завантажити сертифікат" display="Завантажити сертифікат"/>
    <hyperlink ref="C846" r:id="rId845" tooltip="Завантажити сертифікат" display="Завантажити сертифікат"/>
    <hyperlink ref="C847" r:id="rId846" tooltip="Завантажити сертифікат" display="Завантажити сертифікат"/>
    <hyperlink ref="C848" r:id="rId847" tooltip="Завантажити сертифікат" display="Завантажити сертифікат"/>
    <hyperlink ref="C849" r:id="rId848" tooltip="Завантажити сертифікат" display="Завантажити сертифікат"/>
    <hyperlink ref="C850" r:id="rId849" tooltip="Завантажити сертифікат" display="Завантажити сертифікат"/>
    <hyperlink ref="C851" r:id="rId850" tooltip="Завантажити сертифікат" display="Завантажити сертифікат"/>
    <hyperlink ref="C852" r:id="rId851" tooltip="Завантажити сертифікат" display="Завантажити сертифікат"/>
    <hyperlink ref="C853" r:id="rId852" tooltip="Завантажити сертифікат" display="Завантажити сертифікат"/>
    <hyperlink ref="C854" r:id="rId853" tooltip="Завантажити сертифікат" display="Завантажити сертифікат"/>
    <hyperlink ref="C855" r:id="rId854" tooltip="Завантажити сертифікат" display="Завантажити сертифікат"/>
    <hyperlink ref="C856" r:id="rId855" tooltip="Завантажити сертифікат" display="Завантажити сертифікат"/>
    <hyperlink ref="C857" r:id="rId856" tooltip="Завантажити сертифікат" display="Завантажити сертифікат"/>
    <hyperlink ref="C858" r:id="rId857" tooltip="Завантажити сертифікат" display="Завантажити сертифікат"/>
    <hyperlink ref="C859" r:id="rId858" tooltip="Завантажити сертифікат" display="Завантажити сертифікат"/>
    <hyperlink ref="C860" r:id="rId859" tooltip="Завантажити сертифікат" display="Завантажити сертифікат"/>
    <hyperlink ref="C861" r:id="rId860" tooltip="Завантажити сертифікат" display="Завантажити сертифікат"/>
    <hyperlink ref="C862" r:id="rId861" tooltip="Завантажити сертифікат" display="Завантажити сертифікат"/>
    <hyperlink ref="C863" r:id="rId862" tooltip="Завантажити сертифікат" display="Завантажити сертифікат"/>
    <hyperlink ref="C864" r:id="rId863" tooltip="Завантажити сертифікат" display="Завантажити сертифікат"/>
    <hyperlink ref="C865" r:id="rId864" tooltip="Завантажити сертифікат" display="Завантажити сертифікат"/>
    <hyperlink ref="C866" r:id="rId865" tooltip="Завантажити сертифікат" display="Завантажити сертифікат"/>
    <hyperlink ref="C867" r:id="rId866" tooltip="Завантажити сертифікат" display="Завантажити сертифікат"/>
    <hyperlink ref="C868" r:id="rId867" tooltip="Завантажити сертифікат" display="Завантажити сертифікат"/>
    <hyperlink ref="C869" r:id="rId868" tooltip="Завантажити сертифікат" display="Завантажити сертифікат"/>
    <hyperlink ref="C870" r:id="rId869" tooltip="Завантажити сертифікат" display="Завантажити сертифікат"/>
    <hyperlink ref="C871" r:id="rId870" tooltip="Завантажити сертифікат" display="Завантажити сертифікат"/>
    <hyperlink ref="C872" r:id="rId871" tooltip="Завантажити сертифікат" display="Завантажити сертифікат"/>
    <hyperlink ref="C873" r:id="rId872" tooltip="Завантажити сертифікат" display="Завантажити сертифікат"/>
    <hyperlink ref="C874" r:id="rId873" tooltip="Завантажити сертифікат" display="Завантажити сертифікат"/>
    <hyperlink ref="C875" r:id="rId874" tooltip="Завантажити сертифікат" display="Завантажити сертифікат"/>
    <hyperlink ref="C876" r:id="rId875" tooltip="Завантажити сертифікат" display="Завантажити сертифікат"/>
    <hyperlink ref="C877" r:id="rId876" tooltip="Завантажити сертифікат" display="Завантажити сертифікат"/>
    <hyperlink ref="C878" r:id="rId877" tooltip="Завантажити сертифікат" display="Завантажити сертифікат"/>
    <hyperlink ref="C879" r:id="rId878" tooltip="Завантажити сертифікат" display="Завантажити сертифікат"/>
    <hyperlink ref="C880" r:id="rId879" tooltip="Завантажити сертифікат" display="Завантажити сертифікат"/>
    <hyperlink ref="C881" r:id="rId880" tooltip="Завантажити сертифікат" display="Завантажити сертифікат"/>
    <hyperlink ref="C882" r:id="rId881" tooltip="Завантажити сертифікат" display="Завантажити сертифікат"/>
    <hyperlink ref="C883" r:id="rId882" tooltip="Завантажити сертифікат" display="Завантажити сертифікат"/>
    <hyperlink ref="C884" r:id="rId883" tooltip="Завантажити сертифікат" display="Завантажити сертифікат"/>
    <hyperlink ref="C885" r:id="rId884" tooltip="Завантажити сертифікат" display="Завантажити сертифікат"/>
    <hyperlink ref="C886" r:id="rId885" tooltip="Завантажити сертифікат" display="Завантажити сертифікат"/>
    <hyperlink ref="C887" r:id="rId886" tooltip="Завантажити сертифікат" display="Завантажити сертифікат"/>
    <hyperlink ref="C888" r:id="rId887" tooltip="Завантажити сертифікат" display="Завантажити сертифікат"/>
    <hyperlink ref="C889" r:id="rId888" tooltip="Завантажити сертифікат" display="Завантажити сертифікат"/>
    <hyperlink ref="C890" r:id="rId889" tooltip="Завантажити сертифікат" display="Завантажити сертифікат"/>
    <hyperlink ref="C891" r:id="rId890" tooltip="Завантажити сертифікат" display="Завантажити сертифікат"/>
    <hyperlink ref="C892" r:id="rId891" tooltip="Завантажити сертифікат" display="Завантажити сертифікат"/>
    <hyperlink ref="C893" r:id="rId892" tooltip="Завантажити сертифікат" display="Завантажити сертифікат"/>
    <hyperlink ref="C894" r:id="rId893" tooltip="Завантажити сертифікат" display="Завантажити сертифікат"/>
    <hyperlink ref="C895" r:id="rId894" tooltip="Завантажити сертифікат" display="Завантажити сертифікат"/>
    <hyperlink ref="C896" r:id="rId895" tooltip="Завантажити сертифікат" display="Завантажити сертифікат"/>
    <hyperlink ref="C897" r:id="rId896" tooltip="Завантажити сертифікат" display="Завантажити сертифікат"/>
    <hyperlink ref="C898" r:id="rId897" tooltip="Завантажити сертифікат" display="Завантажити сертифікат"/>
    <hyperlink ref="C899" r:id="rId898" tooltip="Завантажити сертифікат" display="Завантажити сертифікат"/>
    <hyperlink ref="C900" r:id="rId899" tooltip="Завантажити сертифікат" display="Завантажити сертифікат"/>
    <hyperlink ref="C901" r:id="rId900" tooltip="Завантажити сертифікат" display="Завантажити сертифікат"/>
    <hyperlink ref="C902" r:id="rId901" tooltip="Завантажити сертифікат" display="Завантажити сертифікат"/>
    <hyperlink ref="C903" r:id="rId902" tooltip="Завантажити сертифікат" display="Завантажити сертифікат"/>
    <hyperlink ref="C904" r:id="rId903" tooltip="Завантажити сертифікат" display="Завантажити сертифікат"/>
    <hyperlink ref="C905" r:id="rId904" tooltip="Завантажити сертифікат" display="Завантажити сертифікат"/>
    <hyperlink ref="C906" r:id="rId905" tooltip="Завантажити сертифікат" display="Завантажити сертифікат"/>
    <hyperlink ref="C907" r:id="rId906" tooltip="Завантажити сертифікат" display="Завантажити сертифікат"/>
    <hyperlink ref="C908" r:id="rId907" tooltip="Завантажити сертифікат" display="Завантажити сертифікат"/>
    <hyperlink ref="C909" r:id="rId908" tooltip="Завантажити сертифікат" display="Завантажити сертифікат"/>
    <hyperlink ref="C910" r:id="rId909" tooltip="Завантажити сертифікат" display="Завантажити сертифікат"/>
    <hyperlink ref="C911" r:id="rId910" tooltip="Завантажити сертифікат" display="Завантажити сертифікат"/>
    <hyperlink ref="C912" r:id="rId911" tooltip="Завантажити сертифікат" display="Завантажити сертифікат"/>
    <hyperlink ref="C913" r:id="rId912" tooltip="Завантажити сертифікат" display="Завантажити сертифікат"/>
    <hyperlink ref="C914" r:id="rId913" tooltip="Завантажити сертифікат" display="Завантажити сертифікат"/>
    <hyperlink ref="C915" r:id="rId914" tooltip="Завантажити сертифікат" display="Завантажити сертифікат"/>
    <hyperlink ref="C916" r:id="rId915" tooltip="Завантажити сертифікат" display="Завантажити сертифікат"/>
    <hyperlink ref="C917" r:id="rId916" tooltip="Завантажити сертифікат" display="Завантажити сертифікат"/>
    <hyperlink ref="C918" r:id="rId917" tooltip="Завантажити сертифікат" display="Завантажити сертифікат"/>
    <hyperlink ref="C919" r:id="rId918" tooltip="Завантажити сертифікат" display="Завантажити сертифікат"/>
    <hyperlink ref="C920" r:id="rId919" tooltip="Завантажити сертифікат" display="Завантажити сертифікат"/>
    <hyperlink ref="C921" r:id="rId920" tooltip="Завантажити сертифікат" display="Завантажити сертифікат"/>
    <hyperlink ref="C922" r:id="rId921" tooltip="Завантажити сертифікат" display="Завантажити сертифікат"/>
    <hyperlink ref="C923" r:id="rId922" tooltip="Завантажити сертифікат" display="Завантажити сертифікат"/>
    <hyperlink ref="C924" r:id="rId923" tooltip="Завантажити сертифікат" display="Завантажити сертифікат"/>
    <hyperlink ref="C925" r:id="rId924" tooltip="Завантажити сертифікат" display="Завантажити сертифікат"/>
    <hyperlink ref="C926" r:id="rId925" tooltip="Завантажити сертифікат" display="Завантажити сертифікат"/>
    <hyperlink ref="C927" r:id="rId926" tooltip="Завантажити сертифікат" display="Завантажити сертифікат"/>
    <hyperlink ref="C928" r:id="rId927" tooltip="Завантажити сертифікат" display="Завантажити сертифікат"/>
    <hyperlink ref="C929" r:id="rId928" tooltip="Завантажити сертифікат" display="Завантажити сертифікат"/>
    <hyperlink ref="C930" r:id="rId929" tooltip="Завантажити сертифікат" display="Завантажити сертифікат"/>
    <hyperlink ref="C931" r:id="rId930" tooltip="Завантажити сертифікат" display="Завантажити сертифікат"/>
    <hyperlink ref="C932" r:id="rId931" tooltip="Завантажити сертифікат" display="Завантажити сертифікат"/>
    <hyperlink ref="C933" r:id="rId932" tooltip="Завантажити сертифікат" display="Завантажити сертифікат"/>
    <hyperlink ref="C934" r:id="rId933" tooltip="Завантажити сертифікат" display="Завантажити сертифікат"/>
    <hyperlink ref="C935" r:id="rId934" tooltip="Завантажити сертифікат" display="Завантажити сертифікат"/>
    <hyperlink ref="C936" r:id="rId935" tooltip="Завантажити сертифікат" display="Завантажити сертифікат"/>
    <hyperlink ref="C937" r:id="rId936" tooltip="Завантажити сертифікат" display="Завантажити сертифікат"/>
    <hyperlink ref="C938" r:id="rId937" tooltip="Завантажити сертифікат" display="Завантажити сертифікат"/>
    <hyperlink ref="C939" r:id="rId938" tooltip="Завантажити сертифікат" display="Завантажити сертифікат"/>
    <hyperlink ref="C940" r:id="rId939" tooltip="Завантажити сертифікат" display="Завантажити сертифікат"/>
    <hyperlink ref="C941" r:id="rId940" tooltip="Завантажити сертифікат" display="Завантажити сертифікат"/>
    <hyperlink ref="C942" r:id="rId941" tooltip="Завантажити сертифікат" display="Завантажити сертифікат"/>
    <hyperlink ref="C943" r:id="rId942" tooltip="Завантажити сертифікат" display="Завантажити сертифікат"/>
    <hyperlink ref="C944" r:id="rId943" tooltip="Завантажити сертифікат" display="Завантажити сертифікат"/>
    <hyperlink ref="C945" r:id="rId944" tooltip="Завантажити сертифікат" display="Завантажити сертифікат"/>
    <hyperlink ref="C946" r:id="rId945" tooltip="Завантажити сертифікат" display="Завантажити сертифікат"/>
    <hyperlink ref="C947" r:id="rId946" tooltip="Завантажити сертифікат" display="Завантажити сертифікат"/>
    <hyperlink ref="C948" r:id="rId947" tooltip="Завантажити сертифікат" display="Завантажити сертифікат"/>
    <hyperlink ref="C949" r:id="rId948" tooltip="Завантажити сертифікат" display="Завантажити сертифікат"/>
    <hyperlink ref="C950" r:id="rId949" tooltip="Завантажити сертифікат" display="Завантажити сертифікат"/>
    <hyperlink ref="C951" r:id="rId950" tooltip="Завантажити сертифікат" display="Завантажити сертифікат"/>
    <hyperlink ref="C952" r:id="rId951" tooltip="Завантажити сертифікат" display="Завантажити сертифікат"/>
    <hyperlink ref="C953" r:id="rId952" tooltip="Завантажити сертифікат" display="Завантажити сертифікат"/>
    <hyperlink ref="C954" r:id="rId953" tooltip="Завантажити сертифікат" display="Завантажити сертифікат"/>
    <hyperlink ref="C955" r:id="rId954" tooltip="Завантажити сертифікат" display="Завантажити сертифікат"/>
    <hyperlink ref="C956" r:id="rId955" tooltip="Завантажити сертифікат" display="Завантажити сертифікат"/>
    <hyperlink ref="C957" r:id="rId956" tooltip="Завантажити сертифікат" display="Завантажити сертифікат"/>
    <hyperlink ref="C958" r:id="rId957" tooltip="Завантажити сертифікат" display="Завантажити сертифікат"/>
    <hyperlink ref="C959" r:id="rId958" tooltip="Завантажити сертифікат" display="Завантажити сертифікат"/>
    <hyperlink ref="C960" r:id="rId959" tooltip="Завантажити сертифікат" display="Завантажити сертифікат"/>
    <hyperlink ref="C961" r:id="rId960" tooltip="Завантажити сертифікат" display="Завантажити сертифікат"/>
    <hyperlink ref="C962" r:id="rId961" tooltip="Завантажити сертифікат" display="Завантажити сертифікат"/>
    <hyperlink ref="C963" r:id="rId962" tooltip="Завантажити сертифікат" display="Завантажити сертифікат"/>
    <hyperlink ref="C964" r:id="rId963" tooltip="Завантажити сертифікат" display="Завантажити сертифікат"/>
    <hyperlink ref="C965" r:id="rId964" tooltip="Завантажити сертифікат" display="Завантажити сертифікат"/>
    <hyperlink ref="C966" r:id="rId965" tooltip="Завантажити сертифікат" display="Завантажити сертифікат"/>
    <hyperlink ref="C967" r:id="rId966" tooltip="Завантажити сертифікат" display="Завантажити сертифікат"/>
    <hyperlink ref="C968" r:id="rId967" tooltip="Завантажити сертифікат" display="Завантажити сертифікат"/>
    <hyperlink ref="C969" r:id="rId968" tooltip="Завантажити сертифікат" display="Завантажити сертифікат"/>
    <hyperlink ref="C970" r:id="rId969" tooltip="Завантажити сертифікат" display="Завантажити сертифікат"/>
    <hyperlink ref="C971" r:id="rId970" tooltip="Завантажити сертифікат" display="Завантажити сертифікат"/>
    <hyperlink ref="C972" r:id="rId971" tooltip="Завантажити сертифікат" display="Завантажити сертифікат"/>
    <hyperlink ref="C973" r:id="rId972" tooltip="Завантажити сертифікат" display="Завантажити сертифікат"/>
    <hyperlink ref="C974" r:id="rId973" tooltip="Завантажити сертифікат" display="Завантажити сертифікат"/>
    <hyperlink ref="C975" r:id="rId974" tooltip="Завантажити сертифікат" display="Завантажити сертифікат"/>
    <hyperlink ref="C976" r:id="rId975" tooltip="Завантажити сертифікат" display="Завантажити сертифікат"/>
    <hyperlink ref="C977" r:id="rId976" tooltip="Завантажити сертифікат" display="Завантажити сертифікат"/>
    <hyperlink ref="C978" r:id="rId977" tooltip="Завантажити сертифікат" display="Завантажити сертифікат"/>
    <hyperlink ref="C979" r:id="rId978" tooltip="Завантажити сертифікат" display="Завантажити сертифікат"/>
    <hyperlink ref="C980" r:id="rId979" tooltip="Завантажити сертифікат" display="Завантажити сертифікат"/>
    <hyperlink ref="C981" r:id="rId980" tooltip="Завантажити сертифікат" display="Завантажити сертифікат"/>
    <hyperlink ref="C982" r:id="rId981" tooltip="Завантажити сертифікат" display="Завантажити сертифікат"/>
    <hyperlink ref="C983" r:id="rId982" tooltip="Завантажити сертифікат" display="Завантажити сертифікат"/>
    <hyperlink ref="C984" r:id="rId983" tooltip="Завантажити сертифікат" display="Завантажити сертифікат"/>
    <hyperlink ref="C985" r:id="rId984" tooltip="Завантажити сертифікат" display="Завантажити сертифікат"/>
    <hyperlink ref="C986" r:id="rId985" tooltip="Завантажити сертифікат" display="Завантажити сертифікат"/>
    <hyperlink ref="C987" r:id="rId986" tooltip="Завантажити сертифікат" display="Завантажити сертифікат"/>
    <hyperlink ref="C988" r:id="rId987" tooltip="Завантажити сертифікат" display="Завантажити сертифікат"/>
    <hyperlink ref="C989" r:id="rId988" tooltip="Завантажити сертифікат" display="Завантажити сертифікат"/>
    <hyperlink ref="C990" r:id="rId989" tooltip="Завантажити сертифікат" display="Завантажити сертифікат"/>
    <hyperlink ref="C991" r:id="rId990" tooltip="Завантажити сертифікат" display="Завантажити сертифікат"/>
    <hyperlink ref="C992" r:id="rId991" tooltip="Завантажити сертифікат" display="Завантажити сертифікат"/>
    <hyperlink ref="C993" r:id="rId992" tooltip="Завантажити сертифікат" display="Завантажити сертифікат"/>
    <hyperlink ref="C994" r:id="rId993" tooltip="Завантажити сертифікат" display="Завантажити сертифікат"/>
    <hyperlink ref="C995" r:id="rId994" tooltip="Завантажити сертифікат" display="Завантажити сертифікат"/>
    <hyperlink ref="C996" r:id="rId995" tooltip="Завантажити сертифікат" display="Завантажити сертифікат"/>
    <hyperlink ref="C997" r:id="rId996" tooltip="Завантажити сертифікат" display="Завантажити сертифікат"/>
    <hyperlink ref="C998" r:id="rId997" tooltip="Завантажити сертифікат" display="Завантажити сертифікат"/>
    <hyperlink ref="C999" r:id="rId998" tooltip="Завантажити сертифікат" display="Завантажити сертифікат"/>
    <hyperlink ref="C1000" r:id="rId999" tooltip="Завантажити сертифікат" display="Завантажити сертифікат"/>
    <hyperlink ref="C1001" r:id="rId1000" tooltip="Завантажити сертифікат" display="Завантажити сертифікат"/>
    <hyperlink ref="C1002" r:id="rId1001" tooltip="Завантажити сертифікат" display="Завантажити сертифікат"/>
    <hyperlink ref="C1003" r:id="rId1002" tooltip="Завантажити сертифікат" display="Завантажити сертифікат"/>
    <hyperlink ref="C1004" r:id="rId1003" tooltip="Завантажити сертифікат" display="Завантажити сертифікат"/>
    <hyperlink ref="C1005" r:id="rId1004" tooltip="Завантажити сертифікат" display="Завантажити сертифікат"/>
    <hyperlink ref="C1006" r:id="rId1005" tooltip="Завантажити сертифікат" display="Завантажити сертифікат"/>
    <hyperlink ref="C1007" r:id="rId1006" tooltip="Завантажити сертифікат" display="Завантажити сертифікат"/>
    <hyperlink ref="C1008" r:id="rId1007" tooltip="Завантажити сертифікат" display="Завантажити сертифікат"/>
    <hyperlink ref="C1009" r:id="rId1008" tooltip="Завантажити сертифікат" display="Завантажити сертифікат"/>
    <hyperlink ref="C1010" r:id="rId1009" tooltip="Завантажити сертифікат" display="Завантажити сертифікат"/>
    <hyperlink ref="C1011" r:id="rId1010" tooltip="Завантажити сертифікат" display="Завантажити сертифікат"/>
    <hyperlink ref="C1012" r:id="rId1011" tooltip="Завантажити сертифікат" display="Завантажити сертифікат"/>
    <hyperlink ref="C1013" r:id="rId1012" tooltip="Завантажити сертифікат" display="Завантажити сертифікат"/>
    <hyperlink ref="C1014" r:id="rId1013" tooltip="Завантажити сертифікат" display="Завантажити сертифікат"/>
    <hyperlink ref="C1015" r:id="rId1014" tooltip="Завантажити сертифікат" display="Завантажити сертифікат"/>
    <hyperlink ref="C1016" r:id="rId1015" tooltip="Завантажити сертифікат" display="Завантажити сертифікат"/>
    <hyperlink ref="C1017" r:id="rId1016" tooltip="Завантажити сертифікат" display="Завантажити сертифікат"/>
    <hyperlink ref="C1018" r:id="rId1017" tooltip="Завантажити сертифікат" display="Завантажити сертифікат"/>
    <hyperlink ref="C1019" r:id="rId1018" tooltip="Завантажити сертифікат" display="Завантажити сертифікат"/>
    <hyperlink ref="C1020" r:id="rId1019" tooltip="Завантажити сертифікат" display="Завантажити сертифікат"/>
    <hyperlink ref="C1021" r:id="rId1020" tooltip="Завантажити сертифікат" display="Завантажити сертифікат"/>
    <hyperlink ref="C1022" r:id="rId1021" tooltip="Завантажити сертифікат" display="Завантажити сертифікат"/>
    <hyperlink ref="C1023" r:id="rId1022" tooltip="Завантажити сертифікат" display="Завантажити сертифікат"/>
    <hyperlink ref="C1024" r:id="rId1023" tooltip="Завантажити сертифікат" display="Завантажити сертифікат"/>
    <hyperlink ref="C1025" r:id="rId1024" tooltip="Завантажити сертифікат" display="Завантажити сертифікат"/>
    <hyperlink ref="C1026" r:id="rId1025" tooltip="Завантажити сертифікат" display="Завантажити сертифікат"/>
    <hyperlink ref="C1027" r:id="rId1026" tooltip="Завантажити сертифікат" display="Завантажити сертифікат"/>
    <hyperlink ref="C1028" r:id="rId1027" tooltip="Завантажити сертифікат" display="Завантажити сертифікат"/>
    <hyperlink ref="C1029" r:id="rId1028" tooltip="Завантажити сертифікат" display="Завантажити сертифікат"/>
    <hyperlink ref="C1030" r:id="rId1029" tooltip="Завантажити сертифікат" display="Завантажити сертифікат"/>
    <hyperlink ref="C1031" r:id="rId1030" tooltip="Завантажити сертифікат" display="Завантажити сертифікат"/>
    <hyperlink ref="C1032" r:id="rId1031" tooltip="Завантажити сертифікат" display="Завантажити сертифікат"/>
    <hyperlink ref="C1033" r:id="rId1032" tooltip="Завантажити сертифікат" display="Завантажити сертифікат"/>
    <hyperlink ref="C1034" r:id="rId1033" tooltip="Завантажити сертифікат" display="Завантажити сертифікат"/>
    <hyperlink ref="C1035" r:id="rId1034" tooltip="Завантажити сертифікат" display="Завантажити сертифікат"/>
    <hyperlink ref="C1036" r:id="rId1035" tooltip="Завантажити сертифікат" display="Завантажити сертифікат"/>
    <hyperlink ref="C1037" r:id="rId1036" tooltip="Завантажити сертифікат" display="Завантажити сертифікат"/>
    <hyperlink ref="C1038" r:id="rId1037" tooltip="Завантажити сертифікат" display="Завантажити сертифікат"/>
    <hyperlink ref="C1039" r:id="rId1038" tooltip="Завантажити сертифікат" display="Завантажити сертифікат"/>
    <hyperlink ref="C1040" r:id="rId1039" tooltip="Завантажити сертифікат" display="Завантажити сертифікат"/>
    <hyperlink ref="C1041" r:id="rId1040" tooltip="Завантажити сертифікат" display="Завантажити сертифікат"/>
    <hyperlink ref="C1042" r:id="rId1041" tooltip="Завантажити сертифікат" display="Завантажити сертифікат"/>
    <hyperlink ref="C1043" r:id="rId1042" tooltip="Завантажити сертифікат" display="Завантажити сертифікат"/>
    <hyperlink ref="C1044" r:id="rId1043" tooltip="Завантажити сертифікат" display="Завантажити сертифікат"/>
    <hyperlink ref="C1045" r:id="rId1044" tooltip="Завантажити сертифікат" display="Завантажити сертифікат"/>
    <hyperlink ref="C1046" r:id="rId1045" tooltip="Завантажити сертифікат" display="Завантажити сертифікат"/>
    <hyperlink ref="C1047" r:id="rId1046" tooltip="Завантажити сертифікат" display="Завантажити сертифікат"/>
    <hyperlink ref="C1048" r:id="rId1047" tooltip="Завантажити сертифікат" display="Завантажити сертифікат"/>
    <hyperlink ref="C1049" r:id="rId1048" tooltip="Завантажити сертифікат" display="Завантажити сертифікат"/>
    <hyperlink ref="C1050" r:id="rId1049" tooltip="Завантажити сертифікат" display="Завантажити сертифікат"/>
    <hyperlink ref="C1051" r:id="rId1050" tooltip="Завантажити сертифікат" display="Завантажити сертифікат"/>
    <hyperlink ref="C1052" r:id="rId1051" tooltip="Завантажити сертифікат" display="Завантажити сертифікат"/>
    <hyperlink ref="C1053" r:id="rId1052" tooltip="Завантажити сертифікат" display="Завантажити сертифікат"/>
    <hyperlink ref="C1054" r:id="rId1053" tooltip="Завантажити сертифікат" display="Завантажити сертифікат"/>
    <hyperlink ref="C1055" r:id="rId1054" tooltip="Завантажити сертифікат" display="Завантажити сертифікат"/>
    <hyperlink ref="C1056" r:id="rId1055" tooltip="Завантажити сертифікат" display="Завантажити сертифікат"/>
    <hyperlink ref="C1057" r:id="rId1056" tooltip="Завантажити сертифікат" display="Завантажити сертифікат"/>
    <hyperlink ref="C1058" r:id="rId1057" tooltip="Завантажити сертифікат" display="Завантажити сертифікат"/>
    <hyperlink ref="C1059" r:id="rId1058" tooltip="Завантажити сертифікат" display="Завантажити сертифікат"/>
    <hyperlink ref="C1060" r:id="rId1059" tooltip="Завантажити сертифікат" display="Завантажити сертифікат"/>
    <hyperlink ref="C1061" r:id="rId1060" tooltip="Завантажити сертифікат" display="Завантажити сертифікат"/>
    <hyperlink ref="C1062" r:id="rId1061" tooltip="Завантажити сертифікат" display="Завантажити сертифікат"/>
    <hyperlink ref="C1063" r:id="rId1062" tooltip="Завантажити сертифікат" display="Завантажити сертифікат"/>
    <hyperlink ref="C1064" r:id="rId1063" tooltip="Завантажити сертифікат" display="Завантажити сертифікат"/>
    <hyperlink ref="C1065" r:id="rId1064" tooltip="Завантажити сертифікат" display="Завантажити сертифікат"/>
    <hyperlink ref="C1066" r:id="rId1065" tooltip="Завантажити сертифікат" display="Завантажити сертифікат"/>
    <hyperlink ref="C1067" r:id="rId1066" tooltip="Завантажити сертифікат" display="Завантажити сертифікат"/>
    <hyperlink ref="C1068" r:id="rId1067" tooltip="Завантажити сертифікат" display="Завантажити сертифікат"/>
    <hyperlink ref="C1069" r:id="rId1068" tooltip="Завантажити сертифікат" display="Завантажити сертифікат"/>
    <hyperlink ref="C1070" r:id="rId1069" tooltip="Завантажити сертифікат" display="Завантажити сертифікат"/>
    <hyperlink ref="C1071" r:id="rId1070" tooltip="Завантажити сертифікат" display="Завантажити сертифікат"/>
    <hyperlink ref="C1072" r:id="rId1071" tooltip="Завантажити сертифікат" display="Завантажити сертифікат"/>
    <hyperlink ref="C1073" r:id="rId1072" tooltip="Завантажити сертифікат" display="Завантажити сертифікат"/>
    <hyperlink ref="C1074" r:id="rId1073" tooltip="Завантажити сертифікат" display="Завантажити сертифікат"/>
    <hyperlink ref="C1075" r:id="rId1074" tooltip="Завантажити сертифікат" display="Завантажити сертифікат"/>
    <hyperlink ref="C1076" r:id="rId1075" tooltip="Завантажити сертифікат" display="Завантажити сертифікат"/>
    <hyperlink ref="C1077" r:id="rId1076" tooltip="Завантажити сертифікат" display="Завантажити сертифікат"/>
    <hyperlink ref="C1078" r:id="rId1077" tooltip="Завантажити сертифікат" display="Завантажити сертифікат"/>
    <hyperlink ref="C1079" r:id="rId1078" tooltip="Завантажити сертифікат" display="Завантажити сертифікат"/>
    <hyperlink ref="C1080" r:id="rId1079" tooltip="Завантажити сертифікат" display="Завантажити сертифікат"/>
    <hyperlink ref="C1081" r:id="rId1080" tooltip="Завантажити сертифікат" display="Завантажити сертифікат"/>
    <hyperlink ref="C1082" r:id="rId1081" tooltip="Завантажити сертифікат" display="Завантажити сертифікат"/>
    <hyperlink ref="C1083" r:id="rId1082" tooltip="Завантажити сертифікат" display="Завантажити сертифікат"/>
  </hyperlinks>
  <pageMargins left="0.7" right="0.7" top="0.75" bottom="0.75" header="0.3" footer="0.3"/>
  <pageSetup orientation="portrait" r:id="rId10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2025-01-03T16:17:22Z</dcterms:created>
  <dcterms:modified xsi:type="dcterms:W3CDTF">2025-01-03T16:21:52Z</dcterms:modified>
  <cp:category/>
</cp:coreProperties>
</file>