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293" i="1" l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<sst xmlns="http://schemas.openxmlformats.org/spreadsheetml/2006/main" count="1295" uniqueCount="1286">
  <si>
    <t>Посилання на сертифікат</t>
  </si>
  <si>
    <t>Краснова Анастасія</t>
  </si>
  <si>
    <t xml:space="preserve">Макаренко Олексій </t>
  </si>
  <si>
    <t>Жолудовський Максим</t>
  </si>
  <si>
    <t>Авдюшенко-Нагорний Гліб</t>
  </si>
  <si>
    <t>Сйомщиков Микита</t>
  </si>
  <si>
    <t>Курбідінова Айше</t>
  </si>
  <si>
    <t>Кравченко Марія</t>
  </si>
  <si>
    <t xml:space="preserve">Ярошенко Микита Вікторович </t>
  </si>
  <si>
    <t>Лебедєва Мирослава</t>
  </si>
  <si>
    <t>Шевченко Каріна</t>
  </si>
  <si>
    <t>Ігнатьєва Олекандра</t>
  </si>
  <si>
    <t>Котелевець Вероніка</t>
  </si>
  <si>
    <t xml:space="preserve">Татарінова Єлизавета Миколаївна </t>
  </si>
  <si>
    <t>Мих Дар'я Сергіївна</t>
  </si>
  <si>
    <t>Вівчар Єва</t>
  </si>
  <si>
    <t>Пішко Єгор</t>
  </si>
  <si>
    <t>Лапюк Валерія</t>
  </si>
  <si>
    <t>Шморгун Катерина</t>
  </si>
  <si>
    <t>Чубинський Святослав</t>
  </si>
  <si>
    <t>Лобай Арсен</t>
  </si>
  <si>
    <t>Паламарчук Соломія</t>
  </si>
  <si>
    <t>Топіха Ярослава</t>
  </si>
  <si>
    <t>Саченок Марк</t>
  </si>
  <si>
    <t>Явтушенко Вікторія</t>
  </si>
  <si>
    <t>Топіха Ростислав</t>
  </si>
  <si>
    <t>Каралаш Богдан</t>
  </si>
  <si>
    <t>Омельяшко Маргарита</t>
  </si>
  <si>
    <t>Строкач Гліб</t>
  </si>
  <si>
    <t>Щепяк Софія</t>
  </si>
  <si>
    <t>Рябінчук Діана</t>
  </si>
  <si>
    <t>Мойчук Ангеліна</t>
  </si>
  <si>
    <t>Мідзяновська Аліса</t>
  </si>
  <si>
    <t>Ткаченко Анастасія</t>
  </si>
  <si>
    <t>Качковська Олександра</t>
  </si>
  <si>
    <t>Ступакс Давід</t>
  </si>
  <si>
    <t>Білик Олександр</t>
  </si>
  <si>
    <t xml:space="preserve">Пшенична Еліна </t>
  </si>
  <si>
    <t xml:space="preserve">Максимчак Микита </t>
  </si>
  <si>
    <t xml:space="preserve">Лошик Анастасія </t>
  </si>
  <si>
    <t>Часник Максим</t>
  </si>
  <si>
    <t xml:space="preserve">Оліярник Денис </t>
  </si>
  <si>
    <t>Микитенко Давид</t>
  </si>
  <si>
    <t xml:space="preserve">Тарасюк Олександр </t>
  </si>
  <si>
    <t xml:space="preserve">Девішек Єлизавета </t>
  </si>
  <si>
    <t xml:space="preserve"> Кожушко Мирослава</t>
  </si>
  <si>
    <t xml:space="preserve">Горбач Єгор </t>
  </si>
  <si>
    <t xml:space="preserve">Бочковський Тимофій </t>
  </si>
  <si>
    <t>Босих Владислав</t>
  </si>
  <si>
    <t>Погосян Міхаіл</t>
  </si>
  <si>
    <t>Миколаєнко Вадим</t>
  </si>
  <si>
    <t>Кузнєцова Стефанія</t>
  </si>
  <si>
    <t>Біцюта Мілана</t>
  </si>
  <si>
    <t xml:space="preserve">Бойчук Мілана </t>
  </si>
  <si>
    <t>Петрусенко Марк</t>
  </si>
  <si>
    <t>Копил Олександра Станіславівна</t>
  </si>
  <si>
    <t>Чмихун Станіслав</t>
  </si>
  <si>
    <t>Філіповський Руслан</t>
  </si>
  <si>
    <t xml:space="preserve">Рябич Дмитро </t>
  </si>
  <si>
    <t>Борисенко Анастасія</t>
  </si>
  <si>
    <t xml:space="preserve">Кадигроб Даніл </t>
  </si>
  <si>
    <t xml:space="preserve">Федоренко Катерина </t>
  </si>
  <si>
    <t>Дубовик Аріна</t>
  </si>
  <si>
    <t>Коровін Єгор</t>
  </si>
  <si>
    <t xml:space="preserve">Снігуровська Анна </t>
  </si>
  <si>
    <t>Тимченко Артем</t>
  </si>
  <si>
    <t>Вовчук Ярослав</t>
  </si>
  <si>
    <t>Криковцова Варя</t>
  </si>
  <si>
    <t>Кондакова Анастасія</t>
  </si>
  <si>
    <t>Єлизавета Васильєва</t>
  </si>
  <si>
    <t>Бондаренко Ханна</t>
  </si>
  <si>
    <t>Горошко Євгенія</t>
  </si>
  <si>
    <t>Єрмілов Іван</t>
  </si>
  <si>
    <t>Івахненко Ксенія</t>
  </si>
  <si>
    <t>Огір Мілана</t>
  </si>
  <si>
    <t>Бондарець Ярослав</t>
  </si>
  <si>
    <t>Комолієць Анастасія</t>
  </si>
  <si>
    <t>Цимбал Варвара</t>
  </si>
  <si>
    <t xml:space="preserve">Герман Микита </t>
  </si>
  <si>
    <t>Даниленко Аліса</t>
  </si>
  <si>
    <t>Жогло Михайло</t>
  </si>
  <si>
    <t>Вязнікова Злата</t>
  </si>
  <si>
    <t xml:space="preserve">Росул Давид </t>
  </si>
  <si>
    <t xml:space="preserve">Рошка Олексій </t>
  </si>
  <si>
    <t>Коваленко Дарія</t>
  </si>
  <si>
    <t xml:space="preserve">Руденко Ніна </t>
  </si>
  <si>
    <t xml:space="preserve">Баліцька Маріанна </t>
  </si>
  <si>
    <t>Кушніренко Євгенія</t>
  </si>
  <si>
    <t>Кайнара Злата</t>
  </si>
  <si>
    <t xml:space="preserve">Бабенко Елізабетта </t>
  </si>
  <si>
    <t xml:space="preserve">Кайнара Злата </t>
  </si>
  <si>
    <t>Софія Мартинішина</t>
  </si>
  <si>
    <t>Хороша Артур</t>
  </si>
  <si>
    <t>Мащак Нікіта</t>
  </si>
  <si>
    <t>Плюта Антон</t>
  </si>
  <si>
    <t>Каверіна Ксенія</t>
  </si>
  <si>
    <t>Лапіна Анна</t>
  </si>
  <si>
    <t>Зав'ялов Іван</t>
  </si>
  <si>
    <t>Ванічкина Євангеліна</t>
  </si>
  <si>
    <t>Кеньо Мірослава</t>
  </si>
  <si>
    <t>Козарик Ксенія</t>
  </si>
  <si>
    <t>Завгородня Валерія</t>
  </si>
  <si>
    <t>Артьоменко Ольга</t>
  </si>
  <si>
    <t xml:space="preserve">Казкова Наталія </t>
  </si>
  <si>
    <t xml:space="preserve">Абдінов Гасан </t>
  </si>
  <si>
    <t>Грицюк Валерія</t>
  </si>
  <si>
    <t xml:space="preserve">Меренков Михайло </t>
  </si>
  <si>
    <t xml:space="preserve">Борсюк Олександр </t>
  </si>
  <si>
    <t xml:space="preserve">Ожегов Євгеній </t>
  </si>
  <si>
    <t xml:space="preserve">Булавіна Олена </t>
  </si>
  <si>
    <t>Попова Евеліна</t>
  </si>
  <si>
    <t>Безгінова Валерія</t>
  </si>
  <si>
    <t xml:space="preserve">Єнчев Ростислав </t>
  </si>
  <si>
    <t xml:space="preserve">Зюков Роман  </t>
  </si>
  <si>
    <t xml:space="preserve">Куницький Герман </t>
  </si>
  <si>
    <t xml:space="preserve">Добренков Денис </t>
  </si>
  <si>
    <t>Кайя Антонюк</t>
  </si>
  <si>
    <t>Бабій Дмитро</t>
  </si>
  <si>
    <t>Буярський Тимофій</t>
  </si>
  <si>
    <t>Войнаровський Володимир</t>
  </si>
  <si>
    <t xml:space="preserve">Огір Мілана </t>
  </si>
  <si>
    <t xml:space="preserve">Бондарець Ярослав </t>
  </si>
  <si>
    <t>Серпокриленко Софія</t>
  </si>
  <si>
    <t>Савчук Поліна</t>
  </si>
  <si>
    <t>Потапенко Кароліна</t>
  </si>
  <si>
    <t xml:space="preserve">Гангур Кіра  </t>
  </si>
  <si>
    <t xml:space="preserve">Орос Олександра </t>
  </si>
  <si>
    <t xml:space="preserve">Домарацький Максим </t>
  </si>
  <si>
    <t xml:space="preserve">Немеш Вероніка </t>
  </si>
  <si>
    <t xml:space="preserve">Вакаров Владислав </t>
  </si>
  <si>
    <t xml:space="preserve">Вучкан Александра </t>
  </si>
  <si>
    <t xml:space="preserve">Орос Єлізавета  </t>
  </si>
  <si>
    <t xml:space="preserve">Кемінь Іван </t>
  </si>
  <si>
    <t xml:space="preserve">Хвуст Станіслав </t>
  </si>
  <si>
    <t xml:space="preserve">Павлик Емма </t>
  </si>
  <si>
    <t xml:space="preserve">Ізай Ірина </t>
  </si>
  <si>
    <t xml:space="preserve">Пономаренко Анастасія </t>
  </si>
  <si>
    <t xml:space="preserve">Журавльов Тимофій </t>
  </si>
  <si>
    <t xml:space="preserve">Воложаніна Маргаріта </t>
  </si>
  <si>
    <t xml:space="preserve">Лілуашвілі Габріель  </t>
  </si>
  <si>
    <t xml:space="preserve">Дубровін Олександр </t>
  </si>
  <si>
    <t>Бурдюг Данііл</t>
  </si>
  <si>
    <t>Горечий Марк</t>
  </si>
  <si>
    <t>Гуменюк Євангеліна</t>
  </si>
  <si>
    <t>Зянько Злата</t>
  </si>
  <si>
    <t>Кіцак Матвій</t>
  </si>
  <si>
    <t>Ковальчук Діана</t>
  </si>
  <si>
    <t>Котис Іван</t>
  </si>
  <si>
    <t>Ляшук Матвій</t>
  </si>
  <si>
    <t>Новаківська Катерина</t>
  </si>
  <si>
    <t>Рак Христина</t>
  </si>
  <si>
    <t>Романишин Олеся</t>
  </si>
  <si>
    <t>Стрілець Евеліна</t>
  </si>
  <si>
    <t>Філіпчук Давид</t>
  </si>
  <si>
    <t>Хома Северин</t>
  </si>
  <si>
    <t>Шпитковський Макар</t>
  </si>
  <si>
    <t>Катерина Друзь</t>
  </si>
  <si>
    <t>Анастасія Монід</t>
  </si>
  <si>
    <t>Жиріков Даніїл</t>
  </si>
  <si>
    <t>Ульяна Редько</t>
  </si>
  <si>
    <t>Литвиненко Ксенія</t>
  </si>
  <si>
    <t xml:space="preserve">Бандура Дмитро </t>
  </si>
  <si>
    <t>Киценко Софія</t>
  </si>
  <si>
    <t>Чижевський Макар</t>
  </si>
  <si>
    <t>Берцюх Поліна</t>
  </si>
  <si>
    <t>Молдованов Ілля</t>
  </si>
  <si>
    <t>Скрипаль Артем</t>
  </si>
  <si>
    <t>Полгородник Ксенія</t>
  </si>
  <si>
    <t>Павленко Денис</t>
  </si>
  <si>
    <t>Тамбовцев Дмитро</t>
  </si>
  <si>
    <t>Фролова Софія</t>
  </si>
  <si>
    <t>Єхлаков Богдан</t>
  </si>
  <si>
    <t>Гладун Марія</t>
  </si>
  <si>
    <t>Румянцева Діана</t>
  </si>
  <si>
    <t>Арама Софія</t>
  </si>
  <si>
    <t>Федюшкін Серафим</t>
  </si>
  <si>
    <t>Гнатюк Вілора</t>
  </si>
  <si>
    <t>Праслов Лев</t>
  </si>
  <si>
    <t>Гнатюк Відана</t>
  </si>
  <si>
    <t>Кулагін Андрій</t>
  </si>
  <si>
    <t>Кузьмін Владислав</t>
  </si>
  <si>
    <t>Субота Марина</t>
  </si>
  <si>
    <t xml:space="preserve">Єфімцева Альона </t>
  </si>
  <si>
    <t xml:space="preserve">Тертишна Софія </t>
  </si>
  <si>
    <t>Марченко Матвій</t>
  </si>
  <si>
    <t>Супрун Варвара</t>
  </si>
  <si>
    <t xml:space="preserve">Кузнєцов Кіріл   </t>
  </si>
  <si>
    <t>Білянська Софія</t>
  </si>
  <si>
    <t>Голованов Назар</t>
  </si>
  <si>
    <t>Ковшарь Павло</t>
  </si>
  <si>
    <t>Косован Нікіта</t>
  </si>
  <si>
    <t>Литвиненко Михайло</t>
  </si>
  <si>
    <t>Шмаков Гліб</t>
  </si>
  <si>
    <t>Азаман Євген</t>
  </si>
  <si>
    <t>Кузмічова Саміра</t>
  </si>
  <si>
    <t xml:space="preserve">Наконечний Євген </t>
  </si>
  <si>
    <t>Телев'як Соломія</t>
  </si>
  <si>
    <t>Коваленко Валерія</t>
  </si>
  <si>
    <t>Бех Ніколь</t>
  </si>
  <si>
    <t>Прокоп Матвій</t>
  </si>
  <si>
    <t>Юшков Кіріл</t>
  </si>
  <si>
    <t>Горбач Дарія</t>
  </si>
  <si>
    <t>Коваленко Матвій Олександрович</t>
  </si>
  <si>
    <t>Бичковська Мілана</t>
  </si>
  <si>
    <t>Кобаса Евеліна</t>
  </si>
  <si>
    <t>Качоровський Марко</t>
  </si>
  <si>
    <t>Косогова Софія</t>
  </si>
  <si>
    <t>Аляб'єва Валерія</t>
  </si>
  <si>
    <t>Куріков Ярослав Сергійович</t>
  </si>
  <si>
    <t>Танасой Марія, 6 років</t>
  </si>
  <si>
    <t>Безручникова Ганна</t>
  </si>
  <si>
    <t>Скоропад Олександра</t>
  </si>
  <si>
    <t>Гвязда Евеліна</t>
  </si>
  <si>
    <t>Башкатова Варвара</t>
  </si>
  <si>
    <t>Чумаченко Кристина</t>
  </si>
  <si>
    <t>Пономаренко Олександр</t>
  </si>
  <si>
    <t>Мірошниченко Кирило</t>
  </si>
  <si>
    <t>Нестеренко Алеся</t>
  </si>
  <si>
    <t>Чонка Даніїл</t>
  </si>
  <si>
    <t>Гончарова Еліна</t>
  </si>
  <si>
    <t>Пукан Анна</t>
  </si>
  <si>
    <t>Дров'яніков Максим</t>
  </si>
  <si>
    <t>Сокирко Глєб</t>
  </si>
  <si>
    <t>Федоскін Орест</t>
  </si>
  <si>
    <t>Ярмак Ілля</t>
  </si>
  <si>
    <t>Яремко Мірія</t>
  </si>
  <si>
    <t>Ничик Злата</t>
  </si>
  <si>
    <t>Попович Вероніка</t>
  </si>
  <si>
    <t>Марк Анна</t>
  </si>
  <si>
    <t>Мисов Роман</t>
  </si>
  <si>
    <t>Усар Христина</t>
  </si>
  <si>
    <t xml:space="preserve">Браташ Олександр </t>
  </si>
  <si>
    <t>Поліщук Олексій</t>
  </si>
  <si>
    <t>Бєлік Микола</t>
  </si>
  <si>
    <t>Бурик Анастасія</t>
  </si>
  <si>
    <t xml:space="preserve">Калембрик Ліана </t>
  </si>
  <si>
    <t>Кузнєцов Кирило</t>
  </si>
  <si>
    <t>Назарова Світлана</t>
  </si>
  <si>
    <t>Кізченко Володимир</t>
  </si>
  <si>
    <t>Шейна Полина</t>
  </si>
  <si>
    <t xml:space="preserve">Уманець Ангеліна </t>
  </si>
  <si>
    <t xml:space="preserve">Кравчук Златослава </t>
  </si>
  <si>
    <t xml:space="preserve">Лагода Ірина Володимирівна </t>
  </si>
  <si>
    <t xml:space="preserve">Козлан Тетяна </t>
  </si>
  <si>
    <t xml:space="preserve">Варава Олександр </t>
  </si>
  <si>
    <t>Беберіна Поліна</t>
  </si>
  <si>
    <t>Воронянська Ксенія</t>
  </si>
  <si>
    <t>Коцарев Данило</t>
  </si>
  <si>
    <t>Бевзенко Андрій</t>
  </si>
  <si>
    <t>Карпенко Ольга</t>
  </si>
  <si>
    <t>Гармаш Поліна</t>
  </si>
  <si>
    <t xml:space="preserve">Корякіна Єлизавета </t>
  </si>
  <si>
    <t>Шинкарьова Аріна</t>
  </si>
  <si>
    <t>Онищенко Єва</t>
  </si>
  <si>
    <t>Повстяна Дарія</t>
  </si>
  <si>
    <t>Сулима Софія</t>
  </si>
  <si>
    <t>Тургеля Поліна</t>
  </si>
  <si>
    <t>Діхтяр Ілліана</t>
  </si>
  <si>
    <t>Посох Артем</t>
  </si>
  <si>
    <t>Бойко Лідія</t>
  </si>
  <si>
    <t>Яструбецька Іванна</t>
  </si>
  <si>
    <t>Загорняк Аделіна</t>
  </si>
  <si>
    <t>Фрис Станіслав</t>
  </si>
  <si>
    <t>Козачок Вікторія</t>
  </si>
  <si>
    <t>Безкоровайна Ярина</t>
  </si>
  <si>
    <t>Мельничук Тетяна</t>
  </si>
  <si>
    <t>Нікіфорова Вероніка</t>
  </si>
  <si>
    <t xml:space="preserve">Мартиненко Сергій Юрійович </t>
  </si>
  <si>
    <t>Стрельбицький Богдан</t>
  </si>
  <si>
    <t>Гукасян Тигран</t>
  </si>
  <si>
    <t>Петухова Маргаріта</t>
  </si>
  <si>
    <t>Верещака Михайло</t>
  </si>
  <si>
    <t>Козлова Софія</t>
  </si>
  <si>
    <t>Чуйков Тимофій</t>
  </si>
  <si>
    <t>Дюміна Поліна</t>
  </si>
  <si>
    <t>Наліваєва Владислава</t>
  </si>
  <si>
    <t>Цюк Михайло</t>
  </si>
  <si>
    <t>Мікуліна Вікторія</t>
  </si>
  <si>
    <t>Кліменко Нікіта</t>
  </si>
  <si>
    <t>Шипарьов Іван</t>
  </si>
  <si>
    <t>Сичова Вікторія</t>
  </si>
  <si>
    <t>Камишевська Ксенія</t>
  </si>
  <si>
    <t>Татарников Денис</t>
  </si>
  <si>
    <t>Собчук Вероніка</t>
  </si>
  <si>
    <t>Кривень Нікіта</t>
  </si>
  <si>
    <t>Фіц Зарина</t>
  </si>
  <si>
    <t xml:space="preserve">Турбаба Варвара </t>
  </si>
  <si>
    <t>Гребенюк Аліса</t>
  </si>
  <si>
    <t>Гребенюк Ілля</t>
  </si>
  <si>
    <t>Котовська Анастасія</t>
  </si>
  <si>
    <t>Романенко Євген</t>
  </si>
  <si>
    <t>Довгаль Богдан</t>
  </si>
  <si>
    <t>Береза Максим</t>
  </si>
  <si>
    <t>Карпюк Іванна</t>
  </si>
  <si>
    <t>Ющенко Володимир</t>
  </si>
  <si>
    <t xml:space="preserve">Ющенко Олексій </t>
  </si>
  <si>
    <t>Реутова Марія</t>
  </si>
  <si>
    <t xml:space="preserve">ВЄТРОВ Дмитро </t>
  </si>
  <si>
    <t>Калмикова Наталія</t>
  </si>
  <si>
    <t>Алексєєв Ілля</t>
  </si>
  <si>
    <t xml:space="preserve">Мазуров Андрій </t>
  </si>
  <si>
    <t xml:space="preserve">Васильчик Вероніка  </t>
  </si>
  <si>
    <t>Ковальчук Катерина</t>
  </si>
  <si>
    <t xml:space="preserve">Васильчик Вероніка </t>
  </si>
  <si>
    <t xml:space="preserve">Літинський Давид </t>
  </si>
  <si>
    <t xml:space="preserve">Болдирєва Дарина </t>
  </si>
  <si>
    <t>Одрибець Владислав</t>
  </si>
  <si>
    <t>Сиримула Вікторія</t>
  </si>
  <si>
    <t>Баділов Дмитро</t>
  </si>
  <si>
    <t xml:space="preserve">Жильський Олександр  </t>
  </si>
  <si>
    <t xml:space="preserve">Фадєєв Матвій Сергійович </t>
  </si>
  <si>
    <t>Дацик Іван</t>
  </si>
  <si>
    <t xml:space="preserve">Міщанчук Варвара </t>
  </si>
  <si>
    <t>Чрікішвілі Максим</t>
  </si>
  <si>
    <t>Набока Ернест</t>
  </si>
  <si>
    <t>Коротенко Анастасія</t>
  </si>
  <si>
    <t>Гнатюк Володимир</t>
  </si>
  <si>
    <t>Касьяненко Богдана</t>
  </si>
  <si>
    <t xml:space="preserve">Багмет Варвара </t>
  </si>
  <si>
    <t>Солошенко Владислава</t>
  </si>
  <si>
    <t>Котова Катерина</t>
  </si>
  <si>
    <t>Шкильова Анастасія</t>
  </si>
  <si>
    <t>Альохін Олексій</t>
  </si>
  <si>
    <t>Півень Єгор</t>
  </si>
  <si>
    <t xml:space="preserve">Никоненко Маргарита </t>
  </si>
  <si>
    <t>Тодоренко Аріана</t>
  </si>
  <si>
    <t xml:space="preserve">Тризна Милана </t>
  </si>
  <si>
    <t>Гирба Віталіна</t>
  </si>
  <si>
    <t xml:space="preserve">Роговий Нікіта  </t>
  </si>
  <si>
    <t>Гусєльнік Софія</t>
  </si>
  <si>
    <t xml:space="preserve">Борсук Ігор </t>
  </si>
  <si>
    <t xml:space="preserve">Тодоренко Аріана </t>
  </si>
  <si>
    <t>Постільняк Ольга</t>
  </si>
  <si>
    <t>Бєлявцев Матвій</t>
  </si>
  <si>
    <t>Карапиш Валерія</t>
  </si>
  <si>
    <t xml:space="preserve">Косттря Платон </t>
  </si>
  <si>
    <t>Кедрова Елеонора</t>
  </si>
  <si>
    <t>Барташ Анна</t>
  </si>
  <si>
    <t>Чепинога Олександра</t>
  </si>
  <si>
    <t>Долженко Матвій</t>
  </si>
  <si>
    <t>Кизим Діана</t>
  </si>
  <si>
    <t>Заєць Валерія</t>
  </si>
  <si>
    <t>Кононенко Тимофій</t>
  </si>
  <si>
    <t>Гасанова Аріна</t>
  </si>
  <si>
    <t xml:space="preserve">Деркач Мілана Артемівна </t>
  </si>
  <si>
    <t>Олексієнко Микола</t>
  </si>
  <si>
    <t>Теняк Назар</t>
  </si>
  <si>
    <t>Онишко Дєніс</t>
  </si>
  <si>
    <t>Поволоцька Олександра</t>
  </si>
  <si>
    <t>Скрипець Злата</t>
  </si>
  <si>
    <t xml:space="preserve">Ковальчук Аліса </t>
  </si>
  <si>
    <t>Карась Герман</t>
  </si>
  <si>
    <t>Кресан Олександра</t>
  </si>
  <si>
    <t>Сабо Уляна</t>
  </si>
  <si>
    <t xml:space="preserve">Миронов Максим </t>
  </si>
  <si>
    <t>Пилишенко Родіон</t>
  </si>
  <si>
    <t>Сисоєв Кирил</t>
  </si>
  <si>
    <t>Мирончук Валерія</t>
  </si>
  <si>
    <t>Журавель Микита</t>
  </si>
  <si>
    <t>Качар'ян Камелія</t>
  </si>
  <si>
    <t>Литвиненко Ніколь</t>
  </si>
  <si>
    <t>Мазниченко Марк</t>
  </si>
  <si>
    <t>Мазниченко Мар'яна</t>
  </si>
  <si>
    <t>Ніколенко Анна</t>
  </si>
  <si>
    <t>Шемендюк Катерина</t>
  </si>
  <si>
    <t xml:space="preserve">Грабовський Руслан </t>
  </si>
  <si>
    <t>Мирончук Валерія Сергіївна</t>
  </si>
  <si>
    <t xml:space="preserve">Томєв Микола </t>
  </si>
  <si>
    <t xml:space="preserve">Коса Анастасія </t>
  </si>
  <si>
    <t>Бурда Поліна</t>
  </si>
  <si>
    <t xml:space="preserve">Боровська Анжеліка </t>
  </si>
  <si>
    <t xml:space="preserve"> Циганов Антон</t>
  </si>
  <si>
    <t xml:space="preserve"> Антощенко Сніжана </t>
  </si>
  <si>
    <t>Некц Нікіта</t>
  </si>
  <si>
    <t xml:space="preserve">Леоненко Аліса </t>
  </si>
  <si>
    <t xml:space="preserve">Бурда Поліна </t>
  </si>
  <si>
    <t xml:space="preserve">Мохур Милана </t>
  </si>
  <si>
    <t>Цегельник Микита</t>
  </si>
  <si>
    <t xml:space="preserve">Герасименко Софія </t>
  </si>
  <si>
    <t>Лопатинська Моніка</t>
  </si>
  <si>
    <t>Воляник Владислав</t>
  </si>
  <si>
    <t xml:space="preserve">Гарасим Марина Сергіївна </t>
  </si>
  <si>
    <t>Гурник Константин</t>
  </si>
  <si>
    <t>Троцюк Руслана</t>
  </si>
  <si>
    <t>Попередник Софія</t>
  </si>
  <si>
    <t xml:space="preserve">Купаєва Аріна </t>
  </si>
  <si>
    <t xml:space="preserve">Федюк Олена </t>
  </si>
  <si>
    <t xml:space="preserve">Сербін Дарина </t>
  </si>
  <si>
    <t xml:space="preserve">Гевко Андрій  </t>
  </si>
  <si>
    <t xml:space="preserve">Чорняк Поліна </t>
  </si>
  <si>
    <t xml:space="preserve">Халак Дмитро </t>
  </si>
  <si>
    <t xml:space="preserve">Мартинюк Олександр </t>
  </si>
  <si>
    <t>Остапенко Марія</t>
  </si>
  <si>
    <t xml:space="preserve">Самойлова Катерина </t>
  </si>
  <si>
    <t xml:space="preserve">Неймирок Нікіта </t>
  </si>
  <si>
    <t>Орлов Іван</t>
  </si>
  <si>
    <t>Седляр Злата</t>
  </si>
  <si>
    <t>Собко Аріна</t>
  </si>
  <si>
    <t xml:space="preserve">Солошенко Ілля </t>
  </si>
  <si>
    <t>Хвтісіашвілі Гіоргій</t>
  </si>
  <si>
    <t>Хвтісіашвілі Маріамі</t>
  </si>
  <si>
    <t>Лозова Олександра</t>
  </si>
  <si>
    <t>Терзов Олександр</t>
  </si>
  <si>
    <t>Бездверна Даша</t>
  </si>
  <si>
    <t>Новицька Віра</t>
  </si>
  <si>
    <t xml:space="preserve">Куп'янський Костянтин </t>
  </si>
  <si>
    <t xml:space="preserve">Руденко Іван </t>
  </si>
  <si>
    <t>Школяренко Олександра</t>
  </si>
  <si>
    <t xml:space="preserve">Лозовий Анатолій </t>
  </si>
  <si>
    <t>Саніна Надія</t>
  </si>
  <si>
    <t>Яценко Ксенія</t>
  </si>
  <si>
    <t>Солошенко Ілля</t>
  </si>
  <si>
    <t xml:space="preserve">Клопотовський Данило </t>
  </si>
  <si>
    <t>Вєльчев Кирило</t>
  </si>
  <si>
    <t>Кісіль Роман</t>
  </si>
  <si>
    <t>Лисак Віталій</t>
  </si>
  <si>
    <t>Аржаник Аліна</t>
  </si>
  <si>
    <t>Дрозд Матвій</t>
  </si>
  <si>
    <t>Єгорова Ілона</t>
  </si>
  <si>
    <t>Конопля Валерія</t>
  </si>
  <si>
    <t>Кравцова Софія</t>
  </si>
  <si>
    <t>Крєпак Григорій</t>
  </si>
  <si>
    <t>Маковоз Данііл</t>
  </si>
  <si>
    <t>Павлов Михайло</t>
  </si>
  <si>
    <t>Погонець Артем</t>
  </si>
  <si>
    <t>Шамрай Крістіна</t>
  </si>
  <si>
    <t xml:space="preserve">Колісніченко Анастасія </t>
  </si>
  <si>
    <t>Юдіна Регіна Володимирівна</t>
  </si>
  <si>
    <t xml:space="preserve">Швед Олексій </t>
  </si>
  <si>
    <t xml:space="preserve">Федоренко Вероніка </t>
  </si>
  <si>
    <t>Кулибаба Марія</t>
  </si>
  <si>
    <t>Солод Дарина</t>
  </si>
  <si>
    <t xml:space="preserve">Волошин Данило </t>
  </si>
  <si>
    <t>Пашкевич Марія</t>
  </si>
  <si>
    <t>Денисенко Варвара</t>
  </si>
  <si>
    <t>Денисенко Олексій</t>
  </si>
  <si>
    <t>Єпанешніков Кирило</t>
  </si>
  <si>
    <t xml:space="preserve">Рижук Ілля </t>
  </si>
  <si>
    <t>Стефанішин Богдан</t>
  </si>
  <si>
    <t>Ступаков Костянтин</t>
  </si>
  <si>
    <t>Амбарцумян Ерiк</t>
  </si>
  <si>
    <t>Токовенко Сергій</t>
  </si>
  <si>
    <t>Ємельянов Андрій</t>
  </si>
  <si>
    <t>Пінчук Вікторія</t>
  </si>
  <si>
    <t>Єгоров Артем</t>
  </si>
  <si>
    <t>Пахомова Вероніка</t>
  </si>
  <si>
    <t xml:space="preserve">Колесник Ярослав </t>
  </si>
  <si>
    <t>Данчук Веронiка</t>
  </si>
  <si>
    <t>Іванова Ксенія</t>
  </si>
  <si>
    <t>Пирогова Варвара</t>
  </si>
  <si>
    <t>Фурман Матвій</t>
  </si>
  <si>
    <t>Суховерхий Єгор</t>
  </si>
  <si>
    <t>Лушпа Артем</t>
  </si>
  <si>
    <t>Суховерха Єва</t>
  </si>
  <si>
    <t xml:space="preserve">Баличев Даніл Андрійович </t>
  </si>
  <si>
    <t>Гречук Олександра</t>
  </si>
  <si>
    <t>Аюпова Вікторія</t>
  </si>
  <si>
    <t>Помазан Марк</t>
  </si>
  <si>
    <t>Дегтерьова Поліна</t>
  </si>
  <si>
    <t>Алексєєнко Вікторія</t>
  </si>
  <si>
    <t>Бенгардт Матвій</t>
  </si>
  <si>
    <t>Бойко Ксенія</t>
  </si>
  <si>
    <t>Гладишева Віталіна</t>
  </si>
  <si>
    <t>Сухоребра Карина</t>
  </si>
  <si>
    <t>Харченко Вікторія</t>
  </si>
  <si>
    <t>Булгакова Злата</t>
  </si>
  <si>
    <t xml:space="preserve">Абросимова Софія </t>
  </si>
  <si>
    <t>Шишкалова Марія</t>
  </si>
  <si>
    <t>Снітко Олександр</t>
  </si>
  <si>
    <t>Семенов Владислав</t>
  </si>
  <si>
    <t>Санін Назар</t>
  </si>
  <si>
    <t>Савицька Вікторія</t>
  </si>
  <si>
    <t>Русанов Віталій</t>
  </si>
  <si>
    <t>Руккер Олександр</t>
  </si>
  <si>
    <t>Роман Кирил</t>
  </si>
  <si>
    <t>Радіонов Марк</t>
  </si>
  <si>
    <t>Олійник Даніїл</t>
  </si>
  <si>
    <t>Моренець Іван</t>
  </si>
  <si>
    <t>Куликова Анастасія</t>
  </si>
  <si>
    <t>Кулакевич Кароліна</t>
  </si>
  <si>
    <t>Карпова Діана</t>
  </si>
  <si>
    <t>Зінченко Богдана</t>
  </si>
  <si>
    <t>Досенко Ксенія</t>
  </si>
  <si>
    <t>Добош Аліна</t>
  </si>
  <si>
    <t>Двінянін Даніїл</t>
  </si>
  <si>
    <t>Глущенко Олександр</t>
  </si>
  <si>
    <t>Власенко Віолетта</t>
  </si>
  <si>
    <t>Бойко Микита</t>
  </si>
  <si>
    <t xml:space="preserve">Логвін Аліна </t>
  </si>
  <si>
    <t>Білик Максим</t>
  </si>
  <si>
    <t>Александрова Олександра</t>
  </si>
  <si>
    <t xml:space="preserve">Селезень Ауріка </t>
  </si>
  <si>
    <t>Данько Михайло</t>
  </si>
  <si>
    <t>Калугіна Софія</t>
  </si>
  <si>
    <t xml:space="preserve">Іванченко Владислав </t>
  </si>
  <si>
    <t xml:space="preserve">Максимова Мілена </t>
  </si>
  <si>
    <t>Лелюх Анна</t>
  </si>
  <si>
    <t xml:space="preserve">Головерда Дмитро </t>
  </si>
  <si>
    <t>Дирда Кіра</t>
  </si>
  <si>
    <t xml:space="preserve">Ємець Софія </t>
  </si>
  <si>
    <t>Надвинична Дарина</t>
  </si>
  <si>
    <t>Вацлавський Андрій</t>
  </si>
  <si>
    <t>Божко Валерія</t>
  </si>
  <si>
    <t>Кащенко Альона</t>
  </si>
  <si>
    <t>Молдован Олександр</t>
  </si>
  <si>
    <t>Іова Олександра</t>
  </si>
  <si>
    <t>Курявський Гліб</t>
  </si>
  <si>
    <t>Сафарова -Лемешева Ліна</t>
  </si>
  <si>
    <t>Теребньов Артем Дмитрович</t>
  </si>
  <si>
    <t xml:space="preserve">Кайгородов Артем Сергійович </t>
  </si>
  <si>
    <t xml:space="preserve">Тер-Маркосян Ренат Сергійович </t>
  </si>
  <si>
    <t xml:space="preserve">Навощик Влада Віталіївна </t>
  </si>
  <si>
    <t xml:space="preserve">Бугай Соломія </t>
  </si>
  <si>
    <t xml:space="preserve">Навощик Злата Віталіївна </t>
  </si>
  <si>
    <t>Носова Ірина</t>
  </si>
  <si>
    <t>Бутіна Коміла</t>
  </si>
  <si>
    <t>Мурша Дарія</t>
  </si>
  <si>
    <t>Зеленко Марія</t>
  </si>
  <si>
    <t>Калініченко Нікіта</t>
  </si>
  <si>
    <t>Фляга Марія-Вікторія</t>
  </si>
  <si>
    <t>Міщенко Анастасія</t>
  </si>
  <si>
    <t>Гречана Анна</t>
  </si>
  <si>
    <t>Зуєва Дар'я</t>
  </si>
  <si>
    <t>Вознюк Єва</t>
  </si>
  <si>
    <t xml:space="preserve">Гончаренко Мілана </t>
  </si>
  <si>
    <t>Колеснік Олексій</t>
  </si>
  <si>
    <t>Савчук Діана</t>
  </si>
  <si>
    <t>Мельник Юліана</t>
  </si>
  <si>
    <t>Мирончук Уляна</t>
  </si>
  <si>
    <t xml:space="preserve">Піпаш Єлизавета </t>
  </si>
  <si>
    <t>Сугак Кирило</t>
  </si>
  <si>
    <t xml:space="preserve">Кіташова Еліна </t>
  </si>
  <si>
    <t>Бережнов Артем</t>
  </si>
  <si>
    <t>Верещак Каміла</t>
  </si>
  <si>
    <t>Хіміон Дмитро</t>
  </si>
  <si>
    <t>Міщенко Поліна</t>
  </si>
  <si>
    <t>Череп Олег</t>
  </si>
  <si>
    <t>Качоровський Артем</t>
  </si>
  <si>
    <t>Криворотько Маргарита</t>
  </si>
  <si>
    <t>Доненко Ніколь</t>
  </si>
  <si>
    <t>Педорченко Дар'я</t>
  </si>
  <si>
    <t>Юдінова Дар'я</t>
  </si>
  <si>
    <t>Томчук Владислав Володимирович</t>
  </si>
  <si>
    <t xml:space="preserve">Самойлюк Катерина  </t>
  </si>
  <si>
    <t>Пилипонько Вікторія Валеріївна</t>
  </si>
  <si>
    <t>Іванюк Олександр</t>
  </si>
  <si>
    <t xml:space="preserve">Кравчук Павло </t>
  </si>
  <si>
    <t>Тімофєєв Сергій</t>
  </si>
  <si>
    <t>Семененко Анастасія</t>
  </si>
  <si>
    <t>Сопрун Яна</t>
  </si>
  <si>
    <t>Скалій Єлизавета</t>
  </si>
  <si>
    <t>Романюк Аліса</t>
  </si>
  <si>
    <t xml:space="preserve">Петраш Сніжана </t>
  </si>
  <si>
    <t>Калиновський Олександр</t>
  </si>
  <si>
    <t>Зубрик Софія</t>
  </si>
  <si>
    <t>Пожидаєв Егор</t>
  </si>
  <si>
    <t xml:space="preserve">Пупченко Єлизавета </t>
  </si>
  <si>
    <t>Карпенко Софія</t>
  </si>
  <si>
    <t>Мамінченко Аріана</t>
  </si>
  <si>
    <t xml:space="preserve">Волинко Аріна </t>
  </si>
  <si>
    <t>Петраш Сніжана</t>
  </si>
  <si>
    <t>Вапняр Владислава</t>
  </si>
  <si>
    <t>Комісар Дар'я</t>
  </si>
  <si>
    <t>Чагаров Андрій</t>
  </si>
  <si>
    <t xml:space="preserve">Нестеренко Кіра </t>
  </si>
  <si>
    <t>Вінськевич Денис</t>
  </si>
  <si>
    <t>Нестеренко Саша</t>
  </si>
  <si>
    <t>Поробок Поліна</t>
  </si>
  <si>
    <t xml:space="preserve">Тілляєва Марина </t>
  </si>
  <si>
    <t>Деменьшин Нікіта</t>
  </si>
  <si>
    <t>Іванова Вікторія</t>
  </si>
  <si>
    <t xml:space="preserve">Шаповалов Андрій </t>
  </si>
  <si>
    <t>Курган Тимофій</t>
  </si>
  <si>
    <t xml:space="preserve">Березюк Богдан </t>
  </si>
  <si>
    <t>Підкалюк Анастасія</t>
  </si>
  <si>
    <t xml:space="preserve">Борисенко Поліна </t>
  </si>
  <si>
    <t>Дрегало Злата</t>
  </si>
  <si>
    <t>Рабцевич Єлизавета</t>
  </si>
  <si>
    <t xml:space="preserve">Коваленко Платон </t>
  </si>
  <si>
    <t>Молчанова Софія</t>
  </si>
  <si>
    <t>Богомолова Вікторія</t>
  </si>
  <si>
    <t>Пашковська Поліна</t>
  </si>
  <si>
    <t>Мохудер Аліна</t>
  </si>
  <si>
    <t>Клочков Станіслав</t>
  </si>
  <si>
    <t>Калюжний Михайло</t>
  </si>
  <si>
    <t>Шереметя Влас</t>
  </si>
  <si>
    <t>Козаченко Вероніка</t>
  </si>
  <si>
    <t xml:space="preserve">Рибалка Михайло </t>
  </si>
  <si>
    <t>Китайгора Богдан</t>
  </si>
  <si>
    <t>Гаврилець Ярина</t>
  </si>
  <si>
    <t>Білоус Максим</t>
  </si>
  <si>
    <t xml:space="preserve">Вакулик Денис </t>
  </si>
  <si>
    <t xml:space="preserve">Перебитюк Денис </t>
  </si>
  <si>
    <t xml:space="preserve">Китайгора Діана </t>
  </si>
  <si>
    <t>Самойлович Мілана</t>
  </si>
  <si>
    <t>Калинюк Платон</t>
  </si>
  <si>
    <t>Заплава Марія</t>
  </si>
  <si>
    <t>Авдонін Михайло</t>
  </si>
  <si>
    <t xml:space="preserve">Матвій Єва  </t>
  </si>
  <si>
    <t>Гамлій Остап Васильович</t>
  </si>
  <si>
    <t>Бондарчук Аліна Федорівна</t>
  </si>
  <si>
    <t xml:space="preserve">Берізка Ярослав Степанович </t>
  </si>
  <si>
    <t>Козак	Ярина	Михайлівна</t>
  </si>
  <si>
    <t>Пак Вадим Іванович</t>
  </si>
  <si>
    <t>Ковалевська Зоряна Миколаївна</t>
  </si>
  <si>
    <t xml:space="preserve">Маслова Дар`я    </t>
  </si>
  <si>
    <t>Пришляк Михайло Іванович</t>
  </si>
  <si>
    <t xml:space="preserve">Остапова Єва  </t>
  </si>
  <si>
    <t xml:space="preserve">Григор`єв Ілля   </t>
  </si>
  <si>
    <t xml:space="preserve">Діхтяр Серафим </t>
  </si>
  <si>
    <t xml:space="preserve">Іванов Даміан </t>
  </si>
  <si>
    <t xml:space="preserve">Кобзар Вероніка </t>
  </si>
  <si>
    <t xml:space="preserve"> Бернацька Анастасія </t>
  </si>
  <si>
    <t xml:space="preserve">Волошенюк Вероніка </t>
  </si>
  <si>
    <t xml:space="preserve">Зварун Анастасія </t>
  </si>
  <si>
    <t xml:space="preserve">Діуліна Єлизавета </t>
  </si>
  <si>
    <t xml:space="preserve"> Процюк Максим</t>
  </si>
  <si>
    <t>Процюк Дмитро</t>
  </si>
  <si>
    <t xml:space="preserve">Гичка Катерина </t>
  </si>
  <si>
    <t xml:space="preserve">Тук Анастасія </t>
  </si>
  <si>
    <t>Берсан Анастасія</t>
  </si>
  <si>
    <t>Топтигін Артем</t>
  </si>
  <si>
    <t>Унгарова Анастасія</t>
  </si>
  <si>
    <t xml:space="preserve">Жмуд Ярославна </t>
  </si>
  <si>
    <t>Ніколаєва Софія</t>
  </si>
  <si>
    <t>Кушнеренко Мирослава</t>
  </si>
  <si>
    <t>Ломова Інгеборга</t>
  </si>
  <si>
    <t xml:space="preserve">Барба Ольга </t>
  </si>
  <si>
    <t>Ковальова Марія</t>
  </si>
  <si>
    <t xml:space="preserve">Ганган Володимир </t>
  </si>
  <si>
    <t xml:space="preserve">Челомбітко Ростислав </t>
  </si>
  <si>
    <t xml:space="preserve">Чорний Даніїл </t>
  </si>
  <si>
    <t>Колісник Поліна</t>
  </si>
  <si>
    <t xml:space="preserve">Дуднік Дмитро </t>
  </si>
  <si>
    <t xml:space="preserve">Ліповий Данило </t>
  </si>
  <si>
    <t xml:space="preserve">Лобань Мілана </t>
  </si>
  <si>
    <t>Некіпелова Ксенія</t>
  </si>
  <si>
    <t xml:space="preserve">Крюков Микита </t>
  </si>
  <si>
    <t xml:space="preserve">Кобилка Альона Миколаївна </t>
  </si>
  <si>
    <t>Видиш Микита</t>
  </si>
  <si>
    <t xml:space="preserve">Забара Кирило </t>
  </si>
  <si>
    <t>Нагорна Анастасія</t>
  </si>
  <si>
    <t>Луніна Валерія</t>
  </si>
  <si>
    <t>Мяснікова Дарія</t>
  </si>
  <si>
    <t>Криницька Дар'я</t>
  </si>
  <si>
    <t>Василець Злата</t>
  </si>
  <si>
    <t>Рябченко Артем</t>
  </si>
  <si>
    <t>Василенко Максим</t>
  </si>
  <si>
    <t>Марченко Костянтин</t>
  </si>
  <si>
    <t>Кононович Ростислав</t>
  </si>
  <si>
    <t xml:space="preserve">Коваль Альона </t>
  </si>
  <si>
    <t xml:space="preserve"> Золотаренко Макар </t>
  </si>
  <si>
    <t xml:space="preserve">Чернєв Артем </t>
  </si>
  <si>
    <t xml:space="preserve">Горійчук Млада </t>
  </si>
  <si>
    <t xml:space="preserve">Лучанська Анфіса </t>
  </si>
  <si>
    <t xml:space="preserve">Чмир Олександр </t>
  </si>
  <si>
    <t xml:space="preserve">Шпарук Катерина </t>
  </si>
  <si>
    <t>Рудківська Вероніка</t>
  </si>
  <si>
    <t>Дерев'янко Анна</t>
  </si>
  <si>
    <t xml:space="preserve">Кондратенко Ірина </t>
  </si>
  <si>
    <t>Марковська Злата</t>
  </si>
  <si>
    <t>Цимбалюк Тетяна</t>
  </si>
  <si>
    <t>Кульчицька Каріна</t>
  </si>
  <si>
    <t>Гончарова Анна</t>
  </si>
  <si>
    <t>Квасніцький Владислав</t>
  </si>
  <si>
    <t>Талама Меланія</t>
  </si>
  <si>
    <t>Буцяк Богдан</t>
  </si>
  <si>
    <t>Давіцкий Данило</t>
  </si>
  <si>
    <t>Хомин Андрій</t>
  </si>
  <si>
    <t xml:space="preserve">Кохан Тетяна </t>
  </si>
  <si>
    <t xml:space="preserve">Нашеда Михайло </t>
  </si>
  <si>
    <t xml:space="preserve">Бут Мирослава </t>
  </si>
  <si>
    <t xml:space="preserve">Новак Вероніка </t>
  </si>
  <si>
    <t>Калабухов Богдан</t>
  </si>
  <si>
    <t xml:space="preserve">Сорокін Дмитро </t>
  </si>
  <si>
    <t>Сергєєва Мілена</t>
  </si>
  <si>
    <t xml:space="preserve">Казмін Ілля </t>
  </si>
  <si>
    <t xml:space="preserve">Барилка Анна </t>
  </si>
  <si>
    <t xml:space="preserve">Медвєдєв Микита </t>
  </si>
  <si>
    <t>Антоненко Дмитро</t>
  </si>
  <si>
    <t>Кізима Назар</t>
  </si>
  <si>
    <t>Новак Артем</t>
  </si>
  <si>
    <t>Мелешко Матвій</t>
  </si>
  <si>
    <t>Стецька Вероніка</t>
  </si>
  <si>
    <t>Кузбит Олександр</t>
  </si>
  <si>
    <t xml:space="preserve">Маркевич Лук’ян </t>
  </si>
  <si>
    <t xml:space="preserve">Фуртак Андрій </t>
  </si>
  <si>
    <t xml:space="preserve">Косопуд Софія </t>
  </si>
  <si>
    <t>Терещенко Адріана</t>
  </si>
  <si>
    <t xml:space="preserve">Кузь Софія </t>
  </si>
  <si>
    <t>Папкевич Кіра</t>
  </si>
  <si>
    <t xml:space="preserve">Синенький Денис </t>
  </si>
  <si>
    <t xml:space="preserve">Садовий Святослав </t>
  </si>
  <si>
    <t>Піскун Кирило</t>
  </si>
  <si>
    <t xml:space="preserve">Яремко Дарина </t>
  </si>
  <si>
    <t xml:space="preserve">Кузик Маріанна </t>
  </si>
  <si>
    <t>Піскун Ліка</t>
  </si>
  <si>
    <t>Усик Мілана</t>
  </si>
  <si>
    <t>Сошенко Єлизавета</t>
  </si>
  <si>
    <t>Яресько Аліса</t>
  </si>
  <si>
    <t>Фененко Тимофій</t>
  </si>
  <si>
    <t>Сисенко Кіра</t>
  </si>
  <si>
    <t>Федорківський Ростислав</t>
  </si>
  <si>
    <t>Самусь Кирило</t>
  </si>
  <si>
    <t>Фурса Іван</t>
  </si>
  <si>
    <t>Чорномаз Валерія</t>
  </si>
  <si>
    <t>Міщенко Софія</t>
  </si>
  <si>
    <t>Марущенко Артем</t>
  </si>
  <si>
    <t xml:space="preserve">Озерянський Захар </t>
  </si>
  <si>
    <t>Антоненко Артем</t>
  </si>
  <si>
    <t>Лаврентьєва Анастасія</t>
  </si>
  <si>
    <t>Василюк Анастасія</t>
  </si>
  <si>
    <t>Лабузов Дмитро</t>
  </si>
  <si>
    <t>Кучер Іван</t>
  </si>
  <si>
    <t>Кукса Мілада</t>
  </si>
  <si>
    <t>Дядченко Артем</t>
  </si>
  <si>
    <t>Василенко Назар</t>
  </si>
  <si>
    <t>Зякун Назарій</t>
  </si>
  <si>
    <t>Василенко Єва</t>
  </si>
  <si>
    <t>Кобзар Софія</t>
  </si>
  <si>
    <t>Басов Назар</t>
  </si>
  <si>
    <t>Ейсмонт Давид</t>
  </si>
  <si>
    <t>Барма Владислав</t>
  </si>
  <si>
    <t>Нікітенко Максим</t>
  </si>
  <si>
    <t>Шолох Єгор</t>
  </si>
  <si>
    <t>Пашко Марія</t>
  </si>
  <si>
    <t>Гамлій Юліана-Павліна Василівна</t>
  </si>
  <si>
    <t>Прохненко Владислав</t>
  </si>
  <si>
    <t>Торяник Каміла</t>
  </si>
  <si>
    <t>Шапошник Софія</t>
  </si>
  <si>
    <t>Кулага Вікторія</t>
  </si>
  <si>
    <t>Міськов Максим</t>
  </si>
  <si>
    <t>Лазарєв Тимур</t>
  </si>
  <si>
    <t>Литвиненко Мілана</t>
  </si>
  <si>
    <t>Ковтун Володимир</t>
  </si>
  <si>
    <t>Божко Тимур</t>
  </si>
  <si>
    <t>Чупла Алєксандрія</t>
  </si>
  <si>
    <t>Дмитренко Давид</t>
  </si>
  <si>
    <t>Груша Кирил</t>
  </si>
  <si>
    <t>Курильова Вікторія</t>
  </si>
  <si>
    <t>Атаманенко Софія</t>
  </si>
  <si>
    <t>Сакова Кіра</t>
  </si>
  <si>
    <t>Шака Кіріл</t>
  </si>
  <si>
    <t xml:space="preserve">Коваль Ангеліна </t>
  </si>
  <si>
    <t>Горчин Яна</t>
  </si>
  <si>
    <t>Стецька Анастасія</t>
  </si>
  <si>
    <t xml:space="preserve">Ткач Максим </t>
  </si>
  <si>
    <t>Газ Вероніка</t>
  </si>
  <si>
    <t>Гаврилюк Павло</t>
  </si>
  <si>
    <t>Гожа Поліна</t>
  </si>
  <si>
    <t>Новак Софія</t>
  </si>
  <si>
    <t>Зданевич Аліна</t>
  </si>
  <si>
    <t>Шур Дарина</t>
  </si>
  <si>
    <t>Музика Христина</t>
  </si>
  <si>
    <t>Зданевич Матвій</t>
  </si>
  <si>
    <t>Малко Євген</t>
  </si>
  <si>
    <t>Подейко Денис</t>
  </si>
  <si>
    <t>Дідик Злата</t>
  </si>
  <si>
    <t>Поліщук Владислав</t>
  </si>
  <si>
    <t>Брацюк Артем</t>
  </si>
  <si>
    <t>Варяниченко Анна</t>
  </si>
  <si>
    <t>Тимощук Денис</t>
  </si>
  <si>
    <t>Бродівський Денис</t>
  </si>
  <si>
    <t>Мартю Вікторія</t>
  </si>
  <si>
    <t>Зінчук Єва</t>
  </si>
  <si>
    <t>Мартюк Вікторія</t>
  </si>
  <si>
    <t xml:space="preserve">Житар Тамара </t>
  </si>
  <si>
    <t xml:space="preserve"> Рєзнікова Катерина </t>
  </si>
  <si>
    <t xml:space="preserve">Рудий Роман </t>
  </si>
  <si>
    <t xml:space="preserve">Щебетовський Михайло </t>
  </si>
  <si>
    <t>Ісько Діана</t>
  </si>
  <si>
    <t>Ригун Дарина</t>
  </si>
  <si>
    <t>Соломін Артем</t>
  </si>
  <si>
    <t>Благун Валерія</t>
  </si>
  <si>
    <t>Ханата Анастасія</t>
  </si>
  <si>
    <t>Обрященко Віра</t>
  </si>
  <si>
    <t>Кольва Дмитро</t>
  </si>
  <si>
    <t>Кот Сніжана</t>
  </si>
  <si>
    <t>Воротилко Христина</t>
  </si>
  <si>
    <t>Хоменко Андрій</t>
  </si>
  <si>
    <t>Сивак Олександр</t>
  </si>
  <si>
    <t>Чукла Арсен</t>
  </si>
  <si>
    <t>Сарган Анна</t>
  </si>
  <si>
    <t>Корчевий Богдан</t>
  </si>
  <si>
    <t>Пухлина Кирило</t>
  </si>
  <si>
    <t>Федорович Вікторія</t>
  </si>
  <si>
    <t>Долбня Кристина</t>
  </si>
  <si>
    <t>Ігнатенко Гліб</t>
  </si>
  <si>
    <t>Кушнір Анна</t>
  </si>
  <si>
    <t>Маркова Олеся</t>
  </si>
  <si>
    <t>Тимченко Максим</t>
  </si>
  <si>
    <t xml:space="preserve">Демшевська Мілана </t>
  </si>
  <si>
    <t>Колесник Михайло</t>
  </si>
  <si>
    <t xml:space="preserve">Полякова Карина </t>
  </si>
  <si>
    <t xml:space="preserve">Плясун Єгор </t>
  </si>
  <si>
    <t>Діденко Аріна</t>
  </si>
  <si>
    <t>Грималяк Софія</t>
  </si>
  <si>
    <t>Білинський Назар</t>
  </si>
  <si>
    <t>Кос Вікторія</t>
  </si>
  <si>
    <t>Іваник Анастасія</t>
  </si>
  <si>
    <t>Петровська Анастасія</t>
  </si>
  <si>
    <t>Романів Анастасія</t>
  </si>
  <si>
    <t>Жагаляк Ангеліна</t>
  </si>
  <si>
    <t>Пагута Мілана</t>
  </si>
  <si>
    <t>Чернявський Лук'ян</t>
  </si>
  <si>
    <t>Кучеренко Вікторія</t>
  </si>
  <si>
    <t>Стегнієнко Юлія</t>
  </si>
  <si>
    <t>Адамчук Варвара</t>
  </si>
  <si>
    <t>Рутченко Єлизавета</t>
  </si>
  <si>
    <t>Мартиненко Ірина</t>
  </si>
  <si>
    <t>Ращупкіна Альона</t>
  </si>
  <si>
    <t>Зінченко Павєл</t>
  </si>
  <si>
    <t>Свящук Данііл</t>
  </si>
  <si>
    <t>Московець Леся</t>
  </si>
  <si>
    <t>Бондаренко Марія</t>
  </si>
  <si>
    <t>Яременко Іван</t>
  </si>
  <si>
    <t>Голубєв Кирило</t>
  </si>
  <si>
    <t>Марченко Артем</t>
  </si>
  <si>
    <t>Зленко Дмитро</t>
  </si>
  <si>
    <t>Балагура Катерина</t>
  </si>
  <si>
    <t>Чудопалова Поліна</t>
  </si>
  <si>
    <t>Карнаух Єлизавета</t>
  </si>
  <si>
    <t>Ніколаєнко Семен</t>
  </si>
  <si>
    <t>Кріль Тимофій</t>
  </si>
  <si>
    <t>Ткаченко Олександр</t>
  </si>
  <si>
    <t>Трачук Олександр</t>
  </si>
  <si>
    <t>Серажим Вікторія</t>
  </si>
  <si>
    <t>Карім Абу Саєх</t>
  </si>
  <si>
    <t>Велітченко Захар</t>
  </si>
  <si>
    <t>Гусарчук Анастасія</t>
  </si>
  <si>
    <t xml:space="preserve">Гурін Микола </t>
  </si>
  <si>
    <t>Саєва Валерія</t>
  </si>
  <si>
    <t>Бурдіна Мирослава</t>
  </si>
  <si>
    <t>Дяченко Любов</t>
  </si>
  <si>
    <t>Стрельник Єфим</t>
  </si>
  <si>
    <t>Шевченко Даніель</t>
  </si>
  <si>
    <t>Летюка Євгенія</t>
  </si>
  <si>
    <t>Крихтенко Соломія</t>
  </si>
  <si>
    <t>Павленко Катерина</t>
  </si>
  <si>
    <t>Іванків Ліза</t>
  </si>
  <si>
    <t>Іванченко Ганна</t>
  </si>
  <si>
    <t xml:space="preserve">Загорулько Сергій </t>
  </si>
  <si>
    <t>Макаренко Ярина</t>
  </si>
  <si>
    <t>Козир Мілана</t>
  </si>
  <si>
    <t xml:space="preserve">Максименко Мілена </t>
  </si>
  <si>
    <t>Малиновська Альбіна</t>
  </si>
  <si>
    <t>Бабков Максим</t>
  </si>
  <si>
    <t>Корольова Злата</t>
  </si>
  <si>
    <t>Мартиненко Арсен</t>
  </si>
  <si>
    <t>Марухов Євгеній</t>
  </si>
  <si>
    <t>Павленко Єва</t>
  </si>
  <si>
    <t>Ялі Софія</t>
  </si>
  <si>
    <t>Скляров Ілля</t>
  </si>
  <si>
    <t>Сухоставець Марія</t>
  </si>
  <si>
    <t>Качалка Тимур</t>
  </si>
  <si>
    <t>Осипова Злата</t>
  </si>
  <si>
    <t>Матящук Соломія</t>
  </si>
  <si>
    <t xml:space="preserve">Кощій Анна </t>
  </si>
  <si>
    <t>Зеркаль Анастасія</t>
  </si>
  <si>
    <t>Єременко Діана</t>
  </si>
  <si>
    <t>Колесник Роман</t>
  </si>
  <si>
    <t xml:space="preserve">Вінніченко Злата </t>
  </si>
  <si>
    <t>Турченко Злата</t>
  </si>
  <si>
    <t xml:space="preserve">Бублик Софія </t>
  </si>
  <si>
    <t>Дурач Ярослава</t>
  </si>
  <si>
    <t>Руденко Владислав</t>
  </si>
  <si>
    <t>Дяченко Іван</t>
  </si>
  <si>
    <t>Квітчук Марина</t>
  </si>
  <si>
    <t>Зимогляд Дмитро</t>
  </si>
  <si>
    <t>Лисак Роман Русланович</t>
  </si>
  <si>
    <t>Сокольников Ілля</t>
  </si>
  <si>
    <t>Даніл Терещенко</t>
  </si>
  <si>
    <t>Поліщук Денис</t>
  </si>
  <si>
    <t>Узжина Софія</t>
  </si>
  <si>
    <t>Ткаченко Софія</t>
  </si>
  <si>
    <t>Куліковська Марія</t>
  </si>
  <si>
    <t>Микитенко Вікторія</t>
  </si>
  <si>
    <t>Ланцова Єва</t>
  </si>
  <si>
    <t>Стрельбіцька Євангеліна</t>
  </si>
  <si>
    <t>Логвін Владислав</t>
  </si>
  <si>
    <t>Немченко Руслан</t>
  </si>
  <si>
    <t>Іванова Діана</t>
  </si>
  <si>
    <t>Бреславець Андрій</t>
  </si>
  <si>
    <t xml:space="preserve">Бондаренко Андрій Олександрович </t>
  </si>
  <si>
    <t xml:space="preserve">Богодушко Ілля </t>
  </si>
  <si>
    <t xml:space="preserve">Кузнєцов Кирило </t>
  </si>
  <si>
    <t xml:space="preserve">Лук'яненко Максім </t>
  </si>
  <si>
    <t xml:space="preserve">Ольшанський Іван </t>
  </si>
  <si>
    <t xml:space="preserve">Українець Євгеній </t>
  </si>
  <si>
    <t xml:space="preserve">Харченко Ілля </t>
  </si>
  <si>
    <t xml:space="preserve">Чебикіна Єлизавета </t>
  </si>
  <si>
    <t>Колодяжна Поліна</t>
  </si>
  <si>
    <t>Жовтоног Данііл Іванович</t>
  </si>
  <si>
    <t>Марич Софія</t>
  </si>
  <si>
    <t>Філіп Аліна</t>
  </si>
  <si>
    <t>Пасюк Марія</t>
  </si>
  <si>
    <t>Фліківчук Дмитро</t>
  </si>
  <si>
    <t xml:space="preserve">Тишин Владислав </t>
  </si>
  <si>
    <t xml:space="preserve">Волков Ілля </t>
  </si>
  <si>
    <t>Гринюк Богдан</t>
  </si>
  <si>
    <t xml:space="preserve">Король Мілана </t>
  </si>
  <si>
    <t>Клімащук Олександра</t>
  </si>
  <si>
    <t>Семенюк Аріна</t>
  </si>
  <si>
    <t xml:space="preserve">Козирський Матвій </t>
  </si>
  <si>
    <t>Онуляк Олександр</t>
  </si>
  <si>
    <t>Дорош Марина</t>
  </si>
  <si>
    <t>Остапенко Єлизавета Семенівна</t>
  </si>
  <si>
    <t>Сухохліб Ілля</t>
  </si>
  <si>
    <t>Федчун Михайло</t>
  </si>
  <si>
    <t xml:space="preserve">Романенко Дарʼя  </t>
  </si>
  <si>
    <t>Ткачук Володимир</t>
  </si>
  <si>
    <t>Данелюк Віта</t>
  </si>
  <si>
    <t>Низельська Євгенія</t>
  </si>
  <si>
    <t>Тетьоха Ганна</t>
  </si>
  <si>
    <t>Чучман Марія</t>
  </si>
  <si>
    <t>Савіна Ілона</t>
  </si>
  <si>
    <t>Чеботар Данило</t>
  </si>
  <si>
    <t>Романькова Регіна</t>
  </si>
  <si>
    <t>Іванович Анна</t>
  </si>
  <si>
    <t>Дрогобицька Яна</t>
  </si>
  <si>
    <t>Климків Анна</t>
  </si>
  <si>
    <t>Тополя Владислав</t>
  </si>
  <si>
    <t>Бойко Аріна</t>
  </si>
  <si>
    <t>Зарайський Максим</t>
  </si>
  <si>
    <t>Данелюк Даніїл</t>
  </si>
  <si>
    <t>Шарапова Єлізавета</t>
  </si>
  <si>
    <t>Савчук Анна</t>
  </si>
  <si>
    <t>Лакійчук Олена</t>
  </si>
  <si>
    <t>Ященко Анна</t>
  </si>
  <si>
    <t>Уразовський Захар</t>
  </si>
  <si>
    <t>Коцар Дмитро</t>
  </si>
  <si>
    <t>Пічкур Матвій</t>
  </si>
  <si>
    <t xml:space="preserve">Вода Єлизавета </t>
  </si>
  <si>
    <t xml:space="preserve">Андрієвький Дмитро </t>
  </si>
  <si>
    <t>Копайгородська Кіра</t>
  </si>
  <si>
    <t>Іжаковська Віталіна</t>
  </si>
  <si>
    <t xml:space="preserve">Браткевич Ємілія </t>
  </si>
  <si>
    <t>Чекмарьова Тетяна</t>
  </si>
  <si>
    <t xml:space="preserve">Томчук Тетяна </t>
  </si>
  <si>
    <t>Тютіна Вікторія</t>
  </si>
  <si>
    <t>Андрійчук Влада</t>
  </si>
  <si>
    <t>Степановський Кирил</t>
  </si>
  <si>
    <t xml:space="preserve">Місішин Микита </t>
  </si>
  <si>
    <t>Скиба Андрій</t>
  </si>
  <si>
    <t>Мхітарян Мері</t>
  </si>
  <si>
    <t>Балинська Анна</t>
  </si>
  <si>
    <t>Гарник Вікторія</t>
  </si>
  <si>
    <t>Кльофас Аліна</t>
  </si>
  <si>
    <t>Дубова Анна</t>
  </si>
  <si>
    <t>Свентух Святослав</t>
  </si>
  <si>
    <t>Горохівський Микола</t>
  </si>
  <si>
    <t>Посоюзна Тетяна</t>
  </si>
  <si>
    <t xml:space="preserve">Каплун Олександр </t>
  </si>
  <si>
    <t>Романюк Кіра</t>
  </si>
  <si>
    <t>Колісник Катерина</t>
  </si>
  <si>
    <t>Побиванець Крістіна</t>
  </si>
  <si>
    <t xml:space="preserve">Балієнте Рамірес </t>
  </si>
  <si>
    <t xml:space="preserve"> Емма Ізабелла</t>
  </si>
  <si>
    <t>Волкович Агнія</t>
  </si>
  <si>
    <t>Чадюк Єлизавета</t>
  </si>
  <si>
    <t>Кравчук Крістіна</t>
  </si>
  <si>
    <t>Врублевський Віктор</t>
  </si>
  <si>
    <t>Жижелєва Софія</t>
  </si>
  <si>
    <t>Голдинська Уляна</t>
  </si>
  <si>
    <t>Мельник Ілія</t>
  </si>
  <si>
    <t>Лисак Соломія</t>
  </si>
  <si>
    <t>Єфременюк Олександра</t>
  </si>
  <si>
    <t>Пирогова Ганна</t>
  </si>
  <si>
    <t>Пудрань Мілана</t>
  </si>
  <si>
    <t>Лисенко Софія</t>
  </si>
  <si>
    <t>Ванжа Вероніка</t>
  </si>
  <si>
    <t>Сайнецька Аріна</t>
  </si>
  <si>
    <t>Шаран Максим</t>
  </si>
  <si>
    <t>Парнікоза Анастасія</t>
  </si>
  <si>
    <t>Сольська Надія</t>
  </si>
  <si>
    <t>Івашко Софія</t>
  </si>
  <si>
    <t>Агафонова Кіра</t>
  </si>
  <si>
    <t>Агафонова Євгенія</t>
  </si>
  <si>
    <t>Заяць Володимир</t>
  </si>
  <si>
    <t>Мірчук Тимофій</t>
  </si>
  <si>
    <t>Глазкова Маріанна</t>
  </si>
  <si>
    <t>Каракай Сніжана</t>
  </si>
  <si>
    <t>Качан Матвій</t>
  </si>
  <si>
    <t>Квач Артем</t>
  </si>
  <si>
    <t>Кисла Анна</t>
  </si>
  <si>
    <t>Носачова Ліка</t>
  </si>
  <si>
    <t>Олексенко Софія</t>
  </si>
  <si>
    <t>Пересадько Дамір</t>
  </si>
  <si>
    <t>Романенко Крістіна</t>
  </si>
  <si>
    <t>Устименко Софія</t>
  </si>
  <si>
    <t>Ткачук Соломія</t>
  </si>
  <si>
    <t>Сінельнік Дмитрій</t>
  </si>
  <si>
    <t>Пасик Анна</t>
  </si>
  <si>
    <t>Тхорук Евеліна</t>
  </si>
  <si>
    <t>Ярощук Євгеній</t>
  </si>
  <si>
    <t>Гнатюк Аріна</t>
  </si>
  <si>
    <t>Леонтюк Христина</t>
  </si>
  <si>
    <t>Токарська Анна</t>
  </si>
  <si>
    <t>Сидорчук Аліна</t>
  </si>
  <si>
    <t>Бродюк Артем</t>
  </si>
  <si>
    <t>Дадаков Тимофій</t>
  </si>
  <si>
    <t>Бабанський Павло</t>
  </si>
  <si>
    <t>Василюк Акім</t>
  </si>
  <si>
    <t>Яцюк Марія</t>
  </si>
  <si>
    <t>Поліщук Анна-Марія</t>
  </si>
  <si>
    <t>Хоменко Максим</t>
  </si>
  <si>
    <t>Остапчук Зоряна</t>
  </si>
  <si>
    <t>Довгалюк Олександр</t>
  </si>
  <si>
    <t>Мирончук Марк</t>
  </si>
  <si>
    <t>Кравчук Вікторія</t>
  </si>
  <si>
    <t>Ознамець Іванна</t>
  </si>
  <si>
    <t>Максимчук Мірра</t>
  </si>
  <si>
    <t>Попова Віра</t>
  </si>
  <si>
    <t>Уляницька Вероніка</t>
  </si>
  <si>
    <t>Владіміров Андрій</t>
  </si>
  <si>
    <t>Данілевська Лея</t>
  </si>
  <si>
    <t>Бондарчук Василина</t>
  </si>
  <si>
    <t>Костюк Тимофій</t>
  </si>
  <si>
    <t>Онищук Світлана</t>
  </si>
  <si>
    <t>Кохан Марія</t>
  </si>
  <si>
    <t>Кохан Дарина</t>
  </si>
  <si>
    <t>Драчук Вікторія</t>
  </si>
  <si>
    <t>Кохан Анжеліка</t>
  </si>
  <si>
    <t>Фрайт Анна</t>
  </si>
  <si>
    <t xml:space="preserve">Ткач Софія </t>
  </si>
  <si>
    <t>Костюченко Олександр</t>
  </si>
  <si>
    <t>Черник Ярослав</t>
  </si>
  <si>
    <t>Сорока Артем</t>
  </si>
  <si>
    <t>Засипка Оскар</t>
  </si>
  <si>
    <t>Рум'янцева Катерина</t>
  </si>
  <si>
    <t>Міщенко Кіра</t>
  </si>
  <si>
    <t>Дєдков Ілля</t>
  </si>
  <si>
    <t>Гордієнко Максим</t>
  </si>
  <si>
    <t>Крикун Маргарита</t>
  </si>
  <si>
    <t>Демченко Марія</t>
  </si>
  <si>
    <t>Литвинова Мирослава</t>
  </si>
  <si>
    <t>Єрмоленко Софія</t>
  </si>
  <si>
    <t>Барабаш Єва</t>
  </si>
  <si>
    <t>Панчук Єлизавета</t>
  </si>
  <si>
    <t>Буряк Анастасія</t>
  </si>
  <si>
    <t>Байрак Маргарита</t>
  </si>
  <si>
    <t xml:space="preserve">Лапа Яна </t>
  </si>
  <si>
    <t>Шамрай Олександр</t>
  </si>
  <si>
    <t xml:space="preserve">Рожнєв Роман </t>
  </si>
  <si>
    <t>Гончар Софія</t>
  </si>
  <si>
    <t xml:space="preserve">Ціснецька Поліна </t>
  </si>
  <si>
    <t xml:space="preserve">Кочергіна Єлизавета </t>
  </si>
  <si>
    <t xml:space="preserve">Гудзовська Аліса </t>
  </si>
  <si>
    <t xml:space="preserve">Верховод Андрій </t>
  </si>
  <si>
    <t xml:space="preserve">Мельник Аріна </t>
  </si>
  <si>
    <t>Музичук Злата</t>
  </si>
  <si>
    <t>Шолубай Аліна</t>
  </si>
  <si>
    <t>Мороз Іван</t>
  </si>
  <si>
    <t>Бердік Анастасія</t>
  </si>
  <si>
    <t xml:space="preserve">Осіпян Тігран </t>
  </si>
  <si>
    <t>Чепурний Михайло</t>
  </si>
  <si>
    <t>Лабутін Артем</t>
  </si>
  <si>
    <t xml:space="preserve">Дячок Вікторія </t>
  </si>
  <si>
    <t xml:space="preserve">Кравець Тарас </t>
  </si>
  <si>
    <t>Боднар Вікторія</t>
  </si>
  <si>
    <t>Махиня Єва</t>
  </si>
  <si>
    <t xml:space="preserve">Врублевська Дарʼя </t>
  </si>
  <si>
    <t xml:space="preserve">Зінюк Марія,9 років </t>
  </si>
  <si>
    <t>Компанєєць Матвій</t>
  </si>
  <si>
    <t>Пилипчук Назар</t>
  </si>
  <si>
    <t xml:space="preserve">Рябокінь Олександра </t>
  </si>
  <si>
    <t>Корольова Кіра</t>
  </si>
  <si>
    <t xml:space="preserve">Міщенко Кирило </t>
  </si>
  <si>
    <t>Когут Діана</t>
  </si>
  <si>
    <t xml:space="preserve">Денесюк Віра </t>
  </si>
  <si>
    <t xml:space="preserve">Моторний Сергій </t>
  </si>
  <si>
    <t>Кожухов Іван</t>
  </si>
  <si>
    <t>Турчин Єгор</t>
  </si>
  <si>
    <t>Хропун Ангеліна</t>
  </si>
  <si>
    <t>Нємцов Максим</t>
  </si>
  <si>
    <t>Швед Олексій</t>
  </si>
  <si>
    <t>Левченко Ілона</t>
  </si>
  <si>
    <t>Торський Нікіта</t>
  </si>
  <si>
    <t>Адарма Євген Русланович</t>
  </si>
  <si>
    <t>Самойлов Максим</t>
  </si>
  <si>
    <t xml:space="preserve">Єфімець Анна </t>
  </si>
  <si>
    <t xml:space="preserve">Радченко Софія </t>
  </si>
  <si>
    <t>Булах Євгенія Ярославівна</t>
  </si>
  <si>
    <t xml:space="preserve">Ніколайчук Євгеній </t>
  </si>
  <si>
    <t xml:space="preserve">Колісник Ніколь </t>
  </si>
  <si>
    <t xml:space="preserve">Левкіна Софія </t>
  </si>
  <si>
    <t>Сабов Софія</t>
  </si>
  <si>
    <t xml:space="preserve">Костилєв Зхар </t>
  </si>
  <si>
    <t xml:space="preserve">Петрова Слава </t>
  </si>
  <si>
    <t xml:space="preserve">Субботіна Софія </t>
  </si>
  <si>
    <t>Більдєй Анастасія</t>
  </si>
  <si>
    <t xml:space="preserve">Тамбова Дар'я </t>
  </si>
  <si>
    <t>Черкашин Олександр</t>
  </si>
  <si>
    <t>Коновал Анна</t>
  </si>
  <si>
    <t>Морозов Ярослав</t>
  </si>
  <si>
    <t>Олійник Валерія</t>
  </si>
  <si>
    <t xml:space="preserve">Сидоренко Даниїл </t>
  </si>
  <si>
    <t>Петрунь Ярослав</t>
  </si>
  <si>
    <t>Терлецький Радіон</t>
  </si>
  <si>
    <t xml:space="preserve">Колосович Данііл </t>
  </si>
  <si>
    <t>Воронцов Тимур</t>
  </si>
  <si>
    <t xml:space="preserve">Дзісь Ангеліна </t>
  </si>
  <si>
    <t>Павловська Евеліна</t>
  </si>
  <si>
    <t>Мацьков Артем</t>
  </si>
  <si>
    <t>Парфенова Катерина</t>
  </si>
  <si>
    <t>Пуршега Максим</t>
  </si>
  <si>
    <t xml:space="preserve">Швець Мілана </t>
  </si>
  <si>
    <t>Діскаленко Михайло</t>
  </si>
  <si>
    <t>Міщенко Єва</t>
  </si>
  <si>
    <t>Чорненький Захар</t>
  </si>
  <si>
    <t>Гунько Анна</t>
  </si>
  <si>
    <t>Білоус Тарас</t>
  </si>
  <si>
    <t>Білозьорцева Софія</t>
  </si>
  <si>
    <t xml:space="preserve">Нацюк Микола </t>
  </si>
  <si>
    <t xml:space="preserve">Азарова Кіра </t>
  </si>
  <si>
    <t>Каргальскова Вероніка</t>
  </si>
  <si>
    <t>Пилявець Артем</t>
  </si>
  <si>
    <t>Гладка Аріна</t>
  </si>
  <si>
    <t>Денесюк Матвій</t>
  </si>
  <si>
    <t>Кліпко Орина</t>
  </si>
  <si>
    <t xml:space="preserve">Ель-Мусса Аміна </t>
  </si>
  <si>
    <t>Гунько Ілля</t>
  </si>
  <si>
    <t>Голуб Єгор</t>
  </si>
  <si>
    <t>Кулибаба Валерія</t>
  </si>
  <si>
    <t>Мельничук Матвій</t>
  </si>
  <si>
    <t>Цибровський Платон</t>
  </si>
  <si>
    <t>Бурбела Артем</t>
  </si>
  <si>
    <t>Півнюк Мирослава</t>
  </si>
  <si>
    <t>Голуб Олександр</t>
  </si>
  <si>
    <t>Давидюк Валерія Олександрівна</t>
  </si>
  <si>
    <t>Бойко Влада</t>
  </si>
  <si>
    <t>Заворітна Маріанна</t>
  </si>
  <si>
    <t>Іващенко Марія</t>
  </si>
  <si>
    <t>Лазарчук Валерія Анатоліївна</t>
  </si>
  <si>
    <t>Білоус Кирил</t>
  </si>
  <si>
    <t>Карабан Катерина Василівна</t>
  </si>
  <si>
    <t>Сиротюк Дарія</t>
  </si>
  <si>
    <t>Назарук Артем</t>
  </si>
  <si>
    <t>Струк Марія</t>
  </si>
  <si>
    <t>Рейш Даніель</t>
  </si>
  <si>
    <t>Федоров Нікіта</t>
  </si>
  <si>
    <t>Медведєва Октавія</t>
  </si>
  <si>
    <t>Бєлкіна Євгенія</t>
  </si>
  <si>
    <t>Рвачова Владислава</t>
  </si>
  <si>
    <t>Домаш Роман</t>
  </si>
  <si>
    <t xml:space="preserve">Гасанова Еліна </t>
  </si>
  <si>
    <t>Феденко Нана</t>
  </si>
  <si>
    <t xml:space="preserve">Костенко Валерія </t>
  </si>
  <si>
    <t>Яцків Олександр</t>
  </si>
  <si>
    <t xml:space="preserve">Хмелюк Тимур </t>
  </si>
  <si>
    <t xml:space="preserve">Верьовка Данило </t>
  </si>
  <si>
    <t xml:space="preserve">Рожко Марія </t>
  </si>
  <si>
    <t>Лабутін Назар</t>
  </si>
  <si>
    <t>Богун Мілана</t>
  </si>
  <si>
    <t xml:space="preserve">Гаращук Дарʼя </t>
  </si>
  <si>
    <t xml:space="preserve">Дудич Софія </t>
  </si>
  <si>
    <t xml:space="preserve">Некрашевич Марія </t>
  </si>
  <si>
    <t xml:space="preserve">Ожибко Дем'ян </t>
  </si>
  <si>
    <t>Якимчак Костянтин</t>
  </si>
  <si>
    <t xml:space="preserve">Касьянчук Данило </t>
  </si>
  <si>
    <t xml:space="preserve">Шубенко Олександра </t>
  </si>
  <si>
    <t xml:space="preserve">Вітко Олена </t>
  </si>
  <si>
    <t xml:space="preserve">Марко Адамович </t>
  </si>
  <si>
    <t xml:space="preserve">Шарко Меланія </t>
  </si>
  <si>
    <t xml:space="preserve">Бойко Ангеліна </t>
  </si>
  <si>
    <t xml:space="preserve">Івчук Інеса </t>
  </si>
  <si>
    <t>Федянин Тимофій</t>
  </si>
  <si>
    <t>Зугравий Єгор</t>
  </si>
  <si>
    <t>Гречук Євгенія</t>
  </si>
  <si>
    <t>Сміян Аріна</t>
  </si>
  <si>
    <t>Подчашинська Мілана</t>
  </si>
  <si>
    <t>Вівдич Богдан</t>
  </si>
  <si>
    <t xml:space="preserve">Владимирова Злата  </t>
  </si>
  <si>
    <t>Гавриш Даніїл</t>
  </si>
  <si>
    <t xml:space="preserve">Вовненко Вікторія Дмитрівна </t>
  </si>
  <si>
    <t xml:space="preserve">Стеценко Федір </t>
  </si>
  <si>
    <t xml:space="preserve">Правило Варвара Олександрівна </t>
  </si>
  <si>
    <t>Казьміришена Злата</t>
  </si>
  <si>
    <t xml:space="preserve">Гугля Аріна Валеріївна </t>
  </si>
  <si>
    <t>Антонюк Аліна</t>
  </si>
  <si>
    <t xml:space="preserve">Петриченко Богдана  </t>
  </si>
  <si>
    <t xml:space="preserve">Безкоровайний Мирон  </t>
  </si>
  <si>
    <t xml:space="preserve">Ключка Злата  </t>
  </si>
  <si>
    <t>Литвиненко Анна</t>
  </si>
  <si>
    <t>Степанченко Владислав</t>
  </si>
  <si>
    <t>Бойко Злата</t>
  </si>
  <si>
    <t>Козуб Рімма</t>
  </si>
  <si>
    <t>Чорпіта Єлизавета</t>
  </si>
  <si>
    <t xml:space="preserve">Лобасенко Злата </t>
  </si>
  <si>
    <t xml:space="preserve">Вірченко Євангеліна </t>
  </si>
  <si>
    <t>Щербанюк Діана</t>
  </si>
  <si>
    <t>Купрійчук Євгеній</t>
  </si>
  <si>
    <t>Удод Віолетта</t>
  </si>
  <si>
    <t>Бугайчук Вікторія</t>
  </si>
  <si>
    <t xml:space="preserve">Смик Олександра </t>
  </si>
  <si>
    <t>Бугайчук Яна</t>
  </si>
  <si>
    <t>Мирончук Вікторія</t>
  </si>
  <si>
    <t xml:space="preserve">Пономарьова Маргарита </t>
  </si>
  <si>
    <t>Семчишин Матвій</t>
  </si>
  <si>
    <t>Ткачук Ірина</t>
  </si>
  <si>
    <t>Ярмолюк Давид</t>
  </si>
  <si>
    <t>Богомол Денис</t>
  </si>
  <si>
    <t>Ярмолюк Тимофій</t>
  </si>
  <si>
    <t>Волкова Адріана</t>
  </si>
  <si>
    <t>Бугайчук Захар</t>
  </si>
  <si>
    <t xml:space="preserve">Мирончук Сергій </t>
  </si>
  <si>
    <t>Громик Анна</t>
  </si>
  <si>
    <t>Желтобрюх Станіслав</t>
  </si>
  <si>
    <t>Меженько Ксенія</t>
  </si>
  <si>
    <t>Саморядов Іван</t>
  </si>
  <si>
    <t>Сердюк Єлизавета</t>
  </si>
  <si>
    <t>Курбанова Меланія</t>
  </si>
  <si>
    <t>Обідець Єлизавета</t>
  </si>
  <si>
    <t>Кісільов Владислав</t>
  </si>
  <si>
    <t xml:space="preserve">Стефанишин Святослав </t>
  </si>
  <si>
    <t xml:space="preserve">Кремінець Квітослава </t>
  </si>
  <si>
    <t>Куліш Євгенія</t>
  </si>
  <si>
    <t xml:space="preserve">Галушка Олександр </t>
  </si>
  <si>
    <t xml:space="preserve">Кригуль Тереза </t>
  </si>
  <si>
    <t xml:space="preserve">Сливка Маргарита </t>
  </si>
  <si>
    <t xml:space="preserve">Сиротюк Юліана </t>
  </si>
  <si>
    <t>Василина Матвій</t>
  </si>
  <si>
    <t xml:space="preserve">Хомин Ніколь </t>
  </si>
  <si>
    <t>Різниченко Дмитро</t>
  </si>
  <si>
    <t xml:space="preserve">Матвіїв Соломія </t>
  </si>
  <si>
    <t xml:space="preserve">Зубик Ангеліна </t>
  </si>
  <si>
    <t>Качор Дмитро</t>
  </si>
  <si>
    <t>Глобіна Вероніка</t>
  </si>
  <si>
    <t>Співак Марія</t>
  </si>
  <si>
    <t>Ошевська Дар'я</t>
  </si>
  <si>
    <t>Носенко Поліна</t>
  </si>
  <si>
    <t>Лоойок Вадим</t>
  </si>
  <si>
    <t>Соколова Анастасія</t>
  </si>
  <si>
    <t>Беспрозванний Тимофій</t>
  </si>
  <si>
    <t>Ситник Максим</t>
  </si>
  <si>
    <t>Воробйова Алєся</t>
  </si>
  <si>
    <t>Коваль Катерина</t>
  </si>
  <si>
    <t>Відякіна Каріна</t>
  </si>
  <si>
    <t>Глоба Олександр</t>
  </si>
  <si>
    <t>Єніна Катерина</t>
  </si>
  <si>
    <t>Новікова Анастасія</t>
  </si>
  <si>
    <t>Біла Анастасія</t>
  </si>
  <si>
    <t>Михайличенко Катерина</t>
  </si>
  <si>
    <t>Дударенко Софія</t>
  </si>
  <si>
    <t xml:space="preserve">Андріюк Андрій </t>
  </si>
  <si>
    <t>Новосад Єва</t>
  </si>
  <si>
    <t>Волкоя Данило</t>
  </si>
  <si>
    <t xml:space="preserve">Сойко Арсен </t>
  </si>
  <si>
    <t>Мамчур Дарина</t>
  </si>
  <si>
    <t>Ахмед Жасміна</t>
  </si>
  <si>
    <t xml:space="preserve">Зінчук Тимофій </t>
  </si>
  <si>
    <t xml:space="preserve">Гороховський Матвій </t>
  </si>
  <si>
    <t xml:space="preserve">Ковальчук Катерина </t>
  </si>
  <si>
    <t>Качковська Софія</t>
  </si>
  <si>
    <t>Мозговий Володимир</t>
  </si>
  <si>
    <t>Матвєєва Єва</t>
  </si>
  <si>
    <t>Лихобаба Катерина</t>
  </si>
  <si>
    <t>Яковенко Євгеній</t>
  </si>
  <si>
    <t>Василега Назар</t>
  </si>
  <si>
    <t>Білик Соломія</t>
  </si>
  <si>
    <t>Носко Ірина</t>
  </si>
  <si>
    <t xml:space="preserve">Дідок Дарья </t>
  </si>
  <si>
    <t>Мусієнко Кирило</t>
  </si>
  <si>
    <t>Аносова Агнія</t>
  </si>
  <si>
    <t>Ярмак Поліна</t>
  </si>
  <si>
    <t>Ємельяненко Софія</t>
  </si>
  <si>
    <t>Палій Юлія</t>
  </si>
  <si>
    <t xml:space="preserve">Тарадай Дарина </t>
  </si>
  <si>
    <t xml:space="preserve">Сергієнко Дана </t>
  </si>
  <si>
    <t xml:space="preserve">Залевський Іван </t>
  </si>
  <si>
    <t xml:space="preserve">Сергієнко Соломія </t>
  </si>
  <si>
    <t>Амельченков Іван</t>
  </si>
  <si>
    <t>Лацько Олексій</t>
  </si>
  <si>
    <t xml:space="preserve">Дорофеєва Аліна Сергіївна </t>
  </si>
  <si>
    <t xml:space="preserve">Дорофеєва Аліна </t>
  </si>
  <si>
    <t xml:space="preserve">Онуфрієнко Аріна </t>
  </si>
  <si>
    <t xml:space="preserve">Жданюк Іван </t>
  </si>
  <si>
    <t>Сустретов Олександр</t>
  </si>
  <si>
    <t xml:space="preserve">Григор Анастасія </t>
  </si>
  <si>
    <t xml:space="preserve">Кривобок Андрій </t>
  </si>
  <si>
    <t>Седлецька Ульяна</t>
  </si>
  <si>
    <t xml:space="preserve">Якимчук Майя </t>
  </si>
  <si>
    <t>Лапшенкова Ангеліна</t>
  </si>
  <si>
    <t>Фора Аліна</t>
  </si>
  <si>
    <t>№ з/п</t>
  </si>
  <si>
    <t>Учасник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</si>
</sst>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XA_LLJm5TsImWp0H9yJO" TargetMode="External"/><Relationship Id="rId170" Type="http://schemas.openxmlformats.org/officeDocument/2006/relationships/hyperlink" Target="https://talan.bank.gov.ua/get-user-certificate/XA_LLQyU2FBxTsc3K_N6" TargetMode="External"/><Relationship Id="rId268" Type="http://schemas.openxmlformats.org/officeDocument/2006/relationships/hyperlink" Target="https://talan.bank.gov.ua/get-user-certificate/XA_LL7yeF85dgRD-pmSR" TargetMode="External"/><Relationship Id="rId475" Type="http://schemas.openxmlformats.org/officeDocument/2006/relationships/hyperlink" Target="https://talan.bank.gov.ua/get-user-certificate/XA_LLNAxZcjnK9ifnaWf" TargetMode="External"/><Relationship Id="rId682" Type="http://schemas.openxmlformats.org/officeDocument/2006/relationships/hyperlink" Target="https://talan.bank.gov.ua/get-user-certificate/XA_LLoN0BYlkEunQjuIs" TargetMode="External"/><Relationship Id="rId128" Type="http://schemas.openxmlformats.org/officeDocument/2006/relationships/hyperlink" Target="https://talan.bank.gov.ua/get-user-certificate/XA_LLACU7-Evr_P_OlDr" TargetMode="External"/><Relationship Id="rId335" Type="http://schemas.openxmlformats.org/officeDocument/2006/relationships/hyperlink" Target="https://talan.bank.gov.ua/get-user-certificate/XA_LLHF5RrulkN6bru_T" TargetMode="External"/><Relationship Id="rId542" Type="http://schemas.openxmlformats.org/officeDocument/2006/relationships/hyperlink" Target="https://talan.bank.gov.ua/get-user-certificate/XA_LLXDHZd7RCAwN9-s4" TargetMode="External"/><Relationship Id="rId987" Type="http://schemas.openxmlformats.org/officeDocument/2006/relationships/hyperlink" Target="https://talan.bank.gov.ua/get-user-certificate/XA_LLV_3Y9jM9KOmEjJm" TargetMode="External"/><Relationship Id="rId1172" Type="http://schemas.openxmlformats.org/officeDocument/2006/relationships/hyperlink" Target="https://talan.bank.gov.ua/get-user-certificate/XA_LLh2sWk2qcMDEw1-4" TargetMode="External"/><Relationship Id="rId402" Type="http://schemas.openxmlformats.org/officeDocument/2006/relationships/hyperlink" Target="https://talan.bank.gov.ua/get-user-certificate/XA_LLN3aXNdX-APjcqDp" TargetMode="External"/><Relationship Id="rId847" Type="http://schemas.openxmlformats.org/officeDocument/2006/relationships/hyperlink" Target="https://talan.bank.gov.ua/get-user-certificate/XA_LLaEO3ADQXcnmJGUd" TargetMode="External"/><Relationship Id="rId1032" Type="http://schemas.openxmlformats.org/officeDocument/2006/relationships/hyperlink" Target="https://talan.bank.gov.ua/get-user-certificate/XA_LLmRciVsA9hmwBGny" TargetMode="External"/><Relationship Id="rId707" Type="http://schemas.openxmlformats.org/officeDocument/2006/relationships/hyperlink" Target="https://talan.bank.gov.ua/get-user-certificate/XA_LL_iL_ZYh_Ma3GQhf" TargetMode="External"/><Relationship Id="rId914" Type="http://schemas.openxmlformats.org/officeDocument/2006/relationships/hyperlink" Target="https://talan.bank.gov.ua/get-user-certificate/XA_LLftFHAGo5q_Q-VUQ" TargetMode="External"/><Relationship Id="rId43" Type="http://schemas.openxmlformats.org/officeDocument/2006/relationships/hyperlink" Target="https://talan.bank.gov.ua/get-user-certificate/XA_LLOg-pnrjdfz4jidV" TargetMode="External"/><Relationship Id="rId192" Type="http://schemas.openxmlformats.org/officeDocument/2006/relationships/hyperlink" Target="https://talan.bank.gov.ua/get-user-certificate/XA_LL_m7O4sMBL-2JhRt" TargetMode="External"/><Relationship Id="rId497" Type="http://schemas.openxmlformats.org/officeDocument/2006/relationships/hyperlink" Target="https://talan.bank.gov.ua/get-user-certificate/XA_LLj83gLXPhXf98-ri" TargetMode="External"/><Relationship Id="rId357" Type="http://schemas.openxmlformats.org/officeDocument/2006/relationships/hyperlink" Target="https://talan.bank.gov.ua/get-user-certificate/XA_LLLdIRji2KIpE0kMo" TargetMode="External"/><Relationship Id="rId1194" Type="http://schemas.openxmlformats.org/officeDocument/2006/relationships/hyperlink" Target="https://talan.bank.gov.ua/get-user-certificate/XA_LLbfsdMedYfRpFM27" TargetMode="External"/><Relationship Id="rId217" Type="http://schemas.openxmlformats.org/officeDocument/2006/relationships/hyperlink" Target="https://talan.bank.gov.ua/get-user-certificate/XA_LLGuBVeVxMIK2yikp" TargetMode="External"/><Relationship Id="rId564" Type="http://schemas.openxmlformats.org/officeDocument/2006/relationships/hyperlink" Target="https://talan.bank.gov.ua/get-user-certificate/XA_LLzEvZHPYmt-xmHXh" TargetMode="External"/><Relationship Id="rId771" Type="http://schemas.openxmlformats.org/officeDocument/2006/relationships/hyperlink" Target="https://talan.bank.gov.ua/get-user-certificate/XA_LL_ZZTJHX81Bb2EiE" TargetMode="External"/><Relationship Id="rId869" Type="http://schemas.openxmlformats.org/officeDocument/2006/relationships/hyperlink" Target="https://talan.bank.gov.ua/get-user-certificate/XA_LLZzgi554xjHK8ddC" TargetMode="External"/><Relationship Id="rId424" Type="http://schemas.openxmlformats.org/officeDocument/2006/relationships/hyperlink" Target="https://talan.bank.gov.ua/get-user-certificate/XA_LL5aP4PeXI_XIeKeL" TargetMode="External"/><Relationship Id="rId631" Type="http://schemas.openxmlformats.org/officeDocument/2006/relationships/hyperlink" Target="https://talan.bank.gov.ua/get-user-certificate/XA_LLh4r8pxMsdmCbFDK" TargetMode="External"/><Relationship Id="rId729" Type="http://schemas.openxmlformats.org/officeDocument/2006/relationships/hyperlink" Target="https://talan.bank.gov.ua/get-user-certificate/XA_LL52hC3P2fqVj4Kl-" TargetMode="External"/><Relationship Id="rId1054" Type="http://schemas.openxmlformats.org/officeDocument/2006/relationships/hyperlink" Target="https://talan.bank.gov.ua/get-user-certificate/XA_LLvooFsH44OrbO-EP" TargetMode="External"/><Relationship Id="rId1261" Type="http://schemas.openxmlformats.org/officeDocument/2006/relationships/hyperlink" Target="https://talan.bank.gov.ua/get-user-certificate/XA_LLX6OonKr5tKMeDB2" TargetMode="External"/><Relationship Id="rId936" Type="http://schemas.openxmlformats.org/officeDocument/2006/relationships/hyperlink" Target="https://talan.bank.gov.ua/get-user-certificate/XA_LLl78urkh8FG9hsON" TargetMode="External"/><Relationship Id="rId1121" Type="http://schemas.openxmlformats.org/officeDocument/2006/relationships/hyperlink" Target="https://talan.bank.gov.ua/get-user-certificate/XA_LLdRfPmPx5G5VcS41" TargetMode="External"/><Relationship Id="rId1219" Type="http://schemas.openxmlformats.org/officeDocument/2006/relationships/hyperlink" Target="https://talan.bank.gov.ua/get-user-certificate/XA_LL8pBP2P0x1vFYOPN" TargetMode="External"/><Relationship Id="rId65" Type="http://schemas.openxmlformats.org/officeDocument/2006/relationships/hyperlink" Target="https://talan.bank.gov.ua/get-user-certificate/XA_LLAimHcluU01mCa4a" TargetMode="External"/><Relationship Id="rId281" Type="http://schemas.openxmlformats.org/officeDocument/2006/relationships/hyperlink" Target="https://talan.bank.gov.ua/get-user-certificate/XA_LLFtYLqB12ot45Js5" TargetMode="External"/><Relationship Id="rId141" Type="http://schemas.openxmlformats.org/officeDocument/2006/relationships/hyperlink" Target="https://talan.bank.gov.ua/get-user-certificate/XA_LL3khHnJVOFTdlRHj" TargetMode="External"/><Relationship Id="rId379" Type="http://schemas.openxmlformats.org/officeDocument/2006/relationships/hyperlink" Target="https://talan.bank.gov.ua/get-user-certificate/XA_LLMjAlBhg_cM7Ar7e" TargetMode="External"/><Relationship Id="rId586" Type="http://schemas.openxmlformats.org/officeDocument/2006/relationships/hyperlink" Target="https://talan.bank.gov.ua/get-user-certificate/XA_LLR8pOrFwjCaOB70Q" TargetMode="External"/><Relationship Id="rId793" Type="http://schemas.openxmlformats.org/officeDocument/2006/relationships/hyperlink" Target="https://talan.bank.gov.ua/get-user-certificate/XA_LL-NQ3vT1AEUveSvp" TargetMode="External"/><Relationship Id="rId7" Type="http://schemas.openxmlformats.org/officeDocument/2006/relationships/hyperlink" Target="https://talan.bank.gov.ua/get-user-certificate/XA_LLtBTqKgWzRSFYBhP" TargetMode="External"/><Relationship Id="rId239" Type="http://schemas.openxmlformats.org/officeDocument/2006/relationships/hyperlink" Target="https://talan.bank.gov.ua/get-user-certificate/XA_LLucK4WPZY-V1SBLq" TargetMode="External"/><Relationship Id="rId446" Type="http://schemas.openxmlformats.org/officeDocument/2006/relationships/hyperlink" Target="https://talan.bank.gov.ua/get-user-certificate/XA_LLdmJ2qIzQ78TFPSa" TargetMode="External"/><Relationship Id="rId653" Type="http://schemas.openxmlformats.org/officeDocument/2006/relationships/hyperlink" Target="https://talan.bank.gov.ua/get-user-certificate/XA_LLE2ZjTkDw1WjisXB" TargetMode="External"/><Relationship Id="rId1076" Type="http://schemas.openxmlformats.org/officeDocument/2006/relationships/hyperlink" Target="https://talan.bank.gov.ua/get-user-certificate/XA_LLTG4u5EXhrK46wNr" TargetMode="External"/><Relationship Id="rId1283" Type="http://schemas.openxmlformats.org/officeDocument/2006/relationships/hyperlink" Target="https://talan.bank.gov.ua/get-user-certificate/XA_LLUJwgeWJ1qeBcoKI" TargetMode="External"/><Relationship Id="rId306" Type="http://schemas.openxmlformats.org/officeDocument/2006/relationships/hyperlink" Target="https://talan.bank.gov.ua/get-user-certificate/XA_LLaobNn_cozu8mVhp" TargetMode="External"/><Relationship Id="rId860" Type="http://schemas.openxmlformats.org/officeDocument/2006/relationships/hyperlink" Target="https://talan.bank.gov.ua/get-user-certificate/XA_LLZ8l2gVyfKFN_BE2" TargetMode="External"/><Relationship Id="rId958" Type="http://schemas.openxmlformats.org/officeDocument/2006/relationships/hyperlink" Target="https://talan.bank.gov.ua/get-user-certificate/XA_LLhatRrw6BPI-upME" TargetMode="External"/><Relationship Id="rId1143" Type="http://schemas.openxmlformats.org/officeDocument/2006/relationships/hyperlink" Target="https://talan.bank.gov.ua/get-user-certificate/XA_LLvhbUXyBvVGVH5kr" TargetMode="External"/><Relationship Id="rId87" Type="http://schemas.openxmlformats.org/officeDocument/2006/relationships/hyperlink" Target="https://talan.bank.gov.ua/get-user-certificate/XA_LL9OIDfoedBBP6vvj" TargetMode="External"/><Relationship Id="rId513" Type="http://schemas.openxmlformats.org/officeDocument/2006/relationships/hyperlink" Target="https://talan.bank.gov.ua/get-user-certificate/XA_LL8-rw3XuidmmcCY9" TargetMode="External"/><Relationship Id="rId720" Type="http://schemas.openxmlformats.org/officeDocument/2006/relationships/hyperlink" Target="https://talan.bank.gov.ua/get-user-certificate/XA_LLxohp2hrvWzNvFwI" TargetMode="External"/><Relationship Id="rId818" Type="http://schemas.openxmlformats.org/officeDocument/2006/relationships/hyperlink" Target="https://talan.bank.gov.ua/get-user-certificate/XA_LLi7Tc3hVbr7e18gt" TargetMode="External"/><Relationship Id="rId1003" Type="http://schemas.openxmlformats.org/officeDocument/2006/relationships/hyperlink" Target="https://talan.bank.gov.ua/get-user-certificate/XA_LLBaTwRaYWahEtmg8" TargetMode="External"/><Relationship Id="rId1210" Type="http://schemas.openxmlformats.org/officeDocument/2006/relationships/hyperlink" Target="https://talan.bank.gov.ua/get-user-certificate/XA_LLFhwRogixLjs8bYY" TargetMode="External"/><Relationship Id="rId14" Type="http://schemas.openxmlformats.org/officeDocument/2006/relationships/hyperlink" Target="https://talan.bank.gov.ua/get-user-certificate/XA_LL7hsJoNt54sEjxA3" TargetMode="External"/><Relationship Id="rId163" Type="http://schemas.openxmlformats.org/officeDocument/2006/relationships/hyperlink" Target="https://talan.bank.gov.ua/get-user-certificate/XA_LLIzs2iw33UySy_Me" TargetMode="External"/><Relationship Id="rId370" Type="http://schemas.openxmlformats.org/officeDocument/2006/relationships/hyperlink" Target="https://talan.bank.gov.ua/get-user-certificate/XA_LLwgM_JtZ6MQwh7lY" TargetMode="External"/><Relationship Id="rId230" Type="http://schemas.openxmlformats.org/officeDocument/2006/relationships/hyperlink" Target="https://talan.bank.gov.ua/get-user-certificate/XA_LLKdgfHL6gZqi14SR" TargetMode="External"/><Relationship Id="rId468" Type="http://schemas.openxmlformats.org/officeDocument/2006/relationships/hyperlink" Target="https://talan.bank.gov.ua/get-user-certificate/XA_LLYAXw8lRuSBytJWj" TargetMode="External"/><Relationship Id="rId675" Type="http://schemas.openxmlformats.org/officeDocument/2006/relationships/hyperlink" Target="https://talan.bank.gov.ua/get-user-certificate/XA_LLmGWDjl4TwfntVp8" TargetMode="External"/><Relationship Id="rId882" Type="http://schemas.openxmlformats.org/officeDocument/2006/relationships/hyperlink" Target="https://talan.bank.gov.ua/get-user-certificate/XA_LLzPDLpAumK85Mp3o" TargetMode="External"/><Relationship Id="rId1098" Type="http://schemas.openxmlformats.org/officeDocument/2006/relationships/hyperlink" Target="https://talan.bank.gov.ua/get-user-certificate/XA_LLBhYAsaC0XTPe94G" TargetMode="External"/><Relationship Id="rId328" Type="http://schemas.openxmlformats.org/officeDocument/2006/relationships/hyperlink" Target="https://talan.bank.gov.ua/get-user-certificate/XA_LL8h152abarL-NjGX" TargetMode="External"/><Relationship Id="rId535" Type="http://schemas.openxmlformats.org/officeDocument/2006/relationships/hyperlink" Target="https://talan.bank.gov.ua/get-user-certificate/XA_LLqMV5x2Mnejli1PS" TargetMode="External"/><Relationship Id="rId742" Type="http://schemas.openxmlformats.org/officeDocument/2006/relationships/hyperlink" Target="https://talan.bank.gov.ua/get-user-certificate/XA_LL4r6MET5GSJwWWVj" TargetMode="External"/><Relationship Id="rId1165" Type="http://schemas.openxmlformats.org/officeDocument/2006/relationships/hyperlink" Target="https://talan.bank.gov.ua/get-user-certificate/XA_LL0-Mv-SpROs8kKZM" TargetMode="External"/><Relationship Id="rId602" Type="http://schemas.openxmlformats.org/officeDocument/2006/relationships/hyperlink" Target="https://talan.bank.gov.ua/get-user-certificate/XA_LLX8_IyGxhWO6Ci4W" TargetMode="External"/><Relationship Id="rId1025" Type="http://schemas.openxmlformats.org/officeDocument/2006/relationships/hyperlink" Target="https://talan.bank.gov.ua/get-user-certificate/XA_LLkS1YunW-j6dKB-s" TargetMode="External"/><Relationship Id="rId1232" Type="http://schemas.openxmlformats.org/officeDocument/2006/relationships/hyperlink" Target="https://talan.bank.gov.ua/get-user-certificate/XA_LLAfEwDFGbwX4Mpg-" TargetMode="External"/><Relationship Id="rId907" Type="http://schemas.openxmlformats.org/officeDocument/2006/relationships/hyperlink" Target="https://talan.bank.gov.ua/get-user-certificate/XA_LL2_AqMwGuyhhqSPF" TargetMode="External"/><Relationship Id="rId36" Type="http://schemas.openxmlformats.org/officeDocument/2006/relationships/hyperlink" Target="https://talan.bank.gov.ua/get-user-certificate/XA_LLd1T8Zkw_sSQ72Im" TargetMode="External"/><Relationship Id="rId185" Type="http://schemas.openxmlformats.org/officeDocument/2006/relationships/hyperlink" Target="https://talan.bank.gov.ua/get-user-certificate/XA_LLY3qHTHMN2tp9Mkf" TargetMode="External"/><Relationship Id="rId392" Type="http://schemas.openxmlformats.org/officeDocument/2006/relationships/hyperlink" Target="https://talan.bank.gov.ua/get-user-certificate/XA_LLwtZ0xUpFRedimUp" TargetMode="External"/><Relationship Id="rId697" Type="http://schemas.openxmlformats.org/officeDocument/2006/relationships/hyperlink" Target="https://talan.bank.gov.ua/get-user-certificate/XA_LLjYImqFPUO5Btpfd" TargetMode="External"/><Relationship Id="rId252" Type="http://schemas.openxmlformats.org/officeDocument/2006/relationships/hyperlink" Target="https://talan.bank.gov.ua/get-user-certificate/XA_LL7uvYqS9UnLBTtux" TargetMode="External"/><Relationship Id="rId1187" Type="http://schemas.openxmlformats.org/officeDocument/2006/relationships/hyperlink" Target="https://talan.bank.gov.ua/get-user-certificate/XA_LLYbexpAThyryRF3N" TargetMode="External"/><Relationship Id="rId112" Type="http://schemas.openxmlformats.org/officeDocument/2006/relationships/hyperlink" Target="https://talan.bank.gov.ua/get-user-certificate/XA_LLAJB278pNNEkMadD" TargetMode="External"/><Relationship Id="rId557" Type="http://schemas.openxmlformats.org/officeDocument/2006/relationships/hyperlink" Target="https://talan.bank.gov.ua/get-user-certificate/XA_LLUhcAWtPuYlSRUtx" TargetMode="External"/><Relationship Id="rId764" Type="http://schemas.openxmlformats.org/officeDocument/2006/relationships/hyperlink" Target="https://talan.bank.gov.ua/get-user-certificate/XA_LL_9FUFw_CPa3YFcO" TargetMode="External"/><Relationship Id="rId971" Type="http://schemas.openxmlformats.org/officeDocument/2006/relationships/hyperlink" Target="https://talan.bank.gov.ua/get-user-certificate/XA_LL7jOCD6hglXWj-Vu" TargetMode="External"/><Relationship Id="rId417" Type="http://schemas.openxmlformats.org/officeDocument/2006/relationships/hyperlink" Target="https://talan.bank.gov.ua/get-user-certificate/XA_LLARi9Z0pHBQfx3pZ" TargetMode="External"/><Relationship Id="rId624" Type="http://schemas.openxmlformats.org/officeDocument/2006/relationships/hyperlink" Target="https://talan.bank.gov.ua/get-user-certificate/XA_LLudfO5pwPRvQ17J2" TargetMode="External"/><Relationship Id="rId831" Type="http://schemas.openxmlformats.org/officeDocument/2006/relationships/hyperlink" Target="https://talan.bank.gov.ua/get-user-certificate/XA_LLqFonnzfCIHwNKoe" TargetMode="External"/><Relationship Id="rId1047" Type="http://schemas.openxmlformats.org/officeDocument/2006/relationships/hyperlink" Target="https://talan.bank.gov.ua/get-user-certificate/XA_LLI33rSIV01yXe37X" TargetMode="External"/><Relationship Id="rId1254" Type="http://schemas.openxmlformats.org/officeDocument/2006/relationships/hyperlink" Target="https://talan.bank.gov.ua/get-user-certificate/XA_LLG1kydjW57SRl-jd" TargetMode="External"/><Relationship Id="rId929" Type="http://schemas.openxmlformats.org/officeDocument/2006/relationships/hyperlink" Target="https://talan.bank.gov.ua/get-user-certificate/XA_LLuedS6NEwYqLcTt-" TargetMode="External"/><Relationship Id="rId1114" Type="http://schemas.openxmlformats.org/officeDocument/2006/relationships/hyperlink" Target="https://talan.bank.gov.ua/get-user-certificate/XA_LLLuy1_m3K5CknrjE" TargetMode="External"/><Relationship Id="rId58" Type="http://schemas.openxmlformats.org/officeDocument/2006/relationships/hyperlink" Target="https://talan.bank.gov.ua/get-user-certificate/XA_LLM527R4TugQNA8y8" TargetMode="External"/><Relationship Id="rId274" Type="http://schemas.openxmlformats.org/officeDocument/2006/relationships/hyperlink" Target="https://talan.bank.gov.ua/get-user-certificate/XA_LLGaLpwUme7p9_NWr" TargetMode="External"/><Relationship Id="rId481" Type="http://schemas.openxmlformats.org/officeDocument/2006/relationships/hyperlink" Target="https://talan.bank.gov.ua/get-user-certificate/XA_LLvDw9TPp18oDNJLl" TargetMode="External"/><Relationship Id="rId134" Type="http://schemas.openxmlformats.org/officeDocument/2006/relationships/hyperlink" Target="https://talan.bank.gov.ua/get-user-certificate/XA_LLHKNX07bNBAOlJdp" TargetMode="External"/><Relationship Id="rId579" Type="http://schemas.openxmlformats.org/officeDocument/2006/relationships/hyperlink" Target="https://talan.bank.gov.ua/get-user-certificate/XA_LLzZNBVC0ZdT9b5jH" TargetMode="External"/><Relationship Id="rId786" Type="http://schemas.openxmlformats.org/officeDocument/2006/relationships/hyperlink" Target="https://talan.bank.gov.ua/get-user-certificate/XA_LLPKnf_NSr4OD9pQg" TargetMode="External"/><Relationship Id="rId993" Type="http://schemas.openxmlformats.org/officeDocument/2006/relationships/hyperlink" Target="https://talan.bank.gov.ua/get-user-certificate/XA_LLEcOuGP-g_wIhYpp" TargetMode="External"/><Relationship Id="rId341" Type="http://schemas.openxmlformats.org/officeDocument/2006/relationships/hyperlink" Target="https://talan.bank.gov.ua/get-user-certificate/XA_LLw_bttbF_DXIbW-_" TargetMode="External"/><Relationship Id="rId439" Type="http://schemas.openxmlformats.org/officeDocument/2006/relationships/hyperlink" Target="https://talan.bank.gov.ua/get-user-certificate/XA_LLErDpoOrNQGaAPyq" TargetMode="External"/><Relationship Id="rId646" Type="http://schemas.openxmlformats.org/officeDocument/2006/relationships/hyperlink" Target="https://talan.bank.gov.ua/get-user-certificate/XA_LLcieh54NQlQwTnxz" TargetMode="External"/><Relationship Id="rId1069" Type="http://schemas.openxmlformats.org/officeDocument/2006/relationships/hyperlink" Target="https://talan.bank.gov.ua/get-user-certificate/XA_LLPdYRN4-3P5fbA09" TargetMode="External"/><Relationship Id="rId1276" Type="http://schemas.openxmlformats.org/officeDocument/2006/relationships/hyperlink" Target="https://talan.bank.gov.ua/get-user-certificate/XA_LLUjkpm_6XuC6aNIL" TargetMode="External"/><Relationship Id="rId201" Type="http://schemas.openxmlformats.org/officeDocument/2006/relationships/hyperlink" Target="https://talan.bank.gov.ua/get-user-certificate/XA_LLg0XOaeCRIYqsD3b" TargetMode="External"/><Relationship Id="rId506" Type="http://schemas.openxmlformats.org/officeDocument/2006/relationships/hyperlink" Target="https://talan.bank.gov.ua/get-user-certificate/XA_LLyHt5Jw0-0ylIicx" TargetMode="External"/><Relationship Id="rId853" Type="http://schemas.openxmlformats.org/officeDocument/2006/relationships/hyperlink" Target="https://talan.bank.gov.ua/get-user-certificate/XA_LLG00uF5JYP-257sq" TargetMode="External"/><Relationship Id="rId1136" Type="http://schemas.openxmlformats.org/officeDocument/2006/relationships/hyperlink" Target="https://talan.bank.gov.ua/get-user-certificate/XA_LLRSJzXkBIV7Ggvnx" TargetMode="External"/><Relationship Id="rId713" Type="http://schemas.openxmlformats.org/officeDocument/2006/relationships/hyperlink" Target="https://talan.bank.gov.ua/get-user-certificate/XA_LLlA0t4OvudfkZ_Gk" TargetMode="External"/><Relationship Id="rId920" Type="http://schemas.openxmlformats.org/officeDocument/2006/relationships/hyperlink" Target="https://talan.bank.gov.ua/get-user-certificate/XA_LL_rEYBCjaTIZwQdn" TargetMode="External"/><Relationship Id="rId1203" Type="http://schemas.openxmlformats.org/officeDocument/2006/relationships/hyperlink" Target="https://talan.bank.gov.ua/get-user-certificate/XA_LL3u8a6Nlt80-qpdO" TargetMode="External"/><Relationship Id="rId296" Type="http://schemas.openxmlformats.org/officeDocument/2006/relationships/hyperlink" Target="https://talan.bank.gov.ua/get-user-certificate/XA_LLhMJqUDNZ5UzqNYg" TargetMode="External"/><Relationship Id="rId156" Type="http://schemas.openxmlformats.org/officeDocument/2006/relationships/hyperlink" Target="https://talan.bank.gov.ua/get-user-certificate/XA_LLaYHU3JfcOLoBhEq" TargetMode="External"/><Relationship Id="rId363" Type="http://schemas.openxmlformats.org/officeDocument/2006/relationships/hyperlink" Target="https://talan.bank.gov.ua/get-user-certificate/XA_LLk8aUV3TWX_syn6J" TargetMode="External"/><Relationship Id="rId570" Type="http://schemas.openxmlformats.org/officeDocument/2006/relationships/hyperlink" Target="https://talan.bank.gov.ua/get-user-certificate/XA_LLBtROSc2krNH-alp" TargetMode="External"/><Relationship Id="rId223" Type="http://schemas.openxmlformats.org/officeDocument/2006/relationships/hyperlink" Target="https://talan.bank.gov.ua/get-user-certificate/XA_LLf83gsAZo-Mq4mUW" TargetMode="External"/><Relationship Id="rId430" Type="http://schemas.openxmlformats.org/officeDocument/2006/relationships/hyperlink" Target="https://talan.bank.gov.ua/get-user-certificate/XA_LLbi0DCJ2mRyD6_kZ" TargetMode="External"/><Relationship Id="rId668" Type="http://schemas.openxmlformats.org/officeDocument/2006/relationships/hyperlink" Target="https://talan.bank.gov.ua/get-user-certificate/XA_LLfPs9uXjgYg05h4f" TargetMode="External"/><Relationship Id="rId875" Type="http://schemas.openxmlformats.org/officeDocument/2006/relationships/hyperlink" Target="https://talan.bank.gov.ua/get-user-certificate/XA_LL-jyelnNeMdWvlrF" TargetMode="External"/><Relationship Id="rId1060" Type="http://schemas.openxmlformats.org/officeDocument/2006/relationships/hyperlink" Target="https://talan.bank.gov.ua/get-user-certificate/XA_LLnPtUzA3mE0KncP1" TargetMode="External"/><Relationship Id="rId528" Type="http://schemas.openxmlformats.org/officeDocument/2006/relationships/hyperlink" Target="https://talan.bank.gov.ua/get-user-certificate/XA_LL0yQwUYRlhkz1rKA" TargetMode="External"/><Relationship Id="rId735" Type="http://schemas.openxmlformats.org/officeDocument/2006/relationships/hyperlink" Target="https://talan.bank.gov.ua/get-user-certificate/XA_LLLGKAgUjtFob4hEM" TargetMode="External"/><Relationship Id="rId942" Type="http://schemas.openxmlformats.org/officeDocument/2006/relationships/hyperlink" Target="https://talan.bank.gov.ua/get-user-certificate/XA_LLnQBMOPbliTtlvkB" TargetMode="External"/><Relationship Id="rId1158" Type="http://schemas.openxmlformats.org/officeDocument/2006/relationships/hyperlink" Target="https://talan.bank.gov.ua/get-user-certificate/XA_LLFh_bIAuAue_M4QY" TargetMode="External"/><Relationship Id="rId1018" Type="http://schemas.openxmlformats.org/officeDocument/2006/relationships/hyperlink" Target="https://talan.bank.gov.ua/get-user-certificate/XA_LLzDd1VTLml2gS4_5" TargetMode="External"/><Relationship Id="rId1225" Type="http://schemas.openxmlformats.org/officeDocument/2006/relationships/hyperlink" Target="https://talan.bank.gov.ua/get-user-certificate/XA_LLOCe_vY4VvVgOyli" TargetMode="External"/><Relationship Id="rId71" Type="http://schemas.openxmlformats.org/officeDocument/2006/relationships/hyperlink" Target="https://talan.bank.gov.ua/get-user-certificate/XA_LLliaZ8j8nWINBm4X" TargetMode="External"/><Relationship Id="rId802" Type="http://schemas.openxmlformats.org/officeDocument/2006/relationships/hyperlink" Target="https://talan.bank.gov.ua/get-user-certificate/XA_LLh48fjGe4nyvRZsE" TargetMode="External"/><Relationship Id="rId29" Type="http://schemas.openxmlformats.org/officeDocument/2006/relationships/hyperlink" Target="https://talan.bank.gov.ua/get-user-certificate/XA_LLVPrDtjDu5rGNUuf" TargetMode="External"/><Relationship Id="rId178" Type="http://schemas.openxmlformats.org/officeDocument/2006/relationships/hyperlink" Target="https://talan.bank.gov.ua/get-user-certificate/XA_LLlckjYHzdp_Osvfu" TargetMode="External"/><Relationship Id="rId385" Type="http://schemas.openxmlformats.org/officeDocument/2006/relationships/hyperlink" Target="https://talan.bank.gov.ua/get-user-certificate/XA_LLcGEraxZ4uIQgm8b" TargetMode="External"/><Relationship Id="rId592" Type="http://schemas.openxmlformats.org/officeDocument/2006/relationships/hyperlink" Target="https://talan.bank.gov.ua/get-user-certificate/XA_LLwb_j4odq_6T7WaR" TargetMode="External"/><Relationship Id="rId245" Type="http://schemas.openxmlformats.org/officeDocument/2006/relationships/hyperlink" Target="https://talan.bank.gov.ua/get-user-certificate/XA_LLuYYRf2ta5ROSi7w" TargetMode="External"/><Relationship Id="rId452" Type="http://schemas.openxmlformats.org/officeDocument/2006/relationships/hyperlink" Target="https://talan.bank.gov.ua/get-user-certificate/XA_LLfRvTUEQDwHn1g1Y" TargetMode="External"/><Relationship Id="rId897" Type="http://schemas.openxmlformats.org/officeDocument/2006/relationships/hyperlink" Target="https://talan.bank.gov.ua/get-user-certificate/XA_LLTQB8npiWOqcRnNk" TargetMode="External"/><Relationship Id="rId1082" Type="http://schemas.openxmlformats.org/officeDocument/2006/relationships/hyperlink" Target="https://talan.bank.gov.ua/get-user-certificate/XA_LLrvEKF2AqtVLNKMP" TargetMode="External"/><Relationship Id="rId105" Type="http://schemas.openxmlformats.org/officeDocument/2006/relationships/hyperlink" Target="https://talan.bank.gov.ua/get-user-certificate/XA_LLYQFT12PkfrLy-Dd" TargetMode="External"/><Relationship Id="rId312" Type="http://schemas.openxmlformats.org/officeDocument/2006/relationships/hyperlink" Target="https://talan.bank.gov.ua/get-user-certificate/XA_LLVJxaCZ-6MEE7Aen" TargetMode="External"/><Relationship Id="rId757" Type="http://schemas.openxmlformats.org/officeDocument/2006/relationships/hyperlink" Target="https://talan.bank.gov.ua/get-user-certificate/XA_LLejq861-MhRMlDJt" TargetMode="External"/><Relationship Id="rId964" Type="http://schemas.openxmlformats.org/officeDocument/2006/relationships/hyperlink" Target="https://talan.bank.gov.ua/get-user-certificate/XA_LL1xaUl2W2__219o2" TargetMode="External"/><Relationship Id="rId93" Type="http://schemas.openxmlformats.org/officeDocument/2006/relationships/hyperlink" Target="https://talan.bank.gov.ua/get-user-certificate/XA_LL5cMDOi2NznaSdOm" TargetMode="External"/><Relationship Id="rId617" Type="http://schemas.openxmlformats.org/officeDocument/2006/relationships/hyperlink" Target="https://talan.bank.gov.ua/get-user-certificate/XA_LLChkkMnJUKOFkq2Y" TargetMode="External"/><Relationship Id="rId824" Type="http://schemas.openxmlformats.org/officeDocument/2006/relationships/hyperlink" Target="https://talan.bank.gov.ua/get-user-certificate/XA_LL8tm-yWV-1_3pmLT" TargetMode="External"/><Relationship Id="rId1247" Type="http://schemas.openxmlformats.org/officeDocument/2006/relationships/hyperlink" Target="https://talan.bank.gov.ua/get-user-certificate/XA_LLu9i3VDGIW758NLk" TargetMode="External"/><Relationship Id="rId1107" Type="http://schemas.openxmlformats.org/officeDocument/2006/relationships/hyperlink" Target="https://talan.bank.gov.ua/get-user-certificate/XA_LL0ysHHkBXJT_61cS" TargetMode="External"/><Relationship Id="rId20" Type="http://schemas.openxmlformats.org/officeDocument/2006/relationships/hyperlink" Target="https://talan.bank.gov.ua/get-user-certificate/XA_LLah96Dg6O9Tssd-Y" TargetMode="External"/><Relationship Id="rId267" Type="http://schemas.openxmlformats.org/officeDocument/2006/relationships/hyperlink" Target="https://talan.bank.gov.ua/get-user-certificate/XA_LLSmQ9Hob6PP23lB5" TargetMode="External"/><Relationship Id="rId474" Type="http://schemas.openxmlformats.org/officeDocument/2006/relationships/hyperlink" Target="https://talan.bank.gov.ua/get-user-certificate/XA_LLgTEe--8EODZmdmu" TargetMode="External"/><Relationship Id="rId127" Type="http://schemas.openxmlformats.org/officeDocument/2006/relationships/hyperlink" Target="https://talan.bank.gov.ua/get-user-certificate/XA_LL88tfaVRF9jPAhji" TargetMode="External"/><Relationship Id="rId681" Type="http://schemas.openxmlformats.org/officeDocument/2006/relationships/hyperlink" Target="https://talan.bank.gov.ua/get-user-certificate/XA_LLGV44HuAv_kW7MNF" TargetMode="External"/><Relationship Id="rId779" Type="http://schemas.openxmlformats.org/officeDocument/2006/relationships/hyperlink" Target="https://talan.bank.gov.ua/get-user-certificate/XA_LLjdp0ZnPDKYQXSEl" TargetMode="External"/><Relationship Id="rId986" Type="http://schemas.openxmlformats.org/officeDocument/2006/relationships/hyperlink" Target="https://talan.bank.gov.ua/get-user-certificate/XA_LL5QvfjTthPTDa6hJ" TargetMode="External"/><Relationship Id="rId334" Type="http://schemas.openxmlformats.org/officeDocument/2006/relationships/hyperlink" Target="https://talan.bank.gov.ua/get-user-certificate/XA_LLbFlI4QYux1G7a4h" TargetMode="External"/><Relationship Id="rId541" Type="http://schemas.openxmlformats.org/officeDocument/2006/relationships/hyperlink" Target="https://talan.bank.gov.ua/get-user-certificate/XA_LLjTm-seStwn8_Nbd" TargetMode="External"/><Relationship Id="rId639" Type="http://schemas.openxmlformats.org/officeDocument/2006/relationships/hyperlink" Target="https://talan.bank.gov.ua/get-user-certificate/XA_LL80qFkngq3bjdvVE" TargetMode="External"/><Relationship Id="rId1171" Type="http://schemas.openxmlformats.org/officeDocument/2006/relationships/hyperlink" Target="https://talan.bank.gov.ua/get-user-certificate/XA_LLVat8QUDT7l7E_bm" TargetMode="External"/><Relationship Id="rId1269" Type="http://schemas.openxmlformats.org/officeDocument/2006/relationships/hyperlink" Target="https://talan.bank.gov.ua/get-user-certificate/XA_LLyudrgdp2RJm_TCe" TargetMode="External"/><Relationship Id="rId401" Type="http://schemas.openxmlformats.org/officeDocument/2006/relationships/hyperlink" Target="https://talan.bank.gov.ua/get-user-certificate/XA_LL8Hkz53qJZXgAh5G" TargetMode="External"/><Relationship Id="rId846" Type="http://schemas.openxmlformats.org/officeDocument/2006/relationships/hyperlink" Target="https://talan.bank.gov.ua/get-user-certificate/XA_LLdbLJ_9And5K8IxA" TargetMode="External"/><Relationship Id="rId1031" Type="http://schemas.openxmlformats.org/officeDocument/2006/relationships/hyperlink" Target="https://talan.bank.gov.ua/get-user-certificate/XA_LLFJ_s0shmlqaDAXM" TargetMode="External"/><Relationship Id="rId1129" Type="http://schemas.openxmlformats.org/officeDocument/2006/relationships/hyperlink" Target="https://talan.bank.gov.ua/get-user-certificate/XA_LLrBbt1wVS1hUhxCp" TargetMode="External"/><Relationship Id="rId706" Type="http://schemas.openxmlformats.org/officeDocument/2006/relationships/hyperlink" Target="https://talan.bank.gov.ua/get-user-certificate/XA_LLHscVQd0KOUpsUGy" TargetMode="External"/><Relationship Id="rId913" Type="http://schemas.openxmlformats.org/officeDocument/2006/relationships/hyperlink" Target="https://talan.bank.gov.ua/get-user-certificate/XA_LLXhSGcdu1OVXquKP" TargetMode="External"/><Relationship Id="rId42" Type="http://schemas.openxmlformats.org/officeDocument/2006/relationships/hyperlink" Target="https://talan.bank.gov.ua/get-user-certificate/XA_LLOOgEwmeJZZgcb1F" TargetMode="External"/><Relationship Id="rId191" Type="http://schemas.openxmlformats.org/officeDocument/2006/relationships/hyperlink" Target="https://talan.bank.gov.ua/get-user-certificate/XA_LLp8Ej5HD5EApKMZr" TargetMode="External"/><Relationship Id="rId289" Type="http://schemas.openxmlformats.org/officeDocument/2006/relationships/hyperlink" Target="https://talan.bank.gov.ua/get-user-certificate/XA_LLraUv6E2PGuhaeUP" TargetMode="External"/><Relationship Id="rId496" Type="http://schemas.openxmlformats.org/officeDocument/2006/relationships/hyperlink" Target="https://talan.bank.gov.ua/get-user-certificate/XA_LL6TbaqDjhe_i_lRc" TargetMode="External"/><Relationship Id="rId53" Type="http://schemas.openxmlformats.org/officeDocument/2006/relationships/hyperlink" Target="https://talan.bank.gov.ua/get-user-certificate/XA_LL4MVX5J-WEgCuuMB" TargetMode="External"/><Relationship Id="rId149" Type="http://schemas.openxmlformats.org/officeDocument/2006/relationships/hyperlink" Target="https://talan.bank.gov.ua/get-user-certificate/XA_LLemww0kXeH9sDRzF" TargetMode="External"/><Relationship Id="rId356" Type="http://schemas.openxmlformats.org/officeDocument/2006/relationships/hyperlink" Target="https://talan.bank.gov.ua/get-user-certificate/XA_LLBT8PaJqOx1Gto7g" TargetMode="External"/><Relationship Id="rId563" Type="http://schemas.openxmlformats.org/officeDocument/2006/relationships/hyperlink" Target="https://talan.bank.gov.ua/get-user-certificate/XA_LLtBZKvmNgy1b6PSH" TargetMode="External"/><Relationship Id="rId770" Type="http://schemas.openxmlformats.org/officeDocument/2006/relationships/hyperlink" Target="https://talan.bank.gov.ua/get-user-certificate/XA_LLUShNTBEL__lqXhY" TargetMode="External"/><Relationship Id="rId1193" Type="http://schemas.openxmlformats.org/officeDocument/2006/relationships/hyperlink" Target="https://talan.bank.gov.ua/get-user-certificate/XA_LLJD4Csz9rvla3Pra" TargetMode="External"/><Relationship Id="rId1207" Type="http://schemas.openxmlformats.org/officeDocument/2006/relationships/hyperlink" Target="https://talan.bank.gov.ua/get-user-certificate/XA_LLGf8Qglu1aNHgxd4" TargetMode="External"/><Relationship Id="rId216" Type="http://schemas.openxmlformats.org/officeDocument/2006/relationships/hyperlink" Target="https://talan.bank.gov.ua/get-user-certificate/XA_LLMyELqqBo-Z1YkFy" TargetMode="External"/><Relationship Id="rId423" Type="http://schemas.openxmlformats.org/officeDocument/2006/relationships/hyperlink" Target="https://talan.bank.gov.ua/get-user-certificate/XA_LLTlnLerWPdeWfYC0" TargetMode="External"/><Relationship Id="rId868" Type="http://schemas.openxmlformats.org/officeDocument/2006/relationships/hyperlink" Target="https://talan.bank.gov.ua/get-user-certificate/XA_LLraVuhAV9-9n26I_" TargetMode="External"/><Relationship Id="rId1053" Type="http://schemas.openxmlformats.org/officeDocument/2006/relationships/hyperlink" Target="https://talan.bank.gov.ua/get-user-certificate/XA_LLWzDH2pq9wg3oMj-" TargetMode="External"/><Relationship Id="rId1260" Type="http://schemas.openxmlformats.org/officeDocument/2006/relationships/hyperlink" Target="https://talan.bank.gov.ua/get-user-certificate/XA_LLsodrohQxDYKz3I2" TargetMode="External"/><Relationship Id="rId630" Type="http://schemas.openxmlformats.org/officeDocument/2006/relationships/hyperlink" Target="https://talan.bank.gov.ua/get-user-certificate/XA_LL3DB8qNwLSMzIniu" TargetMode="External"/><Relationship Id="rId728" Type="http://schemas.openxmlformats.org/officeDocument/2006/relationships/hyperlink" Target="https://talan.bank.gov.ua/get-user-certificate/XA_LL1rxqt8AEmvX4GXo" TargetMode="External"/><Relationship Id="rId935" Type="http://schemas.openxmlformats.org/officeDocument/2006/relationships/hyperlink" Target="https://talan.bank.gov.ua/get-user-certificate/XA_LLEUbyCobChGhpdbb" TargetMode="External"/><Relationship Id="rId64" Type="http://schemas.openxmlformats.org/officeDocument/2006/relationships/hyperlink" Target="https://talan.bank.gov.ua/get-user-certificate/XA_LL7DAXpI_6II1VgGh" TargetMode="External"/><Relationship Id="rId367" Type="http://schemas.openxmlformats.org/officeDocument/2006/relationships/hyperlink" Target="https://talan.bank.gov.ua/get-user-certificate/XA_LLdKCNtSkb-Ewnvpe" TargetMode="External"/><Relationship Id="rId574" Type="http://schemas.openxmlformats.org/officeDocument/2006/relationships/hyperlink" Target="https://talan.bank.gov.ua/get-user-certificate/XA_LLt0J5Udkqi3Hvzxs" TargetMode="External"/><Relationship Id="rId1120" Type="http://schemas.openxmlformats.org/officeDocument/2006/relationships/hyperlink" Target="https://talan.bank.gov.ua/get-user-certificate/XA_LLucI2zhDYrWbnYRa" TargetMode="External"/><Relationship Id="rId1218" Type="http://schemas.openxmlformats.org/officeDocument/2006/relationships/hyperlink" Target="https://talan.bank.gov.ua/get-user-certificate/XA_LLgN3Y8pvwlmi9v3K" TargetMode="External"/><Relationship Id="rId227" Type="http://schemas.openxmlformats.org/officeDocument/2006/relationships/hyperlink" Target="https://talan.bank.gov.ua/get-user-certificate/XA_LLbaowh8DY-z7zeaj" TargetMode="External"/><Relationship Id="rId781" Type="http://schemas.openxmlformats.org/officeDocument/2006/relationships/hyperlink" Target="https://talan.bank.gov.ua/get-user-certificate/XA_LLornqRNXk_FwlCcg" TargetMode="External"/><Relationship Id="rId879" Type="http://schemas.openxmlformats.org/officeDocument/2006/relationships/hyperlink" Target="https://talan.bank.gov.ua/get-user-certificate/XA_LLVBXT09Jq32VWAA4" TargetMode="External"/><Relationship Id="rId434" Type="http://schemas.openxmlformats.org/officeDocument/2006/relationships/hyperlink" Target="https://talan.bank.gov.ua/get-user-certificate/XA_LLpZTVQfLQjjjQQMm" TargetMode="External"/><Relationship Id="rId641" Type="http://schemas.openxmlformats.org/officeDocument/2006/relationships/hyperlink" Target="https://talan.bank.gov.ua/get-user-certificate/XA_LLliaFP9IowwLTZxD" TargetMode="External"/><Relationship Id="rId739" Type="http://schemas.openxmlformats.org/officeDocument/2006/relationships/hyperlink" Target="https://talan.bank.gov.ua/get-user-certificate/XA_LLBCVXjbaVdF2R5qv" TargetMode="External"/><Relationship Id="rId1064" Type="http://schemas.openxmlformats.org/officeDocument/2006/relationships/hyperlink" Target="https://talan.bank.gov.ua/get-user-certificate/XA_LLoIZ-yv1OXaxcN84" TargetMode="External"/><Relationship Id="rId1271" Type="http://schemas.openxmlformats.org/officeDocument/2006/relationships/hyperlink" Target="https://talan.bank.gov.ua/get-user-certificate/XA_LL1bJjbiL_M1Zv5Zw" TargetMode="External"/><Relationship Id="rId280" Type="http://schemas.openxmlformats.org/officeDocument/2006/relationships/hyperlink" Target="https://talan.bank.gov.ua/get-user-certificate/XA_LLPwNEFNPua8B7DdD" TargetMode="External"/><Relationship Id="rId501" Type="http://schemas.openxmlformats.org/officeDocument/2006/relationships/hyperlink" Target="https://talan.bank.gov.ua/get-user-certificate/XA_LL_HZHtx--IpBJtZ_" TargetMode="External"/><Relationship Id="rId946" Type="http://schemas.openxmlformats.org/officeDocument/2006/relationships/hyperlink" Target="https://talan.bank.gov.ua/get-user-certificate/XA_LLTBspLq5gw0h29jK" TargetMode="External"/><Relationship Id="rId1131" Type="http://schemas.openxmlformats.org/officeDocument/2006/relationships/hyperlink" Target="https://talan.bank.gov.ua/get-user-certificate/XA_LL_DgGauFXrf8g9AW" TargetMode="External"/><Relationship Id="rId1229" Type="http://schemas.openxmlformats.org/officeDocument/2006/relationships/hyperlink" Target="https://talan.bank.gov.ua/get-user-certificate/XA_LLXXLagFXyU_n8FXF" TargetMode="External"/><Relationship Id="rId75" Type="http://schemas.openxmlformats.org/officeDocument/2006/relationships/hyperlink" Target="https://talan.bank.gov.ua/get-user-certificate/XA_LLxVrWoutiizY0B6R" TargetMode="External"/><Relationship Id="rId140" Type="http://schemas.openxmlformats.org/officeDocument/2006/relationships/hyperlink" Target="https://talan.bank.gov.ua/get-user-certificate/XA_LLBEWW6MXWr3iNY-a" TargetMode="External"/><Relationship Id="rId378" Type="http://schemas.openxmlformats.org/officeDocument/2006/relationships/hyperlink" Target="https://talan.bank.gov.ua/get-user-certificate/XA_LLopi91rcstIQNLAT" TargetMode="External"/><Relationship Id="rId585" Type="http://schemas.openxmlformats.org/officeDocument/2006/relationships/hyperlink" Target="https://talan.bank.gov.ua/get-user-certificate/XA_LLqx6eFSWJTEy18fh" TargetMode="External"/><Relationship Id="rId792" Type="http://schemas.openxmlformats.org/officeDocument/2006/relationships/hyperlink" Target="https://talan.bank.gov.ua/get-user-certificate/XA_LL_WbT7CFT74IlQZu" TargetMode="External"/><Relationship Id="rId806" Type="http://schemas.openxmlformats.org/officeDocument/2006/relationships/hyperlink" Target="https://talan.bank.gov.ua/get-user-certificate/XA_LL_rpkn7WZybukZRc" TargetMode="External"/><Relationship Id="rId6" Type="http://schemas.openxmlformats.org/officeDocument/2006/relationships/hyperlink" Target="https://talan.bank.gov.ua/get-user-certificate/XA_LLGF8yIjApYjpSkjh" TargetMode="External"/><Relationship Id="rId238" Type="http://schemas.openxmlformats.org/officeDocument/2006/relationships/hyperlink" Target="https://talan.bank.gov.ua/get-user-certificate/XA_LLCE6kgy-46LTSe3b" TargetMode="External"/><Relationship Id="rId445" Type="http://schemas.openxmlformats.org/officeDocument/2006/relationships/hyperlink" Target="https://talan.bank.gov.ua/get-user-certificate/XA_LLx4hq5E6VHubrFpq" TargetMode="External"/><Relationship Id="rId652" Type="http://schemas.openxmlformats.org/officeDocument/2006/relationships/hyperlink" Target="https://talan.bank.gov.ua/get-user-certificate/XA_LLd8YmJzNWxlpZwdq" TargetMode="External"/><Relationship Id="rId1075" Type="http://schemas.openxmlformats.org/officeDocument/2006/relationships/hyperlink" Target="https://talan.bank.gov.ua/get-user-certificate/XA_LLjAn5Bzn1hrq-bGA" TargetMode="External"/><Relationship Id="rId1282" Type="http://schemas.openxmlformats.org/officeDocument/2006/relationships/hyperlink" Target="https://talan.bank.gov.ua/get-user-certificate/XA_LLmPElOLW67LKF28U" TargetMode="External"/><Relationship Id="rId291" Type="http://schemas.openxmlformats.org/officeDocument/2006/relationships/hyperlink" Target="https://talan.bank.gov.ua/get-user-certificate/XA_LLVtKRKMgVFVdxXXs" TargetMode="External"/><Relationship Id="rId305" Type="http://schemas.openxmlformats.org/officeDocument/2006/relationships/hyperlink" Target="https://talan.bank.gov.ua/get-user-certificate/XA_LLA54NFedMnRLW2JG" TargetMode="External"/><Relationship Id="rId512" Type="http://schemas.openxmlformats.org/officeDocument/2006/relationships/hyperlink" Target="https://talan.bank.gov.ua/get-user-certificate/XA_LLUa4diUiBRo2mgnQ" TargetMode="External"/><Relationship Id="rId957" Type="http://schemas.openxmlformats.org/officeDocument/2006/relationships/hyperlink" Target="https://talan.bank.gov.ua/get-user-certificate/XA_LLOdIfQsWAm_3_hhd" TargetMode="External"/><Relationship Id="rId1142" Type="http://schemas.openxmlformats.org/officeDocument/2006/relationships/hyperlink" Target="https://talan.bank.gov.ua/get-user-certificate/XA_LLmqaXwYQeH4TQM6X" TargetMode="External"/><Relationship Id="rId86" Type="http://schemas.openxmlformats.org/officeDocument/2006/relationships/hyperlink" Target="https://talan.bank.gov.ua/get-user-certificate/XA_LLocb1NmpCkSU8qHA" TargetMode="External"/><Relationship Id="rId151" Type="http://schemas.openxmlformats.org/officeDocument/2006/relationships/hyperlink" Target="https://talan.bank.gov.ua/get-user-certificate/XA_LLCYJJ06pk50k_0gP" TargetMode="External"/><Relationship Id="rId389" Type="http://schemas.openxmlformats.org/officeDocument/2006/relationships/hyperlink" Target="https://talan.bank.gov.ua/get-user-certificate/XA_LLCXhPuoTNk60V3Ha" TargetMode="External"/><Relationship Id="rId596" Type="http://schemas.openxmlformats.org/officeDocument/2006/relationships/hyperlink" Target="https://talan.bank.gov.ua/get-user-certificate/XA_LLlAaj1gLQgGTkpbK" TargetMode="External"/><Relationship Id="rId817" Type="http://schemas.openxmlformats.org/officeDocument/2006/relationships/hyperlink" Target="https://talan.bank.gov.ua/get-user-certificate/XA_LL4uFIAHwW81MX0ak" TargetMode="External"/><Relationship Id="rId1002" Type="http://schemas.openxmlformats.org/officeDocument/2006/relationships/hyperlink" Target="https://talan.bank.gov.ua/get-user-certificate/XA_LLa09snrfVENcJSXc" TargetMode="External"/><Relationship Id="rId249" Type="http://schemas.openxmlformats.org/officeDocument/2006/relationships/hyperlink" Target="https://talan.bank.gov.ua/get-user-certificate/XA_LLJ8I3G1iy_Tx8Zz_" TargetMode="External"/><Relationship Id="rId456" Type="http://schemas.openxmlformats.org/officeDocument/2006/relationships/hyperlink" Target="https://talan.bank.gov.ua/get-user-certificate/XA_LLqQTDSHpXTUKcx-o" TargetMode="External"/><Relationship Id="rId663" Type="http://schemas.openxmlformats.org/officeDocument/2006/relationships/hyperlink" Target="https://talan.bank.gov.ua/get-user-certificate/XA_LL6x8GJviB5szfU64" TargetMode="External"/><Relationship Id="rId870" Type="http://schemas.openxmlformats.org/officeDocument/2006/relationships/hyperlink" Target="https://talan.bank.gov.ua/get-user-certificate/XA_LLdF-J-EvLuood-uD" TargetMode="External"/><Relationship Id="rId1086" Type="http://schemas.openxmlformats.org/officeDocument/2006/relationships/hyperlink" Target="https://talan.bank.gov.ua/get-user-certificate/XA_LLZXKbLxbekFlUEUo" TargetMode="External"/><Relationship Id="rId1293" Type="http://schemas.openxmlformats.org/officeDocument/2006/relationships/printerSettings" Target="../printerSettings/printerSettings1.bin"/><Relationship Id="rId13" Type="http://schemas.openxmlformats.org/officeDocument/2006/relationships/hyperlink" Target="https://talan.bank.gov.ua/get-user-certificate/XA_LLinRetYt7rOTM4yM" TargetMode="External"/><Relationship Id="rId109" Type="http://schemas.openxmlformats.org/officeDocument/2006/relationships/hyperlink" Target="https://talan.bank.gov.ua/get-user-certificate/XA_LLhdQfUlVcF3dtzP8" TargetMode="External"/><Relationship Id="rId316" Type="http://schemas.openxmlformats.org/officeDocument/2006/relationships/hyperlink" Target="https://talan.bank.gov.ua/get-user-certificate/XA_LL3EESfHDxglCLKjP" TargetMode="External"/><Relationship Id="rId523" Type="http://schemas.openxmlformats.org/officeDocument/2006/relationships/hyperlink" Target="https://talan.bank.gov.ua/get-user-certificate/XA_LLnR1zWCIpCTqVKqu" TargetMode="External"/><Relationship Id="rId968" Type="http://schemas.openxmlformats.org/officeDocument/2006/relationships/hyperlink" Target="https://talan.bank.gov.ua/get-user-certificate/XA_LLEF27K2vfKSeQDaZ" TargetMode="External"/><Relationship Id="rId1153" Type="http://schemas.openxmlformats.org/officeDocument/2006/relationships/hyperlink" Target="https://talan.bank.gov.ua/get-user-certificate/XA_LLQv8CVK22MPMgGHd" TargetMode="External"/><Relationship Id="rId97" Type="http://schemas.openxmlformats.org/officeDocument/2006/relationships/hyperlink" Target="https://talan.bank.gov.ua/get-user-certificate/XA_LL0reyZztdjmIFeH5" TargetMode="External"/><Relationship Id="rId730" Type="http://schemas.openxmlformats.org/officeDocument/2006/relationships/hyperlink" Target="https://talan.bank.gov.ua/get-user-certificate/XA_LLRNKCcoUWPKRzI2_" TargetMode="External"/><Relationship Id="rId828" Type="http://schemas.openxmlformats.org/officeDocument/2006/relationships/hyperlink" Target="https://talan.bank.gov.ua/get-user-certificate/XA_LL6pPnwSxYa0WPwUJ" TargetMode="External"/><Relationship Id="rId1013" Type="http://schemas.openxmlformats.org/officeDocument/2006/relationships/hyperlink" Target="https://talan.bank.gov.ua/get-user-certificate/XA_LL_zIbnmryLuZiJwL" TargetMode="External"/><Relationship Id="rId162" Type="http://schemas.openxmlformats.org/officeDocument/2006/relationships/hyperlink" Target="https://talan.bank.gov.ua/get-user-certificate/XA_LLIMkK7wy4_NPn1u6" TargetMode="External"/><Relationship Id="rId467" Type="http://schemas.openxmlformats.org/officeDocument/2006/relationships/hyperlink" Target="https://talan.bank.gov.ua/get-user-certificate/XA_LLZndJa1mSn66ENx_" TargetMode="External"/><Relationship Id="rId1097" Type="http://schemas.openxmlformats.org/officeDocument/2006/relationships/hyperlink" Target="https://talan.bank.gov.ua/get-user-certificate/XA_LLQJYsEe1ZSVclbsY" TargetMode="External"/><Relationship Id="rId1220" Type="http://schemas.openxmlformats.org/officeDocument/2006/relationships/hyperlink" Target="https://talan.bank.gov.ua/get-user-certificate/XA_LLeGCo7VrOSLAAnxk" TargetMode="External"/><Relationship Id="rId674" Type="http://schemas.openxmlformats.org/officeDocument/2006/relationships/hyperlink" Target="https://talan.bank.gov.ua/get-user-certificate/XA_LLXUd6B1jow2XZkVz" TargetMode="External"/><Relationship Id="rId881" Type="http://schemas.openxmlformats.org/officeDocument/2006/relationships/hyperlink" Target="https://talan.bank.gov.ua/get-user-certificate/XA_LLUgThvE5jmy30mYy" TargetMode="External"/><Relationship Id="rId979" Type="http://schemas.openxmlformats.org/officeDocument/2006/relationships/hyperlink" Target="https://talan.bank.gov.ua/get-user-certificate/XA_LLmQYHpZZMaR9t6g5" TargetMode="External"/><Relationship Id="rId24" Type="http://schemas.openxmlformats.org/officeDocument/2006/relationships/hyperlink" Target="https://talan.bank.gov.ua/get-user-certificate/XA_LL0VGsuGwmPDWUgxu" TargetMode="External"/><Relationship Id="rId327" Type="http://schemas.openxmlformats.org/officeDocument/2006/relationships/hyperlink" Target="https://talan.bank.gov.ua/get-user-certificate/XA_LLzykAdvVB-79C_SL" TargetMode="External"/><Relationship Id="rId534" Type="http://schemas.openxmlformats.org/officeDocument/2006/relationships/hyperlink" Target="https://talan.bank.gov.ua/get-user-certificate/XA_LLGYJOpYyD6b82Awu" TargetMode="External"/><Relationship Id="rId741" Type="http://schemas.openxmlformats.org/officeDocument/2006/relationships/hyperlink" Target="https://talan.bank.gov.ua/get-user-certificate/XA_LLL7st-YXkemQcRaL" TargetMode="External"/><Relationship Id="rId839" Type="http://schemas.openxmlformats.org/officeDocument/2006/relationships/hyperlink" Target="https://talan.bank.gov.ua/get-user-certificate/XA_LLnrv6iAEHdGmbpqJ" TargetMode="External"/><Relationship Id="rId1164" Type="http://schemas.openxmlformats.org/officeDocument/2006/relationships/hyperlink" Target="https://talan.bank.gov.ua/get-user-certificate/XA_LL0k4cJVHKg2AYWqA" TargetMode="External"/><Relationship Id="rId173" Type="http://schemas.openxmlformats.org/officeDocument/2006/relationships/hyperlink" Target="https://talan.bank.gov.ua/get-user-certificate/XA_LLNS7pdXb7PbL3jBu" TargetMode="External"/><Relationship Id="rId380" Type="http://schemas.openxmlformats.org/officeDocument/2006/relationships/hyperlink" Target="https://talan.bank.gov.ua/get-user-certificate/XA_LLfmkgXPal94hRalE" TargetMode="External"/><Relationship Id="rId601" Type="http://schemas.openxmlformats.org/officeDocument/2006/relationships/hyperlink" Target="https://talan.bank.gov.ua/get-user-certificate/XA_LLgmnYB4Ijt7CsEir" TargetMode="External"/><Relationship Id="rId1024" Type="http://schemas.openxmlformats.org/officeDocument/2006/relationships/hyperlink" Target="https://talan.bank.gov.ua/get-user-certificate/XA_LLV9NZy-qL_WnZLKJ" TargetMode="External"/><Relationship Id="rId1231" Type="http://schemas.openxmlformats.org/officeDocument/2006/relationships/hyperlink" Target="https://talan.bank.gov.ua/get-user-certificate/XA_LL9XPJyTCMHBU4WGL" TargetMode="External"/><Relationship Id="rId240" Type="http://schemas.openxmlformats.org/officeDocument/2006/relationships/hyperlink" Target="https://talan.bank.gov.ua/get-user-certificate/XA_LLcgsgJB4lKm3MLNl" TargetMode="External"/><Relationship Id="rId478" Type="http://schemas.openxmlformats.org/officeDocument/2006/relationships/hyperlink" Target="https://talan.bank.gov.ua/get-user-certificate/XA_LL8ZDv2FiaEFJVWYz" TargetMode="External"/><Relationship Id="rId685" Type="http://schemas.openxmlformats.org/officeDocument/2006/relationships/hyperlink" Target="https://talan.bank.gov.ua/get-user-certificate/XA_LLVTn3_esbEXPqTa8" TargetMode="External"/><Relationship Id="rId892" Type="http://schemas.openxmlformats.org/officeDocument/2006/relationships/hyperlink" Target="https://talan.bank.gov.ua/get-user-certificate/XA_LLy1tLvEnDAXx6g8d" TargetMode="External"/><Relationship Id="rId906" Type="http://schemas.openxmlformats.org/officeDocument/2006/relationships/hyperlink" Target="https://talan.bank.gov.ua/get-user-certificate/XA_LLqeNpn9qvxcpbDR9" TargetMode="External"/><Relationship Id="rId35" Type="http://schemas.openxmlformats.org/officeDocument/2006/relationships/hyperlink" Target="https://talan.bank.gov.ua/get-user-certificate/XA_LLRE4c_XRqVN246uO" TargetMode="External"/><Relationship Id="rId100" Type="http://schemas.openxmlformats.org/officeDocument/2006/relationships/hyperlink" Target="https://talan.bank.gov.ua/get-user-certificate/XA_LLykGOcDk8H8eRarH" TargetMode="External"/><Relationship Id="rId338" Type="http://schemas.openxmlformats.org/officeDocument/2006/relationships/hyperlink" Target="https://talan.bank.gov.ua/get-user-certificate/XA_LLXsNAmpNIy2vOBOt" TargetMode="External"/><Relationship Id="rId545" Type="http://schemas.openxmlformats.org/officeDocument/2006/relationships/hyperlink" Target="https://talan.bank.gov.ua/get-user-certificate/XA_LLQVZxnq5aJASMl5x" TargetMode="External"/><Relationship Id="rId752" Type="http://schemas.openxmlformats.org/officeDocument/2006/relationships/hyperlink" Target="https://talan.bank.gov.ua/get-user-certificate/XA_LLgEITSHpoDyY-Vc2" TargetMode="External"/><Relationship Id="rId1175" Type="http://schemas.openxmlformats.org/officeDocument/2006/relationships/hyperlink" Target="https://talan.bank.gov.ua/get-user-certificate/XA_LLe4GqNm7L8PGA99E" TargetMode="External"/><Relationship Id="rId184" Type="http://schemas.openxmlformats.org/officeDocument/2006/relationships/hyperlink" Target="https://talan.bank.gov.ua/get-user-certificate/XA_LLk9o6hI3paXOOMu0" TargetMode="External"/><Relationship Id="rId391" Type="http://schemas.openxmlformats.org/officeDocument/2006/relationships/hyperlink" Target="https://talan.bank.gov.ua/get-user-certificate/XA_LLgDM4FCmp9_8ie7h" TargetMode="External"/><Relationship Id="rId405" Type="http://schemas.openxmlformats.org/officeDocument/2006/relationships/hyperlink" Target="https://talan.bank.gov.ua/get-user-certificate/XA_LLCNk5vY0Oqv6lK29" TargetMode="External"/><Relationship Id="rId612" Type="http://schemas.openxmlformats.org/officeDocument/2006/relationships/hyperlink" Target="https://talan.bank.gov.ua/get-user-certificate/XA_LLb9vsE-U_6lwvB07" TargetMode="External"/><Relationship Id="rId1035" Type="http://schemas.openxmlformats.org/officeDocument/2006/relationships/hyperlink" Target="https://talan.bank.gov.ua/get-user-certificate/XA_LLfGfAD2tl9Y-YBZk" TargetMode="External"/><Relationship Id="rId1242" Type="http://schemas.openxmlformats.org/officeDocument/2006/relationships/hyperlink" Target="https://talan.bank.gov.ua/get-user-certificate/XA_LL_I7c2UFhKJmf1j7" TargetMode="External"/><Relationship Id="rId251" Type="http://schemas.openxmlformats.org/officeDocument/2006/relationships/hyperlink" Target="https://talan.bank.gov.ua/get-user-certificate/XA_LLB2J3lmIw2UoBYCX" TargetMode="External"/><Relationship Id="rId489" Type="http://schemas.openxmlformats.org/officeDocument/2006/relationships/hyperlink" Target="https://talan.bank.gov.ua/get-user-certificate/XA_LLXlZjxlsmrrYy0ao" TargetMode="External"/><Relationship Id="rId696" Type="http://schemas.openxmlformats.org/officeDocument/2006/relationships/hyperlink" Target="https://talan.bank.gov.ua/get-user-certificate/XA_LLInl7TUMteHIju97" TargetMode="External"/><Relationship Id="rId917" Type="http://schemas.openxmlformats.org/officeDocument/2006/relationships/hyperlink" Target="https://talan.bank.gov.ua/get-user-certificate/XA_LLQLktPzUOQjUfQ5v" TargetMode="External"/><Relationship Id="rId1102" Type="http://schemas.openxmlformats.org/officeDocument/2006/relationships/hyperlink" Target="https://talan.bank.gov.ua/get-user-certificate/XA_LLkT0bv56A92vCc_Y" TargetMode="External"/><Relationship Id="rId46" Type="http://schemas.openxmlformats.org/officeDocument/2006/relationships/hyperlink" Target="https://talan.bank.gov.ua/get-user-certificate/XA_LLvAolm3xDlRbMa51" TargetMode="External"/><Relationship Id="rId349" Type="http://schemas.openxmlformats.org/officeDocument/2006/relationships/hyperlink" Target="https://talan.bank.gov.ua/get-user-certificate/XA_LL2KNCsg8nqhxW7bM" TargetMode="External"/><Relationship Id="rId556" Type="http://schemas.openxmlformats.org/officeDocument/2006/relationships/hyperlink" Target="https://talan.bank.gov.ua/get-user-certificate/XA_LLrYuwNkh_ciYm6y5" TargetMode="External"/><Relationship Id="rId763" Type="http://schemas.openxmlformats.org/officeDocument/2006/relationships/hyperlink" Target="https://talan.bank.gov.ua/get-user-certificate/XA_LLWgT9nKGniSS2v47" TargetMode="External"/><Relationship Id="rId1186" Type="http://schemas.openxmlformats.org/officeDocument/2006/relationships/hyperlink" Target="https://talan.bank.gov.ua/get-user-certificate/XA_LLrHHfeQfviq7d8Fj" TargetMode="External"/><Relationship Id="rId111" Type="http://schemas.openxmlformats.org/officeDocument/2006/relationships/hyperlink" Target="https://talan.bank.gov.ua/get-user-certificate/XA_LLtiSirEL8ZgN5aGc" TargetMode="External"/><Relationship Id="rId195" Type="http://schemas.openxmlformats.org/officeDocument/2006/relationships/hyperlink" Target="https://talan.bank.gov.ua/get-user-certificate/XA_LLUI9bBDdKbs3CbeJ" TargetMode="External"/><Relationship Id="rId209" Type="http://schemas.openxmlformats.org/officeDocument/2006/relationships/hyperlink" Target="https://talan.bank.gov.ua/get-user-certificate/XA_LLlBkepbY5bSeOzsO" TargetMode="External"/><Relationship Id="rId416" Type="http://schemas.openxmlformats.org/officeDocument/2006/relationships/hyperlink" Target="https://talan.bank.gov.ua/get-user-certificate/XA_LLmncRscP0_o2sbA0" TargetMode="External"/><Relationship Id="rId970" Type="http://schemas.openxmlformats.org/officeDocument/2006/relationships/hyperlink" Target="https://talan.bank.gov.ua/get-user-certificate/XA_LLp9ROQCtPRo1rCAA" TargetMode="External"/><Relationship Id="rId1046" Type="http://schemas.openxmlformats.org/officeDocument/2006/relationships/hyperlink" Target="https://talan.bank.gov.ua/get-user-certificate/XA_LLn_Kp-aVtmPaOd9C" TargetMode="External"/><Relationship Id="rId1253" Type="http://schemas.openxmlformats.org/officeDocument/2006/relationships/hyperlink" Target="https://talan.bank.gov.ua/get-user-certificate/XA_LLG80PO8LrOg6dROy" TargetMode="External"/><Relationship Id="rId623" Type="http://schemas.openxmlformats.org/officeDocument/2006/relationships/hyperlink" Target="https://talan.bank.gov.ua/get-user-certificate/XA_LLKqB6pC272u740ZI" TargetMode="External"/><Relationship Id="rId830" Type="http://schemas.openxmlformats.org/officeDocument/2006/relationships/hyperlink" Target="https://talan.bank.gov.ua/get-user-certificate/XA_LL9LRDWBm2KNCargK" TargetMode="External"/><Relationship Id="rId928" Type="http://schemas.openxmlformats.org/officeDocument/2006/relationships/hyperlink" Target="https://talan.bank.gov.ua/get-user-certificate/XA_LLOgSlsm5sLhORFPn" TargetMode="External"/><Relationship Id="rId57" Type="http://schemas.openxmlformats.org/officeDocument/2006/relationships/hyperlink" Target="https://talan.bank.gov.ua/get-user-certificate/XA_LLGBFaw6dQky7N7qv" TargetMode="External"/><Relationship Id="rId262" Type="http://schemas.openxmlformats.org/officeDocument/2006/relationships/hyperlink" Target="https://talan.bank.gov.ua/get-user-certificate/XA_LLR7wEHg5EpVa4A_B" TargetMode="External"/><Relationship Id="rId567" Type="http://schemas.openxmlformats.org/officeDocument/2006/relationships/hyperlink" Target="https://talan.bank.gov.ua/get-user-certificate/XA_LLowpqPt1LKm7AIl7" TargetMode="External"/><Relationship Id="rId1113" Type="http://schemas.openxmlformats.org/officeDocument/2006/relationships/hyperlink" Target="https://talan.bank.gov.ua/get-user-certificate/XA_LLLbL1SYX7hBMRol4" TargetMode="External"/><Relationship Id="rId1197" Type="http://schemas.openxmlformats.org/officeDocument/2006/relationships/hyperlink" Target="https://talan.bank.gov.ua/get-user-certificate/XA_LLhGPaDezfeh2Dnrk" TargetMode="External"/><Relationship Id="rId122" Type="http://schemas.openxmlformats.org/officeDocument/2006/relationships/hyperlink" Target="https://talan.bank.gov.ua/get-user-certificate/XA_LLjWdakhjPf6O7VeT" TargetMode="External"/><Relationship Id="rId774" Type="http://schemas.openxmlformats.org/officeDocument/2006/relationships/hyperlink" Target="https://talan.bank.gov.ua/get-user-certificate/XA_LLFu0zSWk844LV9oU" TargetMode="External"/><Relationship Id="rId981" Type="http://schemas.openxmlformats.org/officeDocument/2006/relationships/hyperlink" Target="https://talan.bank.gov.ua/get-user-certificate/XA_LLFYoC_TYjtSjw0X9" TargetMode="External"/><Relationship Id="rId1057" Type="http://schemas.openxmlformats.org/officeDocument/2006/relationships/hyperlink" Target="https://talan.bank.gov.ua/get-user-certificate/XA_LLud1fDABnwsWrf3v" TargetMode="External"/><Relationship Id="rId427" Type="http://schemas.openxmlformats.org/officeDocument/2006/relationships/hyperlink" Target="https://talan.bank.gov.ua/get-user-certificate/XA_LLp4pZL0jyKxQxeC9" TargetMode="External"/><Relationship Id="rId634" Type="http://schemas.openxmlformats.org/officeDocument/2006/relationships/hyperlink" Target="https://talan.bank.gov.ua/get-user-certificate/XA_LL0Yq6xTaWMSPL-7-" TargetMode="External"/><Relationship Id="rId841" Type="http://schemas.openxmlformats.org/officeDocument/2006/relationships/hyperlink" Target="https://talan.bank.gov.ua/get-user-certificate/XA_LLBlSNg-GFlHJ-vEc" TargetMode="External"/><Relationship Id="rId1264" Type="http://schemas.openxmlformats.org/officeDocument/2006/relationships/hyperlink" Target="https://talan.bank.gov.ua/get-user-certificate/XA_LLJrY_3FoV4cmDAvM" TargetMode="External"/><Relationship Id="rId273" Type="http://schemas.openxmlformats.org/officeDocument/2006/relationships/hyperlink" Target="https://talan.bank.gov.ua/get-user-certificate/XA_LLG5lhscG5eJ8A8uy" TargetMode="External"/><Relationship Id="rId480" Type="http://schemas.openxmlformats.org/officeDocument/2006/relationships/hyperlink" Target="https://talan.bank.gov.ua/get-user-certificate/XA_LLS2R_LaRCf5I8fxC" TargetMode="External"/><Relationship Id="rId701" Type="http://schemas.openxmlformats.org/officeDocument/2006/relationships/hyperlink" Target="https://talan.bank.gov.ua/get-user-certificate/XA_LL1AvwEcBS0hvqQDr" TargetMode="External"/><Relationship Id="rId939" Type="http://schemas.openxmlformats.org/officeDocument/2006/relationships/hyperlink" Target="https://talan.bank.gov.ua/get-user-certificate/XA_LLo6HmAF2mv2Umnep" TargetMode="External"/><Relationship Id="rId1124" Type="http://schemas.openxmlformats.org/officeDocument/2006/relationships/hyperlink" Target="https://talan.bank.gov.ua/get-user-certificate/XA_LLfmaX15_M-ZeNvhH" TargetMode="External"/><Relationship Id="rId68" Type="http://schemas.openxmlformats.org/officeDocument/2006/relationships/hyperlink" Target="https://talan.bank.gov.ua/get-user-certificate/XA_LLHrcA32_QHwxjLly" TargetMode="External"/><Relationship Id="rId133" Type="http://schemas.openxmlformats.org/officeDocument/2006/relationships/hyperlink" Target="https://talan.bank.gov.ua/get-user-certificate/XA_LLpd5_LXaRM1eEQNH" TargetMode="External"/><Relationship Id="rId340" Type="http://schemas.openxmlformats.org/officeDocument/2006/relationships/hyperlink" Target="https://talan.bank.gov.ua/get-user-certificate/XA_LLrc57ZCbkJSuuVWT" TargetMode="External"/><Relationship Id="rId578" Type="http://schemas.openxmlformats.org/officeDocument/2006/relationships/hyperlink" Target="https://talan.bank.gov.ua/get-user-certificate/XA_LLvIptmdTmj-UQNsd" TargetMode="External"/><Relationship Id="rId785" Type="http://schemas.openxmlformats.org/officeDocument/2006/relationships/hyperlink" Target="https://talan.bank.gov.ua/get-user-certificate/XA_LLOuDwSxlhtLncW03" TargetMode="External"/><Relationship Id="rId992" Type="http://schemas.openxmlformats.org/officeDocument/2006/relationships/hyperlink" Target="https://talan.bank.gov.ua/get-user-certificate/XA_LLpyBSBZoB3Y2Oll6" TargetMode="External"/><Relationship Id="rId200" Type="http://schemas.openxmlformats.org/officeDocument/2006/relationships/hyperlink" Target="https://talan.bank.gov.ua/get-user-certificate/XA_LLjJHsPQ36dj0twcY" TargetMode="External"/><Relationship Id="rId438" Type="http://schemas.openxmlformats.org/officeDocument/2006/relationships/hyperlink" Target="https://talan.bank.gov.ua/get-user-certificate/XA_LLeS0cQJtrmxvG65s" TargetMode="External"/><Relationship Id="rId645" Type="http://schemas.openxmlformats.org/officeDocument/2006/relationships/hyperlink" Target="https://talan.bank.gov.ua/get-user-certificate/XA_LLGZRayYzia4y68Yd" TargetMode="External"/><Relationship Id="rId852" Type="http://schemas.openxmlformats.org/officeDocument/2006/relationships/hyperlink" Target="https://talan.bank.gov.ua/get-user-certificate/XA_LLow_107qzZ_kkMzj" TargetMode="External"/><Relationship Id="rId1068" Type="http://schemas.openxmlformats.org/officeDocument/2006/relationships/hyperlink" Target="https://talan.bank.gov.ua/get-user-certificate/XA_LLgwQcZrH10RHNuw8" TargetMode="External"/><Relationship Id="rId1275" Type="http://schemas.openxmlformats.org/officeDocument/2006/relationships/hyperlink" Target="https://talan.bank.gov.ua/get-user-certificate/XA_LLD6eWTjQf_-sOQtx" TargetMode="External"/><Relationship Id="rId284" Type="http://schemas.openxmlformats.org/officeDocument/2006/relationships/hyperlink" Target="https://talan.bank.gov.ua/get-user-certificate/XA_LLEU3QC6yiYBDADP-" TargetMode="External"/><Relationship Id="rId491" Type="http://schemas.openxmlformats.org/officeDocument/2006/relationships/hyperlink" Target="https://talan.bank.gov.ua/get-user-certificate/XA_LL2CuBoUgsNWRIPQn" TargetMode="External"/><Relationship Id="rId505" Type="http://schemas.openxmlformats.org/officeDocument/2006/relationships/hyperlink" Target="https://talan.bank.gov.ua/get-user-certificate/XA_LLg4SiVEVI2Sb0-rx" TargetMode="External"/><Relationship Id="rId712" Type="http://schemas.openxmlformats.org/officeDocument/2006/relationships/hyperlink" Target="https://talan.bank.gov.ua/get-user-certificate/XA_LLjoVpCwLndan9IqI" TargetMode="External"/><Relationship Id="rId1135" Type="http://schemas.openxmlformats.org/officeDocument/2006/relationships/hyperlink" Target="https://talan.bank.gov.ua/get-user-certificate/XA_LLkW95pCnSJEqTeEd" TargetMode="External"/><Relationship Id="rId79" Type="http://schemas.openxmlformats.org/officeDocument/2006/relationships/hyperlink" Target="https://talan.bank.gov.ua/get-user-certificate/XA_LLyiATvy9AtGriDpM" TargetMode="External"/><Relationship Id="rId144" Type="http://schemas.openxmlformats.org/officeDocument/2006/relationships/hyperlink" Target="https://talan.bank.gov.ua/get-user-certificate/XA_LLM9ae9AD9jtw_WjZ" TargetMode="External"/><Relationship Id="rId589" Type="http://schemas.openxmlformats.org/officeDocument/2006/relationships/hyperlink" Target="https://talan.bank.gov.ua/get-user-certificate/XA_LLYMH-GLP5-Y5hZWq" TargetMode="External"/><Relationship Id="rId796" Type="http://schemas.openxmlformats.org/officeDocument/2006/relationships/hyperlink" Target="https://talan.bank.gov.ua/get-user-certificate/XA_LLymdFMZFZf789dIT" TargetMode="External"/><Relationship Id="rId1202" Type="http://schemas.openxmlformats.org/officeDocument/2006/relationships/hyperlink" Target="https://talan.bank.gov.ua/get-user-certificate/XA_LL0E57iZCb6EG0wKs" TargetMode="External"/><Relationship Id="rId351" Type="http://schemas.openxmlformats.org/officeDocument/2006/relationships/hyperlink" Target="https://talan.bank.gov.ua/get-user-certificate/XA_LLfpgqaLVLQTNwu9i" TargetMode="External"/><Relationship Id="rId449" Type="http://schemas.openxmlformats.org/officeDocument/2006/relationships/hyperlink" Target="https://talan.bank.gov.ua/get-user-certificate/XA_LLk9YKmhjdKAUwQmW" TargetMode="External"/><Relationship Id="rId656" Type="http://schemas.openxmlformats.org/officeDocument/2006/relationships/hyperlink" Target="https://talan.bank.gov.ua/get-user-certificate/XA_LLpF8lqEOvjQilYe7" TargetMode="External"/><Relationship Id="rId863" Type="http://schemas.openxmlformats.org/officeDocument/2006/relationships/hyperlink" Target="https://talan.bank.gov.ua/get-user-certificate/XA_LLE0cs5kzb-IHUxmW" TargetMode="External"/><Relationship Id="rId1079" Type="http://schemas.openxmlformats.org/officeDocument/2006/relationships/hyperlink" Target="https://talan.bank.gov.ua/get-user-certificate/XA_LL_m1WAX8qAzoGaaU" TargetMode="External"/><Relationship Id="rId1286" Type="http://schemas.openxmlformats.org/officeDocument/2006/relationships/hyperlink" Target="https://talan.bank.gov.ua/get-user-certificate/XA_LLDR7IDAkfHKO22rK" TargetMode="External"/><Relationship Id="rId211" Type="http://schemas.openxmlformats.org/officeDocument/2006/relationships/hyperlink" Target="https://talan.bank.gov.ua/get-user-certificate/XA_LL0EUXj6QPBAc29KH" TargetMode="External"/><Relationship Id="rId295" Type="http://schemas.openxmlformats.org/officeDocument/2006/relationships/hyperlink" Target="https://talan.bank.gov.ua/get-user-certificate/XA_LLza36FMinmsoMfFN" TargetMode="External"/><Relationship Id="rId309" Type="http://schemas.openxmlformats.org/officeDocument/2006/relationships/hyperlink" Target="https://talan.bank.gov.ua/get-user-certificate/XA_LLKKplBrFjbQWROX4" TargetMode="External"/><Relationship Id="rId516" Type="http://schemas.openxmlformats.org/officeDocument/2006/relationships/hyperlink" Target="https://talan.bank.gov.ua/get-user-certificate/XA_LLeaRbxs2IYrObspI" TargetMode="External"/><Relationship Id="rId1146" Type="http://schemas.openxmlformats.org/officeDocument/2006/relationships/hyperlink" Target="https://talan.bank.gov.ua/get-user-certificate/XA_LLymBcBXNhjcPbNvi" TargetMode="External"/><Relationship Id="rId723" Type="http://schemas.openxmlformats.org/officeDocument/2006/relationships/hyperlink" Target="https://talan.bank.gov.ua/get-user-certificate/XA_LLtMw4S2-RPdNoKJ4" TargetMode="External"/><Relationship Id="rId930" Type="http://schemas.openxmlformats.org/officeDocument/2006/relationships/hyperlink" Target="https://talan.bank.gov.ua/get-user-certificate/XA_LLODXyEhBL6igQjR6" TargetMode="External"/><Relationship Id="rId1006" Type="http://schemas.openxmlformats.org/officeDocument/2006/relationships/hyperlink" Target="https://talan.bank.gov.ua/get-user-certificate/XA_LLo0zWlxLqIaFNIxc" TargetMode="External"/><Relationship Id="rId155" Type="http://schemas.openxmlformats.org/officeDocument/2006/relationships/hyperlink" Target="https://talan.bank.gov.ua/get-user-certificate/XA_LLMvU5o4YAaUQUDRd" TargetMode="External"/><Relationship Id="rId362" Type="http://schemas.openxmlformats.org/officeDocument/2006/relationships/hyperlink" Target="https://talan.bank.gov.ua/get-user-certificate/XA_LL3uf75RBNe0B0m5R" TargetMode="External"/><Relationship Id="rId1213" Type="http://schemas.openxmlformats.org/officeDocument/2006/relationships/hyperlink" Target="https://talan.bank.gov.ua/get-user-certificate/XA_LLw85NBstA4x50QlZ" TargetMode="External"/><Relationship Id="rId222" Type="http://schemas.openxmlformats.org/officeDocument/2006/relationships/hyperlink" Target="https://talan.bank.gov.ua/get-user-certificate/XA_LLoDLPTjVW7E5hFUn" TargetMode="External"/><Relationship Id="rId667" Type="http://schemas.openxmlformats.org/officeDocument/2006/relationships/hyperlink" Target="https://talan.bank.gov.ua/get-user-certificate/XA_LLbNbgTPVtuV_ogeK" TargetMode="External"/><Relationship Id="rId874" Type="http://schemas.openxmlformats.org/officeDocument/2006/relationships/hyperlink" Target="https://talan.bank.gov.ua/get-user-certificate/XA_LLFnPj053csMWwq-a" TargetMode="External"/><Relationship Id="rId17" Type="http://schemas.openxmlformats.org/officeDocument/2006/relationships/hyperlink" Target="https://talan.bank.gov.ua/get-user-certificate/XA_LLgRGZHls94MxG4tO" TargetMode="External"/><Relationship Id="rId527" Type="http://schemas.openxmlformats.org/officeDocument/2006/relationships/hyperlink" Target="https://talan.bank.gov.ua/get-user-certificate/XA_LLGKUpaUa7AhSRGSr" TargetMode="External"/><Relationship Id="rId734" Type="http://schemas.openxmlformats.org/officeDocument/2006/relationships/hyperlink" Target="https://talan.bank.gov.ua/get-user-certificate/XA_LLwtPza85mpUoRRU8" TargetMode="External"/><Relationship Id="rId941" Type="http://schemas.openxmlformats.org/officeDocument/2006/relationships/hyperlink" Target="https://talan.bank.gov.ua/get-user-certificate/XA_LLC3IoojYmy374G-C" TargetMode="External"/><Relationship Id="rId1157" Type="http://schemas.openxmlformats.org/officeDocument/2006/relationships/hyperlink" Target="https://talan.bank.gov.ua/get-user-certificate/XA_LLbd2IfNaogP1wkUU" TargetMode="External"/><Relationship Id="rId70" Type="http://schemas.openxmlformats.org/officeDocument/2006/relationships/hyperlink" Target="https://talan.bank.gov.ua/get-user-certificate/XA_LLm0BbEuIGG3rL0fy" TargetMode="External"/><Relationship Id="rId166" Type="http://schemas.openxmlformats.org/officeDocument/2006/relationships/hyperlink" Target="https://talan.bank.gov.ua/get-user-certificate/XA_LLXkT6sLXg_tpq5FI" TargetMode="External"/><Relationship Id="rId373" Type="http://schemas.openxmlformats.org/officeDocument/2006/relationships/hyperlink" Target="https://talan.bank.gov.ua/get-user-certificate/XA_LL0QvNX-Sn3QLPVH-" TargetMode="External"/><Relationship Id="rId580" Type="http://schemas.openxmlformats.org/officeDocument/2006/relationships/hyperlink" Target="https://talan.bank.gov.ua/get-user-certificate/XA_LLtQIwN84xRsGoBwV" TargetMode="External"/><Relationship Id="rId801" Type="http://schemas.openxmlformats.org/officeDocument/2006/relationships/hyperlink" Target="https://talan.bank.gov.ua/get-user-certificate/XA_LLBqg2XbtuKtbjmB3" TargetMode="External"/><Relationship Id="rId1017" Type="http://schemas.openxmlformats.org/officeDocument/2006/relationships/hyperlink" Target="https://talan.bank.gov.ua/get-user-certificate/XA_LL7f5MbI4inL4TUtg" TargetMode="External"/><Relationship Id="rId1224" Type="http://schemas.openxmlformats.org/officeDocument/2006/relationships/hyperlink" Target="https://talan.bank.gov.ua/get-user-certificate/XA_LLAiUu9cE5fqCbYH9" TargetMode="External"/><Relationship Id="rId1" Type="http://schemas.openxmlformats.org/officeDocument/2006/relationships/hyperlink" Target="https://talan.bank.gov.ua/get-user-certificate/XA_LLdyea755Pn-sIC84" TargetMode="External"/><Relationship Id="rId233" Type="http://schemas.openxmlformats.org/officeDocument/2006/relationships/hyperlink" Target="https://talan.bank.gov.ua/get-user-certificate/XA_LLS7ez9EA3v_SD9kf" TargetMode="External"/><Relationship Id="rId440" Type="http://schemas.openxmlformats.org/officeDocument/2006/relationships/hyperlink" Target="https://talan.bank.gov.ua/get-user-certificate/XA_LLlTQGHWJclXJXmUn" TargetMode="External"/><Relationship Id="rId678" Type="http://schemas.openxmlformats.org/officeDocument/2006/relationships/hyperlink" Target="https://talan.bank.gov.ua/get-user-certificate/XA_LLsonaBAZer69zl48" TargetMode="External"/><Relationship Id="rId885" Type="http://schemas.openxmlformats.org/officeDocument/2006/relationships/hyperlink" Target="https://talan.bank.gov.ua/get-user-certificate/XA_LL-eLiUkvMyrJwkWe" TargetMode="External"/><Relationship Id="rId1070" Type="http://schemas.openxmlformats.org/officeDocument/2006/relationships/hyperlink" Target="https://talan.bank.gov.ua/get-user-certificate/XA_LL6fpnFFDIO-ErYRV" TargetMode="External"/><Relationship Id="rId28" Type="http://schemas.openxmlformats.org/officeDocument/2006/relationships/hyperlink" Target="https://talan.bank.gov.ua/get-user-certificate/XA_LLSIe8MfKnuhPzwZk" TargetMode="External"/><Relationship Id="rId300" Type="http://schemas.openxmlformats.org/officeDocument/2006/relationships/hyperlink" Target="https://talan.bank.gov.ua/get-user-certificate/XA_LLwqCmEYxArBXy5so" TargetMode="External"/><Relationship Id="rId538" Type="http://schemas.openxmlformats.org/officeDocument/2006/relationships/hyperlink" Target="https://talan.bank.gov.ua/get-user-certificate/XA_LL9g1ySvw3wi99bkC" TargetMode="External"/><Relationship Id="rId745" Type="http://schemas.openxmlformats.org/officeDocument/2006/relationships/hyperlink" Target="https://talan.bank.gov.ua/get-user-certificate/XA_LLilOjzom5hCKbkhf" TargetMode="External"/><Relationship Id="rId952" Type="http://schemas.openxmlformats.org/officeDocument/2006/relationships/hyperlink" Target="https://talan.bank.gov.ua/get-user-certificate/XA_LL3RoGHSXLNzSZLf8" TargetMode="External"/><Relationship Id="rId1168" Type="http://schemas.openxmlformats.org/officeDocument/2006/relationships/hyperlink" Target="https://talan.bank.gov.ua/get-user-certificate/XA_LLMi8dcwkIFO0PSDW" TargetMode="External"/><Relationship Id="rId81" Type="http://schemas.openxmlformats.org/officeDocument/2006/relationships/hyperlink" Target="https://talan.bank.gov.ua/get-user-certificate/XA_LLrrd4WXzLcUhfpU4" TargetMode="External"/><Relationship Id="rId177" Type="http://schemas.openxmlformats.org/officeDocument/2006/relationships/hyperlink" Target="https://talan.bank.gov.ua/get-user-certificate/XA_LLVtrFMihzBjDeUcM" TargetMode="External"/><Relationship Id="rId384" Type="http://schemas.openxmlformats.org/officeDocument/2006/relationships/hyperlink" Target="https://talan.bank.gov.ua/get-user-certificate/XA_LLooTvTWZ_wbyWMKh" TargetMode="External"/><Relationship Id="rId591" Type="http://schemas.openxmlformats.org/officeDocument/2006/relationships/hyperlink" Target="https://talan.bank.gov.ua/get-user-certificate/XA_LLZDUsoKwgojQ2oWB" TargetMode="External"/><Relationship Id="rId605" Type="http://schemas.openxmlformats.org/officeDocument/2006/relationships/hyperlink" Target="https://talan.bank.gov.ua/get-user-certificate/XA_LL0d0sHWfWHPNEoLB" TargetMode="External"/><Relationship Id="rId812" Type="http://schemas.openxmlformats.org/officeDocument/2006/relationships/hyperlink" Target="https://talan.bank.gov.ua/get-user-certificate/XA_LLnNt-0_RbwkaXCKE" TargetMode="External"/><Relationship Id="rId1028" Type="http://schemas.openxmlformats.org/officeDocument/2006/relationships/hyperlink" Target="https://talan.bank.gov.ua/get-user-certificate/XA_LLTKcQIpDDe1TMb-V" TargetMode="External"/><Relationship Id="rId1235" Type="http://schemas.openxmlformats.org/officeDocument/2006/relationships/hyperlink" Target="https://talan.bank.gov.ua/get-user-certificate/XA_LLHdqZ_9xukn2hJY5" TargetMode="External"/><Relationship Id="rId244" Type="http://schemas.openxmlformats.org/officeDocument/2006/relationships/hyperlink" Target="https://talan.bank.gov.ua/get-user-certificate/XA_LLZ-RfjMTVyPseCKG" TargetMode="External"/><Relationship Id="rId689" Type="http://schemas.openxmlformats.org/officeDocument/2006/relationships/hyperlink" Target="https://talan.bank.gov.ua/get-user-certificate/XA_LLhBdhBthBYGW6pwG" TargetMode="External"/><Relationship Id="rId896" Type="http://schemas.openxmlformats.org/officeDocument/2006/relationships/hyperlink" Target="https://talan.bank.gov.ua/get-user-certificate/XA_LLIsNqV5bkuSpasOn" TargetMode="External"/><Relationship Id="rId1081" Type="http://schemas.openxmlformats.org/officeDocument/2006/relationships/hyperlink" Target="https://talan.bank.gov.ua/get-user-certificate/XA_LL0Zkd2fs1Cwq-nry" TargetMode="External"/><Relationship Id="rId39" Type="http://schemas.openxmlformats.org/officeDocument/2006/relationships/hyperlink" Target="https://talan.bank.gov.ua/get-user-certificate/XA_LL-1A-kEM2cqnmt7F" TargetMode="External"/><Relationship Id="rId451" Type="http://schemas.openxmlformats.org/officeDocument/2006/relationships/hyperlink" Target="https://talan.bank.gov.ua/get-user-certificate/XA_LLAb52wEK0sfZz9XO" TargetMode="External"/><Relationship Id="rId549" Type="http://schemas.openxmlformats.org/officeDocument/2006/relationships/hyperlink" Target="https://talan.bank.gov.ua/get-user-certificate/XA_LLsCQ4qf0HL0l9GjO" TargetMode="External"/><Relationship Id="rId756" Type="http://schemas.openxmlformats.org/officeDocument/2006/relationships/hyperlink" Target="https://talan.bank.gov.ua/get-user-certificate/XA_LLrb7thA8QaHQ4s9v" TargetMode="External"/><Relationship Id="rId1179" Type="http://schemas.openxmlformats.org/officeDocument/2006/relationships/hyperlink" Target="https://talan.bank.gov.ua/get-user-certificate/XA_LL9yoUV7A8XBaaGAM" TargetMode="External"/><Relationship Id="rId104" Type="http://schemas.openxmlformats.org/officeDocument/2006/relationships/hyperlink" Target="https://talan.bank.gov.ua/get-user-certificate/XA_LLQuAASMAUqqqCzB7" TargetMode="External"/><Relationship Id="rId188" Type="http://schemas.openxmlformats.org/officeDocument/2006/relationships/hyperlink" Target="https://talan.bank.gov.ua/get-user-certificate/XA_LLJ2oLEbo2WuSyRbu" TargetMode="External"/><Relationship Id="rId311" Type="http://schemas.openxmlformats.org/officeDocument/2006/relationships/hyperlink" Target="https://talan.bank.gov.ua/get-user-certificate/XA_LLPvBHKCL9kAzpnta" TargetMode="External"/><Relationship Id="rId395" Type="http://schemas.openxmlformats.org/officeDocument/2006/relationships/hyperlink" Target="https://talan.bank.gov.ua/get-user-certificate/XA_LLHvDGkOf-X0zGPzM" TargetMode="External"/><Relationship Id="rId409" Type="http://schemas.openxmlformats.org/officeDocument/2006/relationships/hyperlink" Target="https://talan.bank.gov.ua/get-user-certificate/XA_LLDX2YyIW_9czqUji" TargetMode="External"/><Relationship Id="rId963" Type="http://schemas.openxmlformats.org/officeDocument/2006/relationships/hyperlink" Target="https://talan.bank.gov.ua/get-user-certificate/XA_LL3bXRzxFAltxpSkV" TargetMode="External"/><Relationship Id="rId1039" Type="http://schemas.openxmlformats.org/officeDocument/2006/relationships/hyperlink" Target="https://talan.bank.gov.ua/get-user-certificate/XA_LLObKy5LU2TzqPl1E" TargetMode="External"/><Relationship Id="rId1246" Type="http://schemas.openxmlformats.org/officeDocument/2006/relationships/hyperlink" Target="https://talan.bank.gov.ua/get-user-certificate/XA_LLpKymq7lbyNbg92j" TargetMode="External"/><Relationship Id="rId92" Type="http://schemas.openxmlformats.org/officeDocument/2006/relationships/hyperlink" Target="https://talan.bank.gov.ua/get-user-certificate/XA_LLWHgkqSdCoEBot3q" TargetMode="External"/><Relationship Id="rId616" Type="http://schemas.openxmlformats.org/officeDocument/2006/relationships/hyperlink" Target="https://talan.bank.gov.ua/get-user-certificate/XA_LLtzEvGkDe6qFs64K" TargetMode="External"/><Relationship Id="rId823" Type="http://schemas.openxmlformats.org/officeDocument/2006/relationships/hyperlink" Target="https://talan.bank.gov.ua/get-user-certificate/XA_LLVeiJQk4P8_IzWjW" TargetMode="External"/><Relationship Id="rId255" Type="http://schemas.openxmlformats.org/officeDocument/2006/relationships/hyperlink" Target="https://talan.bank.gov.ua/get-user-certificate/XA_LLL7GuaarsqKkhUQ-" TargetMode="External"/><Relationship Id="rId462" Type="http://schemas.openxmlformats.org/officeDocument/2006/relationships/hyperlink" Target="https://talan.bank.gov.ua/get-user-certificate/XA_LLLOl7zqKkyqE6VhC" TargetMode="External"/><Relationship Id="rId1092" Type="http://schemas.openxmlformats.org/officeDocument/2006/relationships/hyperlink" Target="https://talan.bank.gov.ua/get-user-certificate/XA_LLwoStPCHjoMLK3N0" TargetMode="External"/><Relationship Id="rId1106" Type="http://schemas.openxmlformats.org/officeDocument/2006/relationships/hyperlink" Target="https://talan.bank.gov.ua/get-user-certificate/XA_LLvyVYehlxT75Yhhm" TargetMode="External"/><Relationship Id="rId115" Type="http://schemas.openxmlformats.org/officeDocument/2006/relationships/hyperlink" Target="https://talan.bank.gov.ua/get-user-certificate/XA_LLvA3UcOQWwbH5WMi" TargetMode="External"/><Relationship Id="rId322" Type="http://schemas.openxmlformats.org/officeDocument/2006/relationships/hyperlink" Target="https://talan.bank.gov.ua/get-user-certificate/XA_LLirS-llvGylED4Cq" TargetMode="External"/><Relationship Id="rId767" Type="http://schemas.openxmlformats.org/officeDocument/2006/relationships/hyperlink" Target="https://talan.bank.gov.ua/get-user-certificate/XA_LLTZJ93jKSKXhpEoh" TargetMode="External"/><Relationship Id="rId974" Type="http://schemas.openxmlformats.org/officeDocument/2006/relationships/hyperlink" Target="https://talan.bank.gov.ua/get-user-certificate/XA_LL0RkzHiAL7my6y5s" TargetMode="External"/><Relationship Id="rId199" Type="http://schemas.openxmlformats.org/officeDocument/2006/relationships/hyperlink" Target="https://talan.bank.gov.ua/get-user-certificate/XA_LLfjRayCyzCxQG8md" TargetMode="External"/><Relationship Id="rId627" Type="http://schemas.openxmlformats.org/officeDocument/2006/relationships/hyperlink" Target="https://talan.bank.gov.ua/get-user-certificate/XA_LLJqmAZDS16jGoZoR" TargetMode="External"/><Relationship Id="rId834" Type="http://schemas.openxmlformats.org/officeDocument/2006/relationships/hyperlink" Target="https://talan.bank.gov.ua/get-user-certificate/XA_LLY55pnhef8FJwRPv" TargetMode="External"/><Relationship Id="rId1257" Type="http://schemas.openxmlformats.org/officeDocument/2006/relationships/hyperlink" Target="https://talan.bank.gov.ua/get-user-certificate/XA_LLwm5EV9DqOxM0D9r" TargetMode="External"/><Relationship Id="rId266" Type="http://schemas.openxmlformats.org/officeDocument/2006/relationships/hyperlink" Target="https://talan.bank.gov.ua/get-user-certificate/XA_LL2yAOiVbIoTwx3Jv" TargetMode="External"/><Relationship Id="rId473" Type="http://schemas.openxmlformats.org/officeDocument/2006/relationships/hyperlink" Target="https://talan.bank.gov.ua/get-user-certificate/XA_LLkvhp-QJdXcWxavy" TargetMode="External"/><Relationship Id="rId680" Type="http://schemas.openxmlformats.org/officeDocument/2006/relationships/hyperlink" Target="https://talan.bank.gov.ua/get-user-certificate/XA_LLLmMVa15FxJxpSkV" TargetMode="External"/><Relationship Id="rId901" Type="http://schemas.openxmlformats.org/officeDocument/2006/relationships/hyperlink" Target="https://talan.bank.gov.ua/get-user-certificate/XA_LLQSWXRWUVzlMTNGi" TargetMode="External"/><Relationship Id="rId1117" Type="http://schemas.openxmlformats.org/officeDocument/2006/relationships/hyperlink" Target="https://talan.bank.gov.ua/get-user-certificate/XA_LLyIiEjYypdtb-wcZ" TargetMode="External"/><Relationship Id="rId30" Type="http://schemas.openxmlformats.org/officeDocument/2006/relationships/hyperlink" Target="https://talan.bank.gov.ua/get-user-certificate/XA_LLl324518DkFBI8md" TargetMode="External"/><Relationship Id="rId126" Type="http://schemas.openxmlformats.org/officeDocument/2006/relationships/hyperlink" Target="https://talan.bank.gov.ua/get-user-certificate/XA_LLs2f_N2AxfKc3z6_" TargetMode="External"/><Relationship Id="rId333" Type="http://schemas.openxmlformats.org/officeDocument/2006/relationships/hyperlink" Target="https://talan.bank.gov.ua/get-user-certificate/XA_LLFFHAOLdNCd8MMNX" TargetMode="External"/><Relationship Id="rId540" Type="http://schemas.openxmlformats.org/officeDocument/2006/relationships/hyperlink" Target="https://talan.bank.gov.ua/get-user-certificate/XA_LL0t5Z4TCi4_qsFyg" TargetMode="External"/><Relationship Id="rId778" Type="http://schemas.openxmlformats.org/officeDocument/2006/relationships/hyperlink" Target="https://talan.bank.gov.ua/get-user-certificate/XA_LLzjGutWyql5r05wW" TargetMode="External"/><Relationship Id="rId985" Type="http://schemas.openxmlformats.org/officeDocument/2006/relationships/hyperlink" Target="https://talan.bank.gov.ua/get-user-certificate/XA_LLvelkbUdyGMShu4c" TargetMode="External"/><Relationship Id="rId1170" Type="http://schemas.openxmlformats.org/officeDocument/2006/relationships/hyperlink" Target="https://talan.bank.gov.ua/get-user-certificate/XA_LLOEMavrzXhYLJUN4" TargetMode="External"/><Relationship Id="rId638" Type="http://schemas.openxmlformats.org/officeDocument/2006/relationships/hyperlink" Target="https://talan.bank.gov.ua/get-user-certificate/XA_LLdQcO09ngVgX39BH" TargetMode="External"/><Relationship Id="rId845" Type="http://schemas.openxmlformats.org/officeDocument/2006/relationships/hyperlink" Target="https://talan.bank.gov.ua/get-user-certificate/XA_LLYLJ7ZligzAik7yx" TargetMode="External"/><Relationship Id="rId1030" Type="http://schemas.openxmlformats.org/officeDocument/2006/relationships/hyperlink" Target="https://talan.bank.gov.ua/get-user-certificate/XA_LLs3AJwM7QZXJ_DAI" TargetMode="External"/><Relationship Id="rId1268" Type="http://schemas.openxmlformats.org/officeDocument/2006/relationships/hyperlink" Target="https://talan.bank.gov.ua/get-user-certificate/XA_LLLSRs1sEf0Og4koj" TargetMode="External"/><Relationship Id="rId277" Type="http://schemas.openxmlformats.org/officeDocument/2006/relationships/hyperlink" Target="https://talan.bank.gov.ua/get-user-certificate/XA_LLPj3bQBKA3RYqRNv" TargetMode="External"/><Relationship Id="rId400" Type="http://schemas.openxmlformats.org/officeDocument/2006/relationships/hyperlink" Target="https://talan.bank.gov.ua/get-user-certificate/XA_LLGxxssU7ug_qBrXe" TargetMode="External"/><Relationship Id="rId484" Type="http://schemas.openxmlformats.org/officeDocument/2006/relationships/hyperlink" Target="https://talan.bank.gov.ua/get-user-certificate/XA_LL3Mshwk6diotzkm4" TargetMode="External"/><Relationship Id="rId705" Type="http://schemas.openxmlformats.org/officeDocument/2006/relationships/hyperlink" Target="https://talan.bank.gov.ua/get-user-certificate/XA_LLKnOf1AF8faKgbmc" TargetMode="External"/><Relationship Id="rId1128" Type="http://schemas.openxmlformats.org/officeDocument/2006/relationships/hyperlink" Target="https://talan.bank.gov.ua/get-user-certificate/XA_LLPD1UZi5W1o5pTwK" TargetMode="External"/><Relationship Id="rId137" Type="http://schemas.openxmlformats.org/officeDocument/2006/relationships/hyperlink" Target="https://talan.bank.gov.ua/get-user-certificate/XA_LLbHCw_856BpT0B5W" TargetMode="External"/><Relationship Id="rId344" Type="http://schemas.openxmlformats.org/officeDocument/2006/relationships/hyperlink" Target="https://talan.bank.gov.ua/get-user-certificate/XA_LLEkgRq__M4FjD3oF" TargetMode="External"/><Relationship Id="rId691" Type="http://schemas.openxmlformats.org/officeDocument/2006/relationships/hyperlink" Target="https://talan.bank.gov.ua/get-user-certificate/XA_LLyfho9Y_j5svRl8f" TargetMode="External"/><Relationship Id="rId789" Type="http://schemas.openxmlformats.org/officeDocument/2006/relationships/hyperlink" Target="https://talan.bank.gov.ua/get-user-certificate/XA_LLkBQ2QPYTuARVxTH" TargetMode="External"/><Relationship Id="rId912" Type="http://schemas.openxmlformats.org/officeDocument/2006/relationships/hyperlink" Target="https://talan.bank.gov.ua/get-user-certificate/XA_LLFwIwee6tK4RoYpt" TargetMode="External"/><Relationship Id="rId996" Type="http://schemas.openxmlformats.org/officeDocument/2006/relationships/hyperlink" Target="https://talan.bank.gov.ua/get-user-certificate/XA_LLfUssfrXQMGWxqMI" TargetMode="External"/><Relationship Id="rId41" Type="http://schemas.openxmlformats.org/officeDocument/2006/relationships/hyperlink" Target="https://talan.bank.gov.ua/get-user-certificate/XA_LLvPPYKN8VI37KfdU" TargetMode="External"/><Relationship Id="rId551" Type="http://schemas.openxmlformats.org/officeDocument/2006/relationships/hyperlink" Target="https://talan.bank.gov.ua/get-user-certificate/XA_LLyxhHoABNCla8jiR" TargetMode="External"/><Relationship Id="rId649" Type="http://schemas.openxmlformats.org/officeDocument/2006/relationships/hyperlink" Target="https://talan.bank.gov.ua/get-user-certificate/XA_LLP8nfDjkfBpDfMFO" TargetMode="External"/><Relationship Id="rId856" Type="http://schemas.openxmlformats.org/officeDocument/2006/relationships/hyperlink" Target="https://talan.bank.gov.ua/get-user-certificate/XA_LLBcZ9kMOovqVhBmd" TargetMode="External"/><Relationship Id="rId1181" Type="http://schemas.openxmlformats.org/officeDocument/2006/relationships/hyperlink" Target="https://talan.bank.gov.ua/get-user-certificate/XA_LL_k0MGwyr8_rBHWJ" TargetMode="External"/><Relationship Id="rId1279" Type="http://schemas.openxmlformats.org/officeDocument/2006/relationships/hyperlink" Target="https://talan.bank.gov.ua/get-user-certificate/XA_LLnUJPbZPgPwVzMrQ" TargetMode="External"/><Relationship Id="rId190" Type="http://schemas.openxmlformats.org/officeDocument/2006/relationships/hyperlink" Target="https://talan.bank.gov.ua/get-user-certificate/XA_LL4Xpv5RAdaEc4l5G" TargetMode="External"/><Relationship Id="rId204" Type="http://schemas.openxmlformats.org/officeDocument/2006/relationships/hyperlink" Target="https://talan.bank.gov.ua/get-user-certificate/XA_LL9iAXItZ1Qd-V4f_" TargetMode="External"/><Relationship Id="rId288" Type="http://schemas.openxmlformats.org/officeDocument/2006/relationships/hyperlink" Target="https://talan.bank.gov.ua/get-user-certificate/XA_LLyNzFybrIWtPF90p" TargetMode="External"/><Relationship Id="rId411" Type="http://schemas.openxmlformats.org/officeDocument/2006/relationships/hyperlink" Target="https://talan.bank.gov.ua/get-user-certificate/XA_LLi5NzE78bCWocuBW" TargetMode="External"/><Relationship Id="rId509" Type="http://schemas.openxmlformats.org/officeDocument/2006/relationships/hyperlink" Target="https://talan.bank.gov.ua/get-user-certificate/XA_LL4jMbln0EHBqM59u" TargetMode="External"/><Relationship Id="rId1041" Type="http://schemas.openxmlformats.org/officeDocument/2006/relationships/hyperlink" Target="https://talan.bank.gov.ua/get-user-certificate/XA_LL3JN4-jBFxFw9LmU" TargetMode="External"/><Relationship Id="rId1139" Type="http://schemas.openxmlformats.org/officeDocument/2006/relationships/hyperlink" Target="https://talan.bank.gov.ua/get-user-certificate/XA_LLuUhXpt19hvEZf01" TargetMode="External"/><Relationship Id="rId495" Type="http://schemas.openxmlformats.org/officeDocument/2006/relationships/hyperlink" Target="https://talan.bank.gov.ua/get-user-certificate/XA_LL1S3iwBqPrZ3AMYY" TargetMode="External"/><Relationship Id="rId716" Type="http://schemas.openxmlformats.org/officeDocument/2006/relationships/hyperlink" Target="https://talan.bank.gov.ua/get-user-certificate/XA_LL5cfsuM5pozCcOQM" TargetMode="External"/><Relationship Id="rId923" Type="http://schemas.openxmlformats.org/officeDocument/2006/relationships/hyperlink" Target="https://talan.bank.gov.ua/get-user-certificate/XA_LLEs16qpnSk6tEDWR" TargetMode="External"/><Relationship Id="rId52" Type="http://schemas.openxmlformats.org/officeDocument/2006/relationships/hyperlink" Target="https://talan.bank.gov.ua/get-user-certificate/XA_LL9d4mQRtCSgCKeDU" TargetMode="External"/><Relationship Id="rId148" Type="http://schemas.openxmlformats.org/officeDocument/2006/relationships/hyperlink" Target="https://talan.bank.gov.ua/get-user-certificate/XA_LL76ME8GqT0Won0Rw" TargetMode="External"/><Relationship Id="rId355" Type="http://schemas.openxmlformats.org/officeDocument/2006/relationships/hyperlink" Target="https://talan.bank.gov.ua/get-user-certificate/XA_LL--9anYAb1B67mdQ" TargetMode="External"/><Relationship Id="rId562" Type="http://schemas.openxmlformats.org/officeDocument/2006/relationships/hyperlink" Target="https://talan.bank.gov.ua/get-user-certificate/XA_LLU5RXCTJ145cSEzS" TargetMode="External"/><Relationship Id="rId1192" Type="http://schemas.openxmlformats.org/officeDocument/2006/relationships/hyperlink" Target="https://talan.bank.gov.ua/get-user-certificate/XA_LLgRWlplytpt_3lqo" TargetMode="External"/><Relationship Id="rId1206" Type="http://schemas.openxmlformats.org/officeDocument/2006/relationships/hyperlink" Target="https://talan.bank.gov.ua/get-user-certificate/XA_LLJGXG-C9twszPVY4" TargetMode="External"/><Relationship Id="rId215" Type="http://schemas.openxmlformats.org/officeDocument/2006/relationships/hyperlink" Target="https://talan.bank.gov.ua/get-user-certificate/XA_LLkeBNvtfNRQtvK9e" TargetMode="External"/><Relationship Id="rId422" Type="http://schemas.openxmlformats.org/officeDocument/2006/relationships/hyperlink" Target="https://talan.bank.gov.ua/get-user-certificate/XA_LLZQZVxxlZ1dD5te1" TargetMode="External"/><Relationship Id="rId867" Type="http://schemas.openxmlformats.org/officeDocument/2006/relationships/hyperlink" Target="https://talan.bank.gov.ua/get-user-certificate/XA_LLy0bubC5qvTgUe9g" TargetMode="External"/><Relationship Id="rId1052" Type="http://schemas.openxmlformats.org/officeDocument/2006/relationships/hyperlink" Target="https://talan.bank.gov.ua/get-user-certificate/XA_LLzDQMvAkySe6MFha" TargetMode="External"/><Relationship Id="rId299" Type="http://schemas.openxmlformats.org/officeDocument/2006/relationships/hyperlink" Target="https://talan.bank.gov.ua/get-user-certificate/XA_LL5xgO6HD0KZndwEO" TargetMode="External"/><Relationship Id="rId727" Type="http://schemas.openxmlformats.org/officeDocument/2006/relationships/hyperlink" Target="https://talan.bank.gov.ua/get-user-certificate/XA_LLYcPl_uRMTF-OzgK" TargetMode="External"/><Relationship Id="rId934" Type="http://schemas.openxmlformats.org/officeDocument/2006/relationships/hyperlink" Target="https://talan.bank.gov.ua/get-user-certificate/XA_LL_jPrVteunxiJCuT" TargetMode="External"/><Relationship Id="rId63" Type="http://schemas.openxmlformats.org/officeDocument/2006/relationships/hyperlink" Target="https://talan.bank.gov.ua/get-user-certificate/XA_LLOZc9LlbCHCETx2O" TargetMode="External"/><Relationship Id="rId159" Type="http://schemas.openxmlformats.org/officeDocument/2006/relationships/hyperlink" Target="https://talan.bank.gov.ua/get-user-certificate/XA_LLuRHsIsEDc0wKzGr" TargetMode="External"/><Relationship Id="rId366" Type="http://schemas.openxmlformats.org/officeDocument/2006/relationships/hyperlink" Target="https://talan.bank.gov.ua/get-user-certificate/XA_LLkEcgQSM_pefbgff" TargetMode="External"/><Relationship Id="rId573" Type="http://schemas.openxmlformats.org/officeDocument/2006/relationships/hyperlink" Target="https://talan.bank.gov.ua/get-user-certificate/XA_LLboSF7pxxaNiy5eS" TargetMode="External"/><Relationship Id="rId780" Type="http://schemas.openxmlformats.org/officeDocument/2006/relationships/hyperlink" Target="https://talan.bank.gov.ua/get-user-certificate/XA_LL1a7SMxA3vNAx2fY" TargetMode="External"/><Relationship Id="rId1217" Type="http://schemas.openxmlformats.org/officeDocument/2006/relationships/hyperlink" Target="https://talan.bank.gov.ua/get-user-certificate/XA_LL-IO8b0_yUcnDEqg" TargetMode="External"/><Relationship Id="rId226" Type="http://schemas.openxmlformats.org/officeDocument/2006/relationships/hyperlink" Target="https://talan.bank.gov.ua/get-user-certificate/XA_LLvT63yI3EM9sNbDD" TargetMode="External"/><Relationship Id="rId433" Type="http://schemas.openxmlformats.org/officeDocument/2006/relationships/hyperlink" Target="https://talan.bank.gov.ua/get-user-certificate/XA_LLgaVQdXfdHl5xrSg" TargetMode="External"/><Relationship Id="rId878" Type="http://schemas.openxmlformats.org/officeDocument/2006/relationships/hyperlink" Target="https://talan.bank.gov.ua/get-user-certificate/XA_LLLm4mL-p9LtrOK4Y" TargetMode="External"/><Relationship Id="rId1063" Type="http://schemas.openxmlformats.org/officeDocument/2006/relationships/hyperlink" Target="https://talan.bank.gov.ua/get-user-certificate/XA_LL5Kf_8Czirszmueb" TargetMode="External"/><Relationship Id="rId1270" Type="http://schemas.openxmlformats.org/officeDocument/2006/relationships/hyperlink" Target="https://talan.bank.gov.ua/get-user-certificate/XA_LLya7AfynyluAieqE" TargetMode="External"/><Relationship Id="rId640" Type="http://schemas.openxmlformats.org/officeDocument/2006/relationships/hyperlink" Target="https://talan.bank.gov.ua/get-user-certificate/XA_LLRbsMdnGE870Vaxn" TargetMode="External"/><Relationship Id="rId738" Type="http://schemas.openxmlformats.org/officeDocument/2006/relationships/hyperlink" Target="https://talan.bank.gov.ua/get-user-certificate/XA_LLwflYui1OGAvkLaO" TargetMode="External"/><Relationship Id="rId945" Type="http://schemas.openxmlformats.org/officeDocument/2006/relationships/hyperlink" Target="https://talan.bank.gov.ua/get-user-certificate/XA_LL3WbRZrkPS8PzGQZ" TargetMode="External"/><Relationship Id="rId74" Type="http://schemas.openxmlformats.org/officeDocument/2006/relationships/hyperlink" Target="https://talan.bank.gov.ua/get-user-certificate/XA_LLf2y7YDkK92ERlMx" TargetMode="External"/><Relationship Id="rId377" Type="http://schemas.openxmlformats.org/officeDocument/2006/relationships/hyperlink" Target="https://talan.bank.gov.ua/get-user-certificate/XA_LLtGM-DdrgtsdD22q" TargetMode="External"/><Relationship Id="rId500" Type="http://schemas.openxmlformats.org/officeDocument/2006/relationships/hyperlink" Target="https://talan.bank.gov.ua/get-user-certificate/XA_LLGP2V7awdRoQQIzZ" TargetMode="External"/><Relationship Id="rId584" Type="http://schemas.openxmlformats.org/officeDocument/2006/relationships/hyperlink" Target="https://talan.bank.gov.ua/get-user-certificate/XA_LL5RNnBeQF4-Mnsa5" TargetMode="External"/><Relationship Id="rId805" Type="http://schemas.openxmlformats.org/officeDocument/2006/relationships/hyperlink" Target="https://talan.bank.gov.ua/get-user-certificate/XA_LLuO12Y5JWCl4E0lE" TargetMode="External"/><Relationship Id="rId1130" Type="http://schemas.openxmlformats.org/officeDocument/2006/relationships/hyperlink" Target="https://talan.bank.gov.ua/get-user-certificate/XA_LLoHqhvvy7tmBobtJ" TargetMode="External"/><Relationship Id="rId1228" Type="http://schemas.openxmlformats.org/officeDocument/2006/relationships/hyperlink" Target="https://talan.bank.gov.ua/get-user-certificate/XA_LLyZC_4BIOXYg0be2" TargetMode="External"/><Relationship Id="rId5" Type="http://schemas.openxmlformats.org/officeDocument/2006/relationships/hyperlink" Target="https://talan.bank.gov.ua/get-user-certificate/XA_LLWyRy46XZAmIrAK_" TargetMode="External"/><Relationship Id="rId237" Type="http://schemas.openxmlformats.org/officeDocument/2006/relationships/hyperlink" Target="https://talan.bank.gov.ua/get-user-certificate/XA_LLhy0EBW8Wtsr0Dzf" TargetMode="External"/><Relationship Id="rId791" Type="http://schemas.openxmlformats.org/officeDocument/2006/relationships/hyperlink" Target="https://talan.bank.gov.ua/get-user-certificate/XA_LLEQRS2jFp0JsZFcu" TargetMode="External"/><Relationship Id="rId889" Type="http://schemas.openxmlformats.org/officeDocument/2006/relationships/hyperlink" Target="https://talan.bank.gov.ua/get-user-certificate/XA_LLwSdSX5djLZlOhkE" TargetMode="External"/><Relationship Id="rId1074" Type="http://schemas.openxmlformats.org/officeDocument/2006/relationships/hyperlink" Target="https://talan.bank.gov.ua/get-user-certificate/XA_LLM5qTKRMH1WzK7zl" TargetMode="External"/><Relationship Id="rId444" Type="http://schemas.openxmlformats.org/officeDocument/2006/relationships/hyperlink" Target="https://talan.bank.gov.ua/get-user-certificate/XA_LLJ8jMsvwyqtyrdEX" TargetMode="External"/><Relationship Id="rId651" Type="http://schemas.openxmlformats.org/officeDocument/2006/relationships/hyperlink" Target="https://talan.bank.gov.ua/get-user-certificate/XA_LLsgO9tTCp_z4MT1U" TargetMode="External"/><Relationship Id="rId749" Type="http://schemas.openxmlformats.org/officeDocument/2006/relationships/hyperlink" Target="https://talan.bank.gov.ua/get-user-certificate/XA_LLTuQwpgL5JYNDalB" TargetMode="External"/><Relationship Id="rId1281" Type="http://schemas.openxmlformats.org/officeDocument/2006/relationships/hyperlink" Target="https://talan.bank.gov.ua/get-user-certificate/XA_LLHwXhVc7q2w9oIkg" TargetMode="External"/><Relationship Id="rId290" Type="http://schemas.openxmlformats.org/officeDocument/2006/relationships/hyperlink" Target="https://talan.bank.gov.ua/get-user-certificate/XA_LLmoir8qQVgP6YVVG" TargetMode="External"/><Relationship Id="rId304" Type="http://schemas.openxmlformats.org/officeDocument/2006/relationships/hyperlink" Target="https://talan.bank.gov.ua/get-user-certificate/XA_LLy15G9IrOBBH9S_m" TargetMode="External"/><Relationship Id="rId388" Type="http://schemas.openxmlformats.org/officeDocument/2006/relationships/hyperlink" Target="https://talan.bank.gov.ua/get-user-certificate/XA_LL-X3bb7w7Gr8HacP" TargetMode="External"/><Relationship Id="rId511" Type="http://schemas.openxmlformats.org/officeDocument/2006/relationships/hyperlink" Target="https://talan.bank.gov.ua/get-user-certificate/XA_LLRFTsl5JMuQiwH7H" TargetMode="External"/><Relationship Id="rId609" Type="http://schemas.openxmlformats.org/officeDocument/2006/relationships/hyperlink" Target="https://talan.bank.gov.ua/get-user-certificate/XA_LLR4xWCdK_4spLPCG" TargetMode="External"/><Relationship Id="rId956" Type="http://schemas.openxmlformats.org/officeDocument/2006/relationships/hyperlink" Target="https://talan.bank.gov.ua/get-user-certificate/XA_LLC9dNr_Qx0loidR9" TargetMode="External"/><Relationship Id="rId1141" Type="http://schemas.openxmlformats.org/officeDocument/2006/relationships/hyperlink" Target="https://talan.bank.gov.ua/get-user-certificate/XA_LLY-6jOr8wVxs3ChW" TargetMode="External"/><Relationship Id="rId1239" Type="http://schemas.openxmlformats.org/officeDocument/2006/relationships/hyperlink" Target="https://talan.bank.gov.ua/get-user-certificate/XA_LLA7plX43SCA4tWRX" TargetMode="External"/><Relationship Id="rId85" Type="http://schemas.openxmlformats.org/officeDocument/2006/relationships/hyperlink" Target="https://talan.bank.gov.ua/get-user-certificate/XA_LLgBeroHV3-VEgzNj" TargetMode="External"/><Relationship Id="rId150" Type="http://schemas.openxmlformats.org/officeDocument/2006/relationships/hyperlink" Target="https://talan.bank.gov.ua/get-user-certificate/XA_LLcqqAD0XFDXSdYOL" TargetMode="External"/><Relationship Id="rId595" Type="http://schemas.openxmlformats.org/officeDocument/2006/relationships/hyperlink" Target="https://talan.bank.gov.ua/get-user-certificate/XA_LLK6xA_EHLzN4ZFf0" TargetMode="External"/><Relationship Id="rId816" Type="http://schemas.openxmlformats.org/officeDocument/2006/relationships/hyperlink" Target="https://talan.bank.gov.ua/get-user-certificate/XA_LLiFYO6p7AhhTm2Ot" TargetMode="External"/><Relationship Id="rId1001" Type="http://schemas.openxmlformats.org/officeDocument/2006/relationships/hyperlink" Target="https://talan.bank.gov.ua/get-user-certificate/XA_LLYgsLVwHe8C6lZ2q" TargetMode="External"/><Relationship Id="rId248" Type="http://schemas.openxmlformats.org/officeDocument/2006/relationships/hyperlink" Target="https://talan.bank.gov.ua/get-user-certificate/XA_LLMN19a3CPBURswyH" TargetMode="External"/><Relationship Id="rId455" Type="http://schemas.openxmlformats.org/officeDocument/2006/relationships/hyperlink" Target="https://talan.bank.gov.ua/get-user-certificate/XA_LL0HZAEL1WuvziM3w" TargetMode="External"/><Relationship Id="rId662" Type="http://schemas.openxmlformats.org/officeDocument/2006/relationships/hyperlink" Target="https://talan.bank.gov.ua/get-user-certificate/XA_LLt7C6w3QlTvJq94K" TargetMode="External"/><Relationship Id="rId1085" Type="http://schemas.openxmlformats.org/officeDocument/2006/relationships/hyperlink" Target="https://talan.bank.gov.ua/get-user-certificate/XA_LLGO4qGfqL1ytVMjF" TargetMode="External"/><Relationship Id="rId1292" Type="http://schemas.openxmlformats.org/officeDocument/2006/relationships/hyperlink" Target="https://talan.bank.gov.ua/get-user-certificate/XA_LLA0rEw4PueYSFd_R" TargetMode="External"/><Relationship Id="rId12" Type="http://schemas.openxmlformats.org/officeDocument/2006/relationships/hyperlink" Target="https://talan.bank.gov.ua/get-user-certificate/XA_LLUB0AMvPxlrs3nr5" TargetMode="External"/><Relationship Id="rId108" Type="http://schemas.openxmlformats.org/officeDocument/2006/relationships/hyperlink" Target="https://talan.bank.gov.ua/get-user-certificate/XA_LLiJ0qpTwZH28Vhtk" TargetMode="External"/><Relationship Id="rId315" Type="http://schemas.openxmlformats.org/officeDocument/2006/relationships/hyperlink" Target="https://talan.bank.gov.ua/get-user-certificate/XA_LLiuAqY7_l53A-rkp" TargetMode="External"/><Relationship Id="rId522" Type="http://schemas.openxmlformats.org/officeDocument/2006/relationships/hyperlink" Target="https://talan.bank.gov.ua/get-user-certificate/XA_LL2R5GYPTXlVtNwq6" TargetMode="External"/><Relationship Id="rId967" Type="http://schemas.openxmlformats.org/officeDocument/2006/relationships/hyperlink" Target="https://talan.bank.gov.ua/get-user-certificate/XA_LL5HgE6E4char7FsQ" TargetMode="External"/><Relationship Id="rId1152" Type="http://schemas.openxmlformats.org/officeDocument/2006/relationships/hyperlink" Target="https://talan.bank.gov.ua/get-user-certificate/XA_LLDcjd0f88KX0xREp" TargetMode="External"/><Relationship Id="rId96" Type="http://schemas.openxmlformats.org/officeDocument/2006/relationships/hyperlink" Target="https://talan.bank.gov.ua/get-user-certificate/XA_LLv5vQAh9RWfB3Iki" TargetMode="External"/><Relationship Id="rId161" Type="http://schemas.openxmlformats.org/officeDocument/2006/relationships/hyperlink" Target="https://talan.bank.gov.ua/get-user-certificate/XA_LLL8LgwCyPbNf3EM5" TargetMode="External"/><Relationship Id="rId399" Type="http://schemas.openxmlformats.org/officeDocument/2006/relationships/hyperlink" Target="https://talan.bank.gov.ua/get-user-certificate/XA_LL6Ya2jz60G6qVOjL" TargetMode="External"/><Relationship Id="rId827" Type="http://schemas.openxmlformats.org/officeDocument/2006/relationships/hyperlink" Target="https://talan.bank.gov.ua/get-user-certificate/XA_LLMqwGwFGMI1_Ufff" TargetMode="External"/><Relationship Id="rId1012" Type="http://schemas.openxmlformats.org/officeDocument/2006/relationships/hyperlink" Target="https://talan.bank.gov.ua/get-user-certificate/XA_LLrMCxrJaO6_0fSe_" TargetMode="External"/><Relationship Id="rId259" Type="http://schemas.openxmlformats.org/officeDocument/2006/relationships/hyperlink" Target="https://talan.bank.gov.ua/get-user-certificate/XA_LLp4MDSdwRStQ9rE7" TargetMode="External"/><Relationship Id="rId466" Type="http://schemas.openxmlformats.org/officeDocument/2006/relationships/hyperlink" Target="https://talan.bank.gov.ua/get-user-certificate/XA_LLdX60M07RXlVoaY_" TargetMode="External"/><Relationship Id="rId673" Type="http://schemas.openxmlformats.org/officeDocument/2006/relationships/hyperlink" Target="https://talan.bank.gov.ua/get-user-certificate/XA_LL0BIG6w4ycwxCRdL" TargetMode="External"/><Relationship Id="rId880" Type="http://schemas.openxmlformats.org/officeDocument/2006/relationships/hyperlink" Target="https://talan.bank.gov.ua/get-user-certificate/XA_LLQ9mNSSie8ZdGt7L" TargetMode="External"/><Relationship Id="rId1096" Type="http://schemas.openxmlformats.org/officeDocument/2006/relationships/hyperlink" Target="https://talan.bank.gov.ua/get-user-certificate/XA_LLXS7T48M56KsS_c3" TargetMode="External"/><Relationship Id="rId23" Type="http://schemas.openxmlformats.org/officeDocument/2006/relationships/hyperlink" Target="https://talan.bank.gov.ua/get-user-certificate/XA_LLnOI681BqUXmXnWj" TargetMode="External"/><Relationship Id="rId119" Type="http://schemas.openxmlformats.org/officeDocument/2006/relationships/hyperlink" Target="https://talan.bank.gov.ua/get-user-certificate/XA_LL7BiZW9GMBTJpmCP" TargetMode="External"/><Relationship Id="rId326" Type="http://schemas.openxmlformats.org/officeDocument/2006/relationships/hyperlink" Target="https://talan.bank.gov.ua/get-user-certificate/XA_LL2nR8G31dN3z0qNF" TargetMode="External"/><Relationship Id="rId533" Type="http://schemas.openxmlformats.org/officeDocument/2006/relationships/hyperlink" Target="https://talan.bank.gov.ua/get-user-certificate/XA_LLzfsPRns-_wHGzyT" TargetMode="External"/><Relationship Id="rId978" Type="http://schemas.openxmlformats.org/officeDocument/2006/relationships/hyperlink" Target="https://talan.bank.gov.ua/get-user-certificate/XA_LLzXoR5ZwMgs1h-qS" TargetMode="External"/><Relationship Id="rId1163" Type="http://schemas.openxmlformats.org/officeDocument/2006/relationships/hyperlink" Target="https://talan.bank.gov.ua/get-user-certificate/XA_LLneG576WB_Y9Qf0Q" TargetMode="External"/><Relationship Id="rId740" Type="http://schemas.openxmlformats.org/officeDocument/2006/relationships/hyperlink" Target="https://talan.bank.gov.ua/get-user-certificate/XA_LLh_0-ZKq4_02H-7i" TargetMode="External"/><Relationship Id="rId838" Type="http://schemas.openxmlformats.org/officeDocument/2006/relationships/hyperlink" Target="https://talan.bank.gov.ua/get-user-certificate/XA_LLNdYyhh0e0J5FsNt" TargetMode="External"/><Relationship Id="rId1023" Type="http://schemas.openxmlformats.org/officeDocument/2006/relationships/hyperlink" Target="https://talan.bank.gov.ua/get-user-certificate/XA_LLtnPx2-v1aZfNTp9" TargetMode="External"/><Relationship Id="rId172" Type="http://schemas.openxmlformats.org/officeDocument/2006/relationships/hyperlink" Target="https://talan.bank.gov.ua/get-user-certificate/XA_LLL_RPt8uCnGp4j66" TargetMode="External"/><Relationship Id="rId477" Type="http://schemas.openxmlformats.org/officeDocument/2006/relationships/hyperlink" Target="https://talan.bank.gov.ua/get-user-certificate/XA_LLej4Au5VMW0y2kSr" TargetMode="External"/><Relationship Id="rId600" Type="http://schemas.openxmlformats.org/officeDocument/2006/relationships/hyperlink" Target="https://talan.bank.gov.ua/get-user-certificate/XA_LLwJ1_N9e6FK9dLBf" TargetMode="External"/><Relationship Id="rId684" Type="http://schemas.openxmlformats.org/officeDocument/2006/relationships/hyperlink" Target="https://talan.bank.gov.ua/get-user-certificate/XA_LLBQaxXsS-WiRVY4J" TargetMode="External"/><Relationship Id="rId1230" Type="http://schemas.openxmlformats.org/officeDocument/2006/relationships/hyperlink" Target="https://talan.bank.gov.ua/get-user-certificate/XA_LLwh33gvbI4bD5keC" TargetMode="External"/><Relationship Id="rId337" Type="http://schemas.openxmlformats.org/officeDocument/2006/relationships/hyperlink" Target="https://talan.bank.gov.ua/get-user-certificate/XA_LLVRRPrTTsfLx4Kaz" TargetMode="External"/><Relationship Id="rId891" Type="http://schemas.openxmlformats.org/officeDocument/2006/relationships/hyperlink" Target="https://talan.bank.gov.ua/get-user-certificate/XA_LLnQh7_zIXTrXv6Do" TargetMode="External"/><Relationship Id="rId905" Type="http://schemas.openxmlformats.org/officeDocument/2006/relationships/hyperlink" Target="https://talan.bank.gov.ua/get-user-certificate/XA_LLSxVnYrMmcZoeYeB" TargetMode="External"/><Relationship Id="rId989" Type="http://schemas.openxmlformats.org/officeDocument/2006/relationships/hyperlink" Target="https://talan.bank.gov.ua/get-user-certificate/XA_LL-Ch-uj1zu3o1AOD" TargetMode="External"/><Relationship Id="rId34" Type="http://schemas.openxmlformats.org/officeDocument/2006/relationships/hyperlink" Target="https://talan.bank.gov.ua/get-user-certificate/XA_LLK4LRV8rjl6yRtr7" TargetMode="External"/><Relationship Id="rId544" Type="http://schemas.openxmlformats.org/officeDocument/2006/relationships/hyperlink" Target="https://talan.bank.gov.ua/get-user-certificate/XA_LL1ruFdzfvVi8YkzF" TargetMode="External"/><Relationship Id="rId751" Type="http://schemas.openxmlformats.org/officeDocument/2006/relationships/hyperlink" Target="https://talan.bank.gov.ua/get-user-certificate/XA_LLiowiAOaQGvB4Epx" TargetMode="External"/><Relationship Id="rId849" Type="http://schemas.openxmlformats.org/officeDocument/2006/relationships/hyperlink" Target="https://talan.bank.gov.ua/get-user-certificate/XA_LLP9Z0N5HvveHoDPC" TargetMode="External"/><Relationship Id="rId1174" Type="http://schemas.openxmlformats.org/officeDocument/2006/relationships/hyperlink" Target="https://talan.bank.gov.ua/get-user-certificate/XA_LLJfloQbJQwhDakbV" TargetMode="External"/><Relationship Id="rId183" Type="http://schemas.openxmlformats.org/officeDocument/2006/relationships/hyperlink" Target="https://talan.bank.gov.ua/get-user-certificate/XA_LL3G3VwrZ0DLMQTAG" TargetMode="External"/><Relationship Id="rId390" Type="http://schemas.openxmlformats.org/officeDocument/2006/relationships/hyperlink" Target="https://talan.bank.gov.ua/get-user-certificate/XA_LLbYd4xmEKqU5mnYE" TargetMode="External"/><Relationship Id="rId404" Type="http://schemas.openxmlformats.org/officeDocument/2006/relationships/hyperlink" Target="https://talan.bank.gov.ua/get-user-certificate/XA_LL1uf5WTqP2JqH1iG" TargetMode="External"/><Relationship Id="rId611" Type="http://schemas.openxmlformats.org/officeDocument/2006/relationships/hyperlink" Target="https://talan.bank.gov.ua/get-user-certificate/XA_LLiKtJc37qrBXnAIO" TargetMode="External"/><Relationship Id="rId1034" Type="http://schemas.openxmlformats.org/officeDocument/2006/relationships/hyperlink" Target="https://talan.bank.gov.ua/get-user-certificate/XA_LLNWVbpgqdyFIuGky" TargetMode="External"/><Relationship Id="rId1241" Type="http://schemas.openxmlformats.org/officeDocument/2006/relationships/hyperlink" Target="https://talan.bank.gov.ua/get-user-certificate/XA_LLh2DU4PMKtOy4Si4" TargetMode="External"/><Relationship Id="rId250" Type="http://schemas.openxmlformats.org/officeDocument/2006/relationships/hyperlink" Target="https://talan.bank.gov.ua/get-user-certificate/XA_LLTjLUhzjAnhY9rb6" TargetMode="External"/><Relationship Id="rId488" Type="http://schemas.openxmlformats.org/officeDocument/2006/relationships/hyperlink" Target="https://talan.bank.gov.ua/get-user-certificate/XA_LLimyGDJDZTCXCRyq" TargetMode="External"/><Relationship Id="rId695" Type="http://schemas.openxmlformats.org/officeDocument/2006/relationships/hyperlink" Target="https://talan.bank.gov.ua/get-user-certificate/XA_LLvUpxPGhEIQYdH5q" TargetMode="External"/><Relationship Id="rId709" Type="http://schemas.openxmlformats.org/officeDocument/2006/relationships/hyperlink" Target="https://talan.bank.gov.ua/get-user-certificate/XA_LLv2U7nqjFvTMnw-y" TargetMode="External"/><Relationship Id="rId916" Type="http://schemas.openxmlformats.org/officeDocument/2006/relationships/hyperlink" Target="https://talan.bank.gov.ua/get-user-certificate/XA_LLQPpmgGYIsKD0X3k" TargetMode="External"/><Relationship Id="rId1101" Type="http://schemas.openxmlformats.org/officeDocument/2006/relationships/hyperlink" Target="https://talan.bank.gov.ua/get-user-certificate/XA_LLhy3kg2IqfJ8gDI-" TargetMode="External"/><Relationship Id="rId45" Type="http://schemas.openxmlformats.org/officeDocument/2006/relationships/hyperlink" Target="https://talan.bank.gov.ua/get-user-certificate/XA_LL76PgdRUAX3L3E8I" TargetMode="External"/><Relationship Id="rId110" Type="http://schemas.openxmlformats.org/officeDocument/2006/relationships/hyperlink" Target="https://talan.bank.gov.ua/get-user-certificate/XA_LLVESofOllSAh4LYT" TargetMode="External"/><Relationship Id="rId348" Type="http://schemas.openxmlformats.org/officeDocument/2006/relationships/hyperlink" Target="https://talan.bank.gov.ua/get-user-certificate/XA_LLPuhzyjXG58Yu9Nu" TargetMode="External"/><Relationship Id="rId555" Type="http://schemas.openxmlformats.org/officeDocument/2006/relationships/hyperlink" Target="https://talan.bank.gov.ua/get-user-certificate/XA_LLyx3IshVQBrtMqI_" TargetMode="External"/><Relationship Id="rId762" Type="http://schemas.openxmlformats.org/officeDocument/2006/relationships/hyperlink" Target="https://talan.bank.gov.ua/get-user-certificate/XA_LLZ57itP9Hzu3nShQ" TargetMode="External"/><Relationship Id="rId1185" Type="http://schemas.openxmlformats.org/officeDocument/2006/relationships/hyperlink" Target="https://talan.bank.gov.ua/get-user-certificate/XA_LLlU7XL6tUwdbK5At" TargetMode="External"/><Relationship Id="rId194" Type="http://schemas.openxmlformats.org/officeDocument/2006/relationships/hyperlink" Target="https://talan.bank.gov.ua/get-user-certificate/XA_LLEIv9pqjYElISBUz" TargetMode="External"/><Relationship Id="rId208" Type="http://schemas.openxmlformats.org/officeDocument/2006/relationships/hyperlink" Target="https://talan.bank.gov.ua/get-user-certificate/XA_LLMvMs5Kx9ON7QuNh" TargetMode="External"/><Relationship Id="rId415" Type="http://schemas.openxmlformats.org/officeDocument/2006/relationships/hyperlink" Target="https://talan.bank.gov.ua/get-user-certificate/XA_LLgxK4A4C8YzCcKEF" TargetMode="External"/><Relationship Id="rId622" Type="http://schemas.openxmlformats.org/officeDocument/2006/relationships/hyperlink" Target="https://talan.bank.gov.ua/get-user-certificate/XA_LLDs4JcCV7Homn540" TargetMode="External"/><Relationship Id="rId1045" Type="http://schemas.openxmlformats.org/officeDocument/2006/relationships/hyperlink" Target="https://talan.bank.gov.ua/get-user-certificate/XA_LLWeo_DxStihlfax3" TargetMode="External"/><Relationship Id="rId1252" Type="http://schemas.openxmlformats.org/officeDocument/2006/relationships/hyperlink" Target="https://talan.bank.gov.ua/get-user-certificate/XA_LLprJ32iF8hU6fsjQ" TargetMode="External"/><Relationship Id="rId261" Type="http://schemas.openxmlformats.org/officeDocument/2006/relationships/hyperlink" Target="https://talan.bank.gov.ua/get-user-certificate/XA_LLTRaBGrTKeIVo4rt" TargetMode="External"/><Relationship Id="rId499" Type="http://schemas.openxmlformats.org/officeDocument/2006/relationships/hyperlink" Target="https://talan.bank.gov.ua/get-user-certificate/XA_LLDJ9py6IWhwAsNGc" TargetMode="External"/><Relationship Id="rId927" Type="http://schemas.openxmlformats.org/officeDocument/2006/relationships/hyperlink" Target="https://talan.bank.gov.ua/get-user-certificate/XA_LLoXaLvV1Iz0yEotI" TargetMode="External"/><Relationship Id="rId1112" Type="http://schemas.openxmlformats.org/officeDocument/2006/relationships/hyperlink" Target="https://talan.bank.gov.ua/get-user-certificate/XA_LLz1CMAVWbhCcMBuU" TargetMode="External"/><Relationship Id="rId56" Type="http://schemas.openxmlformats.org/officeDocument/2006/relationships/hyperlink" Target="https://talan.bank.gov.ua/get-user-certificate/XA_LLSCBxFzgJR9Dc60B" TargetMode="External"/><Relationship Id="rId359" Type="http://schemas.openxmlformats.org/officeDocument/2006/relationships/hyperlink" Target="https://talan.bank.gov.ua/get-user-certificate/XA_LLKzKLpxEbOBlUFu1" TargetMode="External"/><Relationship Id="rId566" Type="http://schemas.openxmlformats.org/officeDocument/2006/relationships/hyperlink" Target="https://talan.bank.gov.ua/get-user-certificate/XA_LLDP1xMPAjZrzWRbt" TargetMode="External"/><Relationship Id="rId773" Type="http://schemas.openxmlformats.org/officeDocument/2006/relationships/hyperlink" Target="https://talan.bank.gov.ua/get-user-certificate/XA_LLasR6pytlbZeb1_o" TargetMode="External"/><Relationship Id="rId1196" Type="http://schemas.openxmlformats.org/officeDocument/2006/relationships/hyperlink" Target="https://talan.bank.gov.ua/get-user-certificate/XA_LLGmZ0OX1tZK68Qrh" TargetMode="External"/><Relationship Id="rId121" Type="http://schemas.openxmlformats.org/officeDocument/2006/relationships/hyperlink" Target="https://talan.bank.gov.ua/get-user-certificate/XA_LLoXaUGtHH_2kdTDR" TargetMode="External"/><Relationship Id="rId219" Type="http://schemas.openxmlformats.org/officeDocument/2006/relationships/hyperlink" Target="https://talan.bank.gov.ua/get-user-certificate/XA_LL-LuArkPl-Ro9mH4" TargetMode="External"/><Relationship Id="rId426" Type="http://schemas.openxmlformats.org/officeDocument/2006/relationships/hyperlink" Target="https://talan.bank.gov.ua/get-user-certificate/XA_LLNGYG6-AL9VUpRoX" TargetMode="External"/><Relationship Id="rId633" Type="http://schemas.openxmlformats.org/officeDocument/2006/relationships/hyperlink" Target="https://talan.bank.gov.ua/get-user-certificate/XA_LLhKaKdaB206o59ML" TargetMode="External"/><Relationship Id="rId980" Type="http://schemas.openxmlformats.org/officeDocument/2006/relationships/hyperlink" Target="https://talan.bank.gov.ua/get-user-certificate/XA_LLwpr3V8XARtivGDj" TargetMode="External"/><Relationship Id="rId1056" Type="http://schemas.openxmlformats.org/officeDocument/2006/relationships/hyperlink" Target="https://talan.bank.gov.ua/get-user-certificate/XA_LLBJ9pXkiZEX4R5GP" TargetMode="External"/><Relationship Id="rId1263" Type="http://schemas.openxmlformats.org/officeDocument/2006/relationships/hyperlink" Target="https://talan.bank.gov.ua/get-user-certificate/XA_LL_krPSTHEptvbEmX" TargetMode="External"/><Relationship Id="rId840" Type="http://schemas.openxmlformats.org/officeDocument/2006/relationships/hyperlink" Target="https://talan.bank.gov.ua/get-user-certificate/XA_LLVU9IqZCnbL73N9y" TargetMode="External"/><Relationship Id="rId938" Type="http://schemas.openxmlformats.org/officeDocument/2006/relationships/hyperlink" Target="https://talan.bank.gov.ua/get-user-certificate/XA_LLlcHJX6yybWYTxFb" TargetMode="External"/><Relationship Id="rId67" Type="http://schemas.openxmlformats.org/officeDocument/2006/relationships/hyperlink" Target="https://talan.bank.gov.ua/get-user-certificate/XA_LLMioi_diNq4vGfsB" TargetMode="External"/><Relationship Id="rId272" Type="http://schemas.openxmlformats.org/officeDocument/2006/relationships/hyperlink" Target="https://talan.bank.gov.ua/get-user-certificate/XA_LL1mPSidgv_3iqWtF" TargetMode="External"/><Relationship Id="rId577" Type="http://schemas.openxmlformats.org/officeDocument/2006/relationships/hyperlink" Target="https://talan.bank.gov.ua/get-user-certificate/XA_LLqmWZSG52XiprUFC" TargetMode="External"/><Relationship Id="rId700" Type="http://schemas.openxmlformats.org/officeDocument/2006/relationships/hyperlink" Target="https://talan.bank.gov.ua/get-user-certificate/XA_LLym79G8ySFQ4lqiE" TargetMode="External"/><Relationship Id="rId1123" Type="http://schemas.openxmlformats.org/officeDocument/2006/relationships/hyperlink" Target="https://talan.bank.gov.ua/get-user-certificate/XA_LLbFWBqE4QOuUzCcP" TargetMode="External"/><Relationship Id="rId132" Type="http://schemas.openxmlformats.org/officeDocument/2006/relationships/hyperlink" Target="https://talan.bank.gov.ua/get-user-certificate/XA_LL3EThdh-g_sYLC0P" TargetMode="External"/><Relationship Id="rId784" Type="http://schemas.openxmlformats.org/officeDocument/2006/relationships/hyperlink" Target="https://talan.bank.gov.ua/get-user-certificate/XA_LLtZ2xDaNU5mcCJQH" TargetMode="External"/><Relationship Id="rId991" Type="http://schemas.openxmlformats.org/officeDocument/2006/relationships/hyperlink" Target="https://talan.bank.gov.ua/get-user-certificate/XA_LLvyq7bSaJilcFwxR" TargetMode="External"/><Relationship Id="rId1067" Type="http://schemas.openxmlformats.org/officeDocument/2006/relationships/hyperlink" Target="https://talan.bank.gov.ua/get-user-certificate/XA_LLfS_VmA94Cf9EMqq" TargetMode="External"/><Relationship Id="rId437" Type="http://schemas.openxmlformats.org/officeDocument/2006/relationships/hyperlink" Target="https://talan.bank.gov.ua/get-user-certificate/XA_LLLLc_QPchdhq_jE6" TargetMode="External"/><Relationship Id="rId644" Type="http://schemas.openxmlformats.org/officeDocument/2006/relationships/hyperlink" Target="https://talan.bank.gov.ua/get-user-certificate/XA_LLbG9lkEYms5TtZ70" TargetMode="External"/><Relationship Id="rId851" Type="http://schemas.openxmlformats.org/officeDocument/2006/relationships/hyperlink" Target="https://talan.bank.gov.ua/get-user-certificate/XA_LLbHOBiIcSPSCErn7" TargetMode="External"/><Relationship Id="rId1274" Type="http://schemas.openxmlformats.org/officeDocument/2006/relationships/hyperlink" Target="https://talan.bank.gov.ua/get-user-certificate/XA_LLa9oPHiT8cD8j_ni" TargetMode="External"/><Relationship Id="rId283" Type="http://schemas.openxmlformats.org/officeDocument/2006/relationships/hyperlink" Target="https://talan.bank.gov.ua/get-user-certificate/XA_LL_EWb4tiocID41Wa" TargetMode="External"/><Relationship Id="rId490" Type="http://schemas.openxmlformats.org/officeDocument/2006/relationships/hyperlink" Target="https://talan.bank.gov.ua/get-user-certificate/XA_LLisRstkzLx1Whgl5" TargetMode="External"/><Relationship Id="rId504" Type="http://schemas.openxmlformats.org/officeDocument/2006/relationships/hyperlink" Target="https://talan.bank.gov.ua/get-user-certificate/XA_LLxCS0-f9yN1exX8U" TargetMode="External"/><Relationship Id="rId711" Type="http://schemas.openxmlformats.org/officeDocument/2006/relationships/hyperlink" Target="https://talan.bank.gov.ua/get-user-certificate/XA_LLuasmt_20pNZNVmt" TargetMode="External"/><Relationship Id="rId949" Type="http://schemas.openxmlformats.org/officeDocument/2006/relationships/hyperlink" Target="https://talan.bank.gov.ua/get-user-certificate/XA_LLTkfhHE76GWFCxgW" TargetMode="External"/><Relationship Id="rId1134" Type="http://schemas.openxmlformats.org/officeDocument/2006/relationships/hyperlink" Target="https://talan.bank.gov.ua/get-user-certificate/XA_LL7UK7I7JXyZ6LzY8" TargetMode="External"/><Relationship Id="rId78" Type="http://schemas.openxmlformats.org/officeDocument/2006/relationships/hyperlink" Target="https://talan.bank.gov.ua/get-user-certificate/XA_LLD2lAVSOd2A-mlyh" TargetMode="External"/><Relationship Id="rId143" Type="http://schemas.openxmlformats.org/officeDocument/2006/relationships/hyperlink" Target="https://talan.bank.gov.ua/get-user-certificate/XA_LLbENks4Aaect08TM" TargetMode="External"/><Relationship Id="rId350" Type="http://schemas.openxmlformats.org/officeDocument/2006/relationships/hyperlink" Target="https://talan.bank.gov.ua/get-user-certificate/XA_LLtPdcKLNoAEQb5CU" TargetMode="External"/><Relationship Id="rId588" Type="http://schemas.openxmlformats.org/officeDocument/2006/relationships/hyperlink" Target="https://talan.bank.gov.ua/get-user-certificate/XA_LLzRh2Xt-9yY2rFDG" TargetMode="External"/><Relationship Id="rId795" Type="http://schemas.openxmlformats.org/officeDocument/2006/relationships/hyperlink" Target="https://talan.bank.gov.ua/get-user-certificate/XA_LLeZ6AeBmQdLl0woD" TargetMode="External"/><Relationship Id="rId809" Type="http://schemas.openxmlformats.org/officeDocument/2006/relationships/hyperlink" Target="https://talan.bank.gov.ua/get-user-certificate/XA_LLWKZbAkhCQAlYKvD" TargetMode="External"/><Relationship Id="rId1201" Type="http://schemas.openxmlformats.org/officeDocument/2006/relationships/hyperlink" Target="https://talan.bank.gov.ua/get-user-certificate/XA_LLFnL-b1RuznoH1O5" TargetMode="External"/><Relationship Id="rId9" Type="http://schemas.openxmlformats.org/officeDocument/2006/relationships/hyperlink" Target="https://talan.bank.gov.ua/get-user-certificate/XA_LL_GfXJHlGRIkssi1" TargetMode="External"/><Relationship Id="rId210" Type="http://schemas.openxmlformats.org/officeDocument/2006/relationships/hyperlink" Target="https://talan.bank.gov.ua/get-user-certificate/XA_LL6yUDvGOeH9E68tZ" TargetMode="External"/><Relationship Id="rId448" Type="http://schemas.openxmlformats.org/officeDocument/2006/relationships/hyperlink" Target="https://talan.bank.gov.ua/get-user-certificate/XA_LLdBIwtZyASGC3fC2" TargetMode="External"/><Relationship Id="rId655" Type="http://schemas.openxmlformats.org/officeDocument/2006/relationships/hyperlink" Target="https://talan.bank.gov.ua/get-user-certificate/XA_LLbayHoC5oTgDxryH" TargetMode="External"/><Relationship Id="rId862" Type="http://schemas.openxmlformats.org/officeDocument/2006/relationships/hyperlink" Target="https://talan.bank.gov.ua/get-user-certificate/XA_LLKRlbcv_IOLYekFt" TargetMode="External"/><Relationship Id="rId1078" Type="http://schemas.openxmlformats.org/officeDocument/2006/relationships/hyperlink" Target="https://talan.bank.gov.ua/get-user-certificate/XA_LLbTssxqZ65ppNVIH" TargetMode="External"/><Relationship Id="rId1285" Type="http://schemas.openxmlformats.org/officeDocument/2006/relationships/hyperlink" Target="https://talan.bank.gov.ua/get-user-certificate/XA_LLrjf6iZlAUK7Dtbs" TargetMode="External"/><Relationship Id="rId294" Type="http://schemas.openxmlformats.org/officeDocument/2006/relationships/hyperlink" Target="https://talan.bank.gov.ua/get-user-certificate/XA_LLFRRby-9gNoZ4Lno" TargetMode="External"/><Relationship Id="rId308" Type="http://schemas.openxmlformats.org/officeDocument/2006/relationships/hyperlink" Target="https://talan.bank.gov.ua/get-user-certificate/XA_LLX-hJgeq6DgzsabI" TargetMode="External"/><Relationship Id="rId515" Type="http://schemas.openxmlformats.org/officeDocument/2006/relationships/hyperlink" Target="https://talan.bank.gov.ua/get-user-certificate/XA_LLtzni0nEzfKfixG6" TargetMode="External"/><Relationship Id="rId722" Type="http://schemas.openxmlformats.org/officeDocument/2006/relationships/hyperlink" Target="https://talan.bank.gov.ua/get-user-certificate/XA_LLxiMq57HpPvFlZQs" TargetMode="External"/><Relationship Id="rId1145" Type="http://schemas.openxmlformats.org/officeDocument/2006/relationships/hyperlink" Target="https://talan.bank.gov.ua/get-user-certificate/XA_LLr_IBw3JEtjGJ-ab" TargetMode="External"/><Relationship Id="rId89" Type="http://schemas.openxmlformats.org/officeDocument/2006/relationships/hyperlink" Target="https://talan.bank.gov.ua/get-user-certificate/XA_LLKEv9hQ-0Fl3GQAk" TargetMode="External"/><Relationship Id="rId154" Type="http://schemas.openxmlformats.org/officeDocument/2006/relationships/hyperlink" Target="https://talan.bank.gov.ua/get-user-certificate/XA_LLigtgja3JTq2cRhw" TargetMode="External"/><Relationship Id="rId361" Type="http://schemas.openxmlformats.org/officeDocument/2006/relationships/hyperlink" Target="https://talan.bank.gov.ua/get-user-certificate/XA_LLIGaS1giPw8YSXrg" TargetMode="External"/><Relationship Id="rId599" Type="http://schemas.openxmlformats.org/officeDocument/2006/relationships/hyperlink" Target="https://talan.bank.gov.ua/get-user-certificate/XA_LLcdA_aLxAxx1vbFf" TargetMode="External"/><Relationship Id="rId1005" Type="http://schemas.openxmlformats.org/officeDocument/2006/relationships/hyperlink" Target="https://talan.bank.gov.ua/get-user-certificate/XA_LLTJByThrOVxclMIq" TargetMode="External"/><Relationship Id="rId1212" Type="http://schemas.openxmlformats.org/officeDocument/2006/relationships/hyperlink" Target="https://talan.bank.gov.ua/get-user-certificate/XA_LL1FrOjKQ9Xonfbui" TargetMode="External"/><Relationship Id="rId459" Type="http://schemas.openxmlformats.org/officeDocument/2006/relationships/hyperlink" Target="https://talan.bank.gov.ua/get-user-certificate/XA_LLZPKrIvKnlz6e3w5" TargetMode="External"/><Relationship Id="rId666" Type="http://schemas.openxmlformats.org/officeDocument/2006/relationships/hyperlink" Target="https://talan.bank.gov.ua/get-user-certificate/XA_LL4n3REi4U4b6maH7" TargetMode="External"/><Relationship Id="rId873" Type="http://schemas.openxmlformats.org/officeDocument/2006/relationships/hyperlink" Target="https://talan.bank.gov.ua/get-user-certificate/XA_LLjJ8Mqkon1TscX0L" TargetMode="External"/><Relationship Id="rId1089" Type="http://schemas.openxmlformats.org/officeDocument/2006/relationships/hyperlink" Target="https://talan.bank.gov.ua/get-user-certificate/XA_LLHbiQzeNVBaHtCWy" TargetMode="External"/><Relationship Id="rId16" Type="http://schemas.openxmlformats.org/officeDocument/2006/relationships/hyperlink" Target="https://talan.bank.gov.ua/get-user-certificate/XA_LLRcmkMy9-BCh8aWc" TargetMode="External"/><Relationship Id="rId221" Type="http://schemas.openxmlformats.org/officeDocument/2006/relationships/hyperlink" Target="https://talan.bank.gov.ua/get-user-certificate/XA_LLBjl5Mo2c_9wYiKv" TargetMode="External"/><Relationship Id="rId319" Type="http://schemas.openxmlformats.org/officeDocument/2006/relationships/hyperlink" Target="https://talan.bank.gov.ua/get-user-certificate/XA_LLWDI1T6_636j5LLp" TargetMode="External"/><Relationship Id="rId526" Type="http://schemas.openxmlformats.org/officeDocument/2006/relationships/hyperlink" Target="https://talan.bank.gov.ua/get-user-certificate/XA_LLfoptjZ12fQX35_B" TargetMode="External"/><Relationship Id="rId1156" Type="http://schemas.openxmlformats.org/officeDocument/2006/relationships/hyperlink" Target="https://talan.bank.gov.ua/get-user-certificate/XA_LLtraNJJqzKJMlJm4" TargetMode="External"/><Relationship Id="rId733" Type="http://schemas.openxmlformats.org/officeDocument/2006/relationships/hyperlink" Target="https://talan.bank.gov.ua/get-user-certificate/XA_LL-M6teDvSPRtnfO2" TargetMode="External"/><Relationship Id="rId940" Type="http://schemas.openxmlformats.org/officeDocument/2006/relationships/hyperlink" Target="https://talan.bank.gov.ua/get-user-certificate/XA_LLoyDifF0SMVFQpCU" TargetMode="External"/><Relationship Id="rId1016" Type="http://schemas.openxmlformats.org/officeDocument/2006/relationships/hyperlink" Target="https://talan.bank.gov.ua/get-user-certificate/XA_LLmgy0i3pnmziYmef" TargetMode="External"/><Relationship Id="rId165" Type="http://schemas.openxmlformats.org/officeDocument/2006/relationships/hyperlink" Target="https://talan.bank.gov.ua/get-user-certificate/XA_LLMBkPIBUq4DMki3l" TargetMode="External"/><Relationship Id="rId372" Type="http://schemas.openxmlformats.org/officeDocument/2006/relationships/hyperlink" Target="https://talan.bank.gov.ua/get-user-certificate/XA_LLbPjYCO2LjblKfO2" TargetMode="External"/><Relationship Id="rId677" Type="http://schemas.openxmlformats.org/officeDocument/2006/relationships/hyperlink" Target="https://talan.bank.gov.ua/get-user-certificate/XA_LLLBOnNiqp-2BUaV1" TargetMode="External"/><Relationship Id="rId800" Type="http://schemas.openxmlformats.org/officeDocument/2006/relationships/hyperlink" Target="https://talan.bank.gov.ua/get-user-certificate/XA_LLM6gpYvAvueasmy-" TargetMode="External"/><Relationship Id="rId1223" Type="http://schemas.openxmlformats.org/officeDocument/2006/relationships/hyperlink" Target="https://talan.bank.gov.ua/get-user-certificate/XA_LLE4vjuGT7ua9C4kh" TargetMode="External"/><Relationship Id="rId232" Type="http://schemas.openxmlformats.org/officeDocument/2006/relationships/hyperlink" Target="https://talan.bank.gov.ua/get-user-certificate/XA_LL0Huy-YzKuuwduyZ" TargetMode="External"/><Relationship Id="rId884" Type="http://schemas.openxmlformats.org/officeDocument/2006/relationships/hyperlink" Target="https://talan.bank.gov.ua/get-user-certificate/XA_LLQQ-nROax7lVJ_Zq" TargetMode="External"/><Relationship Id="rId27" Type="http://schemas.openxmlformats.org/officeDocument/2006/relationships/hyperlink" Target="https://talan.bank.gov.ua/get-user-certificate/XA_LLD43SIPmilKE_xZe" TargetMode="External"/><Relationship Id="rId537" Type="http://schemas.openxmlformats.org/officeDocument/2006/relationships/hyperlink" Target="https://talan.bank.gov.ua/get-user-certificate/XA_LLGrMT78Xl9IWP66P" TargetMode="External"/><Relationship Id="rId744" Type="http://schemas.openxmlformats.org/officeDocument/2006/relationships/hyperlink" Target="https://talan.bank.gov.ua/get-user-certificate/XA_LLs0S5WwJgYuUOdga" TargetMode="External"/><Relationship Id="rId951" Type="http://schemas.openxmlformats.org/officeDocument/2006/relationships/hyperlink" Target="https://talan.bank.gov.ua/get-user-certificate/XA_LLoHtAQUptwmLU9IV" TargetMode="External"/><Relationship Id="rId1167" Type="http://schemas.openxmlformats.org/officeDocument/2006/relationships/hyperlink" Target="https://talan.bank.gov.ua/get-user-certificate/XA_LLlE0_W86ZNgT5fHd" TargetMode="External"/><Relationship Id="rId80" Type="http://schemas.openxmlformats.org/officeDocument/2006/relationships/hyperlink" Target="https://talan.bank.gov.ua/get-user-certificate/XA_LLPoS8ABr16_ZEVDX" TargetMode="External"/><Relationship Id="rId176" Type="http://schemas.openxmlformats.org/officeDocument/2006/relationships/hyperlink" Target="https://talan.bank.gov.ua/get-user-certificate/XA_LLwQAWUD7-eFWuY6n" TargetMode="External"/><Relationship Id="rId383" Type="http://schemas.openxmlformats.org/officeDocument/2006/relationships/hyperlink" Target="https://talan.bank.gov.ua/get-user-certificate/XA_LLVMwAP_nfJa0Vxce" TargetMode="External"/><Relationship Id="rId590" Type="http://schemas.openxmlformats.org/officeDocument/2006/relationships/hyperlink" Target="https://talan.bank.gov.ua/get-user-certificate/XA_LLwgGNbl_Rmmjv-Db" TargetMode="External"/><Relationship Id="rId604" Type="http://schemas.openxmlformats.org/officeDocument/2006/relationships/hyperlink" Target="https://talan.bank.gov.ua/get-user-certificate/XA_LLo3ZcAav7MMEOEzl" TargetMode="External"/><Relationship Id="rId811" Type="http://schemas.openxmlformats.org/officeDocument/2006/relationships/hyperlink" Target="https://talan.bank.gov.ua/get-user-certificate/XA_LLQXhbAdkHD7_6QCa" TargetMode="External"/><Relationship Id="rId1027" Type="http://schemas.openxmlformats.org/officeDocument/2006/relationships/hyperlink" Target="https://talan.bank.gov.ua/get-user-certificate/XA_LLSBdO4bYnYYyhr9t" TargetMode="External"/><Relationship Id="rId1234" Type="http://schemas.openxmlformats.org/officeDocument/2006/relationships/hyperlink" Target="https://talan.bank.gov.ua/get-user-certificate/XA_LL8p1-IMhQ7oa2jb_" TargetMode="External"/><Relationship Id="rId243" Type="http://schemas.openxmlformats.org/officeDocument/2006/relationships/hyperlink" Target="https://talan.bank.gov.ua/get-user-certificate/XA_LLlAcVLgv6DgpPm4Y" TargetMode="External"/><Relationship Id="rId450" Type="http://schemas.openxmlformats.org/officeDocument/2006/relationships/hyperlink" Target="https://talan.bank.gov.ua/get-user-certificate/XA_LL9F_Pa3XNJKQRvEG" TargetMode="External"/><Relationship Id="rId688" Type="http://schemas.openxmlformats.org/officeDocument/2006/relationships/hyperlink" Target="https://talan.bank.gov.ua/get-user-certificate/XA_LLcrV4Txqg4Ojw8IO" TargetMode="External"/><Relationship Id="rId895" Type="http://schemas.openxmlformats.org/officeDocument/2006/relationships/hyperlink" Target="https://talan.bank.gov.ua/get-user-certificate/XA_LLxToTYbWVhYZFvBx" TargetMode="External"/><Relationship Id="rId909" Type="http://schemas.openxmlformats.org/officeDocument/2006/relationships/hyperlink" Target="https://talan.bank.gov.ua/get-user-certificate/XA_LLBfuxYiixRewRleC" TargetMode="External"/><Relationship Id="rId1080" Type="http://schemas.openxmlformats.org/officeDocument/2006/relationships/hyperlink" Target="https://talan.bank.gov.ua/get-user-certificate/XA_LLiit13xvR47ftXkQ" TargetMode="External"/><Relationship Id="rId38" Type="http://schemas.openxmlformats.org/officeDocument/2006/relationships/hyperlink" Target="https://talan.bank.gov.ua/get-user-certificate/XA_LLO7bw6HmlsyNMGqY" TargetMode="External"/><Relationship Id="rId103" Type="http://schemas.openxmlformats.org/officeDocument/2006/relationships/hyperlink" Target="https://talan.bank.gov.ua/get-user-certificate/XA_LLKFQPuvexIb3st0c" TargetMode="External"/><Relationship Id="rId310" Type="http://schemas.openxmlformats.org/officeDocument/2006/relationships/hyperlink" Target="https://talan.bank.gov.ua/get-user-certificate/XA_LLULN-FyaK74puybp" TargetMode="External"/><Relationship Id="rId548" Type="http://schemas.openxmlformats.org/officeDocument/2006/relationships/hyperlink" Target="https://talan.bank.gov.ua/get-user-certificate/XA_LLHjO05R_OuocZHUo" TargetMode="External"/><Relationship Id="rId755" Type="http://schemas.openxmlformats.org/officeDocument/2006/relationships/hyperlink" Target="https://talan.bank.gov.ua/get-user-certificate/XA_LLYW9h_qRRUby2I-_" TargetMode="External"/><Relationship Id="rId962" Type="http://schemas.openxmlformats.org/officeDocument/2006/relationships/hyperlink" Target="https://talan.bank.gov.ua/get-user-certificate/XA_LLCuvjWgm21wmBeNR" TargetMode="External"/><Relationship Id="rId1178" Type="http://schemas.openxmlformats.org/officeDocument/2006/relationships/hyperlink" Target="https://talan.bank.gov.ua/get-user-certificate/XA_LLqfUKZWUAHI6ills" TargetMode="External"/><Relationship Id="rId91" Type="http://schemas.openxmlformats.org/officeDocument/2006/relationships/hyperlink" Target="https://talan.bank.gov.ua/get-user-certificate/XA_LLIt2duWLU6xg5l-0" TargetMode="External"/><Relationship Id="rId187" Type="http://schemas.openxmlformats.org/officeDocument/2006/relationships/hyperlink" Target="https://talan.bank.gov.ua/get-user-certificate/XA_LLvgS0QO6o2lNfDRt" TargetMode="External"/><Relationship Id="rId394" Type="http://schemas.openxmlformats.org/officeDocument/2006/relationships/hyperlink" Target="https://talan.bank.gov.ua/get-user-certificate/XA_LLaAPKkJWMSGN_LXK" TargetMode="External"/><Relationship Id="rId408" Type="http://schemas.openxmlformats.org/officeDocument/2006/relationships/hyperlink" Target="https://talan.bank.gov.ua/get-user-certificate/XA_LLAoiuo-G0GpdTNDi" TargetMode="External"/><Relationship Id="rId615" Type="http://schemas.openxmlformats.org/officeDocument/2006/relationships/hyperlink" Target="https://talan.bank.gov.ua/get-user-certificate/XA_LLR6PfnE3qFSpYEyx" TargetMode="External"/><Relationship Id="rId822" Type="http://schemas.openxmlformats.org/officeDocument/2006/relationships/hyperlink" Target="https://talan.bank.gov.ua/get-user-certificate/XA_LLrrpUcK-_VFV06jF" TargetMode="External"/><Relationship Id="rId1038" Type="http://schemas.openxmlformats.org/officeDocument/2006/relationships/hyperlink" Target="https://talan.bank.gov.ua/get-user-certificate/XA_LLdOoN8F_evc-E6mG" TargetMode="External"/><Relationship Id="rId1245" Type="http://schemas.openxmlformats.org/officeDocument/2006/relationships/hyperlink" Target="https://talan.bank.gov.ua/get-user-certificate/XA_LLJ8yDPnm66gqAJ4S" TargetMode="External"/><Relationship Id="rId254" Type="http://schemas.openxmlformats.org/officeDocument/2006/relationships/hyperlink" Target="https://talan.bank.gov.ua/get-user-certificate/XA_LLMOF_ERWj8b_zvxH" TargetMode="External"/><Relationship Id="rId699" Type="http://schemas.openxmlformats.org/officeDocument/2006/relationships/hyperlink" Target="https://talan.bank.gov.ua/get-user-certificate/XA_LLTYGZiok2vnK4VxE" TargetMode="External"/><Relationship Id="rId1091" Type="http://schemas.openxmlformats.org/officeDocument/2006/relationships/hyperlink" Target="https://talan.bank.gov.ua/get-user-certificate/XA_LLARwPu6n1PGluBPl" TargetMode="External"/><Relationship Id="rId1105" Type="http://schemas.openxmlformats.org/officeDocument/2006/relationships/hyperlink" Target="https://talan.bank.gov.ua/get-user-certificate/XA_LLf7Yl5acT8a5_Tmb" TargetMode="External"/><Relationship Id="rId49" Type="http://schemas.openxmlformats.org/officeDocument/2006/relationships/hyperlink" Target="https://talan.bank.gov.ua/get-user-certificate/XA_LLQSQj2JqythXRu_F" TargetMode="External"/><Relationship Id="rId114" Type="http://schemas.openxmlformats.org/officeDocument/2006/relationships/hyperlink" Target="https://talan.bank.gov.ua/get-user-certificate/XA_LLFItPtgFNIii5rx0" TargetMode="External"/><Relationship Id="rId461" Type="http://schemas.openxmlformats.org/officeDocument/2006/relationships/hyperlink" Target="https://talan.bank.gov.ua/get-user-certificate/XA_LLubYypPPxIQsxkZT" TargetMode="External"/><Relationship Id="rId559" Type="http://schemas.openxmlformats.org/officeDocument/2006/relationships/hyperlink" Target="https://talan.bank.gov.ua/get-user-certificate/XA_LL0L7Z615Ck1tn6xd" TargetMode="External"/><Relationship Id="rId766" Type="http://schemas.openxmlformats.org/officeDocument/2006/relationships/hyperlink" Target="https://talan.bank.gov.ua/get-user-certificate/XA_LLXv8ZG7NKz4WUKw6" TargetMode="External"/><Relationship Id="rId1189" Type="http://schemas.openxmlformats.org/officeDocument/2006/relationships/hyperlink" Target="https://talan.bank.gov.ua/get-user-certificate/XA_LLH4-XZe16yOcrkKj" TargetMode="External"/><Relationship Id="rId198" Type="http://schemas.openxmlformats.org/officeDocument/2006/relationships/hyperlink" Target="https://talan.bank.gov.ua/get-user-certificate/XA_LL1Af_mvoB6dx4_KU" TargetMode="External"/><Relationship Id="rId321" Type="http://schemas.openxmlformats.org/officeDocument/2006/relationships/hyperlink" Target="https://talan.bank.gov.ua/get-user-certificate/XA_LLc_kJXfAF9NXaRD_" TargetMode="External"/><Relationship Id="rId419" Type="http://schemas.openxmlformats.org/officeDocument/2006/relationships/hyperlink" Target="https://talan.bank.gov.ua/get-user-certificate/XA_LLkp4msWzWNihL9er" TargetMode="External"/><Relationship Id="rId626" Type="http://schemas.openxmlformats.org/officeDocument/2006/relationships/hyperlink" Target="https://talan.bank.gov.ua/get-user-certificate/XA_LLJFLGoDt8x2BrsTg" TargetMode="External"/><Relationship Id="rId973" Type="http://schemas.openxmlformats.org/officeDocument/2006/relationships/hyperlink" Target="https://talan.bank.gov.ua/get-user-certificate/XA_LLVmmX4x6pZgRQwty" TargetMode="External"/><Relationship Id="rId1049" Type="http://schemas.openxmlformats.org/officeDocument/2006/relationships/hyperlink" Target="https://talan.bank.gov.ua/get-user-certificate/XA_LL5tmBqLR4AWS_ZRl" TargetMode="External"/><Relationship Id="rId1256" Type="http://schemas.openxmlformats.org/officeDocument/2006/relationships/hyperlink" Target="https://talan.bank.gov.ua/get-user-certificate/XA_LLQNFhYFEoFqspFy4" TargetMode="External"/><Relationship Id="rId833" Type="http://schemas.openxmlformats.org/officeDocument/2006/relationships/hyperlink" Target="https://talan.bank.gov.ua/get-user-certificate/XA_LL4wmYK6a22fPwi9_" TargetMode="External"/><Relationship Id="rId1116" Type="http://schemas.openxmlformats.org/officeDocument/2006/relationships/hyperlink" Target="https://talan.bank.gov.ua/get-user-certificate/XA_LL47pDFA14s2SS7Zl" TargetMode="External"/><Relationship Id="rId265" Type="http://schemas.openxmlformats.org/officeDocument/2006/relationships/hyperlink" Target="https://talan.bank.gov.ua/get-user-certificate/XA_LLVbXayhz7grSZNmC" TargetMode="External"/><Relationship Id="rId472" Type="http://schemas.openxmlformats.org/officeDocument/2006/relationships/hyperlink" Target="https://talan.bank.gov.ua/get-user-certificate/XA_LLxzOw6n64vRrlZQD" TargetMode="External"/><Relationship Id="rId900" Type="http://schemas.openxmlformats.org/officeDocument/2006/relationships/hyperlink" Target="https://talan.bank.gov.ua/get-user-certificate/XA_LLWKWoaDzumBhE5Lk" TargetMode="External"/><Relationship Id="rId125" Type="http://schemas.openxmlformats.org/officeDocument/2006/relationships/hyperlink" Target="https://talan.bank.gov.ua/get-user-certificate/XA_LLLqb3nbZ1RFBOJQd" TargetMode="External"/><Relationship Id="rId332" Type="http://schemas.openxmlformats.org/officeDocument/2006/relationships/hyperlink" Target="https://talan.bank.gov.ua/get-user-certificate/XA_LL8KFEJqijuMVV4W3" TargetMode="External"/><Relationship Id="rId777" Type="http://schemas.openxmlformats.org/officeDocument/2006/relationships/hyperlink" Target="https://talan.bank.gov.ua/get-user-certificate/XA_LLCnwrKAMRUT-Kzy_" TargetMode="External"/><Relationship Id="rId984" Type="http://schemas.openxmlformats.org/officeDocument/2006/relationships/hyperlink" Target="https://talan.bank.gov.ua/get-user-certificate/XA_LLdJbliz35CPpwftc" TargetMode="External"/><Relationship Id="rId637" Type="http://schemas.openxmlformats.org/officeDocument/2006/relationships/hyperlink" Target="https://talan.bank.gov.ua/get-user-certificate/XA_LLZexE7PS1H4mPj2W" TargetMode="External"/><Relationship Id="rId844" Type="http://schemas.openxmlformats.org/officeDocument/2006/relationships/hyperlink" Target="https://talan.bank.gov.ua/get-user-certificate/XA_LLQxtOsJQHm_bWjRL" TargetMode="External"/><Relationship Id="rId1267" Type="http://schemas.openxmlformats.org/officeDocument/2006/relationships/hyperlink" Target="https://talan.bank.gov.ua/get-user-certificate/XA_LLisVbpmWbMGKxcF-" TargetMode="External"/><Relationship Id="rId276" Type="http://schemas.openxmlformats.org/officeDocument/2006/relationships/hyperlink" Target="https://talan.bank.gov.ua/get-user-certificate/XA_LLtsiCF5ycDk5hetE" TargetMode="External"/><Relationship Id="rId483" Type="http://schemas.openxmlformats.org/officeDocument/2006/relationships/hyperlink" Target="https://talan.bank.gov.ua/get-user-certificate/XA_LLPCPTKUPnZR_pDhx" TargetMode="External"/><Relationship Id="rId690" Type="http://schemas.openxmlformats.org/officeDocument/2006/relationships/hyperlink" Target="https://talan.bank.gov.ua/get-user-certificate/XA_LLMTL_hJTrnukwh9L" TargetMode="External"/><Relationship Id="rId704" Type="http://schemas.openxmlformats.org/officeDocument/2006/relationships/hyperlink" Target="https://talan.bank.gov.ua/get-user-certificate/XA_LL9Q5wRJWf2kJH9ph" TargetMode="External"/><Relationship Id="rId911" Type="http://schemas.openxmlformats.org/officeDocument/2006/relationships/hyperlink" Target="https://talan.bank.gov.ua/get-user-certificate/XA_LLCTSVM8DuPa_X3Jf" TargetMode="External"/><Relationship Id="rId1127" Type="http://schemas.openxmlformats.org/officeDocument/2006/relationships/hyperlink" Target="https://talan.bank.gov.ua/get-user-certificate/XA_LLG4OGu_D6qlz6PkD" TargetMode="External"/><Relationship Id="rId40" Type="http://schemas.openxmlformats.org/officeDocument/2006/relationships/hyperlink" Target="https://talan.bank.gov.ua/get-user-certificate/XA_LL2YBsiNW50_RvSa5" TargetMode="External"/><Relationship Id="rId136" Type="http://schemas.openxmlformats.org/officeDocument/2006/relationships/hyperlink" Target="https://talan.bank.gov.ua/get-user-certificate/XA_LLHB-iLDpVRwphz6g" TargetMode="External"/><Relationship Id="rId343" Type="http://schemas.openxmlformats.org/officeDocument/2006/relationships/hyperlink" Target="https://talan.bank.gov.ua/get-user-certificate/XA_LL5GWKXJDnEmW99Pd" TargetMode="External"/><Relationship Id="rId550" Type="http://schemas.openxmlformats.org/officeDocument/2006/relationships/hyperlink" Target="https://talan.bank.gov.ua/get-user-certificate/XA_LLJvHEBi0-4KRTNKR" TargetMode="External"/><Relationship Id="rId788" Type="http://schemas.openxmlformats.org/officeDocument/2006/relationships/hyperlink" Target="https://talan.bank.gov.ua/get-user-certificate/XA_LLohfcl0S7pPM6_gh" TargetMode="External"/><Relationship Id="rId995" Type="http://schemas.openxmlformats.org/officeDocument/2006/relationships/hyperlink" Target="https://talan.bank.gov.ua/get-user-certificate/XA_LLoLU0VFNbUMvfYNZ" TargetMode="External"/><Relationship Id="rId1180" Type="http://schemas.openxmlformats.org/officeDocument/2006/relationships/hyperlink" Target="https://talan.bank.gov.ua/get-user-certificate/XA_LL4IINC-B8ih1nAYO" TargetMode="External"/><Relationship Id="rId203" Type="http://schemas.openxmlformats.org/officeDocument/2006/relationships/hyperlink" Target="https://talan.bank.gov.ua/get-user-certificate/XA_LLtMlGdpuhzvx03Ca" TargetMode="External"/><Relationship Id="rId648" Type="http://schemas.openxmlformats.org/officeDocument/2006/relationships/hyperlink" Target="https://talan.bank.gov.ua/get-user-certificate/XA_LLDtrjftdeeCb3VZm" TargetMode="External"/><Relationship Id="rId855" Type="http://schemas.openxmlformats.org/officeDocument/2006/relationships/hyperlink" Target="https://talan.bank.gov.ua/get-user-certificate/XA_LLZZNEO_I9VheyNPK" TargetMode="External"/><Relationship Id="rId1040" Type="http://schemas.openxmlformats.org/officeDocument/2006/relationships/hyperlink" Target="https://talan.bank.gov.ua/get-user-certificate/XA_LLIQrqommpU9Gp2LJ" TargetMode="External"/><Relationship Id="rId1278" Type="http://schemas.openxmlformats.org/officeDocument/2006/relationships/hyperlink" Target="https://talan.bank.gov.ua/get-user-certificate/XA_LLdm6TUzvYHAz3r3k" TargetMode="External"/><Relationship Id="rId287" Type="http://schemas.openxmlformats.org/officeDocument/2006/relationships/hyperlink" Target="https://talan.bank.gov.ua/get-user-certificate/XA_LLC4PpgF7RPTVZGbw" TargetMode="External"/><Relationship Id="rId410" Type="http://schemas.openxmlformats.org/officeDocument/2006/relationships/hyperlink" Target="https://talan.bank.gov.ua/get-user-certificate/XA_LLE_cY54NAiFMOUbr" TargetMode="External"/><Relationship Id="rId494" Type="http://schemas.openxmlformats.org/officeDocument/2006/relationships/hyperlink" Target="https://talan.bank.gov.ua/get-user-certificate/XA_LLqru-g2QYJhtT755" TargetMode="External"/><Relationship Id="rId508" Type="http://schemas.openxmlformats.org/officeDocument/2006/relationships/hyperlink" Target="https://talan.bank.gov.ua/get-user-certificate/XA_LLnpWh7AtBX-FcxKh" TargetMode="External"/><Relationship Id="rId715" Type="http://schemas.openxmlformats.org/officeDocument/2006/relationships/hyperlink" Target="https://talan.bank.gov.ua/get-user-certificate/XA_LL5zuOBuGk9Zkiw8Y" TargetMode="External"/><Relationship Id="rId922" Type="http://schemas.openxmlformats.org/officeDocument/2006/relationships/hyperlink" Target="https://talan.bank.gov.ua/get-user-certificate/XA_LLZkp3H4znBsC8Glw" TargetMode="External"/><Relationship Id="rId1138" Type="http://schemas.openxmlformats.org/officeDocument/2006/relationships/hyperlink" Target="https://talan.bank.gov.ua/get-user-certificate/XA_LLn5ROrERatgOKw8P" TargetMode="External"/><Relationship Id="rId147" Type="http://schemas.openxmlformats.org/officeDocument/2006/relationships/hyperlink" Target="https://talan.bank.gov.ua/get-user-certificate/XA_LLOzd9xq4tqkcZrsN" TargetMode="External"/><Relationship Id="rId354" Type="http://schemas.openxmlformats.org/officeDocument/2006/relationships/hyperlink" Target="https://talan.bank.gov.ua/get-user-certificate/XA_LLVEonhN2CdBwbTp6" TargetMode="External"/><Relationship Id="rId799" Type="http://schemas.openxmlformats.org/officeDocument/2006/relationships/hyperlink" Target="https://talan.bank.gov.ua/get-user-certificate/XA_LLx63esMOdXzbNs5m" TargetMode="External"/><Relationship Id="rId1191" Type="http://schemas.openxmlformats.org/officeDocument/2006/relationships/hyperlink" Target="https://talan.bank.gov.ua/get-user-certificate/XA_LLT-L4ABfWD8HELhB" TargetMode="External"/><Relationship Id="rId1205" Type="http://schemas.openxmlformats.org/officeDocument/2006/relationships/hyperlink" Target="https://talan.bank.gov.ua/get-user-certificate/XA_LLuHFXHaqH7sE7CMx" TargetMode="External"/><Relationship Id="rId51" Type="http://schemas.openxmlformats.org/officeDocument/2006/relationships/hyperlink" Target="https://talan.bank.gov.ua/get-user-certificate/XA_LLbxGdpUhrWs5yXAA" TargetMode="External"/><Relationship Id="rId561" Type="http://schemas.openxmlformats.org/officeDocument/2006/relationships/hyperlink" Target="https://talan.bank.gov.ua/get-user-certificate/XA_LLvwxCWa7CwEpORaZ" TargetMode="External"/><Relationship Id="rId659" Type="http://schemas.openxmlformats.org/officeDocument/2006/relationships/hyperlink" Target="https://talan.bank.gov.ua/get-user-certificate/XA_LLHOzuMU0a2U7iH75" TargetMode="External"/><Relationship Id="rId866" Type="http://schemas.openxmlformats.org/officeDocument/2006/relationships/hyperlink" Target="https://talan.bank.gov.ua/get-user-certificate/XA_LL1Y1TlP02MnujBPS" TargetMode="External"/><Relationship Id="rId1289" Type="http://schemas.openxmlformats.org/officeDocument/2006/relationships/hyperlink" Target="https://talan.bank.gov.ua/get-user-certificate/XA_LLYhDyUOoicshHRCv" TargetMode="External"/><Relationship Id="rId214" Type="http://schemas.openxmlformats.org/officeDocument/2006/relationships/hyperlink" Target="https://talan.bank.gov.ua/get-user-certificate/XA_LLsiOAhx8GTBJmRKs" TargetMode="External"/><Relationship Id="rId298" Type="http://schemas.openxmlformats.org/officeDocument/2006/relationships/hyperlink" Target="https://talan.bank.gov.ua/get-user-certificate/XA_LLdQtPJkERLmE1CXz" TargetMode="External"/><Relationship Id="rId421" Type="http://schemas.openxmlformats.org/officeDocument/2006/relationships/hyperlink" Target="https://talan.bank.gov.ua/get-user-certificate/XA_LLBSr0CafW5yLYwTR" TargetMode="External"/><Relationship Id="rId519" Type="http://schemas.openxmlformats.org/officeDocument/2006/relationships/hyperlink" Target="https://talan.bank.gov.ua/get-user-certificate/XA_LL6HdXiG-U5juiVCA" TargetMode="External"/><Relationship Id="rId1051" Type="http://schemas.openxmlformats.org/officeDocument/2006/relationships/hyperlink" Target="https://talan.bank.gov.ua/get-user-certificate/XA_LLr_0KhFL-dDPVOHu" TargetMode="External"/><Relationship Id="rId1149" Type="http://schemas.openxmlformats.org/officeDocument/2006/relationships/hyperlink" Target="https://talan.bank.gov.ua/get-user-certificate/XA_LLuPCAdpgpBEC5qjA" TargetMode="External"/><Relationship Id="rId158" Type="http://schemas.openxmlformats.org/officeDocument/2006/relationships/hyperlink" Target="https://talan.bank.gov.ua/get-user-certificate/XA_LL9OO5lB_kM5XqQut" TargetMode="External"/><Relationship Id="rId726" Type="http://schemas.openxmlformats.org/officeDocument/2006/relationships/hyperlink" Target="https://talan.bank.gov.ua/get-user-certificate/XA_LLuQhGvCloDrQwT5-" TargetMode="External"/><Relationship Id="rId933" Type="http://schemas.openxmlformats.org/officeDocument/2006/relationships/hyperlink" Target="https://talan.bank.gov.ua/get-user-certificate/XA_LLSOjiivZGvuK3ISe" TargetMode="External"/><Relationship Id="rId1009" Type="http://schemas.openxmlformats.org/officeDocument/2006/relationships/hyperlink" Target="https://talan.bank.gov.ua/get-user-certificate/XA_LL0bdZAFaVUeCH6-C" TargetMode="External"/><Relationship Id="rId62" Type="http://schemas.openxmlformats.org/officeDocument/2006/relationships/hyperlink" Target="https://talan.bank.gov.ua/get-user-certificate/XA_LLQL--hF-p1SJSn6-" TargetMode="External"/><Relationship Id="rId365" Type="http://schemas.openxmlformats.org/officeDocument/2006/relationships/hyperlink" Target="https://talan.bank.gov.ua/get-user-certificate/XA_LLRXL-CaqCjLCIBQU" TargetMode="External"/><Relationship Id="rId572" Type="http://schemas.openxmlformats.org/officeDocument/2006/relationships/hyperlink" Target="https://talan.bank.gov.ua/get-user-certificate/XA_LLXsJ_DyfeYH2NUn2" TargetMode="External"/><Relationship Id="rId1216" Type="http://schemas.openxmlformats.org/officeDocument/2006/relationships/hyperlink" Target="https://talan.bank.gov.ua/get-user-certificate/XA_LLQ0J29ijQSBVX55z" TargetMode="External"/><Relationship Id="rId225" Type="http://schemas.openxmlformats.org/officeDocument/2006/relationships/hyperlink" Target="https://talan.bank.gov.ua/get-user-certificate/XA_LLNVBBcYUKJNMX6A2" TargetMode="External"/><Relationship Id="rId432" Type="http://schemas.openxmlformats.org/officeDocument/2006/relationships/hyperlink" Target="https://talan.bank.gov.ua/get-user-certificate/XA_LLD-xYR4oHTjixL-R" TargetMode="External"/><Relationship Id="rId877" Type="http://schemas.openxmlformats.org/officeDocument/2006/relationships/hyperlink" Target="https://talan.bank.gov.ua/get-user-certificate/XA_LLBMKMGyRIpaYmHqc" TargetMode="External"/><Relationship Id="rId1062" Type="http://schemas.openxmlformats.org/officeDocument/2006/relationships/hyperlink" Target="https://talan.bank.gov.ua/get-user-certificate/XA_LL0ZCSUwwwRXuytlv" TargetMode="External"/><Relationship Id="rId737" Type="http://schemas.openxmlformats.org/officeDocument/2006/relationships/hyperlink" Target="https://talan.bank.gov.ua/get-user-certificate/XA_LLCGg48vPQrDEKrUQ" TargetMode="External"/><Relationship Id="rId944" Type="http://schemas.openxmlformats.org/officeDocument/2006/relationships/hyperlink" Target="https://talan.bank.gov.ua/get-user-certificate/XA_LLiCCVdqtkfe7qVkH" TargetMode="External"/><Relationship Id="rId73" Type="http://schemas.openxmlformats.org/officeDocument/2006/relationships/hyperlink" Target="https://talan.bank.gov.ua/get-user-certificate/XA_LL5ztDSFe_gSgVo_D" TargetMode="External"/><Relationship Id="rId169" Type="http://schemas.openxmlformats.org/officeDocument/2006/relationships/hyperlink" Target="https://talan.bank.gov.ua/get-user-certificate/XA_LL72I7ws6L5EsL04M" TargetMode="External"/><Relationship Id="rId376" Type="http://schemas.openxmlformats.org/officeDocument/2006/relationships/hyperlink" Target="https://talan.bank.gov.ua/get-user-certificate/XA_LLgsZ0vs--J2F5WnU" TargetMode="External"/><Relationship Id="rId583" Type="http://schemas.openxmlformats.org/officeDocument/2006/relationships/hyperlink" Target="https://talan.bank.gov.ua/get-user-certificate/XA_LLte36h7f674-km34" TargetMode="External"/><Relationship Id="rId790" Type="http://schemas.openxmlformats.org/officeDocument/2006/relationships/hyperlink" Target="https://talan.bank.gov.ua/get-user-certificate/XA_LLAb7k_02d_b0TMOt" TargetMode="External"/><Relationship Id="rId804" Type="http://schemas.openxmlformats.org/officeDocument/2006/relationships/hyperlink" Target="https://talan.bank.gov.ua/get-user-certificate/XA_LLFF-TjP-OslmP5St" TargetMode="External"/><Relationship Id="rId1227" Type="http://schemas.openxmlformats.org/officeDocument/2006/relationships/hyperlink" Target="https://talan.bank.gov.ua/get-user-certificate/XA_LL8Y2MJW9_MHSnS05" TargetMode="External"/><Relationship Id="rId4" Type="http://schemas.openxmlformats.org/officeDocument/2006/relationships/hyperlink" Target="https://talan.bank.gov.ua/get-user-certificate/XA_LL3syzGC0-9As4N4D" TargetMode="External"/><Relationship Id="rId236" Type="http://schemas.openxmlformats.org/officeDocument/2006/relationships/hyperlink" Target="https://talan.bank.gov.ua/get-user-certificate/XA_LLG3yuHCsMbk1cV3k" TargetMode="External"/><Relationship Id="rId443" Type="http://schemas.openxmlformats.org/officeDocument/2006/relationships/hyperlink" Target="https://talan.bank.gov.ua/get-user-certificate/XA_LLjiIVCZHc0kVoE7_" TargetMode="External"/><Relationship Id="rId650" Type="http://schemas.openxmlformats.org/officeDocument/2006/relationships/hyperlink" Target="https://talan.bank.gov.ua/get-user-certificate/XA_LL84nVf_wsaUXpY_9" TargetMode="External"/><Relationship Id="rId888" Type="http://schemas.openxmlformats.org/officeDocument/2006/relationships/hyperlink" Target="https://talan.bank.gov.ua/get-user-certificate/XA_LLhdtEuXg-MnRFh0n" TargetMode="External"/><Relationship Id="rId1073" Type="http://schemas.openxmlformats.org/officeDocument/2006/relationships/hyperlink" Target="https://talan.bank.gov.ua/get-user-certificate/XA_LLt3GVjwK38BW1Ayq" TargetMode="External"/><Relationship Id="rId1280" Type="http://schemas.openxmlformats.org/officeDocument/2006/relationships/hyperlink" Target="https://talan.bank.gov.ua/get-user-certificate/XA_LL0K41rf1BE4iphSl" TargetMode="External"/><Relationship Id="rId303" Type="http://schemas.openxmlformats.org/officeDocument/2006/relationships/hyperlink" Target="https://talan.bank.gov.ua/get-user-certificate/XA_LLz413uq-GHkvGv1w" TargetMode="External"/><Relationship Id="rId748" Type="http://schemas.openxmlformats.org/officeDocument/2006/relationships/hyperlink" Target="https://talan.bank.gov.ua/get-user-certificate/XA_LLLzY8zBdXXei_R-L" TargetMode="External"/><Relationship Id="rId955" Type="http://schemas.openxmlformats.org/officeDocument/2006/relationships/hyperlink" Target="https://talan.bank.gov.ua/get-user-certificate/XA_LLtbPAWBPxqDLwfCP" TargetMode="External"/><Relationship Id="rId1140" Type="http://schemas.openxmlformats.org/officeDocument/2006/relationships/hyperlink" Target="https://talan.bank.gov.ua/get-user-certificate/XA_LL7IQippdjqcWLgiI" TargetMode="External"/><Relationship Id="rId84" Type="http://schemas.openxmlformats.org/officeDocument/2006/relationships/hyperlink" Target="https://talan.bank.gov.ua/get-user-certificate/XA_LLAt3e6fMygzvKbDG" TargetMode="External"/><Relationship Id="rId387" Type="http://schemas.openxmlformats.org/officeDocument/2006/relationships/hyperlink" Target="https://talan.bank.gov.ua/get-user-certificate/XA_LLDLkLUlceb0bLmqL" TargetMode="External"/><Relationship Id="rId510" Type="http://schemas.openxmlformats.org/officeDocument/2006/relationships/hyperlink" Target="https://talan.bank.gov.ua/get-user-certificate/XA_LLw35duEAKdXzsv4R" TargetMode="External"/><Relationship Id="rId594" Type="http://schemas.openxmlformats.org/officeDocument/2006/relationships/hyperlink" Target="https://talan.bank.gov.ua/get-user-certificate/XA_LLQrEk46YLjeNg-te" TargetMode="External"/><Relationship Id="rId608" Type="http://schemas.openxmlformats.org/officeDocument/2006/relationships/hyperlink" Target="https://talan.bank.gov.ua/get-user-certificate/XA_LLZpQz5jK7MxhFkaK" TargetMode="External"/><Relationship Id="rId815" Type="http://schemas.openxmlformats.org/officeDocument/2006/relationships/hyperlink" Target="https://talan.bank.gov.ua/get-user-certificate/XA_LLBsd6QnvsZ6BVojS" TargetMode="External"/><Relationship Id="rId1238" Type="http://schemas.openxmlformats.org/officeDocument/2006/relationships/hyperlink" Target="https://talan.bank.gov.ua/get-user-certificate/XA_LLn1xZkw5OxTOGRfu" TargetMode="External"/><Relationship Id="rId247" Type="http://schemas.openxmlformats.org/officeDocument/2006/relationships/hyperlink" Target="https://talan.bank.gov.ua/get-user-certificate/XA_LL3X_d-B3C73zYpKo" TargetMode="External"/><Relationship Id="rId899" Type="http://schemas.openxmlformats.org/officeDocument/2006/relationships/hyperlink" Target="https://talan.bank.gov.ua/get-user-certificate/XA_LLrwbKPJikjL7kNJa" TargetMode="External"/><Relationship Id="rId1000" Type="http://schemas.openxmlformats.org/officeDocument/2006/relationships/hyperlink" Target="https://talan.bank.gov.ua/get-user-certificate/XA_LLxG6tuZM2aJty-_Z" TargetMode="External"/><Relationship Id="rId1084" Type="http://schemas.openxmlformats.org/officeDocument/2006/relationships/hyperlink" Target="https://talan.bank.gov.ua/get-user-certificate/XA_LLztBlA7OPPiDguQH" TargetMode="External"/><Relationship Id="rId107" Type="http://schemas.openxmlformats.org/officeDocument/2006/relationships/hyperlink" Target="https://talan.bank.gov.ua/get-user-certificate/XA_LL0g2RmlZdCQx0FoQ" TargetMode="External"/><Relationship Id="rId454" Type="http://schemas.openxmlformats.org/officeDocument/2006/relationships/hyperlink" Target="https://talan.bank.gov.ua/get-user-certificate/XA_LLK2iF8mYqBeQetSB" TargetMode="External"/><Relationship Id="rId661" Type="http://schemas.openxmlformats.org/officeDocument/2006/relationships/hyperlink" Target="https://talan.bank.gov.ua/get-user-certificate/XA_LLackX03-8wsgl41N" TargetMode="External"/><Relationship Id="rId759" Type="http://schemas.openxmlformats.org/officeDocument/2006/relationships/hyperlink" Target="https://talan.bank.gov.ua/get-user-certificate/XA_LL84kAJP4RuV8Rz0K" TargetMode="External"/><Relationship Id="rId966" Type="http://schemas.openxmlformats.org/officeDocument/2006/relationships/hyperlink" Target="https://talan.bank.gov.ua/get-user-certificate/XA_LLn8OyS4hAZu204Rr" TargetMode="External"/><Relationship Id="rId1291" Type="http://schemas.openxmlformats.org/officeDocument/2006/relationships/hyperlink" Target="https://talan.bank.gov.ua/get-user-certificate/XA_LLz45I9-Z1kyH_Gu5" TargetMode="External"/><Relationship Id="rId11" Type="http://schemas.openxmlformats.org/officeDocument/2006/relationships/hyperlink" Target="https://talan.bank.gov.ua/get-user-certificate/XA_LLdCut1QHICao_dPE" TargetMode="External"/><Relationship Id="rId314" Type="http://schemas.openxmlformats.org/officeDocument/2006/relationships/hyperlink" Target="https://talan.bank.gov.ua/get-user-certificate/XA_LLO-liiXLzq_SoPDU" TargetMode="External"/><Relationship Id="rId398" Type="http://schemas.openxmlformats.org/officeDocument/2006/relationships/hyperlink" Target="https://talan.bank.gov.ua/get-user-certificate/XA_LLAt7unvVYP5q2jfW" TargetMode="External"/><Relationship Id="rId521" Type="http://schemas.openxmlformats.org/officeDocument/2006/relationships/hyperlink" Target="https://talan.bank.gov.ua/get-user-certificate/XA_LLFwi95s87R48MKeT" TargetMode="External"/><Relationship Id="rId619" Type="http://schemas.openxmlformats.org/officeDocument/2006/relationships/hyperlink" Target="https://talan.bank.gov.ua/get-user-certificate/XA_LLc_mhAxCNeVMwOVj" TargetMode="External"/><Relationship Id="rId1151" Type="http://schemas.openxmlformats.org/officeDocument/2006/relationships/hyperlink" Target="https://talan.bank.gov.ua/get-user-certificate/XA_LLWcNzxro2IQpsmxf" TargetMode="External"/><Relationship Id="rId1249" Type="http://schemas.openxmlformats.org/officeDocument/2006/relationships/hyperlink" Target="https://talan.bank.gov.ua/get-user-certificate/XA_LLFL1n3l09obByMd-" TargetMode="External"/><Relationship Id="rId95" Type="http://schemas.openxmlformats.org/officeDocument/2006/relationships/hyperlink" Target="https://talan.bank.gov.ua/get-user-certificate/XA_LL7V_HkL8h4AZuynA" TargetMode="External"/><Relationship Id="rId160" Type="http://schemas.openxmlformats.org/officeDocument/2006/relationships/hyperlink" Target="https://talan.bank.gov.ua/get-user-certificate/XA_LLvSRX1O_PYs9nIip" TargetMode="External"/><Relationship Id="rId826" Type="http://schemas.openxmlformats.org/officeDocument/2006/relationships/hyperlink" Target="https://talan.bank.gov.ua/get-user-certificate/XA_LLnipsflyXGv4iU7a" TargetMode="External"/><Relationship Id="rId1011" Type="http://schemas.openxmlformats.org/officeDocument/2006/relationships/hyperlink" Target="https://talan.bank.gov.ua/get-user-certificate/XA_LLmiMUFBBKtumJmp3" TargetMode="External"/><Relationship Id="rId1109" Type="http://schemas.openxmlformats.org/officeDocument/2006/relationships/hyperlink" Target="https://talan.bank.gov.ua/get-user-certificate/XA_LLypvrTYrCB98BYRG" TargetMode="External"/><Relationship Id="rId258" Type="http://schemas.openxmlformats.org/officeDocument/2006/relationships/hyperlink" Target="https://talan.bank.gov.ua/get-user-certificate/XA_LL2FTM5jX0uQQvP7J" TargetMode="External"/><Relationship Id="rId465" Type="http://schemas.openxmlformats.org/officeDocument/2006/relationships/hyperlink" Target="https://talan.bank.gov.ua/get-user-certificate/XA_LLHvLdl972ybllqGo" TargetMode="External"/><Relationship Id="rId672" Type="http://schemas.openxmlformats.org/officeDocument/2006/relationships/hyperlink" Target="https://talan.bank.gov.ua/get-user-certificate/XA_LLHgOi7wrf3GnItbb" TargetMode="External"/><Relationship Id="rId1095" Type="http://schemas.openxmlformats.org/officeDocument/2006/relationships/hyperlink" Target="https://talan.bank.gov.ua/get-user-certificate/XA_LLVHJ2ZrIRYpnwjir" TargetMode="External"/><Relationship Id="rId22" Type="http://schemas.openxmlformats.org/officeDocument/2006/relationships/hyperlink" Target="https://talan.bank.gov.ua/get-user-certificate/XA_LLSwOIfRI8APc_dbq" TargetMode="External"/><Relationship Id="rId118" Type="http://schemas.openxmlformats.org/officeDocument/2006/relationships/hyperlink" Target="https://talan.bank.gov.ua/get-user-certificate/XA_LLipwAvCvVG4WA1p1" TargetMode="External"/><Relationship Id="rId325" Type="http://schemas.openxmlformats.org/officeDocument/2006/relationships/hyperlink" Target="https://talan.bank.gov.ua/get-user-certificate/XA_LLfl4X0amNlz0aX0M" TargetMode="External"/><Relationship Id="rId532" Type="http://schemas.openxmlformats.org/officeDocument/2006/relationships/hyperlink" Target="https://talan.bank.gov.ua/get-user-certificate/XA_LLu5aVVp_ej4joMUQ" TargetMode="External"/><Relationship Id="rId977" Type="http://schemas.openxmlformats.org/officeDocument/2006/relationships/hyperlink" Target="https://talan.bank.gov.ua/get-user-certificate/XA_LLS6hf6K9FKBgs6uv" TargetMode="External"/><Relationship Id="rId1162" Type="http://schemas.openxmlformats.org/officeDocument/2006/relationships/hyperlink" Target="https://talan.bank.gov.ua/get-user-certificate/XA_LLoJUG2dx3PUVMGo0" TargetMode="External"/><Relationship Id="rId171" Type="http://schemas.openxmlformats.org/officeDocument/2006/relationships/hyperlink" Target="https://talan.bank.gov.ua/get-user-certificate/XA_LLGtOijoKo9mPjId2" TargetMode="External"/><Relationship Id="rId837" Type="http://schemas.openxmlformats.org/officeDocument/2006/relationships/hyperlink" Target="https://talan.bank.gov.ua/get-user-certificate/XA_LLLzLoVEW-pagNueg" TargetMode="External"/><Relationship Id="rId1022" Type="http://schemas.openxmlformats.org/officeDocument/2006/relationships/hyperlink" Target="https://talan.bank.gov.ua/get-user-certificate/XA_LL3O8i3pKbAZ2kLRX" TargetMode="External"/><Relationship Id="rId269" Type="http://schemas.openxmlformats.org/officeDocument/2006/relationships/hyperlink" Target="https://talan.bank.gov.ua/get-user-certificate/XA_LL6JS223q5J3rrBVE" TargetMode="External"/><Relationship Id="rId476" Type="http://schemas.openxmlformats.org/officeDocument/2006/relationships/hyperlink" Target="https://talan.bank.gov.ua/get-user-certificate/XA_LLc9mypPu6XzRP0_d" TargetMode="External"/><Relationship Id="rId683" Type="http://schemas.openxmlformats.org/officeDocument/2006/relationships/hyperlink" Target="https://talan.bank.gov.ua/get-user-certificate/XA_LLvv_6tZ5anI8tsr7" TargetMode="External"/><Relationship Id="rId890" Type="http://schemas.openxmlformats.org/officeDocument/2006/relationships/hyperlink" Target="https://talan.bank.gov.ua/get-user-certificate/XA_LLidd-8iDuSAbcfu8" TargetMode="External"/><Relationship Id="rId904" Type="http://schemas.openxmlformats.org/officeDocument/2006/relationships/hyperlink" Target="https://talan.bank.gov.ua/get-user-certificate/XA_LLF0JGJglrUZOLmhf" TargetMode="External"/><Relationship Id="rId33" Type="http://schemas.openxmlformats.org/officeDocument/2006/relationships/hyperlink" Target="https://talan.bank.gov.ua/get-user-certificate/XA_LLsONteQfnBBdwAMS" TargetMode="External"/><Relationship Id="rId129" Type="http://schemas.openxmlformats.org/officeDocument/2006/relationships/hyperlink" Target="https://talan.bank.gov.ua/get-user-certificate/XA_LLnSGZSyFbwhJRwK9" TargetMode="External"/><Relationship Id="rId336" Type="http://schemas.openxmlformats.org/officeDocument/2006/relationships/hyperlink" Target="https://talan.bank.gov.ua/get-user-certificate/XA_LLACF6j8EYF-UEFpS" TargetMode="External"/><Relationship Id="rId543" Type="http://schemas.openxmlformats.org/officeDocument/2006/relationships/hyperlink" Target="https://talan.bank.gov.ua/get-user-certificate/XA_LLQdFu7B0miB_GSqz" TargetMode="External"/><Relationship Id="rId988" Type="http://schemas.openxmlformats.org/officeDocument/2006/relationships/hyperlink" Target="https://talan.bank.gov.ua/get-user-certificate/XA_LLioCBXJv424vfv6r" TargetMode="External"/><Relationship Id="rId1173" Type="http://schemas.openxmlformats.org/officeDocument/2006/relationships/hyperlink" Target="https://talan.bank.gov.ua/get-user-certificate/XA_LLjucBA-BTckU9SpK" TargetMode="External"/><Relationship Id="rId182" Type="http://schemas.openxmlformats.org/officeDocument/2006/relationships/hyperlink" Target="https://talan.bank.gov.ua/get-user-certificate/XA_LLJr5Rl46iFeEdOgb" TargetMode="External"/><Relationship Id="rId403" Type="http://schemas.openxmlformats.org/officeDocument/2006/relationships/hyperlink" Target="https://talan.bank.gov.ua/get-user-certificate/XA_LLU7111yrgC76SoVw" TargetMode="External"/><Relationship Id="rId750" Type="http://schemas.openxmlformats.org/officeDocument/2006/relationships/hyperlink" Target="https://talan.bank.gov.ua/get-user-certificate/XA_LL0vViuJP25mAJM6L" TargetMode="External"/><Relationship Id="rId848" Type="http://schemas.openxmlformats.org/officeDocument/2006/relationships/hyperlink" Target="https://talan.bank.gov.ua/get-user-certificate/XA_LLA2lj9RSgNbG4rcq" TargetMode="External"/><Relationship Id="rId1033" Type="http://schemas.openxmlformats.org/officeDocument/2006/relationships/hyperlink" Target="https://talan.bank.gov.ua/get-user-certificate/XA_LLu4MSvsU0OFcRq0a" TargetMode="External"/><Relationship Id="rId487" Type="http://schemas.openxmlformats.org/officeDocument/2006/relationships/hyperlink" Target="https://talan.bank.gov.ua/get-user-certificate/XA_LLNsskg0WvE8mtXda" TargetMode="External"/><Relationship Id="rId610" Type="http://schemas.openxmlformats.org/officeDocument/2006/relationships/hyperlink" Target="https://talan.bank.gov.ua/get-user-certificate/XA_LLYwgkvhuK7gQnEYe" TargetMode="External"/><Relationship Id="rId694" Type="http://schemas.openxmlformats.org/officeDocument/2006/relationships/hyperlink" Target="https://talan.bank.gov.ua/get-user-certificate/XA_LLuARqFctqKTGcUPG" TargetMode="External"/><Relationship Id="rId708" Type="http://schemas.openxmlformats.org/officeDocument/2006/relationships/hyperlink" Target="https://talan.bank.gov.ua/get-user-certificate/XA_LLHm04ttNT_y7wjy6" TargetMode="External"/><Relationship Id="rId915" Type="http://schemas.openxmlformats.org/officeDocument/2006/relationships/hyperlink" Target="https://talan.bank.gov.ua/get-user-certificate/XA_LLnrZMZrJcS2QCm4E" TargetMode="External"/><Relationship Id="rId1240" Type="http://schemas.openxmlformats.org/officeDocument/2006/relationships/hyperlink" Target="https://talan.bank.gov.ua/get-user-certificate/XA_LLJhzyPbv3UU0ZDkl" TargetMode="External"/><Relationship Id="rId347" Type="http://schemas.openxmlformats.org/officeDocument/2006/relationships/hyperlink" Target="https://talan.bank.gov.ua/get-user-certificate/XA_LL4MEXxYff6mnQQmj" TargetMode="External"/><Relationship Id="rId999" Type="http://schemas.openxmlformats.org/officeDocument/2006/relationships/hyperlink" Target="https://talan.bank.gov.ua/get-user-certificate/XA_LLunczmRi5qL4nu6p" TargetMode="External"/><Relationship Id="rId1100" Type="http://schemas.openxmlformats.org/officeDocument/2006/relationships/hyperlink" Target="https://talan.bank.gov.ua/get-user-certificate/XA_LLBbxC9ZB6DEjnjMt" TargetMode="External"/><Relationship Id="rId1184" Type="http://schemas.openxmlformats.org/officeDocument/2006/relationships/hyperlink" Target="https://talan.bank.gov.ua/get-user-certificate/XA_LLGF-rckxuUdHigYZ" TargetMode="External"/><Relationship Id="rId44" Type="http://schemas.openxmlformats.org/officeDocument/2006/relationships/hyperlink" Target="https://talan.bank.gov.ua/get-user-certificate/XA_LL_im8oYI6MFdNDIt" TargetMode="External"/><Relationship Id="rId554" Type="http://schemas.openxmlformats.org/officeDocument/2006/relationships/hyperlink" Target="https://talan.bank.gov.ua/get-user-certificate/XA_LLkvDLew3nqLB_2Fv" TargetMode="External"/><Relationship Id="rId761" Type="http://schemas.openxmlformats.org/officeDocument/2006/relationships/hyperlink" Target="https://talan.bank.gov.ua/get-user-certificate/XA_LLmq5zEkyrZ0HxJzp" TargetMode="External"/><Relationship Id="rId859" Type="http://schemas.openxmlformats.org/officeDocument/2006/relationships/hyperlink" Target="https://talan.bank.gov.ua/get-user-certificate/XA_LLKIDhtQr49dJqdHN" TargetMode="External"/><Relationship Id="rId193" Type="http://schemas.openxmlformats.org/officeDocument/2006/relationships/hyperlink" Target="https://talan.bank.gov.ua/get-user-certificate/XA_LLe2cApVDrFZ3aj6t" TargetMode="External"/><Relationship Id="rId207" Type="http://schemas.openxmlformats.org/officeDocument/2006/relationships/hyperlink" Target="https://talan.bank.gov.ua/get-user-certificate/XA_LL_5gKwOEcHgqr8aR" TargetMode="External"/><Relationship Id="rId414" Type="http://schemas.openxmlformats.org/officeDocument/2006/relationships/hyperlink" Target="https://talan.bank.gov.ua/get-user-certificate/XA_LLNI_s73XHz2WUEk1" TargetMode="External"/><Relationship Id="rId498" Type="http://schemas.openxmlformats.org/officeDocument/2006/relationships/hyperlink" Target="https://talan.bank.gov.ua/get-user-certificate/XA_LLHlyOYyHJ-IEDNC_" TargetMode="External"/><Relationship Id="rId621" Type="http://schemas.openxmlformats.org/officeDocument/2006/relationships/hyperlink" Target="https://talan.bank.gov.ua/get-user-certificate/XA_LLA6txuFmVhJJ8ZFB" TargetMode="External"/><Relationship Id="rId1044" Type="http://schemas.openxmlformats.org/officeDocument/2006/relationships/hyperlink" Target="https://talan.bank.gov.ua/get-user-certificate/XA_LL3HFZsZHVx7aUiQB" TargetMode="External"/><Relationship Id="rId1251" Type="http://schemas.openxmlformats.org/officeDocument/2006/relationships/hyperlink" Target="https://talan.bank.gov.ua/get-user-certificate/XA_LLRLPh9whYBg4MigP" TargetMode="External"/><Relationship Id="rId260" Type="http://schemas.openxmlformats.org/officeDocument/2006/relationships/hyperlink" Target="https://talan.bank.gov.ua/get-user-certificate/XA_LLbtYmzFpBsdVnTX7" TargetMode="External"/><Relationship Id="rId719" Type="http://schemas.openxmlformats.org/officeDocument/2006/relationships/hyperlink" Target="https://talan.bank.gov.ua/get-user-certificate/XA_LLV0zKmqpFG2fBvTx" TargetMode="External"/><Relationship Id="rId926" Type="http://schemas.openxmlformats.org/officeDocument/2006/relationships/hyperlink" Target="https://talan.bank.gov.ua/get-user-certificate/XA_LLJpMd5mlWfwDzX8j" TargetMode="External"/><Relationship Id="rId1111" Type="http://schemas.openxmlformats.org/officeDocument/2006/relationships/hyperlink" Target="https://talan.bank.gov.ua/get-user-certificate/XA_LLZVllQcfAPponbKv" TargetMode="External"/><Relationship Id="rId55" Type="http://schemas.openxmlformats.org/officeDocument/2006/relationships/hyperlink" Target="https://talan.bank.gov.ua/get-user-certificate/XA_LLHaeiVxex9Cr0Q2W" TargetMode="External"/><Relationship Id="rId120" Type="http://schemas.openxmlformats.org/officeDocument/2006/relationships/hyperlink" Target="https://talan.bank.gov.ua/get-user-certificate/XA_LLJe1iPiXv8tZWt9I" TargetMode="External"/><Relationship Id="rId358" Type="http://schemas.openxmlformats.org/officeDocument/2006/relationships/hyperlink" Target="https://talan.bank.gov.ua/get-user-certificate/XA_LLbarViciHERLgxIu" TargetMode="External"/><Relationship Id="rId565" Type="http://schemas.openxmlformats.org/officeDocument/2006/relationships/hyperlink" Target="https://talan.bank.gov.ua/get-user-certificate/XA_LL4D0BxDdmr-oH-Je" TargetMode="External"/><Relationship Id="rId772" Type="http://schemas.openxmlformats.org/officeDocument/2006/relationships/hyperlink" Target="https://talan.bank.gov.ua/get-user-certificate/XA_LLVXD3Kf6i3cd-1HJ" TargetMode="External"/><Relationship Id="rId1195" Type="http://schemas.openxmlformats.org/officeDocument/2006/relationships/hyperlink" Target="https://talan.bank.gov.ua/get-user-certificate/XA_LL1Hqw4o2zlpQw4nh" TargetMode="External"/><Relationship Id="rId1209" Type="http://schemas.openxmlformats.org/officeDocument/2006/relationships/hyperlink" Target="https://talan.bank.gov.ua/get-user-certificate/XA_LLIVLCQ-8FJo-4-Uk" TargetMode="External"/><Relationship Id="rId218" Type="http://schemas.openxmlformats.org/officeDocument/2006/relationships/hyperlink" Target="https://talan.bank.gov.ua/get-user-certificate/XA_LLP_VMx8THPrPiYTe" TargetMode="External"/><Relationship Id="rId425" Type="http://schemas.openxmlformats.org/officeDocument/2006/relationships/hyperlink" Target="https://talan.bank.gov.ua/get-user-certificate/XA_LL4F5JfLldJ_KZzZ9" TargetMode="External"/><Relationship Id="rId632" Type="http://schemas.openxmlformats.org/officeDocument/2006/relationships/hyperlink" Target="https://talan.bank.gov.ua/get-user-certificate/XA_LLTPHDUWSb2Ynbhf6" TargetMode="External"/><Relationship Id="rId1055" Type="http://schemas.openxmlformats.org/officeDocument/2006/relationships/hyperlink" Target="https://talan.bank.gov.ua/get-user-certificate/XA_LLmqRxWCWmpptvSLg" TargetMode="External"/><Relationship Id="rId1262" Type="http://schemas.openxmlformats.org/officeDocument/2006/relationships/hyperlink" Target="https://talan.bank.gov.ua/get-user-certificate/XA_LLOXK53bq-OYyXAvr" TargetMode="External"/><Relationship Id="rId271" Type="http://schemas.openxmlformats.org/officeDocument/2006/relationships/hyperlink" Target="https://talan.bank.gov.ua/get-user-certificate/XA_LL5-00AhESvGwWmrl" TargetMode="External"/><Relationship Id="rId937" Type="http://schemas.openxmlformats.org/officeDocument/2006/relationships/hyperlink" Target="https://talan.bank.gov.ua/get-user-certificate/XA_LLuMb0irdthGcyUQe" TargetMode="External"/><Relationship Id="rId1122" Type="http://schemas.openxmlformats.org/officeDocument/2006/relationships/hyperlink" Target="https://talan.bank.gov.ua/get-user-certificate/XA_LLjv2U5VXtxTTBQiU" TargetMode="External"/><Relationship Id="rId66" Type="http://schemas.openxmlformats.org/officeDocument/2006/relationships/hyperlink" Target="https://talan.bank.gov.ua/get-user-certificate/XA_LL8vgZVtCy9dVeO1Q" TargetMode="External"/><Relationship Id="rId131" Type="http://schemas.openxmlformats.org/officeDocument/2006/relationships/hyperlink" Target="https://talan.bank.gov.ua/get-user-certificate/XA_LLe_zzPMep0V-rgm9" TargetMode="External"/><Relationship Id="rId369" Type="http://schemas.openxmlformats.org/officeDocument/2006/relationships/hyperlink" Target="https://talan.bank.gov.ua/get-user-certificate/XA_LLePISwduE6AM46jF" TargetMode="External"/><Relationship Id="rId576" Type="http://schemas.openxmlformats.org/officeDocument/2006/relationships/hyperlink" Target="https://talan.bank.gov.ua/get-user-certificate/XA_LLJqyazSV7oEgtguO" TargetMode="External"/><Relationship Id="rId783" Type="http://schemas.openxmlformats.org/officeDocument/2006/relationships/hyperlink" Target="https://talan.bank.gov.ua/get-user-certificate/XA_LLrrwvIB5TiadFSyw" TargetMode="External"/><Relationship Id="rId990" Type="http://schemas.openxmlformats.org/officeDocument/2006/relationships/hyperlink" Target="https://talan.bank.gov.ua/get-user-certificate/XA_LLnJwMxaKdiCDmPnw" TargetMode="External"/><Relationship Id="rId229" Type="http://schemas.openxmlformats.org/officeDocument/2006/relationships/hyperlink" Target="https://talan.bank.gov.ua/get-user-certificate/XA_LLzgkF9tAtnmQRUmw" TargetMode="External"/><Relationship Id="rId436" Type="http://schemas.openxmlformats.org/officeDocument/2006/relationships/hyperlink" Target="https://talan.bank.gov.ua/get-user-certificate/XA_LLvHAinsE0KcH7l_3" TargetMode="External"/><Relationship Id="rId643" Type="http://schemas.openxmlformats.org/officeDocument/2006/relationships/hyperlink" Target="https://talan.bank.gov.ua/get-user-certificate/XA_LLsKmECRHOig6Xn-O" TargetMode="External"/><Relationship Id="rId1066" Type="http://schemas.openxmlformats.org/officeDocument/2006/relationships/hyperlink" Target="https://talan.bank.gov.ua/get-user-certificate/XA_LLdaowdMMCB23MN_M" TargetMode="External"/><Relationship Id="rId1273" Type="http://schemas.openxmlformats.org/officeDocument/2006/relationships/hyperlink" Target="https://talan.bank.gov.ua/get-user-certificate/XA_LLCGPz8plngUH5mnK" TargetMode="External"/><Relationship Id="rId850" Type="http://schemas.openxmlformats.org/officeDocument/2006/relationships/hyperlink" Target="https://talan.bank.gov.ua/get-user-certificate/XA_LLYYVMvCtAaabQdwd" TargetMode="External"/><Relationship Id="rId948" Type="http://schemas.openxmlformats.org/officeDocument/2006/relationships/hyperlink" Target="https://talan.bank.gov.ua/get-user-certificate/XA_LLKN0qTtIZw1jj4Nf" TargetMode="External"/><Relationship Id="rId1133" Type="http://schemas.openxmlformats.org/officeDocument/2006/relationships/hyperlink" Target="https://talan.bank.gov.ua/get-user-certificate/XA_LLqlx3HUUAw2HNF32" TargetMode="External"/><Relationship Id="rId77" Type="http://schemas.openxmlformats.org/officeDocument/2006/relationships/hyperlink" Target="https://talan.bank.gov.ua/get-user-certificate/XA_LLxJY_642YIBeYnij" TargetMode="External"/><Relationship Id="rId282" Type="http://schemas.openxmlformats.org/officeDocument/2006/relationships/hyperlink" Target="https://talan.bank.gov.ua/get-user-certificate/XA_LL54TyMFvRRB_YszZ" TargetMode="External"/><Relationship Id="rId503" Type="http://schemas.openxmlformats.org/officeDocument/2006/relationships/hyperlink" Target="https://talan.bank.gov.ua/get-user-certificate/XA_LL8yZ6wRfwgRpbir0" TargetMode="External"/><Relationship Id="rId587" Type="http://schemas.openxmlformats.org/officeDocument/2006/relationships/hyperlink" Target="https://talan.bank.gov.ua/get-user-certificate/XA_LLBC1RyDF5ivMZEtj" TargetMode="External"/><Relationship Id="rId710" Type="http://schemas.openxmlformats.org/officeDocument/2006/relationships/hyperlink" Target="https://talan.bank.gov.ua/get-user-certificate/XA_LL4o8pe4FoXd44cr7" TargetMode="External"/><Relationship Id="rId808" Type="http://schemas.openxmlformats.org/officeDocument/2006/relationships/hyperlink" Target="https://talan.bank.gov.ua/get-user-certificate/XA_LLKN07jGkXE8mL5cI" TargetMode="External"/><Relationship Id="rId8" Type="http://schemas.openxmlformats.org/officeDocument/2006/relationships/hyperlink" Target="https://talan.bank.gov.ua/get-user-certificate/XA_LLg9rTmcNREMnkBRI" TargetMode="External"/><Relationship Id="rId142" Type="http://schemas.openxmlformats.org/officeDocument/2006/relationships/hyperlink" Target="https://talan.bank.gov.ua/get-user-certificate/XA_LLz1U9-2oQ_kOY001" TargetMode="External"/><Relationship Id="rId447" Type="http://schemas.openxmlformats.org/officeDocument/2006/relationships/hyperlink" Target="https://talan.bank.gov.ua/get-user-certificate/XA_LLeTlNPyYiMqQ3ijt" TargetMode="External"/><Relationship Id="rId794" Type="http://schemas.openxmlformats.org/officeDocument/2006/relationships/hyperlink" Target="https://talan.bank.gov.ua/get-user-certificate/XA_LLXmMV1kqvzI6I2WP" TargetMode="External"/><Relationship Id="rId1077" Type="http://schemas.openxmlformats.org/officeDocument/2006/relationships/hyperlink" Target="https://talan.bank.gov.ua/get-user-certificate/XA_LLyzxoSvpzaBuxMnS" TargetMode="External"/><Relationship Id="rId1200" Type="http://schemas.openxmlformats.org/officeDocument/2006/relationships/hyperlink" Target="https://talan.bank.gov.ua/get-user-certificate/XA_LLHgqRybWatn2hLUm" TargetMode="External"/><Relationship Id="rId654" Type="http://schemas.openxmlformats.org/officeDocument/2006/relationships/hyperlink" Target="https://talan.bank.gov.ua/get-user-certificate/XA_LLh9VaseAxWhxG7Qd" TargetMode="External"/><Relationship Id="rId861" Type="http://schemas.openxmlformats.org/officeDocument/2006/relationships/hyperlink" Target="https://talan.bank.gov.ua/get-user-certificate/XA_LLAdZPMpxZ2BTeqmy" TargetMode="External"/><Relationship Id="rId959" Type="http://schemas.openxmlformats.org/officeDocument/2006/relationships/hyperlink" Target="https://talan.bank.gov.ua/get-user-certificate/XA_LL0AYOf4OmzKv7rff" TargetMode="External"/><Relationship Id="rId1284" Type="http://schemas.openxmlformats.org/officeDocument/2006/relationships/hyperlink" Target="https://talan.bank.gov.ua/get-user-certificate/XA_LLkikyjMH_Elw4y38" TargetMode="External"/><Relationship Id="rId293" Type="http://schemas.openxmlformats.org/officeDocument/2006/relationships/hyperlink" Target="https://talan.bank.gov.ua/get-user-certificate/XA_LLx3kKiqLiv57J_rk" TargetMode="External"/><Relationship Id="rId307" Type="http://schemas.openxmlformats.org/officeDocument/2006/relationships/hyperlink" Target="https://talan.bank.gov.ua/get-user-certificate/XA_LLMyq5A8TetuQpjPO" TargetMode="External"/><Relationship Id="rId514" Type="http://schemas.openxmlformats.org/officeDocument/2006/relationships/hyperlink" Target="https://talan.bank.gov.ua/get-user-certificate/XA_LL5LHBU3jb9Cf3L98" TargetMode="External"/><Relationship Id="rId721" Type="http://schemas.openxmlformats.org/officeDocument/2006/relationships/hyperlink" Target="https://talan.bank.gov.ua/get-user-certificate/XA_LLUEIo9EQnAfsZGHm" TargetMode="External"/><Relationship Id="rId1144" Type="http://schemas.openxmlformats.org/officeDocument/2006/relationships/hyperlink" Target="https://talan.bank.gov.ua/get-user-certificate/XA_LLMjZhUWwGhbpAv2o" TargetMode="External"/><Relationship Id="rId88" Type="http://schemas.openxmlformats.org/officeDocument/2006/relationships/hyperlink" Target="https://talan.bank.gov.ua/get-user-certificate/XA_LLFIQx1kgp1lISBC0" TargetMode="External"/><Relationship Id="rId153" Type="http://schemas.openxmlformats.org/officeDocument/2006/relationships/hyperlink" Target="https://talan.bank.gov.ua/get-user-certificate/XA_LLIrfsqntl_iqJQTq" TargetMode="External"/><Relationship Id="rId360" Type="http://schemas.openxmlformats.org/officeDocument/2006/relationships/hyperlink" Target="https://talan.bank.gov.ua/get-user-certificate/XA_LL6qDzWfB53D4e01z" TargetMode="External"/><Relationship Id="rId598" Type="http://schemas.openxmlformats.org/officeDocument/2006/relationships/hyperlink" Target="https://talan.bank.gov.ua/get-user-certificate/XA_LLaDHmQ5eRF7p2HAn" TargetMode="External"/><Relationship Id="rId819" Type="http://schemas.openxmlformats.org/officeDocument/2006/relationships/hyperlink" Target="https://talan.bank.gov.ua/get-user-certificate/XA_LLdDMeelxG1tMIbyx" TargetMode="External"/><Relationship Id="rId1004" Type="http://schemas.openxmlformats.org/officeDocument/2006/relationships/hyperlink" Target="https://talan.bank.gov.ua/get-user-certificate/XA_LLtb0nYGXsWz2ovIn" TargetMode="External"/><Relationship Id="rId1211" Type="http://schemas.openxmlformats.org/officeDocument/2006/relationships/hyperlink" Target="https://talan.bank.gov.ua/get-user-certificate/XA_LLbxt_1cjYtIfa2oq" TargetMode="External"/><Relationship Id="rId220" Type="http://schemas.openxmlformats.org/officeDocument/2006/relationships/hyperlink" Target="https://talan.bank.gov.ua/get-user-certificate/XA_LLqR4L6kjWCrH96Vd" TargetMode="External"/><Relationship Id="rId458" Type="http://schemas.openxmlformats.org/officeDocument/2006/relationships/hyperlink" Target="https://talan.bank.gov.ua/get-user-certificate/XA_LLnOEKnL6FYSnrtlG" TargetMode="External"/><Relationship Id="rId665" Type="http://schemas.openxmlformats.org/officeDocument/2006/relationships/hyperlink" Target="https://talan.bank.gov.ua/get-user-certificate/XA_LLeoQFqBlJCPHJhLb" TargetMode="External"/><Relationship Id="rId872" Type="http://schemas.openxmlformats.org/officeDocument/2006/relationships/hyperlink" Target="https://talan.bank.gov.ua/get-user-certificate/XA_LLBW7rL_Sr8mu3RT2" TargetMode="External"/><Relationship Id="rId1088" Type="http://schemas.openxmlformats.org/officeDocument/2006/relationships/hyperlink" Target="https://talan.bank.gov.ua/get-user-certificate/XA_LLe2N7iAH2SGRtph4" TargetMode="External"/><Relationship Id="rId15" Type="http://schemas.openxmlformats.org/officeDocument/2006/relationships/hyperlink" Target="https://talan.bank.gov.ua/get-user-certificate/XA_LLZmISQ5lio0EFYJw" TargetMode="External"/><Relationship Id="rId318" Type="http://schemas.openxmlformats.org/officeDocument/2006/relationships/hyperlink" Target="https://talan.bank.gov.ua/get-user-certificate/XA_LL0V_ocbkPUCr4W-T" TargetMode="External"/><Relationship Id="rId525" Type="http://schemas.openxmlformats.org/officeDocument/2006/relationships/hyperlink" Target="https://talan.bank.gov.ua/get-user-certificate/XA_LLJECAu7ivkGe4ADN" TargetMode="External"/><Relationship Id="rId732" Type="http://schemas.openxmlformats.org/officeDocument/2006/relationships/hyperlink" Target="https://talan.bank.gov.ua/get-user-certificate/XA_LL8ixK5kNHo5MqLzM" TargetMode="External"/><Relationship Id="rId1155" Type="http://schemas.openxmlformats.org/officeDocument/2006/relationships/hyperlink" Target="https://talan.bank.gov.ua/get-user-certificate/XA_LLFDlVf0ZCRFtlMky" TargetMode="External"/><Relationship Id="rId99" Type="http://schemas.openxmlformats.org/officeDocument/2006/relationships/hyperlink" Target="https://talan.bank.gov.ua/get-user-certificate/XA_LLbydbVKJ7TZCKXS-" TargetMode="External"/><Relationship Id="rId164" Type="http://schemas.openxmlformats.org/officeDocument/2006/relationships/hyperlink" Target="https://talan.bank.gov.ua/get-user-certificate/XA_LL6w0q9MSsstQtEke" TargetMode="External"/><Relationship Id="rId371" Type="http://schemas.openxmlformats.org/officeDocument/2006/relationships/hyperlink" Target="https://talan.bank.gov.ua/get-user-certificate/XA_LLaK2n2S827mQrRb9" TargetMode="External"/><Relationship Id="rId1015" Type="http://schemas.openxmlformats.org/officeDocument/2006/relationships/hyperlink" Target="https://talan.bank.gov.ua/get-user-certificate/XA_LLa8O3e0yBkjJrpYQ" TargetMode="External"/><Relationship Id="rId1222" Type="http://schemas.openxmlformats.org/officeDocument/2006/relationships/hyperlink" Target="https://talan.bank.gov.ua/get-user-certificate/XA_LLLP6j41rKy5fUUqA" TargetMode="External"/><Relationship Id="rId469" Type="http://schemas.openxmlformats.org/officeDocument/2006/relationships/hyperlink" Target="https://talan.bank.gov.ua/get-user-certificate/XA_LLTME8wjLep23prxa" TargetMode="External"/><Relationship Id="rId676" Type="http://schemas.openxmlformats.org/officeDocument/2006/relationships/hyperlink" Target="https://talan.bank.gov.ua/get-user-certificate/XA_LL2b8xIAv3yGe3ldS" TargetMode="External"/><Relationship Id="rId883" Type="http://schemas.openxmlformats.org/officeDocument/2006/relationships/hyperlink" Target="https://talan.bank.gov.ua/get-user-certificate/XA_LLoCJwh0pCLVFmsrD" TargetMode="External"/><Relationship Id="rId1099" Type="http://schemas.openxmlformats.org/officeDocument/2006/relationships/hyperlink" Target="https://talan.bank.gov.ua/get-user-certificate/XA_LL_GmuA4m-u1e5xcQ" TargetMode="External"/><Relationship Id="rId26" Type="http://schemas.openxmlformats.org/officeDocument/2006/relationships/hyperlink" Target="https://talan.bank.gov.ua/get-user-certificate/XA_LL2DKyTwto1ZxIqie" TargetMode="External"/><Relationship Id="rId231" Type="http://schemas.openxmlformats.org/officeDocument/2006/relationships/hyperlink" Target="https://talan.bank.gov.ua/get-user-certificate/XA_LL9v5CpRkrKm6-REw" TargetMode="External"/><Relationship Id="rId329" Type="http://schemas.openxmlformats.org/officeDocument/2006/relationships/hyperlink" Target="https://talan.bank.gov.ua/get-user-certificate/XA_LLbjV0Y9-9exmLSrQ" TargetMode="External"/><Relationship Id="rId536" Type="http://schemas.openxmlformats.org/officeDocument/2006/relationships/hyperlink" Target="https://talan.bank.gov.ua/get-user-certificate/XA_LLbyST1LRGtDquh6Q" TargetMode="External"/><Relationship Id="rId1166" Type="http://schemas.openxmlformats.org/officeDocument/2006/relationships/hyperlink" Target="https://talan.bank.gov.ua/get-user-certificate/XA_LLgvLwoPA5psNayHN" TargetMode="External"/><Relationship Id="rId175" Type="http://schemas.openxmlformats.org/officeDocument/2006/relationships/hyperlink" Target="https://talan.bank.gov.ua/get-user-certificate/XA_LL7PAKjMK3clg5yNY" TargetMode="External"/><Relationship Id="rId743" Type="http://schemas.openxmlformats.org/officeDocument/2006/relationships/hyperlink" Target="https://talan.bank.gov.ua/get-user-certificate/XA_LLsl0f7-okcsNzh-L" TargetMode="External"/><Relationship Id="rId950" Type="http://schemas.openxmlformats.org/officeDocument/2006/relationships/hyperlink" Target="https://talan.bank.gov.ua/get-user-certificate/XA_LLW4HQyzRQkTsIw8E" TargetMode="External"/><Relationship Id="rId1026" Type="http://schemas.openxmlformats.org/officeDocument/2006/relationships/hyperlink" Target="https://talan.bank.gov.ua/get-user-certificate/XA_LLsrpPF4LuXKzLm3J" TargetMode="External"/><Relationship Id="rId382" Type="http://schemas.openxmlformats.org/officeDocument/2006/relationships/hyperlink" Target="https://talan.bank.gov.ua/get-user-certificate/XA_LL_xaUoj6BlWIR9hf" TargetMode="External"/><Relationship Id="rId603" Type="http://schemas.openxmlformats.org/officeDocument/2006/relationships/hyperlink" Target="https://talan.bank.gov.ua/get-user-certificate/XA_LLHuARX5WU1uyn8Zo" TargetMode="External"/><Relationship Id="rId687" Type="http://schemas.openxmlformats.org/officeDocument/2006/relationships/hyperlink" Target="https://talan.bank.gov.ua/get-user-certificate/XA_LLB_MlJYSSQ4LAuQt" TargetMode="External"/><Relationship Id="rId810" Type="http://schemas.openxmlformats.org/officeDocument/2006/relationships/hyperlink" Target="https://talan.bank.gov.ua/get-user-certificate/XA_LL_W3QZjRIzjj-xgJ" TargetMode="External"/><Relationship Id="rId908" Type="http://schemas.openxmlformats.org/officeDocument/2006/relationships/hyperlink" Target="https://talan.bank.gov.ua/get-user-certificate/XA_LLCiTyuC3FneBRpt_" TargetMode="External"/><Relationship Id="rId1233" Type="http://schemas.openxmlformats.org/officeDocument/2006/relationships/hyperlink" Target="https://talan.bank.gov.ua/get-user-certificate/XA_LL0u8sPgKXm5d3Wwo" TargetMode="External"/><Relationship Id="rId242" Type="http://schemas.openxmlformats.org/officeDocument/2006/relationships/hyperlink" Target="https://talan.bank.gov.ua/get-user-certificate/XA_LL1w-4umQ8FJN2dZ4" TargetMode="External"/><Relationship Id="rId894" Type="http://schemas.openxmlformats.org/officeDocument/2006/relationships/hyperlink" Target="https://talan.bank.gov.ua/get-user-certificate/XA_LLubWDGQ0LbFLDDls" TargetMode="External"/><Relationship Id="rId1177" Type="http://schemas.openxmlformats.org/officeDocument/2006/relationships/hyperlink" Target="https://talan.bank.gov.ua/get-user-certificate/XA_LLWiMDiPPFpwmBG7F" TargetMode="External"/><Relationship Id="rId37" Type="http://schemas.openxmlformats.org/officeDocument/2006/relationships/hyperlink" Target="https://talan.bank.gov.ua/get-user-certificate/XA_LLopSXIRWWfxfrHOe" TargetMode="External"/><Relationship Id="rId102" Type="http://schemas.openxmlformats.org/officeDocument/2006/relationships/hyperlink" Target="https://talan.bank.gov.ua/get-user-certificate/XA_LLEqWFl9q76ciEtit" TargetMode="External"/><Relationship Id="rId547" Type="http://schemas.openxmlformats.org/officeDocument/2006/relationships/hyperlink" Target="https://talan.bank.gov.ua/get-user-certificate/XA_LLZiyUhKTIR-2_7FE" TargetMode="External"/><Relationship Id="rId754" Type="http://schemas.openxmlformats.org/officeDocument/2006/relationships/hyperlink" Target="https://talan.bank.gov.ua/get-user-certificate/XA_LLwXeEr8lEzHsPdov" TargetMode="External"/><Relationship Id="rId961" Type="http://schemas.openxmlformats.org/officeDocument/2006/relationships/hyperlink" Target="https://talan.bank.gov.ua/get-user-certificate/XA_LL0rMZ6yjOsHPi5HT" TargetMode="External"/><Relationship Id="rId90" Type="http://schemas.openxmlformats.org/officeDocument/2006/relationships/hyperlink" Target="https://talan.bank.gov.ua/get-user-certificate/XA_LLkNTOL1eWyQLCKn9" TargetMode="External"/><Relationship Id="rId186" Type="http://schemas.openxmlformats.org/officeDocument/2006/relationships/hyperlink" Target="https://talan.bank.gov.ua/get-user-certificate/XA_LLyrDXu387R5IGfXF" TargetMode="External"/><Relationship Id="rId393" Type="http://schemas.openxmlformats.org/officeDocument/2006/relationships/hyperlink" Target="https://talan.bank.gov.ua/get-user-certificate/XA_LLODyxW9wQmqw3-ho" TargetMode="External"/><Relationship Id="rId407" Type="http://schemas.openxmlformats.org/officeDocument/2006/relationships/hyperlink" Target="https://talan.bank.gov.ua/get-user-certificate/XA_LLiW-VbR8zxiMLOLm" TargetMode="External"/><Relationship Id="rId614" Type="http://schemas.openxmlformats.org/officeDocument/2006/relationships/hyperlink" Target="https://talan.bank.gov.ua/get-user-certificate/XA_LLqBVs8V5T9Hqh54N" TargetMode="External"/><Relationship Id="rId821" Type="http://schemas.openxmlformats.org/officeDocument/2006/relationships/hyperlink" Target="https://talan.bank.gov.ua/get-user-certificate/XA_LLpTtRaWrpo8zvA-r" TargetMode="External"/><Relationship Id="rId1037" Type="http://schemas.openxmlformats.org/officeDocument/2006/relationships/hyperlink" Target="https://talan.bank.gov.ua/get-user-certificate/XA_LLV_TclnBSUJM6-eZ" TargetMode="External"/><Relationship Id="rId1244" Type="http://schemas.openxmlformats.org/officeDocument/2006/relationships/hyperlink" Target="https://talan.bank.gov.ua/get-user-certificate/XA_LL1h3R2KAcZQ9thFg" TargetMode="External"/><Relationship Id="rId253" Type="http://schemas.openxmlformats.org/officeDocument/2006/relationships/hyperlink" Target="https://talan.bank.gov.ua/get-user-certificate/XA_LLOHaRP9nwmfioZId" TargetMode="External"/><Relationship Id="rId460" Type="http://schemas.openxmlformats.org/officeDocument/2006/relationships/hyperlink" Target="https://talan.bank.gov.ua/get-user-certificate/XA_LLVjwJApvaycuarsD" TargetMode="External"/><Relationship Id="rId698" Type="http://schemas.openxmlformats.org/officeDocument/2006/relationships/hyperlink" Target="https://talan.bank.gov.ua/get-user-certificate/XA_LLLy5MIGL0QuE-ntR" TargetMode="External"/><Relationship Id="rId919" Type="http://schemas.openxmlformats.org/officeDocument/2006/relationships/hyperlink" Target="https://talan.bank.gov.ua/get-user-certificate/XA_LLMnOKqLtKuE3g8Ud" TargetMode="External"/><Relationship Id="rId1090" Type="http://schemas.openxmlformats.org/officeDocument/2006/relationships/hyperlink" Target="https://talan.bank.gov.ua/get-user-certificate/XA_LLXcXxyV0n6cucRwf" TargetMode="External"/><Relationship Id="rId1104" Type="http://schemas.openxmlformats.org/officeDocument/2006/relationships/hyperlink" Target="https://talan.bank.gov.ua/get-user-certificate/XA_LLIMvlq2jCqXmsGrJ" TargetMode="External"/><Relationship Id="rId48" Type="http://schemas.openxmlformats.org/officeDocument/2006/relationships/hyperlink" Target="https://talan.bank.gov.ua/get-user-certificate/XA_LL4QP075eB6hQ9E7B" TargetMode="External"/><Relationship Id="rId113" Type="http://schemas.openxmlformats.org/officeDocument/2006/relationships/hyperlink" Target="https://talan.bank.gov.ua/get-user-certificate/XA_LLYJ7JjvQc7rac2QD" TargetMode="External"/><Relationship Id="rId320" Type="http://schemas.openxmlformats.org/officeDocument/2006/relationships/hyperlink" Target="https://talan.bank.gov.ua/get-user-certificate/XA_LLbmKyFXsdX4xRMec" TargetMode="External"/><Relationship Id="rId558" Type="http://schemas.openxmlformats.org/officeDocument/2006/relationships/hyperlink" Target="https://talan.bank.gov.ua/get-user-certificate/XA_LLJfYIyO5kMuB7g_L" TargetMode="External"/><Relationship Id="rId765" Type="http://schemas.openxmlformats.org/officeDocument/2006/relationships/hyperlink" Target="https://talan.bank.gov.ua/get-user-certificate/XA_LL-yDIJvBw9ZA7PZg" TargetMode="External"/><Relationship Id="rId972" Type="http://schemas.openxmlformats.org/officeDocument/2006/relationships/hyperlink" Target="https://talan.bank.gov.ua/get-user-certificate/XA_LLciDqTMHzQ7xBOn-" TargetMode="External"/><Relationship Id="rId1188" Type="http://schemas.openxmlformats.org/officeDocument/2006/relationships/hyperlink" Target="https://talan.bank.gov.ua/get-user-certificate/XA_LLFWG1REXBF4wnnpR" TargetMode="External"/><Relationship Id="rId197" Type="http://schemas.openxmlformats.org/officeDocument/2006/relationships/hyperlink" Target="https://talan.bank.gov.ua/get-user-certificate/XA_LL8vrZJ1_hOQzizuf" TargetMode="External"/><Relationship Id="rId418" Type="http://schemas.openxmlformats.org/officeDocument/2006/relationships/hyperlink" Target="https://talan.bank.gov.ua/get-user-certificate/XA_LLPZUgznFl35P9FWC" TargetMode="External"/><Relationship Id="rId625" Type="http://schemas.openxmlformats.org/officeDocument/2006/relationships/hyperlink" Target="https://talan.bank.gov.ua/get-user-certificate/XA_LLK3k8MCqs1PERzat" TargetMode="External"/><Relationship Id="rId832" Type="http://schemas.openxmlformats.org/officeDocument/2006/relationships/hyperlink" Target="https://talan.bank.gov.ua/get-user-certificate/XA_LLcX5NgkvS23NyMeW" TargetMode="External"/><Relationship Id="rId1048" Type="http://schemas.openxmlformats.org/officeDocument/2006/relationships/hyperlink" Target="https://talan.bank.gov.ua/get-user-certificate/XA_LLFJ2yxGcSdi34kij" TargetMode="External"/><Relationship Id="rId1255" Type="http://schemas.openxmlformats.org/officeDocument/2006/relationships/hyperlink" Target="https://talan.bank.gov.ua/get-user-certificate/XA_LL3gO4lnw09hgkLpm" TargetMode="External"/><Relationship Id="rId264" Type="http://schemas.openxmlformats.org/officeDocument/2006/relationships/hyperlink" Target="https://talan.bank.gov.ua/get-user-certificate/XA_LL-Qa3IjWaCyUKkOh" TargetMode="External"/><Relationship Id="rId471" Type="http://schemas.openxmlformats.org/officeDocument/2006/relationships/hyperlink" Target="https://talan.bank.gov.ua/get-user-certificate/XA_LLhQxJ6ILFeZQx9Dq" TargetMode="External"/><Relationship Id="rId1115" Type="http://schemas.openxmlformats.org/officeDocument/2006/relationships/hyperlink" Target="https://talan.bank.gov.ua/get-user-certificate/XA_LLnsMyHmW3d15bSuE" TargetMode="External"/><Relationship Id="rId59" Type="http://schemas.openxmlformats.org/officeDocument/2006/relationships/hyperlink" Target="https://talan.bank.gov.ua/get-user-certificate/XA_LL5YrRYUiwO0rYyoy" TargetMode="External"/><Relationship Id="rId124" Type="http://schemas.openxmlformats.org/officeDocument/2006/relationships/hyperlink" Target="https://talan.bank.gov.ua/get-user-certificate/XA_LLvMglJHtvTM_0xEp" TargetMode="External"/><Relationship Id="rId569" Type="http://schemas.openxmlformats.org/officeDocument/2006/relationships/hyperlink" Target="https://talan.bank.gov.ua/get-user-certificate/XA_LLgSWrtPM201aYB3s" TargetMode="External"/><Relationship Id="rId776" Type="http://schemas.openxmlformats.org/officeDocument/2006/relationships/hyperlink" Target="https://talan.bank.gov.ua/get-user-certificate/XA_LLnE3T2wTZseUK-Gr" TargetMode="External"/><Relationship Id="rId983" Type="http://schemas.openxmlformats.org/officeDocument/2006/relationships/hyperlink" Target="https://talan.bank.gov.ua/get-user-certificate/XA_LL9cqudQpPup2JYsr" TargetMode="External"/><Relationship Id="rId1199" Type="http://schemas.openxmlformats.org/officeDocument/2006/relationships/hyperlink" Target="https://talan.bank.gov.ua/get-user-certificate/XA_LL78NJoV7-0Dp3m4F" TargetMode="External"/><Relationship Id="rId331" Type="http://schemas.openxmlformats.org/officeDocument/2006/relationships/hyperlink" Target="https://talan.bank.gov.ua/get-user-certificate/XA_LLqAAw0Z_g2Ig6JQN" TargetMode="External"/><Relationship Id="rId429" Type="http://schemas.openxmlformats.org/officeDocument/2006/relationships/hyperlink" Target="https://talan.bank.gov.ua/get-user-certificate/XA_LLXUi59ENm73kGAVK" TargetMode="External"/><Relationship Id="rId636" Type="http://schemas.openxmlformats.org/officeDocument/2006/relationships/hyperlink" Target="https://talan.bank.gov.ua/get-user-certificate/XA_LLmserjgEZieV_MSP" TargetMode="External"/><Relationship Id="rId1059" Type="http://schemas.openxmlformats.org/officeDocument/2006/relationships/hyperlink" Target="https://talan.bank.gov.ua/get-user-certificate/XA_LLWDqQYSnSU9HMX36" TargetMode="External"/><Relationship Id="rId1266" Type="http://schemas.openxmlformats.org/officeDocument/2006/relationships/hyperlink" Target="https://talan.bank.gov.ua/get-user-certificate/XA_LLbJMuZ996D-iIBSu" TargetMode="External"/><Relationship Id="rId843" Type="http://schemas.openxmlformats.org/officeDocument/2006/relationships/hyperlink" Target="https://talan.bank.gov.ua/get-user-certificate/XA_LLJ_HhSS5ktzWfP8n" TargetMode="External"/><Relationship Id="rId1126" Type="http://schemas.openxmlformats.org/officeDocument/2006/relationships/hyperlink" Target="https://talan.bank.gov.ua/get-user-certificate/XA_LLga3nM70BwHSzEBO" TargetMode="External"/><Relationship Id="rId275" Type="http://schemas.openxmlformats.org/officeDocument/2006/relationships/hyperlink" Target="https://talan.bank.gov.ua/get-user-certificate/XA_LLvmPwmFZJxPFUXOf" TargetMode="External"/><Relationship Id="rId482" Type="http://schemas.openxmlformats.org/officeDocument/2006/relationships/hyperlink" Target="https://talan.bank.gov.ua/get-user-certificate/XA_LL2EM6BILetN_qZP7" TargetMode="External"/><Relationship Id="rId703" Type="http://schemas.openxmlformats.org/officeDocument/2006/relationships/hyperlink" Target="https://talan.bank.gov.ua/get-user-certificate/XA_LLDWtmkreSsocdLA_" TargetMode="External"/><Relationship Id="rId910" Type="http://schemas.openxmlformats.org/officeDocument/2006/relationships/hyperlink" Target="https://talan.bank.gov.ua/get-user-certificate/XA_LLgbvmX5wmgtnZWk6" TargetMode="External"/><Relationship Id="rId135" Type="http://schemas.openxmlformats.org/officeDocument/2006/relationships/hyperlink" Target="https://talan.bank.gov.ua/get-user-certificate/XA_LLTqz6mivRz8Fwetl" TargetMode="External"/><Relationship Id="rId342" Type="http://schemas.openxmlformats.org/officeDocument/2006/relationships/hyperlink" Target="https://talan.bank.gov.ua/get-user-certificate/XA_LLB2ggNPJQg5kTcJE" TargetMode="External"/><Relationship Id="rId787" Type="http://schemas.openxmlformats.org/officeDocument/2006/relationships/hyperlink" Target="https://talan.bank.gov.ua/get-user-certificate/XA_LLAO1jdTJ-Oy2ygs2" TargetMode="External"/><Relationship Id="rId994" Type="http://schemas.openxmlformats.org/officeDocument/2006/relationships/hyperlink" Target="https://talan.bank.gov.ua/get-user-certificate/XA_LLK6IC5nrFrMAt4Ju" TargetMode="External"/><Relationship Id="rId202" Type="http://schemas.openxmlformats.org/officeDocument/2006/relationships/hyperlink" Target="https://talan.bank.gov.ua/get-user-certificate/XA_LLQycJ2uQQ_G0iG-u" TargetMode="External"/><Relationship Id="rId647" Type="http://schemas.openxmlformats.org/officeDocument/2006/relationships/hyperlink" Target="https://talan.bank.gov.ua/get-user-certificate/XA_LL-yC7QYxijofKh3b" TargetMode="External"/><Relationship Id="rId854" Type="http://schemas.openxmlformats.org/officeDocument/2006/relationships/hyperlink" Target="https://talan.bank.gov.ua/get-user-certificate/XA_LLsV7rVKh-bhr-b4s" TargetMode="External"/><Relationship Id="rId1277" Type="http://schemas.openxmlformats.org/officeDocument/2006/relationships/hyperlink" Target="https://talan.bank.gov.ua/get-user-certificate/XA_LLezRP7e7Snv5TLDb" TargetMode="External"/><Relationship Id="rId286" Type="http://schemas.openxmlformats.org/officeDocument/2006/relationships/hyperlink" Target="https://talan.bank.gov.ua/get-user-certificate/XA_LLyMe93HbTtDWXhMB" TargetMode="External"/><Relationship Id="rId493" Type="http://schemas.openxmlformats.org/officeDocument/2006/relationships/hyperlink" Target="https://talan.bank.gov.ua/get-user-certificate/XA_LL2cwt2wpIb-hug3T" TargetMode="External"/><Relationship Id="rId507" Type="http://schemas.openxmlformats.org/officeDocument/2006/relationships/hyperlink" Target="https://talan.bank.gov.ua/get-user-certificate/XA_LLuQY8vj_xK3n9cFw" TargetMode="External"/><Relationship Id="rId714" Type="http://schemas.openxmlformats.org/officeDocument/2006/relationships/hyperlink" Target="https://talan.bank.gov.ua/get-user-certificate/XA_LLuDWND_OcLNLU1hH" TargetMode="External"/><Relationship Id="rId921" Type="http://schemas.openxmlformats.org/officeDocument/2006/relationships/hyperlink" Target="https://talan.bank.gov.ua/get-user-certificate/XA_LLWwCvNOxgHADu1d6" TargetMode="External"/><Relationship Id="rId1137" Type="http://schemas.openxmlformats.org/officeDocument/2006/relationships/hyperlink" Target="https://talan.bank.gov.ua/get-user-certificate/XA_LLxJw4qx6Hc4oVb9E" TargetMode="External"/><Relationship Id="rId50" Type="http://schemas.openxmlformats.org/officeDocument/2006/relationships/hyperlink" Target="https://talan.bank.gov.ua/get-user-certificate/XA_LL-YfVb_KhyDFoa98" TargetMode="External"/><Relationship Id="rId146" Type="http://schemas.openxmlformats.org/officeDocument/2006/relationships/hyperlink" Target="https://talan.bank.gov.ua/get-user-certificate/XA_LLF8lxQLYMcQAJcPr" TargetMode="External"/><Relationship Id="rId353" Type="http://schemas.openxmlformats.org/officeDocument/2006/relationships/hyperlink" Target="https://talan.bank.gov.ua/get-user-certificate/XA_LLvZhR2lkelz0GM4J" TargetMode="External"/><Relationship Id="rId560" Type="http://schemas.openxmlformats.org/officeDocument/2006/relationships/hyperlink" Target="https://talan.bank.gov.ua/get-user-certificate/XA_LLyQ5Zdmz_h1dNq9t" TargetMode="External"/><Relationship Id="rId798" Type="http://schemas.openxmlformats.org/officeDocument/2006/relationships/hyperlink" Target="https://talan.bank.gov.ua/get-user-certificate/XA_LLqCV0XkBpt2fsr2J" TargetMode="External"/><Relationship Id="rId1190" Type="http://schemas.openxmlformats.org/officeDocument/2006/relationships/hyperlink" Target="https://talan.bank.gov.ua/get-user-certificate/XA_LLZTcz8Kv9iBNTOLu" TargetMode="External"/><Relationship Id="rId1204" Type="http://schemas.openxmlformats.org/officeDocument/2006/relationships/hyperlink" Target="https://talan.bank.gov.ua/get-user-certificate/XA_LLPJk4KdyRX-YjoWS" TargetMode="External"/><Relationship Id="rId213" Type="http://schemas.openxmlformats.org/officeDocument/2006/relationships/hyperlink" Target="https://talan.bank.gov.ua/get-user-certificate/XA_LLmsskia20dWP6PQQ" TargetMode="External"/><Relationship Id="rId420" Type="http://schemas.openxmlformats.org/officeDocument/2006/relationships/hyperlink" Target="https://talan.bank.gov.ua/get-user-certificate/XA_LL97vojuoGcOcrMcN" TargetMode="External"/><Relationship Id="rId658" Type="http://schemas.openxmlformats.org/officeDocument/2006/relationships/hyperlink" Target="https://talan.bank.gov.ua/get-user-certificate/XA_LLZD1UNQhWwQCDWe_" TargetMode="External"/><Relationship Id="rId865" Type="http://schemas.openxmlformats.org/officeDocument/2006/relationships/hyperlink" Target="https://talan.bank.gov.ua/get-user-certificate/XA_LLKINeaRPcJlb6ScE" TargetMode="External"/><Relationship Id="rId1050" Type="http://schemas.openxmlformats.org/officeDocument/2006/relationships/hyperlink" Target="https://talan.bank.gov.ua/get-user-certificate/XA_LLPurmKhqUBbx9sFR" TargetMode="External"/><Relationship Id="rId1288" Type="http://schemas.openxmlformats.org/officeDocument/2006/relationships/hyperlink" Target="https://talan.bank.gov.ua/get-user-certificate/XA_LLqPuXtuYYdP1kmJ_" TargetMode="External"/><Relationship Id="rId297" Type="http://schemas.openxmlformats.org/officeDocument/2006/relationships/hyperlink" Target="https://talan.bank.gov.ua/get-user-certificate/XA_LLJpfdMqPqUH35DX7" TargetMode="External"/><Relationship Id="rId518" Type="http://schemas.openxmlformats.org/officeDocument/2006/relationships/hyperlink" Target="https://talan.bank.gov.ua/get-user-certificate/XA_LLxvKxKCD282LhgX-" TargetMode="External"/><Relationship Id="rId725" Type="http://schemas.openxmlformats.org/officeDocument/2006/relationships/hyperlink" Target="https://talan.bank.gov.ua/get-user-certificate/XA_LLE86VZKlV7c05AmB" TargetMode="External"/><Relationship Id="rId932" Type="http://schemas.openxmlformats.org/officeDocument/2006/relationships/hyperlink" Target="https://talan.bank.gov.ua/get-user-certificate/XA_LL0XH9y3_hjKmm4V0" TargetMode="External"/><Relationship Id="rId1148" Type="http://schemas.openxmlformats.org/officeDocument/2006/relationships/hyperlink" Target="https://talan.bank.gov.ua/get-user-certificate/XA_LLT5a1NxJ7rECAVGk" TargetMode="External"/><Relationship Id="rId157" Type="http://schemas.openxmlformats.org/officeDocument/2006/relationships/hyperlink" Target="https://talan.bank.gov.ua/get-user-certificate/XA_LLUrhwZQlonoBw3q4" TargetMode="External"/><Relationship Id="rId364" Type="http://schemas.openxmlformats.org/officeDocument/2006/relationships/hyperlink" Target="https://talan.bank.gov.ua/get-user-certificate/XA_LLw-XULxJgqIAQzCA" TargetMode="External"/><Relationship Id="rId1008" Type="http://schemas.openxmlformats.org/officeDocument/2006/relationships/hyperlink" Target="https://talan.bank.gov.ua/get-user-certificate/XA_LL1bLJt9ATiqZ4ZYH" TargetMode="External"/><Relationship Id="rId1215" Type="http://schemas.openxmlformats.org/officeDocument/2006/relationships/hyperlink" Target="https://talan.bank.gov.ua/get-user-certificate/XA_LLrwJNAzVl8qfIVh6" TargetMode="External"/><Relationship Id="rId61" Type="http://schemas.openxmlformats.org/officeDocument/2006/relationships/hyperlink" Target="https://talan.bank.gov.ua/get-user-certificate/XA_LLbvy5DZc5XNs_7GJ" TargetMode="External"/><Relationship Id="rId571" Type="http://schemas.openxmlformats.org/officeDocument/2006/relationships/hyperlink" Target="https://talan.bank.gov.ua/get-user-certificate/XA_LLgEHHAYgQyxlGD1z" TargetMode="External"/><Relationship Id="rId669" Type="http://schemas.openxmlformats.org/officeDocument/2006/relationships/hyperlink" Target="https://talan.bank.gov.ua/get-user-certificate/XA_LLQw09oqUoM9g7pQj" TargetMode="External"/><Relationship Id="rId876" Type="http://schemas.openxmlformats.org/officeDocument/2006/relationships/hyperlink" Target="https://talan.bank.gov.ua/get-user-certificate/XA_LLVbAw8W53DJDqis7" TargetMode="External"/><Relationship Id="rId19" Type="http://schemas.openxmlformats.org/officeDocument/2006/relationships/hyperlink" Target="https://talan.bank.gov.ua/get-user-certificate/XA_LLLkgAHFtR8FChTv6" TargetMode="External"/><Relationship Id="rId224" Type="http://schemas.openxmlformats.org/officeDocument/2006/relationships/hyperlink" Target="https://talan.bank.gov.ua/get-user-certificate/XA_LLHz5JW_9FIPA7b0N" TargetMode="External"/><Relationship Id="rId431" Type="http://schemas.openxmlformats.org/officeDocument/2006/relationships/hyperlink" Target="https://talan.bank.gov.ua/get-user-certificate/XA_LLaCVh96_XNgwJU-P" TargetMode="External"/><Relationship Id="rId529" Type="http://schemas.openxmlformats.org/officeDocument/2006/relationships/hyperlink" Target="https://talan.bank.gov.ua/get-user-certificate/XA_LL6eYMUfayLiUO_ub" TargetMode="External"/><Relationship Id="rId736" Type="http://schemas.openxmlformats.org/officeDocument/2006/relationships/hyperlink" Target="https://talan.bank.gov.ua/get-user-certificate/XA_LLO7FZZ2TBBfqZLj9" TargetMode="External"/><Relationship Id="rId1061" Type="http://schemas.openxmlformats.org/officeDocument/2006/relationships/hyperlink" Target="https://talan.bank.gov.ua/get-user-certificate/XA_LLY47y770BD_IYzkv" TargetMode="External"/><Relationship Id="rId1159" Type="http://schemas.openxmlformats.org/officeDocument/2006/relationships/hyperlink" Target="https://talan.bank.gov.ua/get-user-certificate/XA_LL17KRiBBhVMWZiPC" TargetMode="External"/><Relationship Id="rId168" Type="http://schemas.openxmlformats.org/officeDocument/2006/relationships/hyperlink" Target="https://talan.bank.gov.ua/get-user-certificate/XA_LLzso-baRJzcAp2oF" TargetMode="External"/><Relationship Id="rId943" Type="http://schemas.openxmlformats.org/officeDocument/2006/relationships/hyperlink" Target="https://talan.bank.gov.ua/get-user-certificate/XA_LLxk-x50buhfRDs9p" TargetMode="External"/><Relationship Id="rId1019" Type="http://schemas.openxmlformats.org/officeDocument/2006/relationships/hyperlink" Target="https://talan.bank.gov.ua/get-user-certificate/XA_LLO8NPSuVzG9W62Gf" TargetMode="External"/><Relationship Id="rId72" Type="http://schemas.openxmlformats.org/officeDocument/2006/relationships/hyperlink" Target="https://talan.bank.gov.ua/get-user-certificate/XA_LLdN7yHuAhIZzmeAF" TargetMode="External"/><Relationship Id="rId375" Type="http://schemas.openxmlformats.org/officeDocument/2006/relationships/hyperlink" Target="https://talan.bank.gov.ua/get-user-certificate/XA_LLLFTWHdYzezvNgKo" TargetMode="External"/><Relationship Id="rId582" Type="http://schemas.openxmlformats.org/officeDocument/2006/relationships/hyperlink" Target="https://talan.bank.gov.ua/get-user-certificate/XA_LL5YUcbRiqgc7xM8w" TargetMode="External"/><Relationship Id="rId803" Type="http://schemas.openxmlformats.org/officeDocument/2006/relationships/hyperlink" Target="https://talan.bank.gov.ua/get-user-certificate/XA_LL8T0riBhyR6vPviG" TargetMode="External"/><Relationship Id="rId1226" Type="http://schemas.openxmlformats.org/officeDocument/2006/relationships/hyperlink" Target="https://talan.bank.gov.ua/get-user-certificate/XA_LLL5j-8f_QOZv3-Et" TargetMode="External"/><Relationship Id="rId3" Type="http://schemas.openxmlformats.org/officeDocument/2006/relationships/hyperlink" Target="https://talan.bank.gov.ua/get-user-certificate/XA_LLCq-QUnOCBJfzPWM" TargetMode="External"/><Relationship Id="rId235" Type="http://schemas.openxmlformats.org/officeDocument/2006/relationships/hyperlink" Target="https://talan.bank.gov.ua/get-user-certificate/XA_LLrSttXuLWsjkeKFS" TargetMode="External"/><Relationship Id="rId442" Type="http://schemas.openxmlformats.org/officeDocument/2006/relationships/hyperlink" Target="https://talan.bank.gov.ua/get-user-certificate/XA_LLJ8CYJr-jxCyedk1" TargetMode="External"/><Relationship Id="rId887" Type="http://schemas.openxmlformats.org/officeDocument/2006/relationships/hyperlink" Target="https://talan.bank.gov.ua/get-user-certificate/XA_LL_YECyC4ukjnMMnC" TargetMode="External"/><Relationship Id="rId1072" Type="http://schemas.openxmlformats.org/officeDocument/2006/relationships/hyperlink" Target="https://talan.bank.gov.ua/get-user-certificate/XA_LLhPIOH9zmhIA5uHN" TargetMode="External"/><Relationship Id="rId302" Type="http://schemas.openxmlformats.org/officeDocument/2006/relationships/hyperlink" Target="https://talan.bank.gov.ua/get-user-certificate/XA_LLV2M0TIT1rmp1y5u" TargetMode="External"/><Relationship Id="rId747" Type="http://schemas.openxmlformats.org/officeDocument/2006/relationships/hyperlink" Target="https://talan.bank.gov.ua/get-user-certificate/XA_LLRyrH7sYObQRb2GN" TargetMode="External"/><Relationship Id="rId954" Type="http://schemas.openxmlformats.org/officeDocument/2006/relationships/hyperlink" Target="https://talan.bank.gov.ua/get-user-certificate/XA_LLY_LXxAsGQBZEL26" TargetMode="External"/><Relationship Id="rId83" Type="http://schemas.openxmlformats.org/officeDocument/2006/relationships/hyperlink" Target="https://talan.bank.gov.ua/get-user-certificate/XA_LLxbheBHhuiPq6l3E" TargetMode="External"/><Relationship Id="rId179" Type="http://schemas.openxmlformats.org/officeDocument/2006/relationships/hyperlink" Target="https://talan.bank.gov.ua/get-user-certificate/XA_LLZL_3MDtKqGwkQtr" TargetMode="External"/><Relationship Id="rId386" Type="http://schemas.openxmlformats.org/officeDocument/2006/relationships/hyperlink" Target="https://talan.bank.gov.ua/get-user-certificate/XA_LL-2Gw1KWTpjR-tJa" TargetMode="External"/><Relationship Id="rId593" Type="http://schemas.openxmlformats.org/officeDocument/2006/relationships/hyperlink" Target="https://talan.bank.gov.ua/get-user-certificate/XA_LLjXxdFZgyQ6qSwSR" TargetMode="External"/><Relationship Id="rId607" Type="http://schemas.openxmlformats.org/officeDocument/2006/relationships/hyperlink" Target="https://talan.bank.gov.ua/get-user-certificate/XA_LLVWfsWr75mjkNKy-" TargetMode="External"/><Relationship Id="rId814" Type="http://schemas.openxmlformats.org/officeDocument/2006/relationships/hyperlink" Target="https://talan.bank.gov.ua/get-user-certificate/XA_LL74oCWexg_gCgOAP" TargetMode="External"/><Relationship Id="rId1237" Type="http://schemas.openxmlformats.org/officeDocument/2006/relationships/hyperlink" Target="https://talan.bank.gov.ua/get-user-certificate/XA_LLnX0uD-Z7i-CfroS" TargetMode="External"/><Relationship Id="rId246" Type="http://schemas.openxmlformats.org/officeDocument/2006/relationships/hyperlink" Target="https://talan.bank.gov.ua/get-user-certificate/XA_LL0tLrPczIqelRDFm" TargetMode="External"/><Relationship Id="rId453" Type="http://schemas.openxmlformats.org/officeDocument/2006/relationships/hyperlink" Target="https://talan.bank.gov.ua/get-user-certificate/XA_LLt-Jjkt-6iym4Hke" TargetMode="External"/><Relationship Id="rId660" Type="http://schemas.openxmlformats.org/officeDocument/2006/relationships/hyperlink" Target="https://talan.bank.gov.ua/get-user-certificate/XA_LL_JPoAhdpUctu-TR" TargetMode="External"/><Relationship Id="rId898" Type="http://schemas.openxmlformats.org/officeDocument/2006/relationships/hyperlink" Target="https://talan.bank.gov.ua/get-user-certificate/XA_LLEvLJoVs6Wpjypv0" TargetMode="External"/><Relationship Id="rId1083" Type="http://schemas.openxmlformats.org/officeDocument/2006/relationships/hyperlink" Target="https://talan.bank.gov.ua/get-user-certificate/XA_LLKa4KTp-YRwwAvdz" TargetMode="External"/><Relationship Id="rId1290" Type="http://schemas.openxmlformats.org/officeDocument/2006/relationships/hyperlink" Target="https://talan.bank.gov.ua/get-user-certificate/XA_LL6KxlTh8ISJSL21d" TargetMode="External"/><Relationship Id="rId106" Type="http://schemas.openxmlformats.org/officeDocument/2006/relationships/hyperlink" Target="https://talan.bank.gov.ua/get-user-certificate/XA_LLlUzO20WRIsylkI-" TargetMode="External"/><Relationship Id="rId313" Type="http://schemas.openxmlformats.org/officeDocument/2006/relationships/hyperlink" Target="https://talan.bank.gov.ua/get-user-certificate/XA_LLpof2SoUjL4H2R3e" TargetMode="External"/><Relationship Id="rId758" Type="http://schemas.openxmlformats.org/officeDocument/2006/relationships/hyperlink" Target="https://talan.bank.gov.ua/get-user-certificate/XA_LL4LLEMmLnPY_0r6Y" TargetMode="External"/><Relationship Id="rId965" Type="http://schemas.openxmlformats.org/officeDocument/2006/relationships/hyperlink" Target="https://talan.bank.gov.ua/get-user-certificate/XA_LL2AYzdb-6w3NTAqw" TargetMode="External"/><Relationship Id="rId1150" Type="http://schemas.openxmlformats.org/officeDocument/2006/relationships/hyperlink" Target="https://talan.bank.gov.ua/get-user-certificate/XA_LLzrM7ALgu1gvcvV5" TargetMode="External"/><Relationship Id="rId10" Type="http://schemas.openxmlformats.org/officeDocument/2006/relationships/hyperlink" Target="https://talan.bank.gov.ua/get-user-certificate/XA_LLvnDWZcVxxNTU4y3" TargetMode="External"/><Relationship Id="rId94" Type="http://schemas.openxmlformats.org/officeDocument/2006/relationships/hyperlink" Target="https://talan.bank.gov.ua/get-user-certificate/XA_LLSyZKV7YgE1Ct97D" TargetMode="External"/><Relationship Id="rId397" Type="http://schemas.openxmlformats.org/officeDocument/2006/relationships/hyperlink" Target="https://talan.bank.gov.ua/get-user-certificate/XA_LLDKXsF9OKDT9oriT" TargetMode="External"/><Relationship Id="rId520" Type="http://schemas.openxmlformats.org/officeDocument/2006/relationships/hyperlink" Target="https://talan.bank.gov.ua/get-user-certificate/XA_LLJI-Qtopsb7lMpEd" TargetMode="External"/><Relationship Id="rId618" Type="http://schemas.openxmlformats.org/officeDocument/2006/relationships/hyperlink" Target="https://talan.bank.gov.ua/get-user-certificate/XA_LLtr6HAKD-qHOm3M8" TargetMode="External"/><Relationship Id="rId825" Type="http://schemas.openxmlformats.org/officeDocument/2006/relationships/hyperlink" Target="https://talan.bank.gov.ua/get-user-certificate/XA_LLNz5tS3Tuca-VYus" TargetMode="External"/><Relationship Id="rId1248" Type="http://schemas.openxmlformats.org/officeDocument/2006/relationships/hyperlink" Target="https://talan.bank.gov.ua/get-user-certificate/XA_LLwZWiYsbTNXGmWSa" TargetMode="External"/><Relationship Id="rId257" Type="http://schemas.openxmlformats.org/officeDocument/2006/relationships/hyperlink" Target="https://talan.bank.gov.ua/get-user-certificate/XA_LLwu9vOlOnegt1W12" TargetMode="External"/><Relationship Id="rId464" Type="http://schemas.openxmlformats.org/officeDocument/2006/relationships/hyperlink" Target="https://talan.bank.gov.ua/get-user-certificate/XA_LLyu39omhfzaSoOmv" TargetMode="External"/><Relationship Id="rId1010" Type="http://schemas.openxmlformats.org/officeDocument/2006/relationships/hyperlink" Target="https://talan.bank.gov.ua/get-user-certificate/XA_LLxPzW78L4jkMYjmp" TargetMode="External"/><Relationship Id="rId1094" Type="http://schemas.openxmlformats.org/officeDocument/2006/relationships/hyperlink" Target="https://talan.bank.gov.ua/get-user-certificate/XA_LLknqo4EPreTvJBx3" TargetMode="External"/><Relationship Id="rId1108" Type="http://schemas.openxmlformats.org/officeDocument/2006/relationships/hyperlink" Target="https://talan.bank.gov.ua/get-user-certificate/XA_LLzGLeOEFKxC1lRb8" TargetMode="External"/><Relationship Id="rId117" Type="http://schemas.openxmlformats.org/officeDocument/2006/relationships/hyperlink" Target="https://talan.bank.gov.ua/get-user-certificate/XA_LLhWd7rKjy66cKMbN" TargetMode="External"/><Relationship Id="rId671" Type="http://schemas.openxmlformats.org/officeDocument/2006/relationships/hyperlink" Target="https://talan.bank.gov.ua/get-user-certificate/XA_LL4pLXjKol6KVgkbC" TargetMode="External"/><Relationship Id="rId769" Type="http://schemas.openxmlformats.org/officeDocument/2006/relationships/hyperlink" Target="https://talan.bank.gov.ua/get-user-certificate/XA_LLWO0NgCQy_me8gJ2" TargetMode="External"/><Relationship Id="rId976" Type="http://schemas.openxmlformats.org/officeDocument/2006/relationships/hyperlink" Target="https://talan.bank.gov.ua/get-user-certificate/XA_LLEBYev_BkxkBVKx6" TargetMode="External"/><Relationship Id="rId324" Type="http://schemas.openxmlformats.org/officeDocument/2006/relationships/hyperlink" Target="https://talan.bank.gov.ua/get-user-certificate/XA_LLfodzwBGKDuOqers" TargetMode="External"/><Relationship Id="rId531" Type="http://schemas.openxmlformats.org/officeDocument/2006/relationships/hyperlink" Target="https://talan.bank.gov.ua/get-user-certificate/XA_LLSb_encHh9XaxFEs" TargetMode="External"/><Relationship Id="rId629" Type="http://schemas.openxmlformats.org/officeDocument/2006/relationships/hyperlink" Target="https://talan.bank.gov.ua/get-user-certificate/XA_LLS4vt0hutVtp2ITF" TargetMode="External"/><Relationship Id="rId1161" Type="http://schemas.openxmlformats.org/officeDocument/2006/relationships/hyperlink" Target="https://talan.bank.gov.ua/get-user-certificate/XA_LLpKE2IcE14fVpa8n" TargetMode="External"/><Relationship Id="rId1259" Type="http://schemas.openxmlformats.org/officeDocument/2006/relationships/hyperlink" Target="https://talan.bank.gov.ua/get-user-certificate/XA_LLTLyQ10_gpTpaBwf" TargetMode="External"/><Relationship Id="rId836" Type="http://schemas.openxmlformats.org/officeDocument/2006/relationships/hyperlink" Target="https://talan.bank.gov.ua/get-user-certificate/XA_LLvGGgqdw1rds0Q4u" TargetMode="External"/><Relationship Id="rId1021" Type="http://schemas.openxmlformats.org/officeDocument/2006/relationships/hyperlink" Target="https://talan.bank.gov.ua/get-user-certificate/XA_LLeIPLe2LoKH21PwM" TargetMode="External"/><Relationship Id="rId1119" Type="http://schemas.openxmlformats.org/officeDocument/2006/relationships/hyperlink" Target="https://talan.bank.gov.ua/get-user-certificate/XA_LLALh0zRSwpRTQh21" TargetMode="External"/><Relationship Id="rId903" Type="http://schemas.openxmlformats.org/officeDocument/2006/relationships/hyperlink" Target="https://talan.bank.gov.ua/get-user-certificate/XA_LLpckLYoFXRU8xZPZ" TargetMode="External"/><Relationship Id="rId32" Type="http://schemas.openxmlformats.org/officeDocument/2006/relationships/hyperlink" Target="https://talan.bank.gov.ua/get-user-certificate/XA_LL_B4iAwZTLRCDzWA" TargetMode="External"/><Relationship Id="rId181" Type="http://schemas.openxmlformats.org/officeDocument/2006/relationships/hyperlink" Target="https://talan.bank.gov.ua/get-user-certificate/XA_LLovGneGcRirjub85" TargetMode="External"/><Relationship Id="rId279" Type="http://schemas.openxmlformats.org/officeDocument/2006/relationships/hyperlink" Target="https://talan.bank.gov.ua/get-user-certificate/XA_LLjrkTxEtFh0DN1iO" TargetMode="External"/><Relationship Id="rId486" Type="http://schemas.openxmlformats.org/officeDocument/2006/relationships/hyperlink" Target="https://talan.bank.gov.ua/get-user-certificate/XA_LLLuaulQLt0-1N3Sj" TargetMode="External"/><Relationship Id="rId693" Type="http://schemas.openxmlformats.org/officeDocument/2006/relationships/hyperlink" Target="https://talan.bank.gov.ua/get-user-certificate/XA_LL0E0L5xmI7tcRuxd" TargetMode="External"/><Relationship Id="rId139" Type="http://schemas.openxmlformats.org/officeDocument/2006/relationships/hyperlink" Target="https://talan.bank.gov.ua/get-user-certificate/XA_LLNXeX_1Ucomb07II" TargetMode="External"/><Relationship Id="rId346" Type="http://schemas.openxmlformats.org/officeDocument/2006/relationships/hyperlink" Target="https://talan.bank.gov.ua/get-user-certificate/XA_LLawTATdyQOpTZ3BF" TargetMode="External"/><Relationship Id="rId553" Type="http://schemas.openxmlformats.org/officeDocument/2006/relationships/hyperlink" Target="https://talan.bank.gov.ua/get-user-certificate/XA_LLtzzg-Dti-gghQn-" TargetMode="External"/><Relationship Id="rId760" Type="http://schemas.openxmlformats.org/officeDocument/2006/relationships/hyperlink" Target="https://talan.bank.gov.ua/get-user-certificate/XA_LLk-qPrcMKZ3nAoDx" TargetMode="External"/><Relationship Id="rId998" Type="http://schemas.openxmlformats.org/officeDocument/2006/relationships/hyperlink" Target="https://talan.bank.gov.ua/get-user-certificate/XA_LLrD75KQIms3qxVCV" TargetMode="External"/><Relationship Id="rId1183" Type="http://schemas.openxmlformats.org/officeDocument/2006/relationships/hyperlink" Target="https://talan.bank.gov.ua/get-user-certificate/XA_LLcoqbJh_UPYI8lo-" TargetMode="External"/><Relationship Id="rId206" Type="http://schemas.openxmlformats.org/officeDocument/2006/relationships/hyperlink" Target="https://talan.bank.gov.ua/get-user-certificate/XA_LLgcbTpz26AbkANzz" TargetMode="External"/><Relationship Id="rId413" Type="http://schemas.openxmlformats.org/officeDocument/2006/relationships/hyperlink" Target="https://talan.bank.gov.ua/get-user-certificate/XA_LLiNCDXihQBxkoKe9" TargetMode="External"/><Relationship Id="rId858" Type="http://schemas.openxmlformats.org/officeDocument/2006/relationships/hyperlink" Target="https://talan.bank.gov.ua/get-user-certificate/XA_LLekxtTt3klABA5aM" TargetMode="External"/><Relationship Id="rId1043" Type="http://schemas.openxmlformats.org/officeDocument/2006/relationships/hyperlink" Target="https://talan.bank.gov.ua/get-user-certificate/XA_LLYxl5mWMlMjpH678" TargetMode="External"/><Relationship Id="rId620" Type="http://schemas.openxmlformats.org/officeDocument/2006/relationships/hyperlink" Target="https://talan.bank.gov.ua/get-user-certificate/XA_LLDFkeKIfFDvz2L_E" TargetMode="External"/><Relationship Id="rId718" Type="http://schemas.openxmlformats.org/officeDocument/2006/relationships/hyperlink" Target="https://talan.bank.gov.ua/get-user-certificate/XA_LLxmmamsJgOiuJc8x" TargetMode="External"/><Relationship Id="rId925" Type="http://schemas.openxmlformats.org/officeDocument/2006/relationships/hyperlink" Target="https://talan.bank.gov.ua/get-user-certificate/XA_LLsN7zNgTzoemUWaG" TargetMode="External"/><Relationship Id="rId1250" Type="http://schemas.openxmlformats.org/officeDocument/2006/relationships/hyperlink" Target="https://talan.bank.gov.ua/get-user-certificate/XA_LLwCwYLms4iwEv10T" TargetMode="External"/><Relationship Id="rId1110" Type="http://schemas.openxmlformats.org/officeDocument/2006/relationships/hyperlink" Target="https://talan.bank.gov.ua/get-user-certificate/XA_LLnK7EmERoH_xlw9X" TargetMode="External"/><Relationship Id="rId1208" Type="http://schemas.openxmlformats.org/officeDocument/2006/relationships/hyperlink" Target="https://talan.bank.gov.ua/get-user-certificate/XA_LLgZjHFaCywHdVMBA" TargetMode="External"/><Relationship Id="rId54" Type="http://schemas.openxmlformats.org/officeDocument/2006/relationships/hyperlink" Target="https://talan.bank.gov.ua/get-user-certificate/XA_LL0TOSo3oqnSXsnyv" TargetMode="External"/><Relationship Id="rId270" Type="http://schemas.openxmlformats.org/officeDocument/2006/relationships/hyperlink" Target="https://talan.bank.gov.ua/get-user-certificate/XA_LLSNHSeaVk42k77Nc" TargetMode="External"/><Relationship Id="rId130" Type="http://schemas.openxmlformats.org/officeDocument/2006/relationships/hyperlink" Target="https://talan.bank.gov.ua/get-user-certificate/XA_LL1mNgBq20AnImHRP" TargetMode="External"/><Relationship Id="rId368" Type="http://schemas.openxmlformats.org/officeDocument/2006/relationships/hyperlink" Target="https://talan.bank.gov.ua/get-user-certificate/XA_LLko6atdhDTzkNgB9" TargetMode="External"/><Relationship Id="rId575" Type="http://schemas.openxmlformats.org/officeDocument/2006/relationships/hyperlink" Target="https://talan.bank.gov.ua/get-user-certificate/XA_LLRwGpPDdZXxyTESD" TargetMode="External"/><Relationship Id="rId782" Type="http://schemas.openxmlformats.org/officeDocument/2006/relationships/hyperlink" Target="https://talan.bank.gov.ua/get-user-certificate/XA_LL1ISkTStQH5AkfoE" TargetMode="External"/><Relationship Id="rId228" Type="http://schemas.openxmlformats.org/officeDocument/2006/relationships/hyperlink" Target="https://talan.bank.gov.ua/get-user-certificate/XA_LLGbfM8af1Jch9jMx" TargetMode="External"/><Relationship Id="rId435" Type="http://schemas.openxmlformats.org/officeDocument/2006/relationships/hyperlink" Target="https://talan.bank.gov.ua/get-user-certificate/XA_LL4JHzoFMcmBDlQeS" TargetMode="External"/><Relationship Id="rId642" Type="http://schemas.openxmlformats.org/officeDocument/2006/relationships/hyperlink" Target="https://talan.bank.gov.ua/get-user-certificate/XA_LL-PmMpWAX99uowOn" TargetMode="External"/><Relationship Id="rId1065" Type="http://schemas.openxmlformats.org/officeDocument/2006/relationships/hyperlink" Target="https://talan.bank.gov.ua/get-user-certificate/XA_LLuLHpgRIhKBxsLJx" TargetMode="External"/><Relationship Id="rId1272" Type="http://schemas.openxmlformats.org/officeDocument/2006/relationships/hyperlink" Target="https://talan.bank.gov.ua/get-user-certificate/XA_LLCpdaouASFLI6LgI" TargetMode="External"/><Relationship Id="rId502" Type="http://schemas.openxmlformats.org/officeDocument/2006/relationships/hyperlink" Target="https://talan.bank.gov.ua/get-user-certificate/XA_LLyTXcQQkZfrw6KE9" TargetMode="External"/><Relationship Id="rId947" Type="http://schemas.openxmlformats.org/officeDocument/2006/relationships/hyperlink" Target="https://talan.bank.gov.ua/get-user-certificate/XA_LLFNNPYoCov5nWNX8" TargetMode="External"/><Relationship Id="rId1132" Type="http://schemas.openxmlformats.org/officeDocument/2006/relationships/hyperlink" Target="https://talan.bank.gov.ua/get-user-certificate/XA_LL-lXu66r6b7R-DNj" TargetMode="External"/><Relationship Id="rId76" Type="http://schemas.openxmlformats.org/officeDocument/2006/relationships/hyperlink" Target="https://talan.bank.gov.ua/get-user-certificate/XA_LL8O0B03zGGKQAjfA" TargetMode="External"/><Relationship Id="rId807" Type="http://schemas.openxmlformats.org/officeDocument/2006/relationships/hyperlink" Target="https://talan.bank.gov.ua/get-user-certificate/XA_LLLf71joVlr7nsVRM" TargetMode="External"/><Relationship Id="rId292" Type="http://schemas.openxmlformats.org/officeDocument/2006/relationships/hyperlink" Target="https://talan.bank.gov.ua/get-user-certificate/XA_LLRTFqyg9oNO90gT3" TargetMode="External"/><Relationship Id="rId597" Type="http://schemas.openxmlformats.org/officeDocument/2006/relationships/hyperlink" Target="https://talan.bank.gov.ua/get-user-certificate/XA_LL_8xHKvPzTsziouj" TargetMode="External"/><Relationship Id="rId152" Type="http://schemas.openxmlformats.org/officeDocument/2006/relationships/hyperlink" Target="https://talan.bank.gov.ua/get-user-certificate/XA_LLztsfEbC4rFcUJVI" TargetMode="External"/><Relationship Id="rId457" Type="http://schemas.openxmlformats.org/officeDocument/2006/relationships/hyperlink" Target="https://talan.bank.gov.ua/get-user-certificate/XA_LLiKBTYn2DdABhEWX" TargetMode="External"/><Relationship Id="rId1087" Type="http://schemas.openxmlformats.org/officeDocument/2006/relationships/hyperlink" Target="https://talan.bank.gov.ua/get-user-certificate/XA_LLz7lFGlqRaH1Quis" TargetMode="External"/><Relationship Id="rId664" Type="http://schemas.openxmlformats.org/officeDocument/2006/relationships/hyperlink" Target="https://talan.bank.gov.ua/get-user-certificate/XA_LLimqKbpNfziOe2gL" TargetMode="External"/><Relationship Id="rId871" Type="http://schemas.openxmlformats.org/officeDocument/2006/relationships/hyperlink" Target="https://talan.bank.gov.ua/get-user-certificate/XA_LLybh09a9q8bT4cDx" TargetMode="External"/><Relationship Id="rId969" Type="http://schemas.openxmlformats.org/officeDocument/2006/relationships/hyperlink" Target="https://talan.bank.gov.ua/get-user-certificate/XA_LLXqnQqImLETyp4Ac" TargetMode="External"/><Relationship Id="rId317" Type="http://schemas.openxmlformats.org/officeDocument/2006/relationships/hyperlink" Target="https://talan.bank.gov.ua/get-user-certificate/XA_LLCFbt4C_V4gRwC_F" TargetMode="External"/><Relationship Id="rId524" Type="http://schemas.openxmlformats.org/officeDocument/2006/relationships/hyperlink" Target="https://talan.bank.gov.ua/get-user-certificate/XA_LLywujQbuHKBlZLn1" TargetMode="External"/><Relationship Id="rId731" Type="http://schemas.openxmlformats.org/officeDocument/2006/relationships/hyperlink" Target="https://talan.bank.gov.ua/get-user-certificate/XA_LLOX-MqZ0UV_VvEKE" TargetMode="External"/><Relationship Id="rId1154" Type="http://schemas.openxmlformats.org/officeDocument/2006/relationships/hyperlink" Target="https://talan.bank.gov.ua/get-user-certificate/XA_LL997MdueaA4lolif" TargetMode="External"/><Relationship Id="rId98" Type="http://schemas.openxmlformats.org/officeDocument/2006/relationships/hyperlink" Target="https://talan.bank.gov.ua/get-user-certificate/XA_LLe65e4PAnRqF1zb1" TargetMode="External"/><Relationship Id="rId829" Type="http://schemas.openxmlformats.org/officeDocument/2006/relationships/hyperlink" Target="https://talan.bank.gov.ua/get-user-certificate/XA_LL1t5W2BeNIzS-wg2" TargetMode="External"/><Relationship Id="rId1014" Type="http://schemas.openxmlformats.org/officeDocument/2006/relationships/hyperlink" Target="https://talan.bank.gov.ua/get-user-certificate/XA_LLNPZIe1_zX-FJjDI" TargetMode="External"/><Relationship Id="rId1221" Type="http://schemas.openxmlformats.org/officeDocument/2006/relationships/hyperlink" Target="https://talan.bank.gov.ua/get-user-certificate/XA_LL5B52eIaUu4t9fzc" TargetMode="External"/><Relationship Id="rId25" Type="http://schemas.openxmlformats.org/officeDocument/2006/relationships/hyperlink" Target="https://talan.bank.gov.ua/get-user-certificate/XA_LLO-on7PGBU0r5cPR" TargetMode="External"/><Relationship Id="rId174" Type="http://schemas.openxmlformats.org/officeDocument/2006/relationships/hyperlink" Target="https://talan.bank.gov.ua/get-user-certificate/XA_LLH82WHoiqFSITswR" TargetMode="External"/><Relationship Id="rId381" Type="http://schemas.openxmlformats.org/officeDocument/2006/relationships/hyperlink" Target="https://talan.bank.gov.ua/get-user-certificate/XA_LLsbuRR8o73zof3SC" TargetMode="External"/><Relationship Id="rId241" Type="http://schemas.openxmlformats.org/officeDocument/2006/relationships/hyperlink" Target="https://talan.bank.gov.ua/get-user-certificate/XA_LL882OET60eHGOMoX" TargetMode="External"/><Relationship Id="rId479" Type="http://schemas.openxmlformats.org/officeDocument/2006/relationships/hyperlink" Target="https://talan.bank.gov.ua/get-user-certificate/XA_LLe-ao7nbL-1CBMh3" TargetMode="External"/><Relationship Id="rId686" Type="http://schemas.openxmlformats.org/officeDocument/2006/relationships/hyperlink" Target="https://talan.bank.gov.ua/get-user-certificate/XA_LLpp7tFj1oACm8G3A" TargetMode="External"/><Relationship Id="rId893" Type="http://schemas.openxmlformats.org/officeDocument/2006/relationships/hyperlink" Target="https://talan.bank.gov.ua/get-user-certificate/XA_LLy8hZsJyZUH9SaKe" TargetMode="External"/><Relationship Id="rId339" Type="http://schemas.openxmlformats.org/officeDocument/2006/relationships/hyperlink" Target="https://talan.bank.gov.ua/get-user-certificate/XA_LLmdG0VaHrsDrId__" TargetMode="External"/><Relationship Id="rId546" Type="http://schemas.openxmlformats.org/officeDocument/2006/relationships/hyperlink" Target="https://talan.bank.gov.ua/get-user-certificate/XA_LLV8-G23r0ZyBGg45" TargetMode="External"/><Relationship Id="rId753" Type="http://schemas.openxmlformats.org/officeDocument/2006/relationships/hyperlink" Target="https://talan.bank.gov.ua/get-user-certificate/XA_LLFTOj0KZn_qK3sPw" TargetMode="External"/><Relationship Id="rId1176" Type="http://schemas.openxmlformats.org/officeDocument/2006/relationships/hyperlink" Target="https://talan.bank.gov.ua/get-user-certificate/XA_LLRzmbC0FeGnDOfGa" TargetMode="External"/><Relationship Id="rId101" Type="http://schemas.openxmlformats.org/officeDocument/2006/relationships/hyperlink" Target="https://talan.bank.gov.ua/get-user-certificate/XA_LLoBQ7k0YB56bq02y" TargetMode="External"/><Relationship Id="rId406" Type="http://schemas.openxmlformats.org/officeDocument/2006/relationships/hyperlink" Target="https://talan.bank.gov.ua/get-user-certificate/XA_LLRW3cfKxGhm0WMUS" TargetMode="External"/><Relationship Id="rId960" Type="http://schemas.openxmlformats.org/officeDocument/2006/relationships/hyperlink" Target="https://talan.bank.gov.ua/get-user-certificate/XA_LLCaWqpmrfKFfOmRt" TargetMode="External"/><Relationship Id="rId1036" Type="http://schemas.openxmlformats.org/officeDocument/2006/relationships/hyperlink" Target="https://talan.bank.gov.ua/get-user-certificate/XA_LL8BHPOB2fyYDsdw1" TargetMode="External"/><Relationship Id="rId1243" Type="http://schemas.openxmlformats.org/officeDocument/2006/relationships/hyperlink" Target="https://talan.bank.gov.ua/get-user-certificate/XA_LLjRLgOK_Zihazdfw" TargetMode="External"/><Relationship Id="rId613" Type="http://schemas.openxmlformats.org/officeDocument/2006/relationships/hyperlink" Target="https://talan.bank.gov.ua/get-user-certificate/XA_LLls35IP7PBEJneqz" TargetMode="External"/><Relationship Id="rId820" Type="http://schemas.openxmlformats.org/officeDocument/2006/relationships/hyperlink" Target="https://talan.bank.gov.ua/get-user-certificate/XA_LLESHG-iyrQkMbimV" TargetMode="External"/><Relationship Id="rId918" Type="http://schemas.openxmlformats.org/officeDocument/2006/relationships/hyperlink" Target="https://talan.bank.gov.ua/get-user-certificate/XA_LLP4hl7LF2e5aRKGN" TargetMode="External"/><Relationship Id="rId1103" Type="http://schemas.openxmlformats.org/officeDocument/2006/relationships/hyperlink" Target="https://talan.bank.gov.ua/get-user-certificate/XA_LL-xEmYxt_KmSr1eF" TargetMode="External"/><Relationship Id="rId47" Type="http://schemas.openxmlformats.org/officeDocument/2006/relationships/hyperlink" Target="https://talan.bank.gov.ua/get-user-certificate/XA_LLfPDnzLr1Zy4o8-b" TargetMode="External"/><Relationship Id="rId196" Type="http://schemas.openxmlformats.org/officeDocument/2006/relationships/hyperlink" Target="https://talan.bank.gov.ua/get-user-certificate/XA_LLyEFh0MEdxD1fWof" TargetMode="External"/><Relationship Id="rId263" Type="http://schemas.openxmlformats.org/officeDocument/2006/relationships/hyperlink" Target="https://talan.bank.gov.ua/get-user-certificate/XA_LLSw55x20gCyTFv7-" TargetMode="External"/><Relationship Id="rId470" Type="http://schemas.openxmlformats.org/officeDocument/2006/relationships/hyperlink" Target="https://talan.bank.gov.ua/get-user-certificate/XA_LLAUkVcNpMJJSBNBK" TargetMode="External"/><Relationship Id="rId123" Type="http://schemas.openxmlformats.org/officeDocument/2006/relationships/hyperlink" Target="https://talan.bank.gov.ua/get-user-certificate/XA_LLkCrAyV6v63eHsNK" TargetMode="External"/><Relationship Id="rId330" Type="http://schemas.openxmlformats.org/officeDocument/2006/relationships/hyperlink" Target="https://talan.bank.gov.ua/get-user-certificate/XA_LLL6U0QZgtjO5EiBN" TargetMode="External"/><Relationship Id="rId568" Type="http://schemas.openxmlformats.org/officeDocument/2006/relationships/hyperlink" Target="https://talan.bank.gov.ua/get-user-certificate/XA_LLUO1oWLMdSRYuZQD" TargetMode="External"/><Relationship Id="rId775" Type="http://schemas.openxmlformats.org/officeDocument/2006/relationships/hyperlink" Target="https://talan.bank.gov.ua/get-user-certificate/XA_LLSB9-Ygrr_yi2BGV" TargetMode="External"/><Relationship Id="rId982" Type="http://schemas.openxmlformats.org/officeDocument/2006/relationships/hyperlink" Target="https://talan.bank.gov.ua/get-user-certificate/XA_LLq2vVacjFRmAnFAA" TargetMode="External"/><Relationship Id="rId1198" Type="http://schemas.openxmlformats.org/officeDocument/2006/relationships/hyperlink" Target="https://talan.bank.gov.ua/get-user-certificate/XA_LLBS1e3YuMk8AVp4d" TargetMode="External"/><Relationship Id="rId428" Type="http://schemas.openxmlformats.org/officeDocument/2006/relationships/hyperlink" Target="https://talan.bank.gov.ua/get-user-certificate/XA_LL6ndZszaGGJH2Gks" TargetMode="External"/><Relationship Id="rId635" Type="http://schemas.openxmlformats.org/officeDocument/2006/relationships/hyperlink" Target="https://talan.bank.gov.ua/get-user-certificate/XA_LLJbTWjzCBfOEsa4r" TargetMode="External"/><Relationship Id="rId842" Type="http://schemas.openxmlformats.org/officeDocument/2006/relationships/hyperlink" Target="https://talan.bank.gov.ua/get-user-certificate/XA_LLFVuAkCTXMPA47ux" TargetMode="External"/><Relationship Id="rId1058" Type="http://schemas.openxmlformats.org/officeDocument/2006/relationships/hyperlink" Target="https://talan.bank.gov.ua/get-user-certificate/XA_LL_pt6UTUWqSKZsh7" TargetMode="External"/><Relationship Id="rId1265" Type="http://schemas.openxmlformats.org/officeDocument/2006/relationships/hyperlink" Target="https://talan.bank.gov.ua/get-user-certificate/XA_LLII87zv8ZkZnOufk" TargetMode="External"/><Relationship Id="rId702" Type="http://schemas.openxmlformats.org/officeDocument/2006/relationships/hyperlink" Target="https://talan.bank.gov.ua/get-user-certificate/XA_LLY57wi0NR-mN6QZ3" TargetMode="External"/><Relationship Id="rId1125" Type="http://schemas.openxmlformats.org/officeDocument/2006/relationships/hyperlink" Target="https://talan.bank.gov.ua/get-user-certificate/XA_LLJTVB87d1BeXOIxZ" TargetMode="External"/><Relationship Id="rId69" Type="http://schemas.openxmlformats.org/officeDocument/2006/relationships/hyperlink" Target="https://talan.bank.gov.ua/get-user-certificate/XA_LLp9Prqsn6WobeYEO" TargetMode="External"/><Relationship Id="rId285" Type="http://schemas.openxmlformats.org/officeDocument/2006/relationships/hyperlink" Target="https://talan.bank.gov.ua/get-user-certificate/XA_LLlS20hoSvNvaXK9s" TargetMode="External"/><Relationship Id="rId492" Type="http://schemas.openxmlformats.org/officeDocument/2006/relationships/hyperlink" Target="https://talan.bank.gov.ua/get-user-certificate/XA_LL2MSxS48vPNTe9yT" TargetMode="External"/><Relationship Id="rId797" Type="http://schemas.openxmlformats.org/officeDocument/2006/relationships/hyperlink" Target="https://talan.bank.gov.ua/get-user-certificate/XA_LLFiP4iDy3Mc5g6Hb" TargetMode="External"/><Relationship Id="rId145" Type="http://schemas.openxmlformats.org/officeDocument/2006/relationships/hyperlink" Target="https://talan.bank.gov.ua/get-user-certificate/XA_LLzTF7WB2vw-3n31w" TargetMode="External"/><Relationship Id="rId352" Type="http://schemas.openxmlformats.org/officeDocument/2006/relationships/hyperlink" Target="https://talan.bank.gov.ua/get-user-certificate/XA_LLpvbibVIZ-UM3prp" TargetMode="External"/><Relationship Id="rId1287" Type="http://schemas.openxmlformats.org/officeDocument/2006/relationships/hyperlink" Target="https://talan.bank.gov.ua/get-user-certificate/XA_LLGA7Zu9qnuPeJfZv" TargetMode="External"/><Relationship Id="rId212" Type="http://schemas.openxmlformats.org/officeDocument/2006/relationships/hyperlink" Target="https://talan.bank.gov.ua/get-user-certificate/XA_LLnNm31OCS3QFlJvH" TargetMode="External"/><Relationship Id="rId657" Type="http://schemas.openxmlformats.org/officeDocument/2006/relationships/hyperlink" Target="https://talan.bank.gov.ua/get-user-certificate/XA_LLuCNhgYK7fTkCNt3" TargetMode="External"/><Relationship Id="rId864" Type="http://schemas.openxmlformats.org/officeDocument/2006/relationships/hyperlink" Target="https://talan.bank.gov.ua/get-user-certificate/XA_LLOJYi8YFWvKrrKtR" TargetMode="External"/><Relationship Id="rId517" Type="http://schemas.openxmlformats.org/officeDocument/2006/relationships/hyperlink" Target="https://talan.bank.gov.ua/get-user-certificate/XA_LLlqaO5yug2UsTzzL" TargetMode="External"/><Relationship Id="rId724" Type="http://schemas.openxmlformats.org/officeDocument/2006/relationships/hyperlink" Target="https://talan.bank.gov.ua/get-user-certificate/XA_LLf6d6cVBmEr7mKB0" TargetMode="External"/><Relationship Id="rId931" Type="http://schemas.openxmlformats.org/officeDocument/2006/relationships/hyperlink" Target="https://talan.bank.gov.ua/get-user-certificate/XA_LLapJufAGEJ0gGFkp" TargetMode="External"/><Relationship Id="rId1147" Type="http://schemas.openxmlformats.org/officeDocument/2006/relationships/hyperlink" Target="https://talan.bank.gov.ua/get-user-certificate/XA_LLie4kHVDuAMOVXCU" TargetMode="External"/><Relationship Id="rId60" Type="http://schemas.openxmlformats.org/officeDocument/2006/relationships/hyperlink" Target="https://talan.bank.gov.ua/get-user-certificate/XA_LLftRWpt2xpbQps5j" TargetMode="External"/><Relationship Id="rId1007" Type="http://schemas.openxmlformats.org/officeDocument/2006/relationships/hyperlink" Target="https://talan.bank.gov.ua/get-user-certificate/XA_LLj_-s2s-XzWNn7Da" TargetMode="External"/><Relationship Id="rId1214" Type="http://schemas.openxmlformats.org/officeDocument/2006/relationships/hyperlink" Target="https://talan.bank.gov.ua/get-user-certificate/XA_LLFj6qzW-aDRkrRrj" TargetMode="External"/><Relationship Id="rId18" Type="http://schemas.openxmlformats.org/officeDocument/2006/relationships/hyperlink" Target="https://talan.bank.gov.ua/get-user-certificate/XA_LLn8_QRDMrBG3vlnh" TargetMode="External"/><Relationship Id="rId167" Type="http://schemas.openxmlformats.org/officeDocument/2006/relationships/hyperlink" Target="https://talan.bank.gov.ua/get-user-certificate/XA_LLFuwoh_4QEXky1q0" TargetMode="External"/><Relationship Id="rId374" Type="http://schemas.openxmlformats.org/officeDocument/2006/relationships/hyperlink" Target="https://talan.bank.gov.ua/get-user-certificate/XA_LL3cq1DJx-krDMW1A" TargetMode="External"/><Relationship Id="rId581" Type="http://schemas.openxmlformats.org/officeDocument/2006/relationships/hyperlink" Target="https://talan.bank.gov.ua/get-user-certificate/XA_LLghbXlBSGICf5xF3" TargetMode="External"/><Relationship Id="rId234" Type="http://schemas.openxmlformats.org/officeDocument/2006/relationships/hyperlink" Target="https://talan.bank.gov.ua/get-user-certificate/XA_LLWQz1ZlR6vuaOP4I" TargetMode="External"/><Relationship Id="rId679" Type="http://schemas.openxmlformats.org/officeDocument/2006/relationships/hyperlink" Target="https://talan.bank.gov.ua/get-user-certificate/XA_LLvbHxSqQzxvLaatm" TargetMode="External"/><Relationship Id="rId886" Type="http://schemas.openxmlformats.org/officeDocument/2006/relationships/hyperlink" Target="https://talan.bank.gov.ua/get-user-certificate/XA_LL2HOtMdv4p3ToSg5" TargetMode="External"/><Relationship Id="rId2" Type="http://schemas.openxmlformats.org/officeDocument/2006/relationships/hyperlink" Target="https://talan.bank.gov.ua/get-user-certificate/XA_LLsryehOgKMMe5I62" TargetMode="External"/><Relationship Id="rId441" Type="http://schemas.openxmlformats.org/officeDocument/2006/relationships/hyperlink" Target="https://talan.bank.gov.ua/get-user-certificate/XA_LLbT9q_WAhFoyWkLV" TargetMode="External"/><Relationship Id="rId539" Type="http://schemas.openxmlformats.org/officeDocument/2006/relationships/hyperlink" Target="https://talan.bank.gov.ua/get-user-certificate/XA_LLdDZ3l5lXfVyFuh9" TargetMode="External"/><Relationship Id="rId746" Type="http://schemas.openxmlformats.org/officeDocument/2006/relationships/hyperlink" Target="https://talan.bank.gov.ua/get-user-certificate/XA_LLjGwwK34X3u1tGGf" TargetMode="External"/><Relationship Id="rId1071" Type="http://schemas.openxmlformats.org/officeDocument/2006/relationships/hyperlink" Target="https://talan.bank.gov.ua/get-user-certificate/XA_LLyfaTYyAimONR8e3" TargetMode="External"/><Relationship Id="rId1169" Type="http://schemas.openxmlformats.org/officeDocument/2006/relationships/hyperlink" Target="https://talan.bank.gov.ua/get-user-certificate/XA_LLEX_beMpusGB0imL" TargetMode="External"/><Relationship Id="rId301" Type="http://schemas.openxmlformats.org/officeDocument/2006/relationships/hyperlink" Target="https://talan.bank.gov.ua/get-user-certificate/XA_LLWv-yUd00ANVOWG9" TargetMode="External"/><Relationship Id="rId953" Type="http://schemas.openxmlformats.org/officeDocument/2006/relationships/hyperlink" Target="https://talan.bank.gov.ua/get-user-certificate/XA_LLopmCkFyWySufpcO" TargetMode="External"/><Relationship Id="rId1029" Type="http://schemas.openxmlformats.org/officeDocument/2006/relationships/hyperlink" Target="https://talan.bank.gov.ua/get-user-certificate/XA_LLypurK0yMVL1eSGK" TargetMode="External"/><Relationship Id="rId1236" Type="http://schemas.openxmlformats.org/officeDocument/2006/relationships/hyperlink" Target="https://talan.bank.gov.ua/get-user-certificate/XA_LLjSQ8IipzRPSL6Ox" TargetMode="External"/><Relationship Id="rId82" Type="http://schemas.openxmlformats.org/officeDocument/2006/relationships/hyperlink" Target="https://talan.bank.gov.ua/get-user-certificate/XA_LLTIioRd_Jwz-wEW8" TargetMode="External"/><Relationship Id="rId606" Type="http://schemas.openxmlformats.org/officeDocument/2006/relationships/hyperlink" Target="https://talan.bank.gov.ua/get-user-certificate/XA_LLhn31YjvJHdxNG9g" TargetMode="External"/><Relationship Id="rId813" Type="http://schemas.openxmlformats.org/officeDocument/2006/relationships/hyperlink" Target="https://talan.bank.gov.ua/get-user-certificate/XA_LLGZTrCRkFRm27YBa" TargetMode="External"/><Relationship Id="rId189" Type="http://schemas.openxmlformats.org/officeDocument/2006/relationships/hyperlink" Target="https://talan.bank.gov.ua/get-user-certificate/XA_LLGyBVhLCxBDrJB5I" TargetMode="External"/><Relationship Id="rId396" Type="http://schemas.openxmlformats.org/officeDocument/2006/relationships/hyperlink" Target="https://talan.bank.gov.ua/get-user-certificate/XA_LLTXSI2GlL8GO6PE6" TargetMode="External"/><Relationship Id="rId256" Type="http://schemas.openxmlformats.org/officeDocument/2006/relationships/hyperlink" Target="https://talan.bank.gov.ua/get-user-certificate/XA_LLgw-WrQpRJCluiXf" TargetMode="External"/><Relationship Id="rId463" Type="http://schemas.openxmlformats.org/officeDocument/2006/relationships/hyperlink" Target="https://talan.bank.gov.ua/get-user-certificate/XA_LLPYsXDQtb-Gpxbu1" TargetMode="External"/><Relationship Id="rId670" Type="http://schemas.openxmlformats.org/officeDocument/2006/relationships/hyperlink" Target="https://talan.bank.gov.ua/get-user-certificate/XA_LLAiuf3XjdU3J_2DR" TargetMode="External"/><Relationship Id="rId1093" Type="http://schemas.openxmlformats.org/officeDocument/2006/relationships/hyperlink" Target="https://talan.bank.gov.ua/get-user-certificate/XA_LLgeu-W_xucgw3Ikn" TargetMode="External"/><Relationship Id="rId116" Type="http://schemas.openxmlformats.org/officeDocument/2006/relationships/hyperlink" Target="https://talan.bank.gov.ua/get-user-certificate/XA_LLOcv51wKYr1uD_9s" TargetMode="External"/><Relationship Id="rId323" Type="http://schemas.openxmlformats.org/officeDocument/2006/relationships/hyperlink" Target="https://talan.bank.gov.ua/get-user-certificate/XA_LLKMCh6VdFD2Vh9B9" TargetMode="External"/><Relationship Id="rId530" Type="http://schemas.openxmlformats.org/officeDocument/2006/relationships/hyperlink" Target="https://talan.bank.gov.ua/get-user-certificate/XA_LL8_vsb3imox7nxCh" TargetMode="External"/><Relationship Id="rId768" Type="http://schemas.openxmlformats.org/officeDocument/2006/relationships/hyperlink" Target="https://talan.bank.gov.ua/get-user-certificate/XA_LLU53PjyLF7cPdkT-" TargetMode="External"/><Relationship Id="rId975" Type="http://schemas.openxmlformats.org/officeDocument/2006/relationships/hyperlink" Target="https://talan.bank.gov.ua/get-user-certificate/XA_LLzFTlfzqD0fsIltL" TargetMode="External"/><Relationship Id="rId1160" Type="http://schemas.openxmlformats.org/officeDocument/2006/relationships/hyperlink" Target="https://talan.bank.gov.ua/get-user-certificate/XA_LL2jAjrqDTms2HBn4" TargetMode="External"/><Relationship Id="rId628" Type="http://schemas.openxmlformats.org/officeDocument/2006/relationships/hyperlink" Target="https://talan.bank.gov.ua/get-user-certificate/XA_LLr866tgsoLl3LPn_" TargetMode="External"/><Relationship Id="rId835" Type="http://schemas.openxmlformats.org/officeDocument/2006/relationships/hyperlink" Target="https://talan.bank.gov.ua/get-user-certificate/XA_LLiRNbpc2weszz3B9" TargetMode="External"/><Relationship Id="rId1258" Type="http://schemas.openxmlformats.org/officeDocument/2006/relationships/hyperlink" Target="https://talan.bank.gov.ua/get-user-certificate/XA_LL_F1AcBCC9P0zhZ3" TargetMode="External"/><Relationship Id="rId1020" Type="http://schemas.openxmlformats.org/officeDocument/2006/relationships/hyperlink" Target="https://talan.bank.gov.ua/get-user-certificate/XA_LL07RpufXTuDQRf0x" TargetMode="External"/><Relationship Id="rId1118" Type="http://schemas.openxmlformats.org/officeDocument/2006/relationships/hyperlink" Target="https://talan.bank.gov.ua/get-user-certificate/XA_LLKydjOvJxS_Xx_Xh" TargetMode="External"/><Relationship Id="rId902" Type="http://schemas.openxmlformats.org/officeDocument/2006/relationships/hyperlink" Target="https://talan.bank.gov.ua/get-user-certificate/XA_LLNYWPY9VcNQBxEfw" TargetMode="External"/><Relationship Id="rId31" Type="http://schemas.openxmlformats.org/officeDocument/2006/relationships/hyperlink" Target="https://talan.bank.gov.ua/get-user-certificate/XA_LLtheu-w-Qj7FppeB" TargetMode="External"/><Relationship Id="rId180" Type="http://schemas.openxmlformats.org/officeDocument/2006/relationships/hyperlink" Target="https://talan.bank.gov.ua/get-user-certificate/XA_LLfFw2BIvmUWIT6Fz" TargetMode="External"/><Relationship Id="rId278" Type="http://schemas.openxmlformats.org/officeDocument/2006/relationships/hyperlink" Target="https://talan.bank.gov.ua/get-user-certificate/XA_LL_uQPNOyHA6z0zJb" TargetMode="External"/><Relationship Id="rId485" Type="http://schemas.openxmlformats.org/officeDocument/2006/relationships/hyperlink" Target="https://talan.bank.gov.ua/get-user-certificate/XA_LLbOP25hC0XQawcNR" TargetMode="External"/><Relationship Id="rId692" Type="http://schemas.openxmlformats.org/officeDocument/2006/relationships/hyperlink" Target="https://talan.bank.gov.ua/get-user-certificate/XA_LL40OnPVxykc68PEr" TargetMode="External"/><Relationship Id="rId138" Type="http://schemas.openxmlformats.org/officeDocument/2006/relationships/hyperlink" Target="https://talan.bank.gov.ua/get-user-certificate/XA_LL0TdO5x4MCf94st9" TargetMode="External"/><Relationship Id="rId345" Type="http://schemas.openxmlformats.org/officeDocument/2006/relationships/hyperlink" Target="https://talan.bank.gov.ua/get-user-certificate/XA_LLk-7ioXopKLeP1zj" TargetMode="External"/><Relationship Id="rId552" Type="http://schemas.openxmlformats.org/officeDocument/2006/relationships/hyperlink" Target="https://talan.bank.gov.ua/get-user-certificate/XA_LLYJunUlFnWRjhuys" TargetMode="External"/><Relationship Id="rId997" Type="http://schemas.openxmlformats.org/officeDocument/2006/relationships/hyperlink" Target="https://talan.bank.gov.ua/get-user-certificate/XA_LLLsAaYUvJ4bP6HOP" TargetMode="External"/><Relationship Id="rId1182" Type="http://schemas.openxmlformats.org/officeDocument/2006/relationships/hyperlink" Target="https://talan.bank.gov.ua/get-user-certificate/XA_LLBBUbAOWJ06EmcLX" TargetMode="External"/><Relationship Id="rId205" Type="http://schemas.openxmlformats.org/officeDocument/2006/relationships/hyperlink" Target="https://talan.bank.gov.ua/get-user-certificate/XA_LLIadjhB_9GPtYkDz" TargetMode="External"/><Relationship Id="rId412" Type="http://schemas.openxmlformats.org/officeDocument/2006/relationships/hyperlink" Target="https://talan.bank.gov.ua/get-user-certificate/XA_LL_ezv6JylOPokibv" TargetMode="External"/><Relationship Id="rId857" Type="http://schemas.openxmlformats.org/officeDocument/2006/relationships/hyperlink" Target="https://talan.bank.gov.ua/get-user-certificate/XA_LLZf0ia4QV0_Kav8b" TargetMode="External"/><Relationship Id="rId1042" Type="http://schemas.openxmlformats.org/officeDocument/2006/relationships/hyperlink" Target="https://talan.bank.gov.ua/get-user-certificate/XA_LLlLpcK2cbU-AXJl4" TargetMode="External"/><Relationship Id="rId717" Type="http://schemas.openxmlformats.org/officeDocument/2006/relationships/hyperlink" Target="https://talan.bank.gov.ua/get-user-certificate/XA_LLaIVILGuqfJJKaK3" TargetMode="External"/><Relationship Id="rId924" Type="http://schemas.openxmlformats.org/officeDocument/2006/relationships/hyperlink" Target="https://talan.bank.gov.ua/get-user-certificate/XA_LLe4NyRWokvleZmk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93"/>
  <sheetViews>
    <sheetView tabSelected="1" workbookViewId="0">
      <selection activeCell="G4" sqref="G4"/>
    </sheetView>
  </sheetViews>
  <sheetFormatPr defaultRowHeight="14.4" x14ac:dyDescent="0.3"/>
  <cols>
    <col min="1" max="1" width="8.88671875" style="2"/>
    <col min="2" max="2" width="31.33203125" customWidth="1"/>
    <col min="3" max="3" width="22.44140625" customWidth="1"/>
  </cols>
  <sheetData>
    <row r="1" spans="1:3" s="1" customFormat="1" ht="28.8" x14ac:dyDescent="0.3">
      <c r="A1" s="1" t="s">
        <v>1284</v>
      </c>
      <c r="B1" s="1" t="s">
        <v>1285</v>
      </c>
      <c r="C1" s="1" t="s">
        <v>0</v>
      </c>
    </row>
    <row r="2" spans="1:3" x14ac:dyDescent="0.3">
      <c r="A2" s="2">
        <v>1</v>
      </c>
      <c r="B2" t="s">
        <v>1</v>
      </c>
      <c r="C2" t="str">
        <f>HYPERLINK("https://talan.bank.gov.ua/get-user-certificate/XA_LLdyea755Pn-sIC84","Завантажити сертифікат")</f>
        <v>Завантажити сертифікат</v>
      </c>
    </row>
    <row r="3" spans="1:3" x14ac:dyDescent="0.3">
      <c r="A3" s="2">
        <v>2</v>
      </c>
      <c r="B3" t="s">
        <v>2</v>
      </c>
      <c r="C3" t="str">
        <f>HYPERLINK("https://talan.bank.gov.ua/get-user-certificate/XA_LLsryehOgKMMe5I62","Завантажити сертифікат")</f>
        <v>Завантажити сертифікат</v>
      </c>
    </row>
    <row r="4" spans="1:3" x14ac:dyDescent="0.3">
      <c r="A4" s="2">
        <v>3</v>
      </c>
      <c r="B4" t="s">
        <v>3</v>
      </c>
      <c r="C4" t="str">
        <f>HYPERLINK("https://talan.bank.gov.ua/get-user-certificate/XA_LLCq-QUnOCBJfzPWM","Завантажити сертифікат")</f>
        <v>Завантажити сертифікат</v>
      </c>
    </row>
    <row r="5" spans="1:3" x14ac:dyDescent="0.3">
      <c r="A5" s="2">
        <v>4</v>
      </c>
      <c r="B5" t="s">
        <v>4</v>
      </c>
      <c r="C5" t="str">
        <f>HYPERLINK("https://talan.bank.gov.ua/get-user-certificate/XA_LL3syzGC0-9As4N4D","Завантажити сертифікат")</f>
        <v>Завантажити сертифікат</v>
      </c>
    </row>
    <row r="6" spans="1:3" x14ac:dyDescent="0.3">
      <c r="A6" s="2">
        <v>5</v>
      </c>
      <c r="B6" t="s">
        <v>5</v>
      </c>
      <c r="C6" t="str">
        <f>HYPERLINK("https://talan.bank.gov.ua/get-user-certificate/XA_LLWyRy46XZAmIrAK_","Завантажити сертифікат")</f>
        <v>Завантажити сертифікат</v>
      </c>
    </row>
    <row r="7" spans="1:3" x14ac:dyDescent="0.3">
      <c r="A7" s="2">
        <v>6</v>
      </c>
      <c r="B7" t="s">
        <v>6</v>
      </c>
      <c r="C7" t="str">
        <f>HYPERLINK("https://talan.bank.gov.ua/get-user-certificate/XA_LLGF8yIjApYjpSkjh","Завантажити сертифікат")</f>
        <v>Завантажити сертифікат</v>
      </c>
    </row>
    <row r="8" spans="1:3" x14ac:dyDescent="0.3">
      <c r="A8" s="2">
        <v>7</v>
      </c>
      <c r="B8" t="s">
        <v>7</v>
      </c>
      <c r="C8" t="str">
        <f>HYPERLINK("https://talan.bank.gov.ua/get-user-certificate/XA_LLtBTqKgWzRSFYBhP","Завантажити сертифікат")</f>
        <v>Завантажити сертифікат</v>
      </c>
    </row>
    <row r="9" spans="1:3" x14ac:dyDescent="0.3">
      <c r="A9" s="2">
        <v>8</v>
      </c>
      <c r="B9" t="s">
        <v>8</v>
      </c>
      <c r="C9" t="str">
        <f>HYPERLINK("https://talan.bank.gov.ua/get-user-certificate/XA_LLg9rTmcNREMnkBRI","Завантажити сертифікат")</f>
        <v>Завантажити сертифікат</v>
      </c>
    </row>
    <row r="10" spans="1:3" x14ac:dyDescent="0.3">
      <c r="A10" s="2">
        <v>9</v>
      </c>
      <c r="B10" t="s">
        <v>9</v>
      </c>
      <c r="C10" t="str">
        <f>HYPERLINK("https://talan.bank.gov.ua/get-user-certificate/XA_LL_GfXJHlGRIkssi1","Завантажити сертифікат")</f>
        <v>Завантажити сертифікат</v>
      </c>
    </row>
    <row r="11" spans="1:3" x14ac:dyDescent="0.3">
      <c r="A11" s="2">
        <v>10</v>
      </c>
      <c r="B11" t="s">
        <v>10</v>
      </c>
      <c r="C11" t="str">
        <f>HYPERLINK("https://talan.bank.gov.ua/get-user-certificate/XA_LLvnDWZcVxxNTU4y3","Завантажити сертифікат")</f>
        <v>Завантажити сертифікат</v>
      </c>
    </row>
    <row r="12" spans="1:3" x14ac:dyDescent="0.3">
      <c r="A12" s="2">
        <v>11</v>
      </c>
      <c r="B12" t="s">
        <v>11</v>
      </c>
      <c r="C12" t="str">
        <f>HYPERLINK("https://talan.bank.gov.ua/get-user-certificate/XA_LLdCut1QHICao_dPE","Завантажити сертифікат")</f>
        <v>Завантажити сертифікат</v>
      </c>
    </row>
    <row r="13" spans="1:3" x14ac:dyDescent="0.3">
      <c r="A13" s="2">
        <v>12</v>
      </c>
      <c r="B13" t="s">
        <v>12</v>
      </c>
      <c r="C13" t="str">
        <f>HYPERLINK("https://talan.bank.gov.ua/get-user-certificate/XA_LLUB0AMvPxlrs3nr5","Завантажити сертифікат")</f>
        <v>Завантажити сертифікат</v>
      </c>
    </row>
    <row r="14" spans="1:3" x14ac:dyDescent="0.3">
      <c r="A14" s="2">
        <v>13</v>
      </c>
      <c r="B14" t="s">
        <v>13</v>
      </c>
      <c r="C14" t="str">
        <f>HYPERLINK("https://talan.bank.gov.ua/get-user-certificate/XA_LLinRetYt7rOTM4yM","Завантажити сертифікат")</f>
        <v>Завантажити сертифікат</v>
      </c>
    </row>
    <row r="15" spans="1:3" x14ac:dyDescent="0.3">
      <c r="A15" s="2">
        <v>14</v>
      </c>
      <c r="B15" t="s">
        <v>14</v>
      </c>
      <c r="C15" t="str">
        <f>HYPERLINK("https://talan.bank.gov.ua/get-user-certificate/XA_LL7hsJoNt54sEjxA3","Завантажити сертифікат")</f>
        <v>Завантажити сертифікат</v>
      </c>
    </row>
    <row r="16" spans="1:3" x14ac:dyDescent="0.3">
      <c r="A16" s="2">
        <v>15</v>
      </c>
      <c r="B16" t="s">
        <v>15</v>
      </c>
      <c r="C16" t="str">
        <f>HYPERLINK("https://talan.bank.gov.ua/get-user-certificate/XA_LLZmISQ5lio0EFYJw","Завантажити сертифікат")</f>
        <v>Завантажити сертифікат</v>
      </c>
    </row>
    <row r="17" spans="1:3" x14ac:dyDescent="0.3">
      <c r="A17" s="2">
        <v>16</v>
      </c>
      <c r="B17" t="s">
        <v>16</v>
      </c>
      <c r="C17" t="str">
        <f>HYPERLINK("https://talan.bank.gov.ua/get-user-certificate/XA_LLRcmkMy9-BCh8aWc","Завантажити сертифікат")</f>
        <v>Завантажити сертифікат</v>
      </c>
    </row>
    <row r="18" spans="1:3" x14ac:dyDescent="0.3">
      <c r="A18" s="2">
        <v>17</v>
      </c>
      <c r="B18" t="s">
        <v>17</v>
      </c>
      <c r="C18" t="str">
        <f>HYPERLINK("https://talan.bank.gov.ua/get-user-certificate/XA_LLgRGZHls94MxG4tO","Завантажити сертифікат")</f>
        <v>Завантажити сертифікат</v>
      </c>
    </row>
    <row r="19" spans="1:3" x14ac:dyDescent="0.3">
      <c r="A19" s="2">
        <v>18</v>
      </c>
      <c r="B19" t="s">
        <v>18</v>
      </c>
      <c r="C19" t="str">
        <f>HYPERLINK("https://talan.bank.gov.ua/get-user-certificate/XA_LLn8_QRDMrBG3vlnh","Завантажити сертифікат")</f>
        <v>Завантажити сертифікат</v>
      </c>
    </row>
    <row r="20" spans="1:3" x14ac:dyDescent="0.3">
      <c r="A20" s="2">
        <v>19</v>
      </c>
      <c r="B20" t="s">
        <v>19</v>
      </c>
      <c r="C20" t="str">
        <f>HYPERLINK("https://talan.bank.gov.ua/get-user-certificate/XA_LLLkgAHFtR8FChTv6","Завантажити сертифікат")</f>
        <v>Завантажити сертифікат</v>
      </c>
    </row>
    <row r="21" spans="1:3" x14ac:dyDescent="0.3">
      <c r="A21" s="2">
        <v>20</v>
      </c>
      <c r="B21" t="s">
        <v>20</v>
      </c>
      <c r="C21" t="str">
        <f>HYPERLINK("https://talan.bank.gov.ua/get-user-certificate/XA_LLah96Dg6O9Tssd-Y","Завантажити сертифікат")</f>
        <v>Завантажити сертифікат</v>
      </c>
    </row>
    <row r="22" spans="1:3" x14ac:dyDescent="0.3">
      <c r="A22" s="2">
        <v>21</v>
      </c>
      <c r="B22" t="s">
        <v>21</v>
      </c>
      <c r="C22" t="str">
        <f>HYPERLINK("https://talan.bank.gov.ua/get-user-certificate/XA_LLJm5TsImWp0H9yJO","Завантажити сертифікат")</f>
        <v>Завантажити сертифікат</v>
      </c>
    </row>
    <row r="23" spans="1:3" x14ac:dyDescent="0.3">
      <c r="A23" s="2">
        <v>22</v>
      </c>
      <c r="B23" t="s">
        <v>22</v>
      </c>
      <c r="C23" t="str">
        <f>HYPERLINK("https://talan.bank.gov.ua/get-user-certificate/XA_LLSwOIfRI8APc_dbq","Завантажити сертифікат")</f>
        <v>Завантажити сертифікат</v>
      </c>
    </row>
    <row r="24" spans="1:3" x14ac:dyDescent="0.3">
      <c r="A24" s="2">
        <v>23</v>
      </c>
      <c r="B24" t="s">
        <v>23</v>
      </c>
      <c r="C24" t="str">
        <f>HYPERLINK("https://talan.bank.gov.ua/get-user-certificate/XA_LLnOI681BqUXmXnWj","Завантажити сертифікат")</f>
        <v>Завантажити сертифікат</v>
      </c>
    </row>
    <row r="25" spans="1:3" x14ac:dyDescent="0.3">
      <c r="A25" s="2">
        <v>24</v>
      </c>
      <c r="B25" t="s">
        <v>24</v>
      </c>
      <c r="C25" t="str">
        <f>HYPERLINK("https://talan.bank.gov.ua/get-user-certificate/XA_LL0VGsuGwmPDWUgxu","Завантажити сертифікат")</f>
        <v>Завантажити сертифікат</v>
      </c>
    </row>
    <row r="26" spans="1:3" x14ac:dyDescent="0.3">
      <c r="A26" s="2">
        <v>25</v>
      </c>
      <c r="B26" t="s">
        <v>25</v>
      </c>
      <c r="C26" t="str">
        <f>HYPERLINK("https://talan.bank.gov.ua/get-user-certificate/XA_LLO-on7PGBU0r5cPR","Завантажити сертифікат")</f>
        <v>Завантажити сертифікат</v>
      </c>
    </row>
    <row r="27" spans="1:3" x14ac:dyDescent="0.3">
      <c r="A27" s="2">
        <v>26</v>
      </c>
      <c r="B27" t="s">
        <v>26</v>
      </c>
      <c r="C27" t="str">
        <f>HYPERLINK("https://talan.bank.gov.ua/get-user-certificate/XA_LL2DKyTwto1ZxIqie","Завантажити сертифікат")</f>
        <v>Завантажити сертифікат</v>
      </c>
    </row>
    <row r="28" spans="1:3" x14ac:dyDescent="0.3">
      <c r="A28" s="2">
        <v>27</v>
      </c>
      <c r="B28" t="s">
        <v>27</v>
      </c>
      <c r="C28" t="str">
        <f>HYPERLINK("https://talan.bank.gov.ua/get-user-certificate/XA_LLD43SIPmilKE_xZe","Завантажити сертифікат")</f>
        <v>Завантажити сертифікат</v>
      </c>
    </row>
    <row r="29" spans="1:3" x14ac:dyDescent="0.3">
      <c r="A29" s="2">
        <v>28</v>
      </c>
      <c r="B29" t="s">
        <v>28</v>
      </c>
      <c r="C29" t="str">
        <f>HYPERLINK("https://talan.bank.gov.ua/get-user-certificate/XA_LLSIe8MfKnuhPzwZk","Завантажити сертифікат")</f>
        <v>Завантажити сертифікат</v>
      </c>
    </row>
    <row r="30" spans="1:3" x14ac:dyDescent="0.3">
      <c r="A30" s="2">
        <v>29</v>
      </c>
      <c r="B30" t="s">
        <v>29</v>
      </c>
      <c r="C30" t="str">
        <f>HYPERLINK("https://talan.bank.gov.ua/get-user-certificate/XA_LLVPrDtjDu5rGNUuf","Завантажити сертифікат")</f>
        <v>Завантажити сертифікат</v>
      </c>
    </row>
    <row r="31" spans="1:3" x14ac:dyDescent="0.3">
      <c r="A31" s="2">
        <v>30</v>
      </c>
      <c r="B31" t="s">
        <v>30</v>
      </c>
      <c r="C31" t="str">
        <f>HYPERLINK("https://talan.bank.gov.ua/get-user-certificate/XA_LLl324518DkFBI8md","Завантажити сертифікат")</f>
        <v>Завантажити сертифікат</v>
      </c>
    </row>
    <row r="32" spans="1:3" x14ac:dyDescent="0.3">
      <c r="A32" s="2">
        <v>31</v>
      </c>
      <c r="B32" t="s">
        <v>31</v>
      </c>
      <c r="C32" t="str">
        <f>HYPERLINK("https://talan.bank.gov.ua/get-user-certificate/XA_LLtheu-w-Qj7FppeB","Завантажити сертифікат")</f>
        <v>Завантажити сертифікат</v>
      </c>
    </row>
    <row r="33" spans="1:3" x14ac:dyDescent="0.3">
      <c r="A33" s="2">
        <v>32</v>
      </c>
      <c r="B33" t="s">
        <v>32</v>
      </c>
      <c r="C33" t="str">
        <f>HYPERLINK("https://talan.bank.gov.ua/get-user-certificate/XA_LL_B4iAwZTLRCDzWA","Завантажити сертифікат")</f>
        <v>Завантажити сертифікат</v>
      </c>
    </row>
    <row r="34" spans="1:3" x14ac:dyDescent="0.3">
      <c r="A34" s="2">
        <v>33</v>
      </c>
      <c r="B34" t="s">
        <v>33</v>
      </c>
      <c r="C34" t="str">
        <f>HYPERLINK("https://talan.bank.gov.ua/get-user-certificate/XA_LLsONteQfnBBdwAMS","Завантажити сертифікат")</f>
        <v>Завантажити сертифікат</v>
      </c>
    </row>
    <row r="35" spans="1:3" x14ac:dyDescent="0.3">
      <c r="A35" s="2">
        <v>34</v>
      </c>
      <c r="B35" t="s">
        <v>34</v>
      </c>
      <c r="C35" t="str">
        <f>HYPERLINK("https://talan.bank.gov.ua/get-user-certificate/XA_LLK4LRV8rjl6yRtr7","Завантажити сертифікат")</f>
        <v>Завантажити сертифікат</v>
      </c>
    </row>
    <row r="36" spans="1:3" x14ac:dyDescent="0.3">
      <c r="A36" s="2">
        <v>35</v>
      </c>
      <c r="B36" t="s">
        <v>35</v>
      </c>
      <c r="C36" t="str">
        <f>HYPERLINK("https://talan.bank.gov.ua/get-user-certificate/XA_LLRE4c_XRqVN246uO","Завантажити сертифікат")</f>
        <v>Завантажити сертифікат</v>
      </c>
    </row>
    <row r="37" spans="1:3" x14ac:dyDescent="0.3">
      <c r="A37" s="2">
        <v>36</v>
      </c>
      <c r="B37" t="s">
        <v>36</v>
      </c>
      <c r="C37" t="str">
        <f>HYPERLINK("https://talan.bank.gov.ua/get-user-certificate/XA_LLd1T8Zkw_sSQ72Im","Завантажити сертифікат")</f>
        <v>Завантажити сертифікат</v>
      </c>
    </row>
    <row r="38" spans="1:3" x14ac:dyDescent="0.3">
      <c r="A38" s="2">
        <v>37</v>
      </c>
      <c r="B38" t="s">
        <v>37</v>
      </c>
      <c r="C38" t="str">
        <f>HYPERLINK("https://talan.bank.gov.ua/get-user-certificate/XA_LLopSXIRWWfxfrHOe","Завантажити сертифікат")</f>
        <v>Завантажити сертифікат</v>
      </c>
    </row>
    <row r="39" spans="1:3" x14ac:dyDescent="0.3">
      <c r="A39" s="2">
        <v>38</v>
      </c>
      <c r="B39" t="s">
        <v>38</v>
      </c>
      <c r="C39" t="str">
        <f>HYPERLINK("https://talan.bank.gov.ua/get-user-certificate/XA_LLO7bw6HmlsyNMGqY","Завантажити сертифікат")</f>
        <v>Завантажити сертифікат</v>
      </c>
    </row>
    <row r="40" spans="1:3" x14ac:dyDescent="0.3">
      <c r="A40" s="2">
        <v>39</v>
      </c>
      <c r="B40" t="s">
        <v>39</v>
      </c>
      <c r="C40" t="str">
        <f>HYPERLINK("https://talan.bank.gov.ua/get-user-certificate/XA_LL-1A-kEM2cqnmt7F","Завантажити сертифікат")</f>
        <v>Завантажити сертифікат</v>
      </c>
    </row>
    <row r="41" spans="1:3" x14ac:dyDescent="0.3">
      <c r="A41" s="2">
        <v>40</v>
      </c>
      <c r="B41" t="s">
        <v>40</v>
      </c>
      <c r="C41" t="str">
        <f>HYPERLINK("https://talan.bank.gov.ua/get-user-certificate/XA_LL2YBsiNW50_RvSa5","Завантажити сертифікат")</f>
        <v>Завантажити сертифікат</v>
      </c>
    </row>
    <row r="42" spans="1:3" x14ac:dyDescent="0.3">
      <c r="A42" s="2">
        <v>41</v>
      </c>
      <c r="B42" t="s">
        <v>41</v>
      </c>
      <c r="C42" t="str">
        <f>HYPERLINK("https://talan.bank.gov.ua/get-user-certificate/XA_LLvPPYKN8VI37KfdU","Завантажити сертифікат")</f>
        <v>Завантажити сертифікат</v>
      </c>
    </row>
    <row r="43" spans="1:3" x14ac:dyDescent="0.3">
      <c r="A43" s="2">
        <v>42</v>
      </c>
      <c r="B43" t="s">
        <v>42</v>
      </c>
      <c r="C43" t="str">
        <f>HYPERLINK("https://talan.bank.gov.ua/get-user-certificate/XA_LLOOgEwmeJZZgcb1F","Завантажити сертифікат")</f>
        <v>Завантажити сертифікат</v>
      </c>
    </row>
    <row r="44" spans="1:3" x14ac:dyDescent="0.3">
      <c r="A44" s="2">
        <v>43</v>
      </c>
      <c r="B44" t="s">
        <v>43</v>
      </c>
      <c r="C44" t="str">
        <f>HYPERLINK("https://talan.bank.gov.ua/get-user-certificate/XA_LLOg-pnrjdfz4jidV","Завантажити сертифікат")</f>
        <v>Завантажити сертифікат</v>
      </c>
    </row>
    <row r="45" spans="1:3" x14ac:dyDescent="0.3">
      <c r="A45" s="2">
        <v>44</v>
      </c>
      <c r="B45" t="s">
        <v>44</v>
      </c>
      <c r="C45" t="str">
        <f>HYPERLINK("https://talan.bank.gov.ua/get-user-certificate/XA_LL_im8oYI6MFdNDIt","Завантажити сертифікат")</f>
        <v>Завантажити сертифікат</v>
      </c>
    </row>
    <row r="46" spans="1:3" x14ac:dyDescent="0.3">
      <c r="A46" s="2">
        <v>45</v>
      </c>
      <c r="B46" t="s">
        <v>45</v>
      </c>
      <c r="C46" t="str">
        <f>HYPERLINK("https://talan.bank.gov.ua/get-user-certificate/XA_LL76PgdRUAX3L3E8I","Завантажити сертифікат")</f>
        <v>Завантажити сертифікат</v>
      </c>
    </row>
    <row r="47" spans="1:3" x14ac:dyDescent="0.3">
      <c r="A47" s="2">
        <v>46</v>
      </c>
      <c r="B47" t="s">
        <v>46</v>
      </c>
      <c r="C47" t="str">
        <f>HYPERLINK("https://talan.bank.gov.ua/get-user-certificate/XA_LLvAolm3xDlRbMa51","Завантажити сертифікат")</f>
        <v>Завантажити сертифікат</v>
      </c>
    </row>
    <row r="48" spans="1:3" x14ac:dyDescent="0.3">
      <c r="A48" s="2">
        <v>47</v>
      </c>
      <c r="B48" t="s">
        <v>47</v>
      </c>
      <c r="C48" t="str">
        <f>HYPERLINK("https://talan.bank.gov.ua/get-user-certificate/XA_LLfPDnzLr1Zy4o8-b","Завантажити сертифікат")</f>
        <v>Завантажити сертифікат</v>
      </c>
    </row>
    <row r="49" spans="1:3" x14ac:dyDescent="0.3">
      <c r="A49" s="2">
        <v>48</v>
      </c>
      <c r="B49" t="s">
        <v>48</v>
      </c>
      <c r="C49" t="str">
        <f>HYPERLINK("https://talan.bank.gov.ua/get-user-certificate/XA_LL4QP075eB6hQ9E7B","Завантажити сертифікат")</f>
        <v>Завантажити сертифікат</v>
      </c>
    </row>
    <row r="50" spans="1:3" x14ac:dyDescent="0.3">
      <c r="A50" s="2">
        <v>49</v>
      </c>
      <c r="B50" t="s">
        <v>49</v>
      </c>
      <c r="C50" t="str">
        <f>HYPERLINK("https://talan.bank.gov.ua/get-user-certificate/XA_LLQSQj2JqythXRu_F","Завантажити сертифікат")</f>
        <v>Завантажити сертифікат</v>
      </c>
    </row>
    <row r="51" spans="1:3" x14ac:dyDescent="0.3">
      <c r="A51" s="2">
        <v>50</v>
      </c>
      <c r="B51" t="s">
        <v>50</v>
      </c>
      <c r="C51" t="str">
        <f>HYPERLINK("https://talan.bank.gov.ua/get-user-certificate/XA_LL-YfVb_KhyDFoa98","Завантажити сертифікат")</f>
        <v>Завантажити сертифікат</v>
      </c>
    </row>
    <row r="52" spans="1:3" x14ac:dyDescent="0.3">
      <c r="A52" s="2">
        <v>51</v>
      </c>
      <c r="B52" t="s">
        <v>51</v>
      </c>
      <c r="C52" t="str">
        <f>HYPERLINK("https://talan.bank.gov.ua/get-user-certificate/XA_LLbxGdpUhrWs5yXAA","Завантажити сертифікат")</f>
        <v>Завантажити сертифікат</v>
      </c>
    </row>
    <row r="53" spans="1:3" x14ac:dyDescent="0.3">
      <c r="A53" s="2">
        <v>52</v>
      </c>
      <c r="B53" t="s">
        <v>52</v>
      </c>
      <c r="C53" t="str">
        <f>HYPERLINK("https://talan.bank.gov.ua/get-user-certificate/XA_LL9d4mQRtCSgCKeDU","Завантажити сертифікат")</f>
        <v>Завантажити сертифікат</v>
      </c>
    </row>
    <row r="54" spans="1:3" x14ac:dyDescent="0.3">
      <c r="A54" s="2">
        <v>53</v>
      </c>
      <c r="B54" t="s">
        <v>53</v>
      </c>
      <c r="C54" t="str">
        <f>HYPERLINK("https://talan.bank.gov.ua/get-user-certificate/XA_LL4MVX5J-WEgCuuMB","Завантажити сертифікат")</f>
        <v>Завантажити сертифікат</v>
      </c>
    </row>
    <row r="55" spans="1:3" x14ac:dyDescent="0.3">
      <c r="A55" s="2">
        <v>54</v>
      </c>
      <c r="B55" t="s">
        <v>54</v>
      </c>
      <c r="C55" t="str">
        <f>HYPERLINK("https://talan.bank.gov.ua/get-user-certificate/XA_LL0TOSo3oqnSXsnyv","Завантажити сертифікат")</f>
        <v>Завантажити сертифікат</v>
      </c>
    </row>
    <row r="56" spans="1:3" x14ac:dyDescent="0.3">
      <c r="A56" s="2">
        <v>55</v>
      </c>
      <c r="B56" t="s">
        <v>55</v>
      </c>
      <c r="C56" t="str">
        <f>HYPERLINK("https://talan.bank.gov.ua/get-user-certificate/XA_LLHaeiVxex9Cr0Q2W","Завантажити сертифікат")</f>
        <v>Завантажити сертифікат</v>
      </c>
    </row>
    <row r="57" spans="1:3" x14ac:dyDescent="0.3">
      <c r="A57" s="2">
        <v>56</v>
      </c>
      <c r="B57" t="s">
        <v>56</v>
      </c>
      <c r="C57" t="str">
        <f>HYPERLINK("https://talan.bank.gov.ua/get-user-certificate/XA_LLSCBxFzgJR9Dc60B","Завантажити сертифікат")</f>
        <v>Завантажити сертифікат</v>
      </c>
    </row>
    <row r="58" spans="1:3" x14ac:dyDescent="0.3">
      <c r="A58" s="2">
        <v>57</v>
      </c>
      <c r="B58" t="s">
        <v>57</v>
      </c>
      <c r="C58" t="str">
        <f>HYPERLINK("https://talan.bank.gov.ua/get-user-certificate/XA_LLGBFaw6dQky7N7qv","Завантажити сертифікат")</f>
        <v>Завантажити сертифікат</v>
      </c>
    </row>
    <row r="59" spans="1:3" x14ac:dyDescent="0.3">
      <c r="A59" s="2">
        <v>58</v>
      </c>
      <c r="B59" t="s">
        <v>58</v>
      </c>
      <c r="C59" t="str">
        <f>HYPERLINK("https://talan.bank.gov.ua/get-user-certificate/XA_LLM527R4TugQNA8y8","Завантажити сертифікат")</f>
        <v>Завантажити сертифікат</v>
      </c>
    </row>
    <row r="60" spans="1:3" x14ac:dyDescent="0.3">
      <c r="A60" s="2">
        <v>59</v>
      </c>
      <c r="B60" t="s">
        <v>59</v>
      </c>
      <c r="C60" t="str">
        <f>HYPERLINK("https://talan.bank.gov.ua/get-user-certificate/XA_LL5YrRYUiwO0rYyoy","Завантажити сертифікат")</f>
        <v>Завантажити сертифікат</v>
      </c>
    </row>
    <row r="61" spans="1:3" x14ac:dyDescent="0.3">
      <c r="A61" s="2">
        <v>60</v>
      </c>
      <c r="B61" t="s">
        <v>60</v>
      </c>
      <c r="C61" t="str">
        <f>HYPERLINK("https://talan.bank.gov.ua/get-user-certificate/XA_LLftRWpt2xpbQps5j","Завантажити сертифікат")</f>
        <v>Завантажити сертифікат</v>
      </c>
    </row>
    <row r="62" spans="1:3" x14ac:dyDescent="0.3">
      <c r="A62" s="2">
        <v>61</v>
      </c>
      <c r="B62" t="s">
        <v>61</v>
      </c>
      <c r="C62" t="str">
        <f>HYPERLINK("https://talan.bank.gov.ua/get-user-certificate/XA_LLbvy5DZc5XNs_7GJ","Завантажити сертифікат")</f>
        <v>Завантажити сертифікат</v>
      </c>
    </row>
    <row r="63" spans="1:3" x14ac:dyDescent="0.3">
      <c r="A63" s="2">
        <v>62</v>
      </c>
      <c r="B63" t="s">
        <v>62</v>
      </c>
      <c r="C63" t="str">
        <f>HYPERLINK("https://talan.bank.gov.ua/get-user-certificate/XA_LLQL--hF-p1SJSn6-","Завантажити сертифікат")</f>
        <v>Завантажити сертифікат</v>
      </c>
    </row>
    <row r="64" spans="1:3" x14ac:dyDescent="0.3">
      <c r="A64" s="2">
        <v>63</v>
      </c>
      <c r="B64" t="s">
        <v>63</v>
      </c>
      <c r="C64" t="str">
        <f>HYPERLINK("https://talan.bank.gov.ua/get-user-certificate/XA_LLOZc9LlbCHCETx2O","Завантажити сертифікат")</f>
        <v>Завантажити сертифікат</v>
      </c>
    </row>
    <row r="65" spans="1:3" x14ac:dyDescent="0.3">
      <c r="A65" s="2">
        <v>64</v>
      </c>
      <c r="B65" t="s">
        <v>64</v>
      </c>
      <c r="C65" t="str">
        <f>HYPERLINK("https://talan.bank.gov.ua/get-user-certificate/XA_LL7DAXpI_6II1VgGh","Завантажити сертифікат")</f>
        <v>Завантажити сертифікат</v>
      </c>
    </row>
    <row r="66" spans="1:3" x14ac:dyDescent="0.3">
      <c r="A66" s="2">
        <v>65</v>
      </c>
      <c r="B66" t="s">
        <v>65</v>
      </c>
      <c r="C66" t="str">
        <f>HYPERLINK("https://talan.bank.gov.ua/get-user-certificate/XA_LLAimHcluU01mCa4a","Завантажити сертифікат")</f>
        <v>Завантажити сертифікат</v>
      </c>
    </row>
    <row r="67" spans="1:3" x14ac:dyDescent="0.3">
      <c r="A67" s="2">
        <v>66</v>
      </c>
      <c r="B67" t="s">
        <v>66</v>
      </c>
      <c r="C67" t="str">
        <f>HYPERLINK("https://talan.bank.gov.ua/get-user-certificate/XA_LL8vgZVtCy9dVeO1Q","Завантажити сертифікат")</f>
        <v>Завантажити сертифікат</v>
      </c>
    </row>
    <row r="68" spans="1:3" x14ac:dyDescent="0.3">
      <c r="A68" s="2">
        <v>67</v>
      </c>
      <c r="B68" t="s">
        <v>67</v>
      </c>
      <c r="C68" t="str">
        <f>HYPERLINK("https://talan.bank.gov.ua/get-user-certificate/XA_LLMioi_diNq4vGfsB","Завантажити сертифікат")</f>
        <v>Завантажити сертифікат</v>
      </c>
    </row>
    <row r="69" spans="1:3" x14ac:dyDescent="0.3">
      <c r="A69" s="2">
        <v>68</v>
      </c>
      <c r="B69" t="s">
        <v>68</v>
      </c>
      <c r="C69" t="str">
        <f>HYPERLINK("https://talan.bank.gov.ua/get-user-certificate/XA_LLHrcA32_QHwxjLly","Завантажити сертифікат")</f>
        <v>Завантажити сертифікат</v>
      </c>
    </row>
    <row r="70" spans="1:3" x14ac:dyDescent="0.3">
      <c r="A70" s="2">
        <v>69</v>
      </c>
      <c r="B70" t="s">
        <v>69</v>
      </c>
      <c r="C70" t="str">
        <f>HYPERLINK("https://talan.bank.gov.ua/get-user-certificate/XA_LLp9Prqsn6WobeYEO","Завантажити сертифікат")</f>
        <v>Завантажити сертифікат</v>
      </c>
    </row>
    <row r="71" spans="1:3" x14ac:dyDescent="0.3">
      <c r="A71" s="2">
        <v>70</v>
      </c>
      <c r="B71" t="s">
        <v>70</v>
      </c>
      <c r="C71" t="str">
        <f>HYPERLINK("https://talan.bank.gov.ua/get-user-certificate/XA_LLm0BbEuIGG3rL0fy","Завантажити сертифікат")</f>
        <v>Завантажити сертифікат</v>
      </c>
    </row>
    <row r="72" spans="1:3" x14ac:dyDescent="0.3">
      <c r="A72" s="2">
        <v>71</v>
      </c>
      <c r="B72" t="s">
        <v>71</v>
      </c>
      <c r="C72" t="str">
        <f>HYPERLINK("https://talan.bank.gov.ua/get-user-certificate/XA_LLliaZ8j8nWINBm4X","Завантажити сертифікат")</f>
        <v>Завантажити сертифікат</v>
      </c>
    </row>
    <row r="73" spans="1:3" x14ac:dyDescent="0.3">
      <c r="A73" s="2">
        <v>72</v>
      </c>
      <c r="B73" t="s">
        <v>72</v>
      </c>
      <c r="C73" t="str">
        <f>HYPERLINK("https://talan.bank.gov.ua/get-user-certificate/XA_LLdN7yHuAhIZzmeAF","Завантажити сертифікат")</f>
        <v>Завантажити сертифікат</v>
      </c>
    </row>
    <row r="74" spans="1:3" x14ac:dyDescent="0.3">
      <c r="A74" s="2">
        <v>73</v>
      </c>
      <c r="B74" t="s">
        <v>73</v>
      </c>
      <c r="C74" t="str">
        <f>HYPERLINK("https://talan.bank.gov.ua/get-user-certificate/XA_LL5ztDSFe_gSgVo_D","Завантажити сертифікат")</f>
        <v>Завантажити сертифікат</v>
      </c>
    </row>
    <row r="75" spans="1:3" x14ac:dyDescent="0.3">
      <c r="A75" s="2">
        <v>74</v>
      </c>
      <c r="B75" t="s">
        <v>74</v>
      </c>
      <c r="C75" t="str">
        <f>HYPERLINK("https://talan.bank.gov.ua/get-user-certificate/XA_LLf2y7YDkK92ERlMx","Завантажити сертифікат")</f>
        <v>Завантажити сертифікат</v>
      </c>
    </row>
    <row r="76" spans="1:3" x14ac:dyDescent="0.3">
      <c r="A76" s="2">
        <v>75</v>
      </c>
      <c r="B76" t="s">
        <v>75</v>
      </c>
      <c r="C76" t="str">
        <f>HYPERLINK("https://talan.bank.gov.ua/get-user-certificate/XA_LLxVrWoutiizY0B6R","Завантажити сертифікат")</f>
        <v>Завантажити сертифікат</v>
      </c>
    </row>
    <row r="77" spans="1:3" x14ac:dyDescent="0.3">
      <c r="A77" s="2">
        <v>76</v>
      </c>
      <c r="B77" t="s">
        <v>76</v>
      </c>
      <c r="C77" t="str">
        <f>HYPERLINK("https://talan.bank.gov.ua/get-user-certificate/XA_LL8O0B03zGGKQAjfA","Завантажити сертифікат")</f>
        <v>Завантажити сертифікат</v>
      </c>
    </row>
    <row r="78" spans="1:3" x14ac:dyDescent="0.3">
      <c r="A78" s="2">
        <v>77</v>
      </c>
      <c r="B78" t="s">
        <v>77</v>
      </c>
      <c r="C78" t="str">
        <f>HYPERLINK("https://talan.bank.gov.ua/get-user-certificate/XA_LLxJY_642YIBeYnij","Завантажити сертифікат")</f>
        <v>Завантажити сертифікат</v>
      </c>
    </row>
    <row r="79" spans="1:3" x14ac:dyDescent="0.3">
      <c r="A79" s="2">
        <v>78</v>
      </c>
      <c r="B79" t="s">
        <v>78</v>
      </c>
      <c r="C79" t="str">
        <f>HYPERLINK("https://talan.bank.gov.ua/get-user-certificate/XA_LLD2lAVSOd2A-mlyh","Завантажити сертифікат")</f>
        <v>Завантажити сертифікат</v>
      </c>
    </row>
    <row r="80" spans="1:3" x14ac:dyDescent="0.3">
      <c r="A80" s="2">
        <v>79</v>
      </c>
      <c r="B80" t="s">
        <v>79</v>
      </c>
      <c r="C80" t="str">
        <f>HYPERLINK("https://talan.bank.gov.ua/get-user-certificate/XA_LLyiATvy9AtGriDpM","Завантажити сертифікат")</f>
        <v>Завантажити сертифікат</v>
      </c>
    </row>
    <row r="81" spans="1:3" x14ac:dyDescent="0.3">
      <c r="A81" s="2">
        <v>80</v>
      </c>
      <c r="B81" t="s">
        <v>80</v>
      </c>
      <c r="C81" t="str">
        <f>HYPERLINK("https://talan.bank.gov.ua/get-user-certificate/XA_LLPoS8ABr16_ZEVDX","Завантажити сертифікат")</f>
        <v>Завантажити сертифікат</v>
      </c>
    </row>
    <row r="82" spans="1:3" x14ac:dyDescent="0.3">
      <c r="A82" s="2">
        <v>81</v>
      </c>
      <c r="B82" t="s">
        <v>81</v>
      </c>
      <c r="C82" t="str">
        <f>HYPERLINK("https://talan.bank.gov.ua/get-user-certificate/XA_LLrrd4WXzLcUhfpU4","Завантажити сертифікат")</f>
        <v>Завантажити сертифікат</v>
      </c>
    </row>
    <row r="83" spans="1:3" x14ac:dyDescent="0.3">
      <c r="A83" s="2">
        <v>82</v>
      </c>
      <c r="B83" t="s">
        <v>82</v>
      </c>
      <c r="C83" t="str">
        <f>HYPERLINK("https://talan.bank.gov.ua/get-user-certificate/XA_LLTIioRd_Jwz-wEW8","Завантажити сертифікат")</f>
        <v>Завантажити сертифікат</v>
      </c>
    </row>
    <row r="84" spans="1:3" x14ac:dyDescent="0.3">
      <c r="A84" s="2">
        <v>83</v>
      </c>
      <c r="B84" t="s">
        <v>83</v>
      </c>
      <c r="C84" t="str">
        <f>HYPERLINK("https://talan.bank.gov.ua/get-user-certificate/XA_LLxbheBHhuiPq6l3E","Завантажити сертифікат")</f>
        <v>Завантажити сертифікат</v>
      </c>
    </row>
    <row r="85" spans="1:3" x14ac:dyDescent="0.3">
      <c r="A85" s="2">
        <v>84</v>
      </c>
      <c r="B85" t="s">
        <v>84</v>
      </c>
      <c r="C85" t="str">
        <f>HYPERLINK("https://talan.bank.gov.ua/get-user-certificate/XA_LLAt3e6fMygzvKbDG","Завантажити сертифікат")</f>
        <v>Завантажити сертифікат</v>
      </c>
    </row>
    <row r="86" spans="1:3" x14ac:dyDescent="0.3">
      <c r="A86" s="2">
        <v>85</v>
      </c>
      <c r="B86" t="s">
        <v>85</v>
      </c>
      <c r="C86" t="str">
        <f>HYPERLINK("https://talan.bank.gov.ua/get-user-certificate/XA_LLgBeroHV3-VEgzNj","Завантажити сертифікат")</f>
        <v>Завантажити сертифікат</v>
      </c>
    </row>
    <row r="87" spans="1:3" x14ac:dyDescent="0.3">
      <c r="A87" s="2">
        <v>86</v>
      </c>
      <c r="B87" t="s">
        <v>86</v>
      </c>
      <c r="C87" t="str">
        <f>HYPERLINK("https://talan.bank.gov.ua/get-user-certificate/XA_LLocb1NmpCkSU8qHA","Завантажити сертифікат")</f>
        <v>Завантажити сертифікат</v>
      </c>
    </row>
    <row r="88" spans="1:3" x14ac:dyDescent="0.3">
      <c r="A88" s="2">
        <v>87</v>
      </c>
      <c r="B88" t="s">
        <v>87</v>
      </c>
      <c r="C88" t="str">
        <f>HYPERLINK("https://talan.bank.gov.ua/get-user-certificate/XA_LL9OIDfoedBBP6vvj","Завантажити сертифікат")</f>
        <v>Завантажити сертифікат</v>
      </c>
    </row>
    <row r="89" spans="1:3" x14ac:dyDescent="0.3">
      <c r="A89" s="2">
        <v>88</v>
      </c>
      <c r="B89" t="s">
        <v>88</v>
      </c>
      <c r="C89" t="str">
        <f>HYPERLINK("https://talan.bank.gov.ua/get-user-certificate/XA_LLFIQx1kgp1lISBC0","Завантажити сертифікат")</f>
        <v>Завантажити сертифікат</v>
      </c>
    </row>
    <row r="90" spans="1:3" x14ac:dyDescent="0.3">
      <c r="A90" s="2">
        <v>89</v>
      </c>
      <c r="B90" t="s">
        <v>89</v>
      </c>
      <c r="C90" t="str">
        <f>HYPERLINK("https://talan.bank.gov.ua/get-user-certificate/XA_LLKEv9hQ-0Fl3GQAk","Завантажити сертифікат")</f>
        <v>Завантажити сертифікат</v>
      </c>
    </row>
    <row r="91" spans="1:3" x14ac:dyDescent="0.3">
      <c r="A91" s="2">
        <v>90</v>
      </c>
      <c r="B91" t="s">
        <v>90</v>
      </c>
      <c r="C91" t="str">
        <f>HYPERLINK("https://talan.bank.gov.ua/get-user-certificate/XA_LLkNTOL1eWyQLCKn9","Завантажити сертифікат")</f>
        <v>Завантажити сертифікат</v>
      </c>
    </row>
    <row r="92" spans="1:3" x14ac:dyDescent="0.3">
      <c r="A92" s="2">
        <v>91</v>
      </c>
      <c r="B92" t="s">
        <v>91</v>
      </c>
      <c r="C92" t="str">
        <f>HYPERLINK("https://talan.bank.gov.ua/get-user-certificate/XA_LLIt2duWLU6xg5l-0","Завантажити сертифікат")</f>
        <v>Завантажити сертифікат</v>
      </c>
    </row>
    <row r="93" spans="1:3" x14ac:dyDescent="0.3">
      <c r="A93" s="2">
        <v>92</v>
      </c>
      <c r="B93" t="s">
        <v>92</v>
      </c>
      <c r="C93" t="str">
        <f>HYPERLINK("https://talan.bank.gov.ua/get-user-certificate/XA_LLWHgkqSdCoEBot3q","Завантажити сертифікат")</f>
        <v>Завантажити сертифікат</v>
      </c>
    </row>
    <row r="94" spans="1:3" x14ac:dyDescent="0.3">
      <c r="A94" s="2">
        <v>93</v>
      </c>
      <c r="B94" t="s">
        <v>93</v>
      </c>
      <c r="C94" t="str">
        <f>HYPERLINK("https://talan.bank.gov.ua/get-user-certificate/XA_LL5cMDOi2NznaSdOm","Завантажити сертифікат")</f>
        <v>Завантажити сертифікат</v>
      </c>
    </row>
    <row r="95" spans="1:3" x14ac:dyDescent="0.3">
      <c r="A95" s="2">
        <v>94</v>
      </c>
      <c r="B95" t="s">
        <v>94</v>
      </c>
      <c r="C95" t="str">
        <f>HYPERLINK("https://talan.bank.gov.ua/get-user-certificate/XA_LLSyZKV7YgE1Ct97D","Завантажити сертифікат")</f>
        <v>Завантажити сертифікат</v>
      </c>
    </row>
    <row r="96" spans="1:3" x14ac:dyDescent="0.3">
      <c r="A96" s="2">
        <v>95</v>
      </c>
      <c r="B96" t="s">
        <v>95</v>
      </c>
      <c r="C96" t="str">
        <f>HYPERLINK("https://talan.bank.gov.ua/get-user-certificate/XA_LL7V_HkL8h4AZuynA","Завантажити сертифікат")</f>
        <v>Завантажити сертифікат</v>
      </c>
    </row>
    <row r="97" spans="1:3" x14ac:dyDescent="0.3">
      <c r="A97" s="2">
        <v>96</v>
      </c>
      <c r="B97" t="s">
        <v>96</v>
      </c>
      <c r="C97" t="str">
        <f>HYPERLINK("https://talan.bank.gov.ua/get-user-certificate/XA_LLv5vQAh9RWfB3Iki","Завантажити сертифікат")</f>
        <v>Завантажити сертифікат</v>
      </c>
    </row>
    <row r="98" spans="1:3" x14ac:dyDescent="0.3">
      <c r="A98" s="2">
        <v>97</v>
      </c>
      <c r="B98" t="s">
        <v>97</v>
      </c>
      <c r="C98" t="str">
        <f>HYPERLINK("https://talan.bank.gov.ua/get-user-certificate/XA_LL0reyZztdjmIFeH5","Завантажити сертифікат")</f>
        <v>Завантажити сертифікат</v>
      </c>
    </row>
    <row r="99" spans="1:3" x14ac:dyDescent="0.3">
      <c r="A99" s="2">
        <v>98</v>
      </c>
      <c r="B99" t="s">
        <v>98</v>
      </c>
      <c r="C99" t="str">
        <f>HYPERLINK("https://talan.bank.gov.ua/get-user-certificate/XA_LLe65e4PAnRqF1zb1","Завантажити сертифікат")</f>
        <v>Завантажити сертифікат</v>
      </c>
    </row>
    <row r="100" spans="1:3" x14ac:dyDescent="0.3">
      <c r="A100" s="2">
        <v>99</v>
      </c>
      <c r="B100" t="s">
        <v>99</v>
      </c>
      <c r="C100" t="str">
        <f>HYPERLINK("https://talan.bank.gov.ua/get-user-certificate/XA_LLbydbVKJ7TZCKXS-","Завантажити сертифікат")</f>
        <v>Завантажити сертифікат</v>
      </c>
    </row>
    <row r="101" spans="1:3" x14ac:dyDescent="0.3">
      <c r="A101" s="2">
        <v>100</v>
      </c>
      <c r="B101" t="s">
        <v>100</v>
      </c>
      <c r="C101" t="str">
        <f>HYPERLINK("https://talan.bank.gov.ua/get-user-certificate/XA_LLykGOcDk8H8eRarH","Завантажити сертифікат")</f>
        <v>Завантажити сертифікат</v>
      </c>
    </row>
    <row r="102" spans="1:3" x14ac:dyDescent="0.3">
      <c r="A102" s="2">
        <v>101</v>
      </c>
      <c r="B102" t="s">
        <v>101</v>
      </c>
      <c r="C102" t="str">
        <f>HYPERLINK("https://talan.bank.gov.ua/get-user-certificate/XA_LLoBQ7k0YB56bq02y","Завантажити сертифікат")</f>
        <v>Завантажити сертифікат</v>
      </c>
    </row>
    <row r="103" spans="1:3" x14ac:dyDescent="0.3">
      <c r="A103" s="2">
        <v>102</v>
      </c>
      <c r="B103" t="s">
        <v>102</v>
      </c>
      <c r="C103" t="str">
        <f>HYPERLINK("https://talan.bank.gov.ua/get-user-certificate/XA_LLEqWFl9q76ciEtit","Завантажити сертифікат")</f>
        <v>Завантажити сертифікат</v>
      </c>
    </row>
    <row r="104" spans="1:3" x14ac:dyDescent="0.3">
      <c r="A104" s="2">
        <v>103</v>
      </c>
      <c r="B104" t="s">
        <v>103</v>
      </c>
      <c r="C104" t="str">
        <f>HYPERLINK("https://talan.bank.gov.ua/get-user-certificate/XA_LLKFQPuvexIb3st0c","Завантажити сертифікат")</f>
        <v>Завантажити сертифікат</v>
      </c>
    </row>
    <row r="105" spans="1:3" x14ac:dyDescent="0.3">
      <c r="A105" s="2">
        <v>104</v>
      </c>
      <c r="B105" t="s">
        <v>104</v>
      </c>
      <c r="C105" t="str">
        <f>HYPERLINK("https://talan.bank.gov.ua/get-user-certificate/XA_LLQuAASMAUqqqCzB7","Завантажити сертифікат")</f>
        <v>Завантажити сертифікат</v>
      </c>
    </row>
    <row r="106" spans="1:3" x14ac:dyDescent="0.3">
      <c r="A106" s="2">
        <v>105</v>
      </c>
      <c r="B106" t="s">
        <v>105</v>
      </c>
      <c r="C106" t="str">
        <f>HYPERLINK("https://talan.bank.gov.ua/get-user-certificate/XA_LLYQFT12PkfrLy-Dd","Завантажити сертифікат")</f>
        <v>Завантажити сертифікат</v>
      </c>
    </row>
    <row r="107" spans="1:3" x14ac:dyDescent="0.3">
      <c r="A107" s="2">
        <v>106</v>
      </c>
      <c r="B107" t="s">
        <v>106</v>
      </c>
      <c r="C107" t="str">
        <f>HYPERLINK("https://talan.bank.gov.ua/get-user-certificate/XA_LLlUzO20WRIsylkI-","Завантажити сертифікат")</f>
        <v>Завантажити сертифікат</v>
      </c>
    </row>
    <row r="108" spans="1:3" x14ac:dyDescent="0.3">
      <c r="A108" s="2">
        <v>107</v>
      </c>
      <c r="B108" t="s">
        <v>107</v>
      </c>
      <c r="C108" t="str">
        <f>HYPERLINK("https://talan.bank.gov.ua/get-user-certificate/XA_LL0g2RmlZdCQx0FoQ","Завантажити сертифікат")</f>
        <v>Завантажити сертифікат</v>
      </c>
    </row>
    <row r="109" spans="1:3" x14ac:dyDescent="0.3">
      <c r="A109" s="2">
        <v>108</v>
      </c>
      <c r="B109" t="s">
        <v>108</v>
      </c>
      <c r="C109" t="str">
        <f>HYPERLINK("https://talan.bank.gov.ua/get-user-certificate/XA_LLiJ0qpTwZH28Vhtk","Завантажити сертифікат")</f>
        <v>Завантажити сертифікат</v>
      </c>
    </row>
    <row r="110" spans="1:3" x14ac:dyDescent="0.3">
      <c r="A110" s="2">
        <v>109</v>
      </c>
      <c r="B110" t="s">
        <v>109</v>
      </c>
      <c r="C110" t="str">
        <f>HYPERLINK("https://talan.bank.gov.ua/get-user-certificate/XA_LLhdQfUlVcF3dtzP8","Завантажити сертифікат")</f>
        <v>Завантажити сертифікат</v>
      </c>
    </row>
    <row r="111" spans="1:3" x14ac:dyDescent="0.3">
      <c r="A111" s="2">
        <v>110</v>
      </c>
      <c r="B111" t="s">
        <v>110</v>
      </c>
      <c r="C111" t="str">
        <f>HYPERLINK("https://talan.bank.gov.ua/get-user-certificate/XA_LLVESofOllSAh4LYT","Завантажити сертифікат")</f>
        <v>Завантажити сертифікат</v>
      </c>
    </row>
    <row r="112" spans="1:3" x14ac:dyDescent="0.3">
      <c r="A112" s="2">
        <v>111</v>
      </c>
      <c r="B112" t="s">
        <v>111</v>
      </c>
      <c r="C112" t="str">
        <f>HYPERLINK("https://talan.bank.gov.ua/get-user-certificate/XA_LLtiSirEL8ZgN5aGc","Завантажити сертифікат")</f>
        <v>Завантажити сертифікат</v>
      </c>
    </row>
    <row r="113" spans="1:3" x14ac:dyDescent="0.3">
      <c r="A113" s="2">
        <v>112</v>
      </c>
      <c r="B113" t="s">
        <v>112</v>
      </c>
      <c r="C113" t="str">
        <f>HYPERLINK("https://talan.bank.gov.ua/get-user-certificate/XA_LLAJB278pNNEkMadD","Завантажити сертифікат")</f>
        <v>Завантажити сертифікат</v>
      </c>
    </row>
    <row r="114" spans="1:3" x14ac:dyDescent="0.3">
      <c r="A114" s="2">
        <v>113</v>
      </c>
      <c r="B114" t="s">
        <v>113</v>
      </c>
      <c r="C114" t="str">
        <f>HYPERLINK("https://talan.bank.gov.ua/get-user-certificate/XA_LLYJ7JjvQc7rac2QD","Завантажити сертифікат")</f>
        <v>Завантажити сертифікат</v>
      </c>
    </row>
    <row r="115" spans="1:3" x14ac:dyDescent="0.3">
      <c r="A115" s="2">
        <v>114</v>
      </c>
      <c r="B115" t="s">
        <v>114</v>
      </c>
      <c r="C115" t="str">
        <f>HYPERLINK("https://talan.bank.gov.ua/get-user-certificate/XA_LLFItPtgFNIii5rx0","Завантажити сертифікат")</f>
        <v>Завантажити сертифікат</v>
      </c>
    </row>
    <row r="116" spans="1:3" x14ac:dyDescent="0.3">
      <c r="A116" s="2">
        <v>115</v>
      </c>
      <c r="B116" t="s">
        <v>115</v>
      </c>
      <c r="C116" t="str">
        <f>HYPERLINK("https://talan.bank.gov.ua/get-user-certificate/XA_LLvA3UcOQWwbH5WMi","Завантажити сертифікат")</f>
        <v>Завантажити сертифікат</v>
      </c>
    </row>
    <row r="117" spans="1:3" x14ac:dyDescent="0.3">
      <c r="A117" s="2">
        <v>116</v>
      </c>
      <c r="B117" t="s">
        <v>116</v>
      </c>
      <c r="C117" t="str">
        <f>HYPERLINK("https://talan.bank.gov.ua/get-user-certificate/XA_LLOcv51wKYr1uD_9s","Завантажити сертифікат")</f>
        <v>Завантажити сертифікат</v>
      </c>
    </row>
    <row r="118" spans="1:3" x14ac:dyDescent="0.3">
      <c r="A118" s="2">
        <v>117</v>
      </c>
      <c r="B118" t="s">
        <v>117</v>
      </c>
      <c r="C118" t="str">
        <f>HYPERLINK("https://talan.bank.gov.ua/get-user-certificate/XA_LLhWd7rKjy66cKMbN","Завантажити сертифікат")</f>
        <v>Завантажити сертифікат</v>
      </c>
    </row>
    <row r="119" spans="1:3" x14ac:dyDescent="0.3">
      <c r="A119" s="2">
        <v>118</v>
      </c>
      <c r="B119" t="s">
        <v>118</v>
      </c>
      <c r="C119" t="str">
        <f>HYPERLINK("https://talan.bank.gov.ua/get-user-certificate/XA_LLipwAvCvVG4WA1p1","Завантажити сертифікат")</f>
        <v>Завантажити сертифікат</v>
      </c>
    </row>
    <row r="120" spans="1:3" x14ac:dyDescent="0.3">
      <c r="A120" s="2">
        <v>119</v>
      </c>
      <c r="B120" t="s">
        <v>119</v>
      </c>
      <c r="C120" t="str">
        <f>HYPERLINK("https://talan.bank.gov.ua/get-user-certificate/XA_LL7BiZW9GMBTJpmCP","Завантажити сертифікат")</f>
        <v>Завантажити сертифікат</v>
      </c>
    </row>
    <row r="121" spans="1:3" x14ac:dyDescent="0.3">
      <c r="A121" s="2">
        <v>120</v>
      </c>
      <c r="B121" t="s">
        <v>120</v>
      </c>
      <c r="C121" t="str">
        <f>HYPERLINK("https://talan.bank.gov.ua/get-user-certificate/XA_LLJe1iPiXv8tZWt9I","Завантажити сертифікат")</f>
        <v>Завантажити сертифікат</v>
      </c>
    </row>
    <row r="122" spans="1:3" x14ac:dyDescent="0.3">
      <c r="A122" s="2">
        <v>121</v>
      </c>
      <c r="B122" t="s">
        <v>121</v>
      </c>
      <c r="C122" t="str">
        <f>HYPERLINK("https://talan.bank.gov.ua/get-user-certificate/XA_LLoXaUGtHH_2kdTDR","Завантажити сертифікат")</f>
        <v>Завантажити сертифікат</v>
      </c>
    </row>
    <row r="123" spans="1:3" x14ac:dyDescent="0.3">
      <c r="A123" s="2">
        <v>122</v>
      </c>
      <c r="B123" t="s">
        <v>122</v>
      </c>
      <c r="C123" t="str">
        <f>HYPERLINK("https://talan.bank.gov.ua/get-user-certificate/XA_LLjWdakhjPf6O7VeT","Завантажити сертифікат")</f>
        <v>Завантажити сертифікат</v>
      </c>
    </row>
    <row r="124" spans="1:3" x14ac:dyDescent="0.3">
      <c r="A124" s="2">
        <v>123</v>
      </c>
      <c r="B124" t="s">
        <v>123</v>
      </c>
      <c r="C124" t="str">
        <f>HYPERLINK("https://talan.bank.gov.ua/get-user-certificate/XA_LLkCrAyV6v63eHsNK","Завантажити сертифікат")</f>
        <v>Завантажити сертифікат</v>
      </c>
    </row>
    <row r="125" spans="1:3" x14ac:dyDescent="0.3">
      <c r="A125" s="2">
        <v>124</v>
      </c>
      <c r="B125" t="s">
        <v>124</v>
      </c>
      <c r="C125" t="str">
        <f>HYPERLINK("https://talan.bank.gov.ua/get-user-certificate/XA_LLvMglJHtvTM_0xEp","Завантажити сертифікат")</f>
        <v>Завантажити сертифікат</v>
      </c>
    </row>
    <row r="126" spans="1:3" x14ac:dyDescent="0.3">
      <c r="A126" s="2">
        <v>125</v>
      </c>
      <c r="B126" t="s">
        <v>125</v>
      </c>
      <c r="C126" t="str">
        <f>HYPERLINK("https://talan.bank.gov.ua/get-user-certificate/XA_LLLqb3nbZ1RFBOJQd","Завантажити сертифікат")</f>
        <v>Завантажити сертифікат</v>
      </c>
    </row>
    <row r="127" spans="1:3" x14ac:dyDescent="0.3">
      <c r="A127" s="2">
        <v>126</v>
      </c>
      <c r="B127" t="s">
        <v>126</v>
      </c>
      <c r="C127" t="str">
        <f>HYPERLINK("https://talan.bank.gov.ua/get-user-certificate/XA_LLs2f_N2AxfKc3z6_","Завантажити сертифікат")</f>
        <v>Завантажити сертифікат</v>
      </c>
    </row>
    <row r="128" spans="1:3" x14ac:dyDescent="0.3">
      <c r="A128" s="2">
        <v>127</v>
      </c>
      <c r="B128" t="s">
        <v>127</v>
      </c>
      <c r="C128" t="str">
        <f>HYPERLINK("https://talan.bank.gov.ua/get-user-certificate/XA_LL88tfaVRF9jPAhji","Завантажити сертифікат")</f>
        <v>Завантажити сертифікат</v>
      </c>
    </row>
    <row r="129" spans="1:3" x14ac:dyDescent="0.3">
      <c r="A129" s="2">
        <v>128</v>
      </c>
      <c r="B129" t="s">
        <v>128</v>
      </c>
      <c r="C129" t="str">
        <f>HYPERLINK("https://talan.bank.gov.ua/get-user-certificate/XA_LLACU7-Evr_P_OlDr","Завантажити сертифікат")</f>
        <v>Завантажити сертифікат</v>
      </c>
    </row>
    <row r="130" spans="1:3" x14ac:dyDescent="0.3">
      <c r="A130" s="2">
        <v>129</v>
      </c>
      <c r="B130" t="s">
        <v>129</v>
      </c>
      <c r="C130" t="str">
        <f>HYPERLINK("https://talan.bank.gov.ua/get-user-certificate/XA_LLnSGZSyFbwhJRwK9","Завантажити сертифікат")</f>
        <v>Завантажити сертифікат</v>
      </c>
    </row>
    <row r="131" spans="1:3" x14ac:dyDescent="0.3">
      <c r="A131" s="2">
        <v>130</v>
      </c>
      <c r="B131" t="s">
        <v>130</v>
      </c>
      <c r="C131" t="str">
        <f>HYPERLINK("https://talan.bank.gov.ua/get-user-certificate/XA_LL1mNgBq20AnImHRP","Завантажити сертифікат")</f>
        <v>Завантажити сертифікат</v>
      </c>
    </row>
    <row r="132" spans="1:3" x14ac:dyDescent="0.3">
      <c r="A132" s="2">
        <v>131</v>
      </c>
      <c r="B132" t="s">
        <v>131</v>
      </c>
      <c r="C132" t="str">
        <f>HYPERLINK("https://talan.bank.gov.ua/get-user-certificate/XA_LLe_zzPMep0V-rgm9","Завантажити сертифікат")</f>
        <v>Завантажити сертифікат</v>
      </c>
    </row>
    <row r="133" spans="1:3" x14ac:dyDescent="0.3">
      <c r="A133" s="2">
        <v>132</v>
      </c>
      <c r="B133" t="s">
        <v>132</v>
      </c>
      <c r="C133" t="str">
        <f>HYPERLINK("https://talan.bank.gov.ua/get-user-certificate/XA_LL3EThdh-g_sYLC0P","Завантажити сертифікат")</f>
        <v>Завантажити сертифікат</v>
      </c>
    </row>
    <row r="134" spans="1:3" x14ac:dyDescent="0.3">
      <c r="A134" s="2">
        <v>133</v>
      </c>
      <c r="B134" t="s">
        <v>133</v>
      </c>
      <c r="C134" t="str">
        <f>HYPERLINK("https://talan.bank.gov.ua/get-user-certificate/XA_LLpd5_LXaRM1eEQNH","Завантажити сертифікат")</f>
        <v>Завантажити сертифікат</v>
      </c>
    </row>
    <row r="135" spans="1:3" x14ac:dyDescent="0.3">
      <c r="A135" s="2">
        <v>134</v>
      </c>
      <c r="B135" t="s">
        <v>134</v>
      </c>
      <c r="C135" t="str">
        <f>HYPERLINK("https://talan.bank.gov.ua/get-user-certificate/XA_LLHKNX07bNBAOlJdp","Завантажити сертифікат")</f>
        <v>Завантажити сертифікат</v>
      </c>
    </row>
    <row r="136" spans="1:3" x14ac:dyDescent="0.3">
      <c r="A136" s="2">
        <v>135</v>
      </c>
      <c r="B136" t="s">
        <v>135</v>
      </c>
      <c r="C136" t="str">
        <f>HYPERLINK("https://talan.bank.gov.ua/get-user-certificate/XA_LLTqz6mivRz8Fwetl","Завантажити сертифікат")</f>
        <v>Завантажити сертифікат</v>
      </c>
    </row>
    <row r="137" spans="1:3" x14ac:dyDescent="0.3">
      <c r="A137" s="2">
        <v>136</v>
      </c>
      <c r="B137" t="s">
        <v>136</v>
      </c>
      <c r="C137" t="str">
        <f>HYPERLINK("https://talan.bank.gov.ua/get-user-certificate/XA_LLHB-iLDpVRwphz6g","Завантажити сертифікат")</f>
        <v>Завантажити сертифікат</v>
      </c>
    </row>
    <row r="138" spans="1:3" x14ac:dyDescent="0.3">
      <c r="A138" s="2">
        <v>137</v>
      </c>
      <c r="B138" t="s">
        <v>137</v>
      </c>
      <c r="C138" t="str">
        <f>HYPERLINK("https://talan.bank.gov.ua/get-user-certificate/XA_LLbHCw_856BpT0B5W","Завантажити сертифікат")</f>
        <v>Завантажити сертифікат</v>
      </c>
    </row>
    <row r="139" spans="1:3" x14ac:dyDescent="0.3">
      <c r="A139" s="2">
        <v>138</v>
      </c>
      <c r="B139" t="s">
        <v>138</v>
      </c>
      <c r="C139" t="str">
        <f>HYPERLINK("https://talan.bank.gov.ua/get-user-certificate/XA_LL0TdO5x4MCf94st9","Завантажити сертифікат")</f>
        <v>Завантажити сертифікат</v>
      </c>
    </row>
    <row r="140" spans="1:3" x14ac:dyDescent="0.3">
      <c r="A140" s="2">
        <v>139</v>
      </c>
      <c r="B140" t="s">
        <v>139</v>
      </c>
      <c r="C140" t="str">
        <f>HYPERLINK("https://talan.bank.gov.ua/get-user-certificate/XA_LLNXeX_1Ucomb07II","Завантажити сертифікат")</f>
        <v>Завантажити сертифікат</v>
      </c>
    </row>
    <row r="141" spans="1:3" x14ac:dyDescent="0.3">
      <c r="A141" s="2">
        <v>140</v>
      </c>
      <c r="B141" t="s">
        <v>140</v>
      </c>
      <c r="C141" t="str">
        <f>HYPERLINK("https://talan.bank.gov.ua/get-user-certificate/XA_LLBEWW6MXWr3iNY-a","Завантажити сертифікат")</f>
        <v>Завантажити сертифікат</v>
      </c>
    </row>
    <row r="142" spans="1:3" x14ac:dyDescent="0.3">
      <c r="A142" s="2">
        <v>141</v>
      </c>
      <c r="B142" t="s">
        <v>141</v>
      </c>
      <c r="C142" t="str">
        <f>HYPERLINK("https://talan.bank.gov.ua/get-user-certificate/XA_LL3khHnJVOFTdlRHj","Завантажити сертифікат")</f>
        <v>Завантажити сертифікат</v>
      </c>
    </row>
    <row r="143" spans="1:3" x14ac:dyDescent="0.3">
      <c r="A143" s="2">
        <v>142</v>
      </c>
      <c r="B143" t="s">
        <v>142</v>
      </c>
      <c r="C143" t="str">
        <f>HYPERLINK("https://talan.bank.gov.ua/get-user-certificate/XA_LLz1U9-2oQ_kOY001","Завантажити сертифікат")</f>
        <v>Завантажити сертифікат</v>
      </c>
    </row>
    <row r="144" spans="1:3" x14ac:dyDescent="0.3">
      <c r="A144" s="2">
        <v>143</v>
      </c>
      <c r="B144" t="s">
        <v>143</v>
      </c>
      <c r="C144" t="str">
        <f>HYPERLINK("https://talan.bank.gov.ua/get-user-certificate/XA_LLbENks4Aaect08TM","Завантажити сертифікат")</f>
        <v>Завантажити сертифікат</v>
      </c>
    </row>
    <row r="145" spans="1:3" x14ac:dyDescent="0.3">
      <c r="A145" s="2">
        <v>144</v>
      </c>
      <c r="B145" t="s">
        <v>144</v>
      </c>
      <c r="C145" t="str">
        <f>HYPERLINK("https://talan.bank.gov.ua/get-user-certificate/XA_LLM9ae9AD9jtw_WjZ","Завантажити сертифікат")</f>
        <v>Завантажити сертифікат</v>
      </c>
    </row>
    <row r="146" spans="1:3" x14ac:dyDescent="0.3">
      <c r="A146" s="2">
        <v>145</v>
      </c>
      <c r="B146" t="s">
        <v>145</v>
      </c>
      <c r="C146" t="str">
        <f>HYPERLINK("https://talan.bank.gov.ua/get-user-certificate/XA_LLzTF7WB2vw-3n31w","Завантажити сертифікат")</f>
        <v>Завантажити сертифікат</v>
      </c>
    </row>
    <row r="147" spans="1:3" x14ac:dyDescent="0.3">
      <c r="A147" s="2">
        <v>146</v>
      </c>
      <c r="B147" t="s">
        <v>146</v>
      </c>
      <c r="C147" t="str">
        <f>HYPERLINK("https://talan.bank.gov.ua/get-user-certificate/XA_LLF8lxQLYMcQAJcPr","Завантажити сертифікат")</f>
        <v>Завантажити сертифікат</v>
      </c>
    </row>
    <row r="148" spans="1:3" x14ac:dyDescent="0.3">
      <c r="A148" s="2">
        <v>147</v>
      </c>
      <c r="B148" t="s">
        <v>147</v>
      </c>
      <c r="C148" t="str">
        <f>HYPERLINK("https://talan.bank.gov.ua/get-user-certificate/XA_LLOzd9xq4tqkcZrsN","Завантажити сертифікат")</f>
        <v>Завантажити сертифікат</v>
      </c>
    </row>
    <row r="149" spans="1:3" x14ac:dyDescent="0.3">
      <c r="A149" s="2">
        <v>148</v>
      </c>
      <c r="B149" t="s">
        <v>148</v>
      </c>
      <c r="C149" t="str">
        <f>HYPERLINK("https://talan.bank.gov.ua/get-user-certificate/XA_LL76ME8GqT0Won0Rw","Завантажити сертифікат")</f>
        <v>Завантажити сертифікат</v>
      </c>
    </row>
    <row r="150" spans="1:3" x14ac:dyDescent="0.3">
      <c r="A150" s="2">
        <v>149</v>
      </c>
      <c r="B150" t="s">
        <v>149</v>
      </c>
      <c r="C150" t="str">
        <f>HYPERLINK("https://talan.bank.gov.ua/get-user-certificate/XA_LLemww0kXeH9sDRzF","Завантажити сертифікат")</f>
        <v>Завантажити сертифікат</v>
      </c>
    </row>
    <row r="151" spans="1:3" x14ac:dyDescent="0.3">
      <c r="A151" s="2">
        <v>150</v>
      </c>
      <c r="B151" t="s">
        <v>150</v>
      </c>
      <c r="C151" t="str">
        <f>HYPERLINK("https://talan.bank.gov.ua/get-user-certificate/XA_LLcqqAD0XFDXSdYOL","Завантажити сертифікат")</f>
        <v>Завантажити сертифікат</v>
      </c>
    </row>
    <row r="152" spans="1:3" x14ac:dyDescent="0.3">
      <c r="A152" s="2">
        <v>151</v>
      </c>
      <c r="B152" t="s">
        <v>151</v>
      </c>
      <c r="C152" t="str">
        <f>HYPERLINK("https://talan.bank.gov.ua/get-user-certificate/XA_LLCYJJ06pk50k_0gP","Завантажити сертифікат")</f>
        <v>Завантажити сертифікат</v>
      </c>
    </row>
    <row r="153" spans="1:3" x14ac:dyDescent="0.3">
      <c r="A153" s="2">
        <v>152</v>
      </c>
      <c r="B153" t="s">
        <v>152</v>
      </c>
      <c r="C153" t="str">
        <f>HYPERLINK("https://talan.bank.gov.ua/get-user-certificate/XA_LLztsfEbC4rFcUJVI","Завантажити сертифікат")</f>
        <v>Завантажити сертифікат</v>
      </c>
    </row>
    <row r="154" spans="1:3" x14ac:dyDescent="0.3">
      <c r="A154" s="2">
        <v>153</v>
      </c>
      <c r="B154" t="s">
        <v>153</v>
      </c>
      <c r="C154" t="str">
        <f>HYPERLINK("https://talan.bank.gov.ua/get-user-certificate/XA_LLIrfsqntl_iqJQTq","Завантажити сертифікат")</f>
        <v>Завантажити сертифікат</v>
      </c>
    </row>
    <row r="155" spans="1:3" x14ac:dyDescent="0.3">
      <c r="A155" s="2">
        <v>154</v>
      </c>
      <c r="B155" t="s">
        <v>154</v>
      </c>
      <c r="C155" t="str">
        <f>HYPERLINK("https://talan.bank.gov.ua/get-user-certificate/XA_LLigtgja3JTq2cRhw","Завантажити сертифікат")</f>
        <v>Завантажити сертифікат</v>
      </c>
    </row>
    <row r="156" spans="1:3" x14ac:dyDescent="0.3">
      <c r="A156" s="2">
        <v>155</v>
      </c>
      <c r="B156" t="s">
        <v>155</v>
      </c>
      <c r="C156" t="str">
        <f>HYPERLINK("https://talan.bank.gov.ua/get-user-certificate/XA_LLMvU5o4YAaUQUDRd","Завантажити сертифікат")</f>
        <v>Завантажити сертифікат</v>
      </c>
    </row>
    <row r="157" spans="1:3" x14ac:dyDescent="0.3">
      <c r="A157" s="2">
        <v>156</v>
      </c>
      <c r="B157" t="s">
        <v>156</v>
      </c>
      <c r="C157" t="str">
        <f>HYPERLINK("https://talan.bank.gov.ua/get-user-certificate/XA_LLaYHU3JfcOLoBhEq","Завантажити сертифікат")</f>
        <v>Завантажити сертифікат</v>
      </c>
    </row>
    <row r="158" spans="1:3" x14ac:dyDescent="0.3">
      <c r="A158" s="2">
        <v>157</v>
      </c>
      <c r="B158" t="s">
        <v>157</v>
      </c>
      <c r="C158" t="str">
        <f>HYPERLINK("https://talan.bank.gov.ua/get-user-certificate/XA_LLUrhwZQlonoBw3q4","Завантажити сертифікат")</f>
        <v>Завантажити сертифікат</v>
      </c>
    </row>
    <row r="159" spans="1:3" x14ac:dyDescent="0.3">
      <c r="A159" s="2">
        <v>158</v>
      </c>
      <c r="B159" t="s">
        <v>158</v>
      </c>
      <c r="C159" t="str">
        <f>HYPERLINK("https://talan.bank.gov.ua/get-user-certificate/XA_LL9OO5lB_kM5XqQut","Завантажити сертифікат")</f>
        <v>Завантажити сертифікат</v>
      </c>
    </row>
    <row r="160" spans="1:3" x14ac:dyDescent="0.3">
      <c r="A160" s="2">
        <v>159</v>
      </c>
      <c r="B160" t="s">
        <v>159</v>
      </c>
      <c r="C160" t="str">
        <f>HYPERLINK("https://talan.bank.gov.ua/get-user-certificate/XA_LLuRHsIsEDc0wKzGr","Завантажити сертифікат")</f>
        <v>Завантажити сертифікат</v>
      </c>
    </row>
    <row r="161" spans="1:3" x14ac:dyDescent="0.3">
      <c r="A161" s="2">
        <v>160</v>
      </c>
      <c r="B161" t="s">
        <v>160</v>
      </c>
      <c r="C161" t="str">
        <f>HYPERLINK("https://talan.bank.gov.ua/get-user-certificate/XA_LLvSRX1O_PYs9nIip","Завантажити сертифікат")</f>
        <v>Завантажити сертифікат</v>
      </c>
    </row>
    <row r="162" spans="1:3" x14ac:dyDescent="0.3">
      <c r="A162" s="2">
        <v>161</v>
      </c>
      <c r="B162" t="s">
        <v>161</v>
      </c>
      <c r="C162" t="str">
        <f>HYPERLINK("https://talan.bank.gov.ua/get-user-certificate/XA_LLL8LgwCyPbNf3EM5","Завантажити сертифікат")</f>
        <v>Завантажити сертифікат</v>
      </c>
    </row>
    <row r="163" spans="1:3" x14ac:dyDescent="0.3">
      <c r="A163" s="2">
        <v>162</v>
      </c>
      <c r="B163" t="s">
        <v>162</v>
      </c>
      <c r="C163" t="str">
        <f>HYPERLINK("https://talan.bank.gov.ua/get-user-certificate/XA_LLIMkK7wy4_NPn1u6","Завантажити сертифікат")</f>
        <v>Завантажити сертифікат</v>
      </c>
    </row>
    <row r="164" spans="1:3" x14ac:dyDescent="0.3">
      <c r="A164" s="2">
        <v>163</v>
      </c>
      <c r="B164" t="s">
        <v>163</v>
      </c>
      <c r="C164" t="str">
        <f>HYPERLINK("https://talan.bank.gov.ua/get-user-certificate/XA_LLIzs2iw33UySy_Me","Завантажити сертифікат")</f>
        <v>Завантажити сертифікат</v>
      </c>
    </row>
    <row r="165" spans="1:3" x14ac:dyDescent="0.3">
      <c r="A165" s="2">
        <v>164</v>
      </c>
      <c r="B165" t="s">
        <v>164</v>
      </c>
      <c r="C165" t="str">
        <f>HYPERLINK("https://talan.bank.gov.ua/get-user-certificate/XA_LL6w0q9MSsstQtEke","Завантажити сертифікат")</f>
        <v>Завантажити сертифікат</v>
      </c>
    </row>
    <row r="166" spans="1:3" x14ac:dyDescent="0.3">
      <c r="A166" s="2">
        <v>165</v>
      </c>
      <c r="B166" t="s">
        <v>165</v>
      </c>
      <c r="C166" t="str">
        <f>HYPERLINK("https://talan.bank.gov.ua/get-user-certificate/XA_LLMBkPIBUq4DMki3l","Завантажити сертифікат")</f>
        <v>Завантажити сертифікат</v>
      </c>
    </row>
    <row r="167" spans="1:3" x14ac:dyDescent="0.3">
      <c r="A167" s="2">
        <v>166</v>
      </c>
      <c r="B167" t="s">
        <v>166</v>
      </c>
      <c r="C167" t="str">
        <f>HYPERLINK("https://talan.bank.gov.ua/get-user-certificate/XA_LLXkT6sLXg_tpq5FI","Завантажити сертифікат")</f>
        <v>Завантажити сертифікат</v>
      </c>
    </row>
    <row r="168" spans="1:3" x14ac:dyDescent="0.3">
      <c r="A168" s="2">
        <v>167</v>
      </c>
      <c r="B168" t="s">
        <v>167</v>
      </c>
      <c r="C168" t="str">
        <f>HYPERLINK("https://talan.bank.gov.ua/get-user-certificate/XA_LLFuwoh_4QEXky1q0","Завантажити сертифікат")</f>
        <v>Завантажити сертифікат</v>
      </c>
    </row>
    <row r="169" spans="1:3" x14ac:dyDescent="0.3">
      <c r="A169" s="2">
        <v>168</v>
      </c>
      <c r="B169" t="s">
        <v>168</v>
      </c>
      <c r="C169" t="str">
        <f>HYPERLINK("https://talan.bank.gov.ua/get-user-certificate/XA_LLzso-baRJzcAp2oF","Завантажити сертифікат")</f>
        <v>Завантажити сертифікат</v>
      </c>
    </row>
    <row r="170" spans="1:3" x14ac:dyDescent="0.3">
      <c r="A170" s="2">
        <v>169</v>
      </c>
      <c r="B170" t="s">
        <v>169</v>
      </c>
      <c r="C170" t="str">
        <f>HYPERLINK("https://talan.bank.gov.ua/get-user-certificate/XA_LL72I7ws6L5EsL04M","Завантажити сертифікат")</f>
        <v>Завантажити сертифікат</v>
      </c>
    </row>
    <row r="171" spans="1:3" x14ac:dyDescent="0.3">
      <c r="A171" s="2">
        <v>170</v>
      </c>
      <c r="B171" t="s">
        <v>170</v>
      </c>
      <c r="C171" t="str">
        <f>HYPERLINK("https://talan.bank.gov.ua/get-user-certificate/XA_LLQyU2FBxTsc3K_N6","Завантажити сертифікат")</f>
        <v>Завантажити сертифікат</v>
      </c>
    </row>
    <row r="172" spans="1:3" x14ac:dyDescent="0.3">
      <c r="A172" s="2">
        <v>171</v>
      </c>
      <c r="B172" t="s">
        <v>171</v>
      </c>
      <c r="C172" t="str">
        <f>HYPERLINK("https://talan.bank.gov.ua/get-user-certificate/XA_LLGtOijoKo9mPjId2","Завантажити сертифікат")</f>
        <v>Завантажити сертифікат</v>
      </c>
    </row>
    <row r="173" spans="1:3" x14ac:dyDescent="0.3">
      <c r="A173" s="2">
        <v>172</v>
      </c>
      <c r="B173" t="s">
        <v>172</v>
      </c>
      <c r="C173" t="str">
        <f>HYPERLINK("https://talan.bank.gov.ua/get-user-certificate/XA_LLL_RPt8uCnGp4j66","Завантажити сертифікат")</f>
        <v>Завантажити сертифікат</v>
      </c>
    </row>
    <row r="174" spans="1:3" x14ac:dyDescent="0.3">
      <c r="A174" s="2">
        <v>173</v>
      </c>
      <c r="B174" t="s">
        <v>173</v>
      </c>
      <c r="C174" t="str">
        <f>HYPERLINK("https://talan.bank.gov.ua/get-user-certificate/XA_LLNS7pdXb7PbL3jBu","Завантажити сертифікат")</f>
        <v>Завантажити сертифікат</v>
      </c>
    </row>
    <row r="175" spans="1:3" x14ac:dyDescent="0.3">
      <c r="A175" s="2">
        <v>174</v>
      </c>
      <c r="B175" t="s">
        <v>174</v>
      </c>
      <c r="C175" t="str">
        <f>HYPERLINK("https://talan.bank.gov.ua/get-user-certificate/XA_LLH82WHoiqFSITswR","Завантажити сертифікат")</f>
        <v>Завантажити сертифікат</v>
      </c>
    </row>
    <row r="176" spans="1:3" x14ac:dyDescent="0.3">
      <c r="A176" s="2">
        <v>175</v>
      </c>
      <c r="B176" t="s">
        <v>175</v>
      </c>
      <c r="C176" t="str">
        <f>HYPERLINK("https://talan.bank.gov.ua/get-user-certificate/XA_LL7PAKjMK3clg5yNY","Завантажити сертифікат")</f>
        <v>Завантажити сертифікат</v>
      </c>
    </row>
    <row r="177" spans="1:3" x14ac:dyDescent="0.3">
      <c r="A177" s="2">
        <v>176</v>
      </c>
      <c r="B177" t="s">
        <v>176</v>
      </c>
      <c r="C177" t="str">
        <f>HYPERLINK("https://talan.bank.gov.ua/get-user-certificate/XA_LLwQAWUD7-eFWuY6n","Завантажити сертифікат")</f>
        <v>Завантажити сертифікат</v>
      </c>
    </row>
    <row r="178" spans="1:3" x14ac:dyDescent="0.3">
      <c r="A178" s="2">
        <v>177</v>
      </c>
      <c r="B178" t="s">
        <v>177</v>
      </c>
      <c r="C178" t="str">
        <f>HYPERLINK("https://talan.bank.gov.ua/get-user-certificate/XA_LLVtrFMihzBjDeUcM","Завантажити сертифікат")</f>
        <v>Завантажити сертифікат</v>
      </c>
    </row>
    <row r="179" spans="1:3" x14ac:dyDescent="0.3">
      <c r="A179" s="2">
        <v>178</v>
      </c>
      <c r="B179" t="s">
        <v>178</v>
      </c>
      <c r="C179" t="str">
        <f>HYPERLINK("https://talan.bank.gov.ua/get-user-certificate/XA_LLlckjYHzdp_Osvfu","Завантажити сертифікат")</f>
        <v>Завантажити сертифікат</v>
      </c>
    </row>
    <row r="180" spans="1:3" x14ac:dyDescent="0.3">
      <c r="A180" s="2">
        <v>179</v>
      </c>
      <c r="B180" t="s">
        <v>179</v>
      </c>
      <c r="C180" t="str">
        <f>HYPERLINK("https://talan.bank.gov.ua/get-user-certificate/XA_LLZL_3MDtKqGwkQtr","Завантажити сертифікат")</f>
        <v>Завантажити сертифікат</v>
      </c>
    </row>
    <row r="181" spans="1:3" x14ac:dyDescent="0.3">
      <c r="A181" s="2">
        <v>180</v>
      </c>
      <c r="B181" t="s">
        <v>180</v>
      </c>
      <c r="C181" t="str">
        <f>HYPERLINK("https://talan.bank.gov.ua/get-user-certificate/XA_LLfFw2BIvmUWIT6Fz","Завантажити сертифікат")</f>
        <v>Завантажити сертифікат</v>
      </c>
    </row>
    <row r="182" spans="1:3" x14ac:dyDescent="0.3">
      <c r="A182" s="2">
        <v>181</v>
      </c>
      <c r="B182" t="s">
        <v>181</v>
      </c>
      <c r="C182" t="str">
        <f>HYPERLINK("https://talan.bank.gov.ua/get-user-certificate/XA_LLovGneGcRirjub85","Завантажити сертифікат")</f>
        <v>Завантажити сертифікат</v>
      </c>
    </row>
    <row r="183" spans="1:3" x14ac:dyDescent="0.3">
      <c r="A183" s="2">
        <v>182</v>
      </c>
      <c r="B183" t="s">
        <v>182</v>
      </c>
      <c r="C183" t="str">
        <f>HYPERLINK("https://talan.bank.gov.ua/get-user-certificate/XA_LLJr5Rl46iFeEdOgb","Завантажити сертифікат")</f>
        <v>Завантажити сертифікат</v>
      </c>
    </row>
    <row r="184" spans="1:3" x14ac:dyDescent="0.3">
      <c r="A184" s="2">
        <v>183</v>
      </c>
      <c r="B184" t="s">
        <v>183</v>
      </c>
      <c r="C184" t="str">
        <f>HYPERLINK("https://talan.bank.gov.ua/get-user-certificate/XA_LL3G3VwrZ0DLMQTAG","Завантажити сертифікат")</f>
        <v>Завантажити сертифікат</v>
      </c>
    </row>
    <row r="185" spans="1:3" x14ac:dyDescent="0.3">
      <c r="A185" s="2">
        <v>184</v>
      </c>
      <c r="B185" t="s">
        <v>184</v>
      </c>
      <c r="C185" t="str">
        <f>HYPERLINK("https://talan.bank.gov.ua/get-user-certificate/XA_LLk9o6hI3paXOOMu0","Завантажити сертифікат")</f>
        <v>Завантажити сертифікат</v>
      </c>
    </row>
    <row r="186" spans="1:3" x14ac:dyDescent="0.3">
      <c r="A186" s="2">
        <v>185</v>
      </c>
      <c r="B186" t="s">
        <v>185</v>
      </c>
      <c r="C186" t="str">
        <f>HYPERLINK("https://talan.bank.gov.ua/get-user-certificate/XA_LLY3qHTHMN2tp9Mkf","Завантажити сертифікат")</f>
        <v>Завантажити сертифікат</v>
      </c>
    </row>
    <row r="187" spans="1:3" x14ac:dyDescent="0.3">
      <c r="A187" s="2">
        <v>186</v>
      </c>
      <c r="B187" t="s">
        <v>186</v>
      </c>
      <c r="C187" t="str">
        <f>HYPERLINK("https://talan.bank.gov.ua/get-user-certificate/XA_LLyrDXu387R5IGfXF","Завантажити сертифікат")</f>
        <v>Завантажити сертифікат</v>
      </c>
    </row>
    <row r="188" spans="1:3" x14ac:dyDescent="0.3">
      <c r="A188" s="2">
        <v>187</v>
      </c>
      <c r="B188" t="s">
        <v>187</v>
      </c>
      <c r="C188" t="str">
        <f>HYPERLINK("https://talan.bank.gov.ua/get-user-certificate/XA_LLvgS0QO6o2lNfDRt","Завантажити сертифікат")</f>
        <v>Завантажити сертифікат</v>
      </c>
    </row>
    <row r="189" spans="1:3" x14ac:dyDescent="0.3">
      <c r="A189" s="2">
        <v>188</v>
      </c>
      <c r="B189" t="s">
        <v>188</v>
      </c>
      <c r="C189" t="str">
        <f>HYPERLINK("https://talan.bank.gov.ua/get-user-certificate/XA_LLJ2oLEbo2WuSyRbu","Завантажити сертифікат")</f>
        <v>Завантажити сертифікат</v>
      </c>
    </row>
    <row r="190" spans="1:3" x14ac:dyDescent="0.3">
      <c r="A190" s="2">
        <v>189</v>
      </c>
      <c r="B190" t="s">
        <v>189</v>
      </c>
      <c r="C190" t="str">
        <f>HYPERLINK("https://talan.bank.gov.ua/get-user-certificate/XA_LLGyBVhLCxBDrJB5I","Завантажити сертифікат")</f>
        <v>Завантажити сертифікат</v>
      </c>
    </row>
    <row r="191" spans="1:3" x14ac:dyDescent="0.3">
      <c r="A191" s="2">
        <v>190</v>
      </c>
      <c r="B191" t="s">
        <v>190</v>
      </c>
      <c r="C191" t="str">
        <f>HYPERLINK("https://talan.bank.gov.ua/get-user-certificate/XA_LL4Xpv5RAdaEc4l5G","Завантажити сертифікат")</f>
        <v>Завантажити сертифікат</v>
      </c>
    </row>
    <row r="192" spans="1:3" x14ac:dyDescent="0.3">
      <c r="A192" s="2">
        <v>191</v>
      </c>
      <c r="B192" t="s">
        <v>191</v>
      </c>
      <c r="C192" t="str">
        <f>HYPERLINK("https://talan.bank.gov.ua/get-user-certificate/XA_LLp8Ej5HD5EApKMZr","Завантажити сертифікат")</f>
        <v>Завантажити сертифікат</v>
      </c>
    </row>
    <row r="193" spans="1:3" x14ac:dyDescent="0.3">
      <c r="A193" s="2">
        <v>192</v>
      </c>
      <c r="B193" t="s">
        <v>192</v>
      </c>
      <c r="C193" t="str">
        <f>HYPERLINK("https://talan.bank.gov.ua/get-user-certificate/XA_LL_m7O4sMBL-2JhRt","Завантажити сертифікат")</f>
        <v>Завантажити сертифікат</v>
      </c>
    </row>
    <row r="194" spans="1:3" x14ac:dyDescent="0.3">
      <c r="A194" s="2">
        <v>193</v>
      </c>
      <c r="B194" t="s">
        <v>193</v>
      </c>
      <c r="C194" t="str">
        <f>HYPERLINK("https://talan.bank.gov.ua/get-user-certificate/XA_LLe2cApVDrFZ3aj6t","Завантажити сертифікат")</f>
        <v>Завантажити сертифікат</v>
      </c>
    </row>
    <row r="195" spans="1:3" x14ac:dyDescent="0.3">
      <c r="A195" s="2">
        <v>194</v>
      </c>
      <c r="B195" t="s">
        <v>194</v>
      </c>
      <c r="C195" t="str">
        <f>HYPERLINK("https://talan.bank.gov.ua/get-user-certificate/XA_LLEIv9pqjYElISBUz","Завантажити сертифікат")</f>
        <v>Завантажити сертифікат</v>
      </c>
    </row>
    <row r="196" spans="1:3" x14ac:dyDescent="0.3">
      <c r="A196" s="2">
        <v>195</v>
      </c>
      <c r="B196" t="s">
        <v>195</v>
      </c>
      <c r="C196" t="str">
        <f>HYPERLINK("https://talan.bank.gov.ua/get-user-certificate/XA_LLUI9bBDdKbs3CbeJ","Завантажити сертифікат")</f>
        <v>Завантажити сертифікат</v>
      </c>
    </row>
    <row r="197" spans="1:3" x14ac:dyDescent="0.3">
      <c r="A197" s="2">
        <v>196</v>
      </c>
      <c r="B197" t="s">
        <v>196</v>
      </c>
      <c r="C197" t="str">
        <f>HYPERLINK("https://talan.bank.gov.ua/get-user-certificate/XA_LLyEFh0MEdxD1fWof","Завантажити сертифікат")</f>
        <v>Завантажити сертифікат</v>
      </c>
    </row>
    <row r="198" spans="1:3" x14ac:dyDescent="0.3">
      <c r="A198" s="2">
        <v>197</v>
      </c>
      <c r="B198" t="s">
        <v>197</v>
      </c>
      <c r="C198" t="str">
        <f>HYPERLINK("https://talan.bank.gov.ua/get-user-certificate/XA_LL8vrZJ1_hOQzizuf","Завантажити сертифікат")</f>
        <v>Завантажити сертифікат</v>
      </c>
    </row>
    <row r="199" spans="1:3" x14ac:dyDescent="0.3">
      <c r="A199" s="2">
        <v>198</v>
      </c>
      <c r="B199" t="s">
        <v>198</v>
      </c>
      <c r="C199" t="str">
        <f>HYPERLINK("https://talan.bank.gov.ua/get-user-certificate/XA_LL1Af_mvoB6dx4_KU","Завантажити сертифікат")</f>
        <v>Завантажити сертифікат</v>
      </c>
    </row>
    <row r="200" spans="1:3" x14ac:dyDescent="0.3">
      <c r="A200" s="2">
        <v>199</v>
      </c>
      <c r="B200" t="s">
        <v>199</v>
      </c>
      <c r="C200" t="str">
        <f>HYPERLINK("https://talan.bank.gov.ua/get-user-certificate/XA_LLfjRayCyzCxQG8md","Завантажити сертифікат")</f>
        <v>Завантажити сертифікат</v>
      </c>
    </row>
    <row r="201" spans="1:3" x14ac:dyDescent="0.3">
      <c r="A201" s="2">
        <v>200</v>
      </c>
      <c r="B201" t="s">
        <v>200</v>
      </c>
      <c r="C201" t="str">
        <f>HYPERLINK("https://talan.bank.gov.ua/get-user-certificate/XA_LLjJHsPQ36dj0twcY","Завантажити сертифікат")</f>
        <v>Завантажити сертифікат</v>
      </c>
    </row>
    <row r="202" spans="1:3" x14ac:dyDescent="0.3">
      <c r="A202" s="2">
        <v>201</v>
      </c>
      <c r="B202" t="s">
        <v>201</v>
      </c>
      <c r="C202" t="str">
        <f>HYPERLINK("https://talan.bank.gov.ua/get-user-certificate/XA_LLg0XOaeCRIYqsD3b","Завантажити сертифікат")</f>
        <v>Завантажити сертифікат</v>
      </c>
    </row>
    <row r="203" spans="1:3" x14ac:dyDescent="0.3">
      <c r="A203" s="2">
        <v>202</v>
      </c>
      <c r="B203" t="s">
        <v>202</v>
      </c>
      <c r="C203" t="str">
        <f>HYPERLINK("https://talan.bank.gov.ua/get-user-certificate/XA_LLQycJ2uQQ_G0iG-u","Завантажити сертифікат")</f>
        <v>Завантажити сертифікат</v>
      </c>
    </row>
    <row r="204" spans="1:3" x14ac:dyDescent="0.3">
      <c r="A204" s="2">
        <v>203</v>
      </c>
      <c r="B204" t="s">
        <v>203</v>
      </c>
      <c r="C204" t="str">
        <f>HYPERLINK("https://talan.bank.gov.ua/get-user-certificate/XA_LLtMlGdpuhzvx03Ca","Завантажити сертифікат")</f>
        <v>Завантажити сертифікат</v>
      </c>
    </row>
    <row r="205" spans="1:3" x14ac:dyDescent="0.3">
      <c r="A205" s="2">
        <v>204</v>
      </c>
      <c r="B205" t="s">
        <v>204</v>
      </c>
      <c r="C205" t="str">
        <f>HYPERLINK("https://talan.bank.gov.ua/get-user-certificate/XA_LL9iAXItZ1Qd-V4f_","Завантажити сертифікат")</f>
        <v>Завантажити сертифікат</v>
      </c>
    </row>
    <row r="206" spans="1:3" x14ac:dyDescent="0.3">
      <c r="A206" s="2">
        <v>205</v>
      </c>
      <c r="B206" t="s">
        <v>205</v>
      </c>
      <c r="C206" t="str">
        <f>HYPERLINK("https://talan.bank.gov.ua/get-user-certificate/XA_LLIadjhB_9GPtYkDz","Завантажити сертифікат")</f>
        <v>Завантажити сертифікат</v>
      </c>
    </row>
    <row r="207" spans="1:3" x14ac:dyDescent="0.3">
      <c r="A207" s="2">
        <v>206</v>
      </c>
      <c r="B207" t="s">
        <v>206</v>
      </c>
      <c r="C207" t="str">
        <f>HYPERLINK("https://talan.bank.gov.ua/get-user-certificate/XA_LLgcbTpz26AbkANzz","Завантажити сертифікат")</f>
        <v>Завантажити сертифікат</v>
      </c>
    </row>
    <row r="208" spans="1:3" x14ac:dyDescent="0.3">
      <c r="A208" s="2">
        <v>207</v>
      </c>
      <c r="B208" t="s">
        <v>207</v>
      </c>
      <c r="C208" t="str">
        <f>HYPERLINK("https://talan.bank.gov.ua/get-user-certificate/XA_LL_5gKwOEcHgqr8aR","Завантажити сертифікат")</f>
        <v>Завантажити сертифікат</v>
      </c>
    </row>
    <row r="209" spans="1:3" x14ac:dyDescent="0.3">
      <c r="A209" s="2">
        <v>208</v>
      </c>
      <c r="B209" t="s">
        <v>208</v>
      </c>
      <c r="C209" t="str">
        <f>HYPERLINK("https://talan.bank.gov.ua/get-user-certificate/XA_LLMvMs5Kx9ON7QuNh","Завантажити сертифікат")</f>
        <v>Завантажити сертифікат</v>
      </c>
    </row>
    <row r="210" spans="1:3" x14ac:dyDescent="0.3">
      <c r="A210" s="2">
        <v>209</v>
      </c>
      <c r="B210" t="s">
        <v>209</v>
      </c>
      <c r="C210" t="str">
        <f>HYPERLINK("https://talan.bank.gov.ua/get-user-certificate/XA_LLlBkepbY5bSeOzsO","Завантажити сертифікат")</f>
        <v>Завантажити сертифікат</v>
      </c>
    </row>
    <row r="211" spans="1:3" x14ac:dyDescent="0.3">
      <c r="A211" s="2">
        <v>210</v>
      </c>
      <c r="B211" t="s">
        <v>210</v>
      </c>
      <c r="C211" t="str">
        <f>HYPERLINK("https://talan.bank.gov.ua/get-user-certificate/XA_LL6yUDvGOeH9E68tZ","Завантажити сертифікат")</f>
        <v>Завантажити сертифікат</v>
      </c>
    </row>
    <row r="212" spans="1:3" x14ac:dyDescent="0.3">
      <c r="A212" s="2">
        <v>211</v>
      </c>
      <c r="B212" t="s">
        <v>211</v>
      </c>
      <c r="C212" t="str">
        <f>HYPERLINK("https://talan.bank.gov.ua/get-user-certificate/XA_LL0EUXj6QPBAc29KH","Завантажити сертифікат")</f>
        <v>Завантажити сертифікат</v>
      </c>
    </row>
    <row r="213" spans="1:3" x14ac:dyDescent="0.3">
      <c r="A213" s="2">
        <v>212</v>
      </c>
      <c r="B213" t="s">
        <v>212</v>
      </c>
      <c r="C213" t="str">
        <f>HYPERLINK("https://talan.bank.gov.ua/get-user-certificate/XA_LLnNm31OCS3QFlJvH","Завантажити сертифікат")</f>
        <v>Завантажити сертифікат</v>
      </c>
    </row>
    <row r="214" spans="1:3" x14ac:dyDescent="0.3">
      <c r="A214" s="2">
        <v>213</v>
      </c>
      <c r="B214" t="s">
        <v>213</v>
      </c>
      <c r="C214" t="str">
        <f>HYPERLINK("https://talan.bank.gov.ua/get-user-certificate/XA_LLmsskia20dWP6PQQ","Завантажити сертифікат")</f>
        <v>Завантажити сертифікат</v>
      </c>
    </row>
    <row r="215" spans="1:3" x14ac:dyDescent="0.3">
      <c r="A215" s="2">
        <v>214</v>
      </c>
      <c r="B215" t="s">
        <v>214</v>
      </c>
      <c r="C215" t="str">
        <f>HYPERLINK("https://talan.bank.gov.ua/get-user-certificate/XA_LLsiOAhx8GTBJmRKs","Завантажити сертифікат")</f>
        <v>Завантажити сертифікат</v>
      </c>
    </row>
    <row r="216" spans="1:3" x14ac:dyDescent="0.3">
      <c r="A216" s="2">
        <v>215</v>
      </c>
      <c r="B216" t="s">
        <v>215</v>
      </c>
      <c r="C216" t="str">
        <f>HYPERLINK("https://talan.bank.gov.ua/get-user-certificate/XA_LLkeBNvtfNRQtvK9e","Завантажити сертифікат")</f>
        <v>Завантажити сертифікат</v>
      </c>
    </row>
    <row r="217" spans="1:3" x14ac:dyDescent="0.3">
      <c r="A217" s="2">
        <v>216</v>
      </c>
      <c r="B217" t="s">
        <v>216</v>
      </c>
      <c r="C217" t="str">
        <f>HYPERLINK("https://talan.bank.gov.ua/get-user-certificate/XA_LLMyELqqBo-Z1YkFy","Завантажити сертифікат")</f>
        <v>Завантажити сертифікат</v>
      </c>
    </row>
    <row r="218" spans="1:3" x14ac:dyDescent="0.3">
      <c r="A218" s="2">
        <v>217</v>
      </c>
      <c r="B218" t="s">
        <v>217</v>
      </c>
      <c r="C218" t="str">
        <f>HYPERLINK("https://talan.bank.gov.ua/get-user-certificate/XA_LLGuBVeVxMIK2yikp","Завантажити сертифікат")</f>
        <v>Завантажити сертифікат</v>
      </c>
    </row>
    <row r="219" spans="1:3" x14ac:dyDescent="0.3">
      <c r="A219" s="2">
        <v>218</v>
      </c>
      <c r="B219" t="s">
        <v>218</v>
      </c>
      <c r="C219" t="str">
        <f>HYPERLINK("https://talan.bank.gov.ua/get-user-certificate/XA_LLP_VMx8THPrPiYTe","Завантажити сертифікат")</f>
        <v>Завантажити сертифікат</v>
      </c>
    </row>
    <row r="220" spans="1:3" x14ac:dyDescent="0.3">
      <c r="A220" s="2">
        <v>219</v>
      </c>
      <c r="B220" t="s">
        <v>219</v>
      </c>
      <c r="C220" t="str">
        <f>HYPERLINK("https://talan.bank.gov.ua/get-user-certificate/XA_LL-LuArkPl-Ro9mH4","Завантажити сертифікат")</f>
        <v>Завантажити сертифікат</v>
      </c>
    </row>
    <row r="221" spans="1:3" x14ac:dyDescent="0.3">
      <c r="A221" s="2">
        <v>220</v>
      </c>
      <c r="B221" t="s">
        <v>220</v>
      </c>
      <c r="C221" t="str">
        <f>HYPERLINK("https://talan.bank.gov.ua/get-user-certificate/XA_LLqR4L6kjWCrH96Vd","Завантажити сертифікат")</f>
        <v>Завантажити сертифікат</v>
      </c>
    </row>
    <row r="222" spans="1:3" x14ac:dyDescent="0.3">
      <c r="A222" s="2">
        <v>221</v>
      </c>
      <c r="B222" t="s">
        <v>221</v>
      </c>
      <c r="C222" t="str">
        <f>HYPERLINK("https://talan.bank.gov.ua/get-user-certificate/XA_LLBjl5Mo2c_9wYiKv","Завантажити сертифікат")</f>
        <v>Завантажити сертифікат</v>
      </c>
    </row>
    <row r="223" spans="1:3" x14ac:dyDescent="0.3">
      <c r="A223" s="2">
        <v>222</v>
      </c>
      <c r="B223" t="s">
        <v>222</v>
      </c>
      <c r="C223" t="str">
        <f>HYPERLINK("https://talan.bank.gov.ua/get-user-certificate/XA_LLoDLPTjVW7E5hFUn","Завантажити сертифікат")</f>
        <v>Завантажити сертифікат</v>
      </c>
    </row>
    <row r="224" spans="1:3" x14ac:dyDescent="0.3">
      <c r="A224" s="2">
        <v>223</v>
      </c>
      <c r="B224" t="s">
        <v>223</v>
      </c>
      <c r="C224" t="str">
        <f>HYPERLINK("https://talan.bank.gov.ua/get-user-certificate/XA_LLf83gsAZo-Mq4mUW","Завантажити сертифікат")</f>
        <v>Завантажити сертифікат</v>
      </c>
    </row>
    <row r="225" spans="1:3" x14ac:dyDescent="0.3">
      <c r="A225" s="2">
        <v>224</v>
      </c>
      <c r="B225" t="s">
        <v>224</v>
      </c>
      <c r="C225" t="str">
        <f>HYPERLINK("https://talan.bank.gov.ua/get-user-certificate/XA_LLHz5JW_9FIPA7b0N","Завантажити сертифікат")</f>
        <v>Завантажити сертифікат</v>
      </c>
    </row>
    <row r="226" spans="1:3" x14ac:dyDescent="0.3">
      <c r="A226" s="2">
        <v>225</v>
      </c>
      <c r="B226" t="s">
        <v>225</v>
      </c>
      <c r="C226" t="str">
        <f>HYPERLINK("https://talan.bank.gov.ua/get-user-certificate/XA_LLNVBBcYUKJNMX6A2","Завантажити сертифікат")</f>
        <v>Завантажити сертифікат</v>
      </c>
    </row>
    <row r="227" spans="1:3" x14ac:dyDescent="0.3">
      <c r="A227" s="2">
        <v>226</v>
      </c>
      <c r="B227" t="s">
        <v>226</v>
      </c>
      <c r="C227" t="str">
        <f>HYPERLINK("https://talan.bank.gov.ua/get-user-certificate/XA_LLvT63yI3EM9sNbDD","Завантажити сертифікат")</f>
        <v>Завантажити сертифікат</v>
      </c>
    </row>
    <row r="228" spans="1:3" x14ac:dyDescent="0.3">
      <c r="A228" s="2">
        <v>227</v>
      </c>
      <c r="B228" t="s">
        <v>227</v>
      </c>
      <c r="C228" t="str">
        <f>HYPERLINK("https://talan.bank.gov.ua/get-user-certificate/XA_LLbaowh8DY-z7zeaj","Завантажити сертифікат")</f>
        <v>Завантажити сертифікат</v>
      </c>
    </row>
    <row r="229" spans="1:3" x14ac:dyDescent="0.3">
      <c r="A229" s="2">
        <v>228</v>
      </c>
      <c r="B229" t="s">
        <v>228</v>
      </c>
      <c r="C229" t="str">
        <f>HYPERLINK("https://talan.bank.gov.ua/get-user-certificate/XA_LLGbfM8af1Jch9jMx","Завантажити сертифікат")</f>
        <v>Завантажити сертифікат</v>
      </c>
    </row>
    <row r="230" spans="1:3" x14ac:dyDescent="0.3">
      <c r="A230" s="2">
        <v>229</v>
      </c>
      <c r="B230" t="s">
        <v>229</v>
      </c>
      <c r="C230" t="str">
        <f>HYPERLINK("https://talan.bank.gov.ua/get-user-certificate/XA_LLzgkF9tAtnmQRUmw","Завантажити сертифікат")</f>
        <v>Завантажити сертифікат</v>
      </c>
    </row>
    <row r="231" spans="1:3" x14ac:dyDescent="0.3">
      <c r="A231" s="2">
        <v>230</v>
      </c>
      <c r="B231" t="s">
        <v>230</v>
      </c>
      <c r="C231" t="str">
        <f>HYPERLINK("https://talan.bank.gov.ua/get-user-certificate/XA_LLKdgfHL6gZqi14SR","Завантажити сертифікат")</f>
        <v>Завантажити сертифікат</v>
      </c>
    </row>
    <row r="232" spans="1:3" x14ac:dyDescent="0.3">
      <c r="A232" s="2">
        <v>231</v>
      </c>
      <c r="B232" t="s">
        <v>231</v>
      </c>
      <c r="C232" t="str">
        <f>HYPERLINK("https://talan.bank.gov.ua/get-user-certificate/XA_LL9v5CpRkrKm6-REw","Завантажити сертифікат")</f>
        <v>Завантажити сертифікат</v>
      </c>
    </row>
    <row r="233" spans="1:3" x14ac:dyDescent="0.3">
      <c r="A233" s="2">
        <v>232</v>
      </c>
      <c r="B233" t="s">
        <v>232</v>
      </c>
      <c r="C233" t="str">
        <f>HYPERLINK("https://talan.bank.gov.ua/get-user-certificate/XA_LL0Huy-YzKuuwduyZ","Завантажити сертифікат")</f>
        <v>Завантажити сертифікат</v>
      </c>
    </row>
    <row r="234" spans="1:3" x14ac:dyDescent="0.3">
      <c r="A234" s="2">
        <v>233</v>
      </c>
      <c r="B234" t="s">
        <v>233</v>
      </c>
      <c r="C234" t="str">
        <f>HYPERLINK("https://talan.bank.gov.ua/get-user-certificate/XA_LLS7ez9EA3v_SD9kf","Завантажити сертифікат")</f>
        <v>Завантажити сертифікат</v>
      </c>
    </row>
    <row r="235" spans="1:3" x14ac:dyDescent="0.3">
      <c r="A235" s="2">
        <v>234</v>
      </c>
      <c r="B235" t="s">
        <v>234</v>
      </c>
      <c r="C235" t="str">
        <f>HYPERLINK("https://talan.bank.gov.ua/get-user-certificate/XA_LLWQz1ZlR6vuaOP4I","Завантажити сертифікат")</f>
        <v>Завантажити сертифікат</v>
      </c>
    </row>
    <row r="236" spans="1:3" x14ac:dyDescent="0.3">
      <c r="A236" s="2">
        <v>235</v>
      </c>
      <c r="B236" t="s">
        <v>235</v>
      </c>
      <c r="C236" t="str">
        <f>HYPERLINK("https://talan.bank.gov.ua/get-user-certificate/XA_LLrSttXuLWsjkeKFS","Завантажити сертифікат")</f>
        <v>Завантажити сертифікат</v>
      </c>
    </row>
    <row r="237" spans="1:3" x14ac:dyDescent="0.3">
      <c r="A237" s="2">
        <v>236</v>
      </c>
      <c r="B237" t="s">
        <v>236</v>
      </c>
      <c r="C237" t="str">
        <f>HYPERLINK("https://talan.bank.gov.ua/get-user-certificate/XA_LLG3yuHCsMbk1cV3k","Завантажити сертифікат")</f>
        <v>Завантажити сертифікат</v>
      </c>
    </row>
    <row r="238" spans="1:3" x14ac:dyDescent="0.3">
      <c r="A238" s="2">
        <v>237</v>
      </c>
      <c r="B238" t="s">
        <v>237</v>
      </c>
      <c r="C238" t="str">
        <f>HYPERLINK("https://talan.bank.gov.ua/get-user-certificate/XA_LLhy0EBW8Wtsr0Dzf","Завантажити сертифікат")</f>
        <v>Завантажити сертифікат</v>
      </c>
    </row>
    <row r="239" spans="1:3" x14ac:dyDescent="0.3">
      <c r="A239" s="2">
        <v>238</v>
      </c>
      <c r="B239" t="s">
        <v>238</v>
      </c>
      <c r="C239" t="str">
        <f>HYPERLINK("https://talan.bank.gov.ua/get-user-certificate/XA_LLCE6kgy-46LTSe3b","Завантажити сертифікат")</f>
        <v>Завантажити сертифікат</v>
      </c>
    </row>
    <row r="240" spans="1:3" x14ac:dyDescent="0.3">
      <c r="A240" s="2">
        <v>239</v>
      </c>
      <c r="B240" t="s">
        <v>239</v>
      </c>
      <c r="C240" t="str">
        <f>HYPERLINK("https://talan.bank.gov.ua/get-user-certificate/XA_LLucK4WPZY-V1SBLq","Завантажити сертифікат")</f>
        <v>Завантажити сертифікат</v>
      </c>
    </row>
    <row r="241" spans="1:3" x14ac:dyDescent="0.3">
      <c r="A241" s="2">
        <v>240</v>
      </c>
      <c r="B241" t="s">
        <v>240</v>
      </c>
      <c r="C241" t="str">
        <f>HYPERLINK("https://talan.bank.gov.ua/get-user-certificate/XA_LLcgsgJB4lKm3MLNl","Завантажити сертифікат")</f>
        <v>Завантажити сертифікат</v>
      </c>
    </row>
    <row r="242" spans="1:3" x14ac:dyDescent="0.3">
      <c r="A242" s="2">
        <v>241</v>
      </c>
      <c r="B242" t="s">
        <v>241</v>
      </c>
      <c r="C242" t="str">
        <f>HYPERLINK("https://talan.bank.gov.ua/get-user-certificate/XA_LL882OET60eHGOMoX","Завантажити сертифікат")</f>
        <v>Завантажити сертифікат</v>
      </c>
    </row>
    <row r="243" spans="1:3" x14ac:dyDescent="0.3">
      <c r="A243" s="2">
        <v>242</v>
      </c>
      <c r="B243" t="s">
        <v>242</v>
      </c>
      <c r="C243" t="str">
        <f>HYPERLINK("https://talan.bank.gov.ua/get-user-certificate/XA_LL1w-4umQ8FJN2dZ4","Завантажити сертифікат")</f>
        <v>Завантажити сертифікат</v>
      </c>
    </row>
    <row r="244" spans="1:3" x14ac:dyDescent="0.3">
      <c r="A244" s="2">
        <v>243</v>
      </c>
      <c r="B244" t="s">
        <v>243</v>
      </c>
      <c r="C244" t="str">
        <f>HYPERLINK("https://talan.bank.gov.ua/get-user-certificate/XA_LLlAcVLgv6DgpPm4Y","Завантажити сертифікат")</f>
        <v>Завантажити сертифікат</v>
      </c>
    </row>
    <row r="245" spans="1:3" x14ac:dyDescent="0.3">
      <c r="A245" s="2">
        <v>244</v>
      </c>
      <c r="B245" t="s">
        <v>244</v>
      </c>
      <c r="C245" t="str">
        <f>HYPERLINK("https://talan.bank.gov.ua/get-user-certificate/XA_LLZ-RfjMTVyPseCKG","Завантажити сертифікат")</f>
        <v>Завантажити сертифікат</v>
      </c>
    </row>
    <row r="246" spans="1:3" x14ac:dyDescent="0.3">
      <c r="A246" s="2">
        <v>245</v>
      </c>
      <c r="B246" t="s">
        <v>245</v>
      </c>
      <c r="C246" t="str">
        <f>HYPERLINK("https://talan.bank.gov.ua/get-user-certificate/XA_LLuYYRf2ta5ROSi7w","Завантажити сертифікат")</f>
        <v>Завантажити сертифікат</v>
      </c>
    </row>
    <row r="247" spans="1:3" x14ac:dyDescent="0.3">
      <c r="A247" s="2">
        <v>246</v>
      </c>
      <c r="B247" t="s">
        <v>246</v>
      </c>
      <c r="C247" t="str">
        <f>HYPERLINK("https://talan.bank.gov.ua/get-user-certificate/XA_LL0tLrPczIqelRDFm","Завантажити сертифікат")</f>
        <v>Завантажити сертифікат</v>
      </c>
    </row>
    <row r="248" spans="1:3" x14ac:dyDescent="0.3">
      <c r="A248" s="2">
        <v>247</v>
      </c>
      <c r="B248" t="s">
        <v>247</v>
      </c>
      <c r="C248" t="str">
        <f>HYPERLINK("https://talan.bank.gov.ua/get-user-certificate/XA_LL3X_d-B3C73zYpKo","Завантажити сертифікат")</f>
        <v>Завантажити сертифікат</v>
      </c>
    </row>
    <row r="249" spans="1:3" x14ac:dyDescent="0.3">
      <c r="A249" s="2">
        <v>248</v>
      </c>
      <c r="B249" t="s">
        <v>248</v>
      </c>
      <c r="C249" t="str">
        <f>HYPERLINK("https://talan.bank.gov.ua/get-user-certificate/XA_LLMN19a3CPBURswyH","Завантажити сертифікат")</f>
        <v>Завантажити сертифікат</v>
      </c>
    </row>
    <row r="250" spans="1:3" x14ac:dyDescent="0.3">
      <c r="A250" s="2">
        <v>249</v>
      </c>
      <c r="B250" t="s">
        <v>249</v>
      </c>
      <c r="C250" t="str">
        <f>HYPERLINK("https://talan.bank.gov.ua/get-user-certificate/XA_LLJ8I3G1iy_Tx8Zz_","Завантажити сертифікат")</f>
        <v>Завантажити сертифікат</v>
      </c>
    </row>
    <row r="251" spans="1:3" x14ac:dyDescent="0.3">
      <c r="A251" s="2">
        <v>250</v>
      </c>
      <c r="B251" t="s">
        <v>250</v>
      </c>
      <c r="C251" t="str">
        <f>HYPERLINK("https://talan.bank.gov.ua/get-user-certificate/XA_LLTjLUhzjAnhY9rb6","Завантажити сертифікат")</f>
        <v>Завантажити сертифікат</v>
      </c>
    </row>
    <row r="252" spans="1:3" x14ac:dyDescent="0.3">
      <c r="A252" s="2">
        <v>251</v>
      </c>
      <c r="B252" t="s">
        <v>251</v>
      </c>
      <c r="C252" t="str">
        <f>HYPERLINK("https://talan.bank.gov.ua/get-user-certificate/XA_LLB2J3lmIw2UoBYCX","Завантажити сертифікат")</f>
        <v>Завантажити сертифікат</v>
      </c>
    </row>
    <row r="253" spans="1:3" x14ac:dyDescent="0.3">
      <c r="A253" s="2">
        <v>252</v>
      </c>
      <c r="B253" t="s">
        <v>252</v>
      </c>
      <c r="C253" t="str">
        <f>HYPERLINK("https://talan.bank.gov.ua/get-user-certificate/XA_LL7uvYqS9UnLBTtux","Завантажити сертифікат")</f>
        <v>Завантажити сертифікат</v>
      </c>
    </row>
    <row r="254" spans="1:3" x14ac:dyDescent="0.3">
      <c r="A254" s="2">
        <v>253</v>
      </c>
      <c r="B254" t="s">
        <v>253</v>
      </c>
      <c r="C254" t="str">
        <f>HYPERLINK("https://talan.bank.gov.ua/get-user-certificate/XA_LLOHaRP9nwmfioZId","Завантажити сертифікат")</f>
        <v>Завантажити сертифікат</v>
      </c>
    </row>
    <row r="255" spans="1:3" x14ac:dyDescent="0.3">
      <c r="A255" s="2">
        <v>254</v>
      </c>
      <c r="B255" t="s">
        <v>254</v>
      </c>
      <c r="C255" t="str">
        <f>HYPERLINK("https://talan.bank.gov.ua/get-user-certificate/XA_LLMOF_ERWj8b_zvxH","Завантажити сертифікат")</f>
        <v>Завантажити сертифікат</v>
      </c>
    </row>
    <row r="256" spans="1:3" x14ac:dyDescent="0.3">
      <c r="A256" s="2">
        <v>255</v>
      </c>
      <c r="B256" t="s">
        <v>255</v>
      </c>
      <c r="C256" t="str">
        <f>HYPERLINK("https://talan.bank.gov.ua/get-user-certificate/XA_LLL7GuaarsqKkhUQ-","Завантажити сертифікат")</f>
        <v>Завантажити сертифікат</v>
      </c>
    </row>
    <row r="257" spans="1:3" x14ac:dyDescent="0.3">
      <c r="A257" s="2">
        <v>256</v>
      </c>
      <c r="B257" t="s">
        <v>256</v>
      </c>
      <c r="C257" t="str">
        <f>HYPERLINK("https://talan.bank.gov.ua/get-user-certificate/XA_LLgw-WrQpRJCluiXf","Завантажити сертифікат")</f>
        <v>Завантажити сертифікат</v>
      </c>
    </row>
    <row r="258" spans="1:3" x14ac:dyDescent="0.3">
      <c r="A258" s="2">
        <v>257</v>
      </c>
      <c r="B258" t="s">
        <v>257</v>
      </c>
      <c r="C258" t="str">
        <f>HYPERLINK("https://talan.bank.gov.ua/get-user-certificate/XA_LLwu9vOlOnegt1W12","Завантажити сертифікат")</f>
        <v>Завантажити сертифікат</v>
      </c>
    </row>
    <row r="259" spans="1:3" x14ac:dyDescent="0.3">
      <c r="A259" s="2">
        <v>258</v>
      </c>
      <c r="B259" t="s">
        <v>258</v>
      </c>
      <c r="C259" t="str">
        <f>HYPERLINK("https://talan.bank.gov.ua/get-user-certificate/XA_LL2FTM5jX0uQQvP7J","Завантажити сертифікат")</f>
        <v>Завантажити сертифікат</v>
      </c>
    </row>
    <row r="260" spans="1:3" x14ac:dyDescent="0.3">
      <c r="A260" s="2">
        <v>259</v>
      </c>
      <c r="B260" t="s">
        <v>259</v>
      </c>
      <c r="C260" t="str">
        <f>HYPERLINK("https://talan.bank.gov.ua/get-user-certificate/XA_LLp4MDSdwRStQ9rE7","Завантажити сертифікат")</f>
        <v>Завантажити сертифікат</v>
      </c>
    </row>
    <row r="261" spans="1:3" x14ac:dyDescent="0.3">
      <c r="A261" s="2">
        <v>260</v>
      </c>
      <c r="B261" t="s">
        <v>260</v>
      </c>
      <c r="C261" t="str">
        <f>HYPERLINK("https://talan.bank.gov.ua/get-user-certificate/XA_LLbtYmzFpBsdVnTX7","Завантажити сертифікат")</f>
        <v>Завантажити сертифікат</v>
      </c>
    </row>
    <row r="262" spans="1:3" x14ac:dyDescent="0.3">
      <c r="A262" s="2">
        <v>261</v>
      </c>
      <c r="B262" t="s">
        <v>261</v>
      </c>
      <c r="C262" t="str">
        <f>HYPERLINK("https://talan.bank.gov.ua/get-user-certificate/XA_LLTRaBGrTKeIVo4rt","Завантажити сертифікат")</f>
        <v>Завантажити сертифікат</v>
      </c>
    </row>
    <row r="263" spans="1:3" x14ac:dyDescent="0.3">
      <c r="A263" s="2">
        <v>262</v>
      </c>
      <c r="B263" t="s">
        <v>262</v>
      </c>
      <c r="C263" t="str">
        <f>HYPERLINK("https://talan.bank.gov.ua/get-user-certificate/XA_LLR7wEHg5EpVa4A_B","Завантажити сертифікат")</f>
        <v>Завантажити сертифікат</v>
      </c>
    </row>
    <row r="264" spans="1:3" x14ac:dyDescent="0.3">
      <c r="A264" s="2">
        <v>263</v>
      </c>
      <c r="B264" t="s">
        <v>263</v>
      </c>
      <c r="C264" t="str">
        <f>HYPERLINK("https://talan.bank.gov.ua/get-user-certificate/XA_LLSw55x20gCyTFv7-","Завантажити сертифікат")</f>
        <v>Завантажити сертифікат</v>
      </c>
    </row>
    <row r="265" spans="1:3" x14ac:dyDescent="0.3">
      <c r="A265" s="2">
        <v>264</v>
      </c>
      <c r="B265" t="s">
        <v>264</v>
      </c>
      <c r="C265" t="str">
        <f>HYPERLINK("https://talan.bank.gov.ua/get-user-certificate/XA_LL-Qa3IjWaCyUKkOh","Завантажити сертифікат")</f>
        <v>Завантажити сертифікат</v>
      </c>
    </row>
    <row r="266" spans="1:3" x14ac:dyDescent="0.3">
      <c r="A266" s="2">
        <v>265</v>
      </c>
      <c r="B266" t="s">
        <v>265</v>
      </c>
      <c r="C266" t="str">
        <f>HYPERLINK("https://talan.bank.gov.ua/get-user-certificate/XA_LLVbXayhz7grSZNmC","Завантажити сертифікат")</f>
        <v>Завантажити сертифікат</v>
      </c>
    </row>
    <row r="267" spans="1:3" x14ac:dyDescent="0.3">
      <c r="A267" s="2">
        <v>266</v>
      </c>
      <c r="B267" t="s">
        <v>266</v>
      </c>
      <c r="C267" t="str">
        <f>HYPERLINK("https://talan.bank.gov.ua/get-user-certificate/XA_LL2yAOiVbIoTwx3Jv","Завантажити сертифікат")</f>
        <v>Завантажити сертифікат</v>
      </c>
    </row>
    <row r="268" spans="1:3" x14ac:dyDescent="0.3">
      <c r="A268" s="2">
        <v>267</v>
      </c>
      <c r="B268" t="s">
        <v>267</v>
      </c>
      <c r="C268" t="str">
        <f>HYPERLINK("https://talan.bank.gov.ua/get-user-certificate/XA_LLSmQ9Hob6PP23lB5","Завантажити сертифікат")</f>
        <v>Завантажити сертифікат</v>
      </c>
    </row>
    <row r="269" spans="1:3" x14ac:dyDescent="0.3">
      <c r="A269" s="2">
        <v>268</v>
      </c>
      <c r="B269" t="s">
        <v>268</v>
      </c>
      <c r="C269" t="str">
        <f>HYPERLINK("https://talan.bank.gov.ua/get-user-certificate/XA_LL7yeF85dgRD-pmSR","Завантажити сертифікат")</f>
        <v>Завантажити сертифікат</v>
      </c>
    </row>
    <row r="270" spans="1:3" x14ac:dyDescent="0.3">
      <c r="A270" s="2">
        <v>269</v>
      </c>
      <c r="B270" t="s">
        <v>269</v>
      </c>
      <c r="C270" t="str">
        <f>HYPERLINK("https://talan.bank.gov.ua/get-user-certificate/XA_LL6JS223q5J3rrBVE","Завантажити сертифікат")</f>
        <v>Завантажити сертифікат</v>
      </c>
    </row>
    <row r="271" spans="1:3" x14ac:dyDescent="0.3">
      <c r="A271" s="2">
        <v>270</v>
      </c>
      <c r="B271" t="s">
        <v>270</v>
      </c>
      <c r="C271" t="str">
        <f>HYPERLINK("https://talan.bank.gov.ua/get-user-certificate/XA_LLSNHSeaVk42k77Nc","Завантажити сертифікат")</f>
        <v>Завантажити сертифікат</v>
      </c>
    </row>
    <row r="272" spans="1:3" x14ac:dyDescent="0.3">
      <c r="A272" s="2">
        <v>271</v>
      </c>
      <c r="B272" t="s">
        <v>271</v>
      </c>
      <c r="C272" t="str">
        <f>HYPERLINK("https://talan.bank.gov.ua/get-user-certificate/XA_LL5-00AhESvGwWmrl","Завантажити сертифікат")</f>
        <v>Завантажити сертифікат</v>
      </c>
    </row>
    <row r="273" spans="1:3" x14ac:dyDescent="0.3">
      <c r="A273" s="2">
        <v>272</v>
      </c>
      <c r="B273" t="s">
        <v>272</v>
      </c>
      <c r="C273" t="str">
        <f>HYPERLINK("https://talan.bank.gov.ua/get-user-certificate/XA_LL1mPSidgv_3iqWtF","Завантажити сертифікат")</f>
        <v>Завантажити сертифікат</v>
      </c>
    </row>
    <row r="274" spans="1:3" x14ac:dyDescent="0.3">
      <c r="A274" s="2">
        <v>273</v>
      </c>
      <c r="B274" t="s">
        <v>273</v>
      </c>
      <c r="C274" t="str">
        <f>HYPERLINK("https://talan.bank.gov.ua/get-user-certificate/XA_LLG5lhscG5eJ8A8uy","Завантажити сертифікат")</f>
        <v>Завантажити сертифікат</v>
      </c>
    </row>
    <row r="275" spans="1:3" x14ac:dyDescent="0.3">
      <c r="A275" s="2">
        <v>274</v>
      </c>
      <c r="B275" t="s">
        <v>274</v>
      </c>
      <c r="C275" t="str">
        <f>HYPERLINK("https://talan.bank.gov.ua/get-user-certificate/XA_LLGaLpwUme7p9_NWr","Завантажити сертифікат")</f>
        <v>Завантажити сертифікат</v>
      </c>
    </row>
    <row r="276" spans="1:3" x14ac:dyDescent="0.3">
      <c r="A276" s="2">
        <v>275</v>
      </c>
      <c r="B276" t="s">
        <v>275</v>
      </c>
      <c r="C276" t="str">
        <f>HYPERLINK("https://talan.bank.gov.ua/get-user-certificate/XA_LLvmPwmFZJxPFUXOf","Завантажити сертифікат")</f>
        <v>Завантажити сертифікат</v>
      </c>
    </row>
    <row r="277" spans="1:3" x14ac:dyDescent="0.3">
      <c r="A277" s="2">
        <v>276</v>
      </c>
      <c r="B277" t="s">
        <v>276</v>
      </c>
      <c r="C277" t="str">
        <f>HYPERLINK("https://talan.bank.gov.ua/get-user-certificate/XA_LLtsiCF5ycDk5hetE","Завантажити сертифікат")</f>
        <v>Завантажити сертифікат</v>
      </c>
    </row>
    <row r="278" spans="1:3" x14ac:dyDescent="0.3">
      <c r="A278" s="2">
        <v>277</v>
      </c>
      <c r="B278" t="s">
        <v>277</v>
      </c>
      <c r="C278" t="str">
        <f>HYPERLINK("https://talan.bank.gov.ua/get-user-certificate/XA_LLPj3bQBKA3RYqRNv","Завантажити сертифікат")</f>
        <v>Завантажити сертифікат</v>
      </c>
    </row>
    <row r="279" spans="1:3" x14ac:dyDescent="0.3">
      <c r="A279" s="2">
        <v>278</v>
      </c>
      <c r="B279" t="s">
        <v>278</v>
      </c>
      <c r="C279" t="str">
        <f>HYPERLINK("https://talan.bank.gov.ua/get-user-certificate/XA_LL_uQPNOyHA6z0zJb","Завантажити сертифікат")</f>
        <v>Завантажити сертифікат</v>
      </c>
    </row>
    <row r="280" spans="1:3" x14ac:dyDescent="0.3">
      <c r="A280" s="2">
        <v>279</v>
      </c>
      <c r="B280" t="s">
        <v>279</v>
      </c>
      <c r="C280" t="str">
        <f>HYPERLINK("https://talan.bank.gov.ua/get-user-certificate/XA_LLjrkTxEtFh0DN1iO","Завантажити сертифікат")</f>
        <v>Завантажити сертифікат</v>
      </c>
    </row>
    <row r="281" spans="1:3" x14ac:dyDescent="0.3">
      <c r="A281" s="2">
        <v>280</v>
      </c>
      <c r="B281" t="s">
        <v>280</v>
      </c>
      <c r="C281" t="str">
        <f>HYPERLINK("https://talan.bank.gov.ua/get-user-certificate/XA_LLPwNEFNPua8B7DdD","Завантажити сертифікат")</f>
        <v>Завантажити сертифікат</v>
      </c>
    </row>
    <row r="282" spans="1:3" x14ac:dyDescent="0.3">
      <c r="A282" s="2">
        <v>281</v>
      </c>
      <c r="B282" t="s">
        <v>281</v>
      </c>
      <c r="C282" t="str">
        <f>HYPERLINK("https://talan.bank.gov.ua/get-user-certificate/XA_LLFtYLqB12ot45Js5","Завантажити сертифікат")</f>
        <v>Завантажити сертифікат</v>
      </c>
    </row>
    <row r="283" spans="1:3" x14ac:dyDescent="0.3">
      <c r="A283" s="2">
        <v>282</v>
      </c>
      <c r="B283" t="s">
        <v>282</v>
      </c>
      <c r="C283" t="str">
        <f>HYPERLINK("https://talan.bank.gov.ua/get-user-certificate/XA_LL54TyMFvRRB_YszZ","Завантажити сертифікат")</f>
        <v>Завантажити сертифікат</v>
      </c>
    </row>
    <row r="284" spans="1:3" x14ac:dyDescent="0.3">
      <c r="A284" s="2">
        <v>283</v>
      </c>
      <c r="B284" t="s">
        <v>283</v>
      </c>
      <c r="C284" t="str">
        <f>HYPERLINK("https://talan.bank.gov.ua/get-user-certificate/XA_LL_EWb4tiocID41Wa","Завантажити сертифікат")</f>
        <v>Завантажити сертифікат</v>
      </c>
    </row>
    <row r="285" spans="1:3" x14ac:dyDescent="0.3">
      <c r="A285" s="2">
        <v>284</v>
      </c>
      <c r="B285" t="s">
        <v>284</v>
      </c>
      <c r="C285" t="str">
        <f>HYPERLINK("https://talan.bank.gov.ua/get-user-certificate/XA_LLEU3QC6yiYBDADP-","Завантажити сертифікат")</f>
        <v>Завантажити сертифікат</v>
      </c>
    </row>
    <row r="286" spans="1:3" x14ac:dyDescent="0.3">
      <c r="A286" s="2">
        <v>285</v>
      </c>
      <c r="B286" t="s">
        <v>285</v>
      </c>
      <c r="C286" t="str">
        <f>HYPERLINK("https://talan.bank.gov.ua/get-user-certificate/XA_LLlS20hoSvNvaXK9s","Завантажити сертифікат")</f>
        <v>Завантажити сертифікат</v>
      </c>
    </row>
    <row r="287" spans="1:3" x14ac:dyDescent="0.3">
      <c r="A287" s="2">
        <v>286</v>
      </c>
      <c r="B287" t="s">
        <v>286</v>
      </c>
      <c r="C287" t="str">
        <f>HYPERLINK("https://talan.bank.gov.ua/get-user-certificate/XA_LLyMe93HbTtDWXhMB","Завантажити сертифікат")</f>
        <v>Завантажити сертифікат</v>
      </c>
    </row>
    <row r="288" spans="1:3" x14ac:dyDescent="0.3">
      <c r="A288" s="2">
        <v>287</v>
      </c>
      <c r="B288" t="s">
        <v>287</v>
      </c>
      <c r="C288" t="str">
        <f>HYPERLINK("https://talan.bank.gov.ua/get-user-certificate/XA_LLC4PpgF7RPTVZGbw","Завантажити сертифікат")</f>
        <v>Завантажити сертифікат</v>
      </c>
    </row>
    <row r="289" spans="1:3" x14ac:dyDescent="0.3">
      <c r="A289" s="2">
        <v>288</v>
      </c>
      <c r="B289" t="s">
        <v>288</v>
      </c>
      <c r="C289" t="str">
        <f>HYPERLINK("https://talan.bank.gov.ua/get-user-certificate/XA_LLyNzFybrIWtPF90p","Завантажити сертифікат")</f>
        <v>Завантажити сертифікат</v>
      </c>
    </row>
    <row r="290" spans="1:3" x14ac:dyDescent="0.3">
      <c r="A290" s="2">
        <v>289</v>
      </c>
      <c r="B290" t="s">
        <v>289</v>
      </c>
      <c r="C290" t="str">
        <f>HYPERLINK("https://talan.bank.gov.ua/get-user-certificate/XA_LLraUv6E2PGuhaeUP","Завантажити сертифікат")</f>
        <v>Завантажити сертифікат</v>
      </c>
    </row>
    <row r="291" spans="1:3" x14ac:dyDescent="0.3">
      <c r="A291" s="2">
        <v>290</v>
      </c>
      <c r="B291" t="s">
        <v>290</v>
      </c>
      <c r="C291" t="str">
        <f>HYPERLINK("https://talan.bank.gov.ua/get-user-certificate/XA_LLmoir8qQVgP6YVVG","Завантажити сертифікат")</f>
        <v>Завантажити сертифікат</v>
      </c>
    </row>
    <row r="292" spans="1:3" x14ac:dyDescent="0.3">
      <c r="A292" s="2">
        <v>291</v>
      </c>
      <c r="B292" t="s">
        <v>291</v>
      </c>
      <c r="C292" t="str">
        <f>HYPERLINK("https://talan.bank.gov.ua/get-user-certificate/XA_LLVtKRKMgVFVdxXXs","Завантажити сертифікат")</f>
        <v>Завантажити сертифікат</v>
      </c>
    </row>
    <row r="293" spans="1:3" x14ac:dyDescent="0.3">
      <c r="A293" s="2">
        <v>292</v>
      </c>
      <c r="B293" t="s">
        <v>292</v>
      </c>
      <c r="C293" t="str">
        <f>HYPERLINK("https://talan.bank.gov.ua/get-user-certificate/XA_LLRTFqyg9oNO90gT3","Завантажити сертифікат")</f>
        <v>Завантажити сертифікат</v>
      </c>
    </row>
    <row r="294" spans="1:3" x14ac:dyDescent="0.3">
      <c r="A294" s="2">
        <v>293</v>
      </c>
      <c r="B294" t="s">
        <v>293</v>
      </c>
      <c r="C294" t="str">
        <f>HYPERLINK("https://talan.bank.gov.ua/get-user-certificate/XA_LLx3kKiqLiv57J_rk","Завантажити сертифікат")</f>
        <v>Завантажити сертифікат</v>
      </c>
    </row>
    <row r="295" spans="1:3" x14ac:dyDescent="0.3">
      <c r="A295" s="2">
        <v>294</v>
      </c>
      <c r="B295" t="s">
        <v>294</v>
      </c>
      <c r="C295" t="str">
        <f>HYPERLINK("https://talan.bank.gov.ua/get-user-certificate/XA_LLFRRby-9gNoZ4Lno","Завантажити сертифікат")</f>
        <v>Завантажити сертифікат</v>
      </c>
    </row>
    <row r="296" spans="1:3" x14ac:dyDescent="0.3">
      <c r="A296" s="2">
        <v>295</v>
      </c>
      <c r="B296" t="s">
        <v>295</v>
      </c>
      <c r="C296" t="str">
        <f>HYPERLINK("https://talan.bank.gov.ua/get-user-certificate/XA_LLza36FMinmsoMfFN","Завантажити сертифікат")</f>
        <v>Завантажити сертифікат</v>
      </c>
    </row>
    <row r="297" spans="1:3" x14ac:dyDescent="0.3">
      <c r="A297" s="2">
        <v>296</v>
      </c>
      <c r="B297" t="s">
        <v>296</v>
      </c>
      <c r="C297" t="str">
        <f>HYPERLINK("https://talan.bank.gov.ua/get-user-certificate/XA_LLhMJqUDNZ5UzqNYg","Завантажити сертифікат")</f>
        <v>Завантажити сертифікат</v>
      </c>
    </row>
    <row r="298" spans="1:3" x14ac:dyDescent="0.3">
      <c r="A298" s="2">
        <v>297</v>
      </c>
      <c r="B298" t="s">
        <v>297</v>
      </c>
      <c r="C298" t="str">
        <f>HYPERLINK("https://talan.bank.gov.ua/get-user-certificate/XA_LLJpfdMqPqUH35DX7","Завантажити сертифікат")</f>
        <v>Завантажити сертифікат</v>
      </c>
    </row>
    <row r="299" spans="1:3" x14ac:dyDescent="0.3">
      <c r="A299" s="2">
        <v>298</v>
      </c>
      <c r="B299" t="s">
        <v>298</v>
      </c>
      <c r="C299" t="str">
        <f>HYPERLINK("https://talan.bank.gov.ua/get-user-certificate/XA_LLdQtPJkERLmE1CXz","Завантажити сертифікат")</f>
        <v>Завантажити сертифікат</v>
      </c>
    </row>
    <row r="300" spans="1:3" x14ac:dyDescent="0.3">
      <c r="A300" s="2">
        <v>299</v>
      </c>
      <c r="B300" t="s">
        <v>299</v>
      </c>
      <c r="C300" t="str">
        <f>HYPERLINK("https://talan.bank.gov.ua/get-user-certificate/XA_LL5xgO6HD0KZndwEO","Завантажити сертифікат")</f>
        <v>Завантажити сертифікат</v>
      </c>
    </row>
    <row r="301" spans="1:3" x14ac:dyDescent="0.3">
      <c r="A301" s="2">
        <v>300</v>
      </c>
      <c r="B301" t="s">
        <v>300</v>
      </c>
      <c r="C301" t="str">
        <f>HYPERLINK("https://talan.bank.gov.ua/get-user-certificate/XA_LLwqCmEYxArBXy5so","Завантажити сертифікат")</f>
        <v>Завантажити сертифікат</v>
      </c>
    </row>
    <row r="302" spans="1:3" x14ac:dyDescent="0.3">
      <c r="A302" s="2">
        <v>301</v>
      </c>
      <c r="B302" t="s">
        <v>301</v>
      </c>
      <c r="C302" t="str">
        <f>HYPERLINK("https://talan.bank.gov.ua/get-user-certificate/XA_LLWv-yUd00ANVOWG9","Завантажити сертифікат")</f>
        <v>Завантажити сертифікат</v>
      </c>
    </row>
    <row r="303" spans="1:3" x14ac:dyDescent="0.3">
      <c r="A303" s="2">
        <v>302</v>
      </c>
      <c r="B303" t="s">
        <v>302</v>
      </c>
      <c r="C303" t="str">
        <f>HYPERLINK("https://talan.bank.gov.ua/get-user-certificate/XA_LLV2M0TIT1rmp1y5u","Завантажити сертифікат")</f>
        <v>Завантажити сертифікат</v>
      </c>
    </row>
    <row r="304" spans="1:3" x14ac:dyDescent="0.3">
      <c r="A304" s="2">
        <v>303</v>
      </c>
      <c r="B304" t="s">
        <v>303</v>
      </c>
      <c r="C304" t="str">
        <f>HYPERLINK("https://talan.bank.gov.ua/get-user-certificate/XA_LLz413uq-GHkvGv1w","Завантажити сертифікат")</f>
        <v>Завантажити сертифікат</v>
      </c>
    </row>
    <row r="305" spans="1:3" x14ac:dyDescent="0.3">
      <c r="A305" s="2">
        <v>304</v>
      </c>
      <c r="B305" t="s">
        <v>304</v>
      </c>
      <c r="C305" t="str">
        <f>HYPERLINK("https://talan.bank.gov.ua/get-user-certificate/XA_LLy15G9IrOBBH9S_m","Завантажити сертифікат")</f>
        <v>Завантажити сертифікат</v>
      </c>
    </row>
    <row r="306" spans="1:3" x14ac:dyDescent="0.3">
      <c r="A306" s="2">
        <v>305</v>
      </c>
      <c r="B306" t="s">
        <v>305</v>
      </c>
      <c r="C306" t="str">
        <f>HYPERLINK("https://talan.bank.gov.ua/get-user-certificate/XA_LLA54NFedMnRLW2JG","Завантажити сертифікат")</f>
        <v>Завантажити сертифікат</v>
      </c>
    </row>
    <row r="307" spans="1:3" x14ac:dyDescent="0.3">
      <c r="A307" s="2">
        <v>306</v>
      </c>
      <c r="B307" t="s">
        <v>306</v>
      </c>
      <c r="C307" t="str">
        <f>HYPERLINK("https://talan.bank.gov.ua/get-user-certificate/XA_LLaobNn_cozu8mVhp","Завантажити сертифікат")</f>
        <v>Завантажити сертифікат</v>
      </c>
    </row>
    <row r="308" spans="1:3" x14ac:dyDescent="0.3">
      <c r="A308" s="2">
        <v>307</v>
      </c>
      <c r="B308" t="s">
        <v>307</v>
      </c>
      <c r="C308" t="str">
        <f>HYPERLINK("https://talan.bank.gov.ua/get-user-certificate/XA_LLMyq5A8TetuQpjPO","Завантажити сертифікат")</f>
        <v>Завантажити сертифікат</v>
      </c>
    </row>
    <row r="309" spans="1:3" x14ac:dyDescent="0.3">
      <c r="A309" s="2">
        <v>308</v>
      </c>
      <c r="B309" t="s">
        <v>308</v>
      </c>
      <c r="C309" t="str">
        <f>HYPERLINK("https://talan.bank.gov.ua/get-user-certificate/XA_LLX-hJgeq6DgzsabI","Завантажити сертифікат")</f>
        <v>Завантажити сертифікат</v>
      </c>
    </row>
    <row r="310" spans="1:3" x14ac:dyDescent="0.3">
      <c r="A310" s="2">
        <v>309</v>
      </c>
      <c r="B310" t="s">
        <v>309</v>
      </c>
      <c r="C310" t="str">
        <f>HYPERLINK("https://talan.bank.gov.ua/get-user-certificate/XA_LLKKplBrFjbQWROX4","Завантажити сертифікат")</f>
        <v>Завантажити сертифікат</v>
      </c>
    </row>
    <row r="311" spans="1:3" x14ac:dyDescent="0.3">
      <c r="A311" s="2">
        <v>310</v>
      </c>
      <c r="B311" t="s">
        <v>310</v>
      </c>
      <c r="C311" t="str">
        <f>HYPERLINK("https://talan.bank.gov.ua/get-user-certificate/XA_LLULN-FyaK74puybp","Завантажити сертифікат")</f>
        <v>Завантажити сертифікат</v>
      </c>
    </row>
    <row r="312" spans="1:3" x14ac:dyDescent="0.3">
      <c r="A312" s="2">
        <v>311</v>
      </c>
      <c r="B312" t="s">
        <v>311</v>
      </c>
      <c r="C312" t="str">
        <f>HYPERLINK("https://talan.bank.gov.ua/get-user-certificate/XA_LLPvBHKCL9kAzpnta","Завантажити сертифікат")</f>
        <v>Завантажити сертифікат</v>
      </c>
    </row>
    <row r="313" spans="1:3" x14ac:dyDescent="0.3">
      <c r="A313" s="2">
        <v>312</v>
      </c>
      <c r="B313" t="s">
        <v>312</v>
      </c>
      <c r="C313" t="str">
        <f>HYPERLINK("https://talan.bank.gov.ua/get-user-certificate/XA_LLVJxaCZ-6MEE7Aen","Завантажити сертифікат")</f>
        <v>Завантажити сертифікат</v>
      </c>
    </row>
    <row r="314" spans="1:3" x14ac:dyDescent="0.3">
      <c r="A314" s="2">
        <v>313</v>
      </c>
      <c r="B314" t="s">
        <v>313</v>
      </c>
      <c r="C314" t="str">
        <f>HYPERLINK("https://talan.bank.gov.ua/get-user-certificate/XA_LLpof2SoUjL4H2R3e","Завантажити сертифікат")</f>
        <v>Завантажити сертифікат</v>
      </c>
    </row>
    <row r="315" spans="1:3" x14ac:dyDescent="0.3">
      <c r="A315" s="2">
        <v>314</v>
      </c>
      <c r="B315" t="s">
        <v>314</v>
      </c>
      <c r="C315" t="str">
        <f>HYPERLINK("https://talan.bank.gov.ua/get-user-certificate/XA_LLO-liiXLzq_SoPDU","Завантажити сертифікат")</f>
        <v>Завантажити сертифікат</v>
      </c>
    </row>
    <row r="316" spans="1:3" x14ac:dyDescent="0.3">
      <c r="A316" s="2">
        <v>315</v>
      </c>
      <c r="B316" t="s">
        <v>315</v>
      </c>
      <c r="C316" t="str">
        <f>HYPERLINK("https://talan.bank.gov.ua/get-user-certificate/XA_LLiuAqY7_l53A-rkp","Завантажити сертифікат")</f>
        <v>Завантажити сертифікат</v>
      </c>
    </row>
    <row r="317" spans="1:3" x14ac:dyDescent="0.3">
      <c r="A317" s="2">
        <v>316</v>
      </c>
      <c r="B317" t="s">
        <v>316</v>
      </c>
      <c r="C317" t="str">
        <f>HYPERLINK("https://talan.bank.gov.ua/get-user-certificate/XA_LL3EESfHDxglCLKjP","Завантажити сертифікат")</f>
        <v>Завантажити сертифікат</v>
      </c>
    </row>
    <row r="318" spans="1:3" x14ac:dyDescent="0.3">
      <c r="A318" s="2">
        <v>317</v>
      </c>
      <c r="B318" t="s">
        <v>317</v>
      </c>
      <c r="C318" t="str">
        <f>HYPERLINK("https://talan.bank.gov.ua/get-user-certificate/XA_LLCFbt4C_V4gRwC_F","Завантажити сертифікат")</f>
        <v>Завантажити сертифікат</v>
      </c>
    </row>
    <row r="319" spans="1:3" x14ac:dyDescent="0.3">
      <c r="A319" s="2">
        <v>318</v>
      </c>
      <c r="B319" t="s">
        <v>318</v>
      </c>
      <c r="C319" t="str">
        <f>HYPERLINK("https://talan.bank.gov.ua/get-user-certificate/XA_LL0V_ocbkPUCr4W-T","Завантажити сертифікат")</f>
        <v>Завантажити сертифікат</v>
      </c>
    </row>
    <row r="320" spans="1:3" x14ac:dyDescent="0.3">
      <c r="A320" s="2">
        <v>319</v>
      </c>
      <c r="B320" t="s">
        <v>319</v>
      </c>
      <c r="C320" t="str">
        <f>HYPERLINK("https://talan.bank.gov.ua/get-user-certificate/XA_LLWDI1T6_636j5LLp","Завантажити сертифікат")</f>
        <v>Завантажити сертифікат</v>
      </c>
    </row>
    <row r="321" spans="1:3" x14ac:dyDescent="0.3">
      <c r="A321" s="2">
        <v>320</v>
      </c>
      <c r="B321" t="s">
        <v>320</v>
      </c>
      <c r="C321" t="str">
        <f>HYPERLINK("https://talan.bank.gov.ua/get-user-certificate/XA_LLbmKyFXsdX4xRMec","Завантажити сертифікат")</f>
        <v>Завантажити сертифікат</v>
      </c>
    </row>
    <row r="322" spans="1:3" x14ac:dyDescent="0.3">
      <c r="A322" s="2">
        <v>321</v>
      </c>
      <c r="B322" t="s">
        <v>321</v>
      </c>
      <c r="C322" t="str">
        <f>HYPERLINK("https://talan.bank.gov.ua/get-user-certificate/XA_LLc_kJXfAF9NXaRD_","Завантажити сертифікат")</f>
        <v>Завантажити сертифікат</v>
      </c>
    </row>
    <row r="323" spans="1:3" x14ac:dyDescent="0.3">
      <c r="A323" s="2">
        <v>322</v>
      </c>
      <c r="B323" t="s">
        <v>322</v>
      </c>
      <c r="C323" t="str">
        <f>HYPERLINK("https://talan.bank.gov.ua/get-user-certificate/XA_LLirS-llvGylED4Cq","Завантажити сертифікат")</f>
        <v>Завантажити сертифікат</v>
      </c>
    </row>
    <row r="324" spans="1:3" x14ac:dyDescent="0.3">
      <c r="A324" s="2">
        <v>323</v>
      </c>
      <c r="B324" t="s">
        <v>323</v>
      </c>
      <c r="C324" t="str">
        <f>HYPERLINK("https://talan.bank.gov.ua/get-user-certificate/XA_LLKMCh6VdFD2Vh9B9","Завантажити сертифікат")</f>
        <v>Завантажити сертифікат</v>
      </c>
    </row>
    <row r="325" spans="1:3" x14ac:dyDescent="0.3">
      <c r="A325" s="2">
        <v>324</v>
      </c>
      <c r="B325" t="s">
        <v>324</v>
      </c>
      <c r="C325" t="str">
        <f>HYPERLINK("https://talan.bank.gov.ua/get-user-certificate/XA_LLfodzwBGKDuOqers","Завантажити сертифікат")</f>
        <v>Завантажити сертифікат</v>
      </c>
    </row>
    <row r="326" spans="1:3" x14ac:dyDescent="0.3">
      <c r="A326" s="2">
        <v>325</v>
      </c>
      <c r="B326" t="s">
        <v>325</v>
      </c>
      <c r="C326" t="str">
        <f>HYPERLINK("https://talan.bank.gov.ua/get-user-certificate/XA_LLfl4X0amNlz0aX0M","Завантажити сертифікат")</f>
        <v>Завантажити сертифікат</v>
      </c>
    </row>
    <row r="327" spans="1:3" x14ac:dyDescent="0.3">
      <c r="A327" s="2">
        <v>326</v>
      </c>
      <c r="B327" t="s">
        <v>326</v>
      </c>
      <c r="C327" t="str">
        <f>HYPERLINK("https://talan.bank.gov.ua/get-user-certificate/XA_LL2nR8G31dN3z0qNF","Завантажити сертифікат")</f>
        <v>Завантажити сертифікат</v>
      </c>
    </row>
    <row r="328" spans="1:3" x14ac:dyDescent="0.3">
      <c r="A328" s="2">
        <v>327</v>
      </c>
      <c r="B328" t="s">
        <v>327</v>
      </c>
      <c r="C328" t="str">
        <f>HYPERLINK("https://talan.bank.gov.ua/get-user-certificate/XA_LLzykAdvVB-79C_SL","Завантажити сертифікат")</f>
        <v>Завантажити сертифікат</v>
      </c>
    </row>
    <row r="329" spans="1:3" x14ac:dyDescent="0.3">
      <c r="A329" s="2">
        <v>328</v>
      </c>
      <c r="B329" t="s">
        <v>328</v>
      </c>
      <c r="C329" t="str">
        <f>HYPERLINK("https://talan.bank.gov.ua/get-user-certificate/XA_LL8h152abarL-NjGX","Завантажити сертифікат")</f>
        <v>Завантажити сертифікат</v>
      </c>
    </row>
    <row r="330" spans="1:3" x14ac:dyDescent="0.3">
      <c r="A330" s="2">
        <v>329</v>
      </c>
      <c r="B330" t="s">
        <v>329</v>
      </c>
      <c r="C330" t="str">
        <f>HYPERLINK("https://talan.bank.gov.ua/get-user-certificate/XA_LLbjV0Y9-9exmLSrQ","Завантажити сертифікат")</f>
        <v>Завантажити сертифікат</v>
      </c>
    </row>
    <row r="331" spans="1:3" x14ac:dyDescent="0.3">
      <c r="A331" s="2">
        <v>330</v>
      </c>
      <c r="B331" t="s">
        <v>330</v>
      </c>
      <c r="C331" t="str">
        <f>HYPERLINK("https://talan.bank.gov.ua/get-user-certificate/XA_LLL6U0QZgtjO5EiBN","Завантажити сертифікат")</f>
        <v>Завантажити сертифікат</v>
      </c>
    </row>
    <row r="332" spans="1:3" x14ac:dyDescent="0.3">
      <c r="A332" s="2">
        <v>331</v>
      </c>
      <c r="B332" t="s">
        <v>331</v>
      </c>
      <c r="C332" t="str">
        <f>HYPERLINK("https://talan.bank.gov.ua/get-user-certificate/XA_LLqAAw0Z_g2Ig6JQN","Завантажити сертифікат")</f>
        <v>Завантажити сертифікат</v>
      </c>
    </row>
    <row r="333" spans="1:3" x14ac:dyDescent="0.3">
      <c r="A333" s="2">
        <v>332</v>
      </c>
      <c r="B333" t="s">
        <v>332</v>
      </c>
      <c r="C333" t="str">
        <f>HYPERLINK("https://talan.bank.gov.ua/get-user-certificate/XA_LL8KFEJqijuMVV4W3","Завантажити сертифікат")</f>
        <v>Завантажити сертифікат</v>
      </c>
    </row>
    <row r="334" spans="1:3" x14ac:dyDescent="0.3">
      <c r="A334" s="2">
        <v>333</v>
      </c>
      <c r="B334" t="s">
        <v>333</v>
      </c>
      <c r="C334" t="str">
        <f>HYPERLINK("https://talan.bank.gov.ua/get-user-certificate/XA_LLFFHAOLdNCd8MMNX","Завантажити сертифікат")</f>
        <v>Завантажити сертифікат</v>
      </c>
    </row>
    <row r="335" spans="1:3" x14ac:dyDescent="0.3">
      <c r="A335" s="2">
        <v>334</v>
      </c>
      <c r="B335" t="s">
        <v>334</v>
      </c>
      <c r="C335" t="str">
        <f>HYPERLINK("https://talan.bank.gov.ua/get-user-certificate/XA_LLbFlI4QYux1G7a4h","Завантажити сертифікат")</f>
        <v>Завантажити сертифікат</v>
      </c>
    </row>
    <row r="336" spans="1:3" x14ac:dyDescent="0.3">
      <c r="A336" s="2">
        <v>335</v>
      </c>
      <c r="B336" t="s">
        <v>335</v>
      </c>
      <c r="C336" t="str">
        <f>HYPERLINK("https://talan.bank.gov.ua/get-user-certificate/XA_LLHF5RrulkN6bru_T","Завантажити сертифікат")</f>
        <v>Завантажити сертифікат</v>
      </c>
    </row>
    <row r="337" spans="1:3" x14ac:dyDescent="0.3">
      <c r="A337" s="2">
        <v>336</v>
      </c>
      <c r="B337" t="s">
        <v>336</v>
      </c>
      <c r="C337" t="str">
        <f>HYPERLINK("https://talan.bank.gov.ua/get-user-certificate/XA_LLACF6j8EYF-UEFpS","Завантажити сертифікат")</f>
        <v>Завантажити сертифікат</v>
      </c>
    </row>
    <row r="338" spans="1:3" x14ac:dyDescent="0.3">
      <c r="A338" s="2">
        <v>337</v>
      </c>
      <c r="B338" t="s">
        <v>337</v>
      </c>
      <c r="C338" t="str">
        <f>HYPERLINK("https://talan.bank.gov.ua/get-user-certificate/XA_LLVRRPrTTsfLx4Kaz","Завантажити сертифікат")</f>
        <v>Завантажити сертифікат</v>
      </c>
    </row>
    <row r="339" spans="1:3" x14ac:dyDescent="0.3">
      <c r="A339" s="2">
        <v>338</v>
      </c>
      <c r="B339" t="s">
        <v>338</v>
      </c>
      <c r="C339" t="str">
        <f>HYPERLINK("https://talan.bank.gov.ua/get-user-certificate/XA_LLXsNAmpNIy2vOBOt","Завантажити сертифікат")</f>
        <v>Завантажити сертифікат</v>
      </c>
    </row>
    <row r="340" spans="1:3" x14ac:dyDescent="0.3">
      <c r="A340" s="2">
        <v>339</v>
      </c>
      <c r="B340" t="s">
        <v>339</v>
      </c>
      <c r="C340" t="str">
        <f>HYPERLINK("https://talan.bank.gov.ua/get-user-certificate/XA_LLmdG0VaHrsDrId__","Завантажити сертифікат")</f>
        <v>Завантажити сертифікат</v>
      </c>
    </row>
    <row r="341" spans="1:3" x14ac:dyDescent="0.3">
      <c r="A341" s="2">
        <v>340</v>
      </c>
      <c r="B341" t="s">
        <v>340</v>
      </c>
      <c r="C341" t="str">
        <f>HYPERLINK("https://talan.bank.gov.ua/get-user-certificate/XA_LLrc57ZCbkJSuuVWT","Завантажити сертифікат")</f>
        <v>Завантажити сертифікат</v>
      </c>
    </row>
    <row r="342" spans="1:3" x14ac:dyDescent="0.3">
      <c r="A342" s="2">
        <v>341</v>
      </c>
      <c r="B342" t="s">
        <v>341</v>
      </c>
      <c r="C342" t="str">
        <f>HYPERLINK("https://talan.bank.gov.ua/get-user-certificate/XA_LLw_bttbF_DXIbW-_","Завантажити сертифікат")</f>
        <v>Завантажити сертифікат</v>
      </c>
    </row>
    <row r="343" spans="1:3" x14ac:dyDescent="0.3">
      <c r="A343" s="2">
        <v>342</v>
      </c>
      <c r="B343" t="s">
        <v>342</v>
      </c>
      <c r="C343" t="str">
        <f>HYPERLINK("https://talan.bank.gov.ua/get-user-certificate/XA_LLB2ggNPJQg5kTcJE","Завантажити сертифікат")</f>
        <v>Завантажити сертифікат</v>
      </c>
    </row>
    <row r="344" spans="1:3" x14ac:dyDescent="0.3">
      <c r="A344" s="2">
        <v>343</v>
      </c>
      <c r="B344" t="s">
        <v>343</v>
      </c>
      <c r="C344" t="str">
        <f>HYPERLINK("https://talan.bank.gov.ua/get-user-certificate/XA_LL5GWKXJDnEmW99Pd","Завантажити сертифікат")</f>
        <v>Завантажити сертифікат</v>
      </c>
    </row>
    <row r="345" spans="1:3" x14ac:dyDescent="0.3">
      <c r="A345" s="2">
        <v>344</v>
      </c>
      <c r="B345" t="s">
        <v>344</v>
      </c>
      <c r="C345" t="str">
        <f>HYPERLINK("https://talan.bank.gov.ua/get-user-certificate/XA_LLEkgRq__M4FjD3oF","Завантажити сертифікат")</f>
        <v>Завантажити сертифікат</v>
      </c>
    </row>
    <row r="346" spans="1:3" x14ac:dyDescent="0.3">
      <c r="A346" s="2">
        <v>345</v>
      </c>
      <c r="B346" t="s">
        <v>345</v>
      </c>
      <c r="C346" t="str">
        <f>HYPERLINK("https://talan.bank.gov.ua/get-user-certificate/XA_LLk-7ioXopKLeP1zj","Завантажити сертифікат")</f>
        <v>Завантажити сертифікат</v>
      </c>
    </row>
    <row r="347" spans="1:3" x14ac:dyDescent="0.3">
      <c r="A347" s="2">
        <v>346</v>
      </c>
      <c r="B347" t="s">
        <v>346</v>
      </c>
      <c r="C347" t="str">
        <f>HYPERLINK("https://talan.bank.gov.ua/get-user-certificate/XA_LLawTATdyQOpTZ3BF","Завантажити сертифікат")</f>
        <v>Завантажити сертифікат</v>
      </c>
    </row>
    <row r="348" spans="1:3" x14ac:dyDescent="0.3">
      <c r="A348" s="2">
        <v>347</v>
      </c>
      <c r="B348" t="s">
        <v>347</v>
      </c>
      <c r="C348" t="str">
        <f>HYPERLINK("https://talan.bank.gov.ua/get-user-certificate/XA_LL4MEXxYff6mnQQmj","Завантажити сертифікат")</f>
        <v>Завантажити сертифікат</v>
      </c>
    </row>
    <row r="349" spans="1:3" x14ac:dyDescent="0.3">
      <c r="A349" s="2">
        <v>348</v>
      </c>
      <c r="B349" t="s">
        <v>348</v>
      </c>
      <c r="C349" t="str">
        <f>HYPERLINK("https://talan.bank.gov.ua/get-user-certificate/XA_LLPuhzyjXG58Yu9Nu","Завантажити сертифікат")</f>
        <v>Завантажити сертифікат</v>
      </c>
    </row>
    <row r="350" spans="1:3" x14ac:dyDescent="0.3">
      <c r="A350" s="2">
        <v>349</v>
      </c>
      <c r="B350" t="s">
        <v>349</v>
      </c>
      <c r="C350" t="str">
        <f>HYPERLINK("https://talan.bank.gov.ua/get-user-certificate/XA_LL2KNCsg8nqhxW7bM","Завантажити сертифікат")</f>
        <v>Завантажити сертифікат</v>
      </c>
    </row>
    <row r="351" spans="1:3" x14ac:dyDescent="0.3">
      <c r="A351" s="2">
        <v>350</v>
      </c>
      <c r="B351" t="s">
        <v>350</v>
      </c>
      <c r="C351" t="str">
        <f>HYPERLINK("https://talan.bank.gov.ua/get-user-certificate/XA_LLtPdcKLNoAEQb5CU","Завантажити сертифікат")</f>
        <v>Завантажити сертифікат</v>
      </c>
    </row>
    <row r="352" spans="1:3" x14ac:dyDescent="0.3">
      <c r="A352" s="2">
        <v>351</v>
      </c>
      <c r="B352" t="s">
        <v>351</v>
      </c>
      <c r="C352" t="str">
        <f>HYPERLINK("https://talan.bank.gov.ua/get-user-certificate/XA_LLfpgqaLVLQTNwu9i","Завантажити сертифікат")</f>
        <v>Завантажити сертифікат</v>
      </c>
    </row>
    <row r="353" spans="1:3" x14ac:dyDescent="0.3">
      <c r="A353" s="2">
        <v>352</v>
      </c>
      <c r="B353" t="s">
        <v>352</v>
      </c>
      <c r="C353" t="str">
        <f>HYPERLINK("https://talan.bank.gov.ua/get-user-certificate/XA_LLpvbibVIZ-UM3prp","Завантажити сертифікат")</f>
        <v>Завантажити сертифікат</v>
      </c>
    </row>
    <row r="354" spans="1:3" x14ac:dyDescent="0.3">
      <c r="A354" s="2">
        <v>353</v>
      </c>
      <c r="B354" t="s">
        <v>353</v>
      </c>
      <c r="C354" t="str">
        <f>HYPERLINK("https://talan.bank.gov.ua/get-user-certificate/XA_LLvZhR2lkelz0GM4J","Завантажити сертифікат")</f>
        <v>Завантажити сертифікат</v>
      </c>
    </row>
    <row r="355" spans="1:3" x14ac:dyDescent="0.3">
      <c r="A355" s="2">
        <v>354</v>
      </c>
      <c r="B355" t="s">
        <v>354</v>
      </c>
      <c r="C355" t="str">
        <f>HYPERLINK("https://talan.bank.gov.ua/get-user-certificate/XA_LLVEonhN2CdBwbTp6","Завантажити сертифікат")</f>
        <v>Завантажити сертифікат</v>
      </c>
    </row>
    <row r="356" spans="1:3" x14ac:dyDescent="0.3">
      <c r="A356" s="2">
        <v>355</v>
      </c>
      <c r="B356" t="s">
        <v>355</v>
      </c>
      <c r="C356" t="str">
        <f>HYPERLINK("https://talan.bank.gov.ua/get-user-certificate/XA_LL--9anYAb1B67mdQ","Завантажити сертифікат")</f>
        <v>Завантажити сертифікат</v>
      </c>
    </row>
    <row r="357" spans="1:3" x14ac:dyDescent="0.3">
      <c r="A357" s="2">
        <v>356</v>
      </c>
      <c r="B357" t="s">
        <v>356</v>
      </c>
      <c r="C357" t="str">
        <f>HYPERLINK("https://talan.bank.gov.ua/get-user-certificate/XA_LLBT8PaJqOx1Gto7g","Завантажити сертифікат")</f>
        <v>Завантажити сертифікат</v>
      </c>
    </row>
    <row r="358" spans="1:3" x14ac:dyDescent="0.3">
      <c r="A358" s="2">
        <v>357</v>
      </c>
      <c r="B358" t="s">
        <v>357</v>
      </c>
      <c r="C358" t="str">
        <f>HYPERLINK("https://talan.bank.gov.ua/get-user-certificate/XA_LLLdIRji2KIpE0kMo","Завантажити сертифікат")</f>
        <v>Завантажити сертифікат</v>
      </c>
    </row>
    <row r="359" spans="1:3" x14ac:dyDescent="0.3">
      <c r="A359" s="2">
        <v>358</v>
      </c>
      <c r="B359" t="s">
        <v>358</v>
      </c>
      <c r="C359" t="str">
        <f>HYPERLINK("https://talan.bank.gov.ua/get-user-certificate/XA_LLbarViciHERLgxIu","Завантажити сертифікат")</f>
        <v>Завантажити сертифікат</v>
      </c>
    </row>
    <row r="360" spans="1:3" x14ac:dyDescent="0.3">
      <c r="A360" s="2">
        <v>359</v>
      </c>
      <c r="B360" t="s">
        <v>359</v>
      </c>
      <c r="C360" t="str">
        <f>HYPERLINK("https://talan.bank.gov.ua/get-user-certificate/XA_LLKzKLpxEbOBlUFu1","Завантажити сертифікат")</f>
        <v>Завантажити сертифікат</v>
      </c>
    </row>
    <row r="361" spans="1:3" x14ac:dyDescent="0.3">
      <c r="A361" s="2">
        <v>360</v>
      </c>
      <c r="B361" t="s">
        <v>360</v>
      </c>
      <c r="C361" t="str">
        <f>HYPERLINK("https://talan.bank.gov.ua/get-user-certificate/XA_LL6qDzWfB53D4e01z","Завантажити сертифікат")</f>
        <v>Завантажити сертифікат</v>
      </c>
    </row>
    <row r="362" spans="1:3" x14ac:dyDescent="0.3">
      <c r="A362" s="2">
        <v>361</v>
      </c>
      <c r="B362" t="s">
        <v>361</v>
      </c>
      <c r="C362" t="str">
        <f>HYPERLINK("https://talan.bank.gov.ua/get-user-certificate/XA_LLIGaS1giPw8YSXrg","Завантажити сертифікат")</f>
        <v>Завантажити сертифікат</v>
      </c>
    </row>
    <row r="363" spans="1:3" x14ac:dyDescent="0.3">
      <c r="A363" s="2">
        <v>362</v>
      </c>
      <c r="B363" t="s">
        <v>362</v>
      </c>
      <c r="C363" t="str">
        <f>HYPERLINK("https://talan.bank.gov.ua/get-user-certificate/XA_LL3uf75RBNe0B0m5R","Завантажити сертифікат")</f>
        <v>Завантажити сертифікат</v>
      </c>
    </row>
    <row r="364" spans="1:3" x14ac:dyDescent="0.3">
      <c r="A364" s="2">
        <v>363</v>
      </c>
      <c r="B364" t="s">
        <v>363</v>
      </c>
      <c r="C364" t="str">
        <f>HYPERLINK("https://talan.bank.gov.ua/get-user-certificate/XA_LLk8aUV3TWX_syn6J","Завантажити сертифікат")</f>
        <v>Завантажити сертифікат</v>
      </c>
    </row>
    <row r="365" spans="1:3" x14ac:dyDescent="0.3">
      <c r="A365" s="2">
        <v>364</v>
      </c>
      <c r="B365" t="s">
        <v>364</v>
      </c>
      <c r="C365" t="str">
        <f>HYPERLINK("https://talan.bank.gov.ua/get-user-certificate/XA_LLw-XULxJgqIAQzCA","Завантажити сертифікат")</f>
        <v>Завантажити сертифікат</v>
      </c>
    </row>
    <row r="366" spans="1:3" x14ac:dyDescent="0.3">
      <c r="A366" s="2">
        <v>365</v>
      </c>
      <c r="B366" t="s">
        <v>365</v>
      </c>
      <c r="C366" t="str">
        <f>HYPERLINK("https://talan.bank.gov.ua/get-user-certificate/XA_LLRXL-CaqCjLCIBQU","Завантажити сертифікат")</f>
        <v>Завантажити сертифікат</v>
      </c>
    </row>
    <row r="367" spans="1:3" x14ac:dyDescent="0.3">
      <c r="A367" s="2">
        <v>366</v>
      </c>
      <c r="B367" t="s">
        <v>366</v>
      </c>
      <c r="C367" t="str">
        <f>HYPERLINK("https://talan.bank.gov.ua/get-user-certificate/XA_LLkEcgQSM_pefbgff","Завантажити сертифікат")</f>
        <v>Завантажити сертифікат</v>
      </c>
    </row>
    <row r="368" spans="1:3" x14ac:dyDescent="0.3">
      <c r="A368" s="2">
        <v>367</v>
      </c>
      <c r="B368" t="s">
        <v>367</v>
      </c>
      <c r="C368" t="str">
        <f>HYPERLINK("https://talan.bank.gov.ua/get-user-certificate/XA_LLdKCNtSkb-Ewnvpe","Завантажити сертифікат")</f>
        <v>Завантажити сертифікат</v>
      </c>
    </row>
    <row r="369" spans="1:3" x14ac:dyDescent="0.3">
      <c r="A369" s="2">
        <v>368</v>
      </c>
      <c r="B369" t="s">
        <v>368</v>
      </c>
      <c r="C369" t="str">
        <f>HYPERLINK("https://talan.bank.gov.ua/get-user-certificate/XA_LLko6atdhDTzkNgB9","Завантажити сертифікат")</f>
        <v>Завантажити сертифікат</v>
      </c>
    </row>
    <row r="370" spans="1:3" x14ac:dyDescent="0.3">
      <c r="A370" s="2">
        <v>369</v>
      </c>
      <c r="B370" t="s">
        <v>369</v>
      </c>
      <c r="C370" t="str">
        <f>HYPERLINK("https://talan.bank.gov.ua/get-user-certificate/XA_LLePISwduE6AM46jF","Завантажити сертифікат")</f>
        <v>Завантажити сертифікат</v>
      </c>
    </row>
    <row r="371" spans="1:3" x14ac:dyDescent="0.3">
      <c r="A371" s="2">
        <v>370</v>
      </c>
      <c r="B371" t="s">
        <v>370</v>
      </c>
      <c r="C371" t="str">
        <f>HYPERLINK("https://talan.bank.gov.ua/get-user-certificate/XA_LLwgM_JtZ6MQwh7lY","Завантажити сертифікат")</f>
        <v>Завантажити сертифікат</v>
      </c>
    </row>
    <row r="372" spans="1:3" x14ac:dyDescent="0.3">
      <c r="A372" s="2">
        <v>371</v>
      </c>
      <c r="B372" t="s">
        <v>371</v>
      </c>
      <c r="C372" t="str">
        <f>HYPERLINK("https://talan.bank.gov.ua/get-user-certificate/XA_LLaK2n2S827mQrRb9","Завантажити сертифікат")</f>
        <v>Завантажити сертифікат</v>
      </c>
    </row>
    <row r="373" spans="1:3" x14ac:dyDescent="0.3">
      <c r="A373" s="2">
        <v>372</v>
      </c>
      <c r="B373" t="s">
        <v>372</v>
      </c>
      <c r="C373" t="str">
        <f>HYPERLINK("https://talan.bank.gov.ua/get-user-certificate/XA_LLbPjYCO2LjblKfO2","Завантажити сертифікат")</f>
        <v>Завантажити сертифікат</v>
      </c>
    </row>
    <row r="374" spans="1:3" x14ac:dyDescent="0.3">
      <c r="A374" s="2">
        <v>373</v>
      </c>
      <c r="B374" t="s">
        <v>373</v>
      </c>
      <c r="C374" t="str">
        <f>HYPERLINK("https://talan.bank.gov.ua/get-user-certificate/XA_LL0QvNX-Sn3QLPVH-","Завантажити сертифікат")</f>
        <v>Завантажити сертифікат</v>
      </c>
    </row>
    <row r="375" spans="1:3" x14ac:dyDescent="0.3">
      <c r="A375" s="2">
        <v>374</v>
      </c>
      <c r="B375" t="s">
        <v>374</v>
      </c>
      <c r="C375" t="str">
        <f>HYPERLINK("https://talan.bank.gov.ua/get-user-certificate/XA_LL3cq1DJx-krDMW1A","Завантажити сертифікат")</f>
        <v>Завантажити сертифікат</v>
      </c>
    </row>
    <row r="376" spans="1:3" x14ac:dyDescent="0.3">
      <c r="A376" s="2">
        <v>375</v>
      </c>
      <c r="B376" t="s">
        <v>375</v>
      </c>
      <c r="C376" t="str">
        <f>HYPERLINK("https://talan.bank.gov.ua/get-user-certificate/XA_LLLFTWHdYzezvNgKo","Завантажити сертифікат")</f>
        <v>Завантажити сертифікат</v>
      </c>
    </row>
    <row r="377" spans="1:3" x14ac:dyDescent="0.3">
      <c r="A377" s="2">
        <v>376</v>
      </c>
      <c r="B377" t="s">
        <v>376</v>
      </c>
      <c r="C377" t="str">
        <f>HYPERLINK("https://talan.bank.gov.ua/get-user-certificate/XA_LLgsZ0vs--J2F5WnU","Завантажити сертифікат")</f>
        <v>Завантажити сертифікат</v>
      </c>
    </row>
    <row r="378" spans="1:3" x14ac:dyDescent="0.3">
      <c r="A378" s="2">
        <v>377</v>
      </c>
      <c r="B378" t="s">
        <v>377</v>
      </c>
      <c r="C378" t="str">
        <f>HYPERLINK("https://talan.bank.gov.ua/get-user-certificate/XA_LLtGM-DdrgtsdD22q","Завантажити сертифікат")</f>
        <v>Завантажити сертифікат</v>
      </c>
    </row>
    <row r="379" spans="1:3" x14ac:dyDescent="0.3">
      <c r="A379" s="2">
        <v>378</v>
      </c>
      <c r="B379" t="s">
        <v>378</v>
      </c>
      <c r="C379" t="str">
        <f>HYPERLINK("https://talan.bank.gov.ua/get-user-certificate/XA_LLopi91rcstIQNLAT","Завантажити сертифікат")</f>
        <v>Завантажити сертифікат</v>
      </c>
    </row>
    <row r="380" spans="1:3" x14ac:dyDescent="0.3">
      <c r="A380" s="2">
        <v>379</v>
      </c>
      <c r="B380" t="s">
        <v>379</v>
      </c>
      <c r="C380" t="str">
        <f>HYPERLINK("https://talan.bank.gov.ua/get-user-certificate/XA_LLMjAlBhg_cM7Ar7e","Завантажити сертифікат")</f>
        <v>Завантажити сертифікат</v>
      </c>
    </row>
    <row r="381" spans="1:3" x14ac:dyDescent="0.3">
      <c r="A381" s="2">
        <v>380</v>
      </c>
      <c r="B381" t="s">
        <v>380</v>
      </c>
      <c r="C381" t="str">
        <f>HYPERLINK("https://talan.bank.gov.ua/get-user-certificate/XA_LLfmkgXPal94hRalE","Завантажити сертифікат")</f>
        <v>Завантажити сертифікат</v>
      </c>
    </row>
    <row r="382" spans="1:3" x14ac:dyDescent="0.3">
      <c r="A382" s="2">
        <v>381</v>
      </c>
      <c r="B382" t="s">
        <v>381</v>
      </c>
      <c r="C382" t="str">
        <f>HYPERLINK("https://talan.bank.gov.ua/get-user-certificate/XA_LLsbuRR8o73zof3SC","Завантажити сертифікат")</f>
        <v>Завантажити сертифікат</v>
      </c>
    </row>
    <row r="383" spans="1:3" x14ac:dyDescent="0.3">
      <c r="A383" s="2">
        <v>382</v>
      </c>
      <c r="B383" t="s">
        <v>382</v>
      </c>
      <c r="C383" t="str">
        <f>HYPERLINK("https://talan.bank.gov.ua/get-user-certificate/XA_LL_xaUoj6BlWIR9hf","Завантажити сертифікат")</f>
        <v>Завантажити сертифікат</v>
      </c>
    </row>
    <row r="384" spans="1:3" x14ac:dyDescent="0.3">
      <c r="A384" s="2">
        <v>383</v>
      </c>
      <c r="B384" t="s">
        <v>383</v>
      </c>
      <c r="C384" t="str">
        <f>HYPERLINK("https://talan.bank.gov.ua/get-user-certificate/XA_LLVMwAP_nfJa0Vxce","Завантажити сертифікат")</f>
        <v>Завантажити сертифікат</v>
      </c>
    </row>
    <row r="385" spans="1:3" x14ac:dyDescent="0.3">
      <c r="A385" s="2">
        <v>384</v>
      </c>
      <c r="B385" t="s">
        <v>384</v>
      </c>
      <c r="C385" t="str">
        <f>HYPERLINK("https://talan.bank.gov.ua/get-user-certificate/XA_LLooTvTWZ_wbyWMKh","Завантажити сертифікат")</f>
        <v>Завантажити сертифікат</v>
      </c>
    </row>
    <row r="386" spans="1:3" x14ac:dyDescent="0.3">
      <c r="A386" s="2">
        <v>385</v>
      </c>
      <c r="B386" t="s">
        <v>385</v>
      </c>
      <c r="C386" t="str">
        <f>HYPERLINK("https://talan.bank.gov.ua/get-user-certificate/XA_LLcGEraxZ4uIQgm8b","Завантажити сертифікат")</f>
        <v>Завантажити сертифікат</v>
      </c>
    </row>
    <row r="387" spans="1:3" x14ac:dyDescent="0.3">
      <c r="A387" s="2">
        <v>386</v>
      </c>
      <c r="B387" t="s">
        <v>386</v>
      </c>
      <c r="C387" t="str">
        <f>HYPERLINK("https://talan.bank.gov.ua/get-user-certificate/XA_LL-2Gw1KWTpjR-tJa","Завантажити сертифікат")</f>
        <v>Завантажити сертифікат</v>
      </c>
    </row>
    <row r="388" spans="1:3" x14ac:dyDescent="0.3">
      <c r="A388" s="2">
        <v>387</v>
      </c>
      <c r="B388" t="s">
        <v>387</v>
      </c>
      <c r="C388" t="str">
        <f>HYPERLINK("https://talan.bank.gov.ua/get-user-certificate/XA_LLDLkLUlceb0bLmqL","Завантажити сертифікат")</f>
        <v>Завантажити сертифікат</v>
      </c>
    </row>
    <row r="389" spans="1:3" x14ac:dyDescent="0.3">
      <c r="A389" s="2">
        <v>388</v>
      </c>
      <c r="B389" t="s">
        <v>388</v>
      </c>
      <c r="C389" t="str">
        <f>HYPERLINK("https://talan.bank.gov.ua/get-user-certificate/XA_LL-X3bb7w7Gr8HacP","Завантажити сертифікат")</f>
        <v>Завантажити сертифікат</v>
      </c>
    </row>
    <row r="390" spans="1:3" x14ac:dyDescent="0.3">
      <c r="A390" s="2">
        <v>389</v>
      </c>
      <c r="B390" t="s">
        <v>389</v>
      </c>
      <c r="C390" t="str">
        <f>HYPERLINK("https://talan.bank.gov.ua/get-user-certificate/XA_LLCXhPuoTNk60V3Ha","Завантажити сертифікат")</f>
        <v>Завантажити сертифікат</v>
      </c>
    </row>
    <row r="391" spans="1:3" x14ac:dyDescent="0.3">
      <c r="A391" s="2">
        <v>390</v>
      </c>
      <c r="B391" t="s">
        <v>390</v>
      </c>
      <c r="C391" t="str">
        <f>HYPERLINK("https://talan.bank.gov.ua/get-user-certificate/XA_LLbYd4xmEKqU5mnYE","Завантажити сертифікат")</f>
        <v>Завантажити сертифікат</v>
      </c>
    </row>
    <row r="392" spans="1:3" x14ac:dyDescent="0.3">
      <c r="A392" s="2">
        <v>391</v>
      </c>
      <c r="B392" t="s">
        <v>391</v>
      </c>
      <c r="C392" t="str">
        <f>HYPERLINK("https://talan.bank.gov.ua/get-user-certificate/XA_LLgDM4FCmp9_8ie7h","Завантажити сертифікат")</f>
        <v>Завантажити сертифікат</v>
      </c>
    </row>
    <row r="393" spans="1:3" x14ac:dyDescent="0.3">
      <c r="A393" s="2">
        <v>392</v>
      </c>
      <c r="B393" t="s">
        <v>392</v>
      </c>
      <c r="C393" t="str">
        <f>HYPERLINK("https://talan.bank.gov.ua/get-user-certificate/XA_LLwtZ0xUpFRedimUp","Завантажити сертифікат")</f>
        <v>Завантажити сертифікат</v>
      </c>
    </row>
    <row r="394" spans="1:3" x14ac:dyDescent="0.3">
      <c r="A394" s="2">
        <v>393</v>
      </c>
      <c r="B394" t="s">
        <v>393</v>
      </c>
      <c r="C394" t="str">
        <f>HYPERLINK("https://talan.bank.gov.ua/get-user-certificate/XA_LLODyxW9wQmqw3-ho","Завантажити сертифікат")</f>
        <v>Завантажити сертифікат</v>
      </c>
    </row>
    <row r="395" spans="1:3" x14ac:dyDescent="0.3">
      <c r="A395" s="2">
        <v>394</v>
      </c>
      <c r="B395" t="s">
        <v>394</v>
      </c>
      <c r="C395" t="str">
        <f>HYPERLINK("https://talan.bank.gov.ua/get-user-certificate/XA_LLaAPKkJWMSGN_LXK","Завантажити сертифікат")</f>
        <v>Завантажити сертифікат</v>
      </c>
    </row>
    <row r="396" spans="1:3" x14ac:dyDescent="0.3">
      <c r="A396" s="2">
        <v>395</v>
      </c>
      <c r="B396" t="s">
        <v>395</v>
      </c>
      <c r="C396" t="str">
        <f>HYPERLINK("https://talan.bank.gov.ua/get-user-certificate/XA_LLHvDGkOf-X0zGPzM","Завантажити сертифікат")</f>
        <v>Завантажити сертифікат</v>
      </c>
    </row>
    <row r="397" spans="1:3" x14ac:dyDescent="0.3">
      <c r="A397" s="2">
        <v>396</v>
      </c>
      <c r="B397" t="s">
        <v>396</v>
      </c>
      <c r="C397" t="str">
        <f>HYPERLINK("https://talan.bank.gov.ua/get-user-certificate/XA_LLTXSI2GlL8GO6PE6","Завантажити сертифікат")</f>
        <v>Завантажити сертифікат</v>
      </c>
    </row>
    <row r="398" spans="1:3" x14ac:dyDescent="0.3">
      <c r="A398" s="2">
        <v>397</v>
      </c>
      <c r="B398" t="s">
        <v>397</v>
      </c>
      <c r="C398" t="str">
        <f>HYPERLINK("https://talan.bank.gov.ua/get-user-certificate/XA_LLDKXsF9OKDT9oriT","Завантажити сертифікат")</f>
        <v>Завантажити сертифікат</v>
      </c>
    </row>
    <row r="399" spans="1:3" x14ac:dyDescent="0.3">
      <c r="A399" s="2">
        <v>398</v>
      </c>
      <c r="B399" t="s">
        <v>398</v>
      </c>
      <c r="C399" t="str">
        <f>HYPERLINK("https://talan.bank.gov.ua/get-user-certificate/XA_LLAt7unvVYP5q2jfW","Завантажити сертифікат")</f>
        <v>Завантажити сертифікат</v>
      </c>
    </row>
    <row r="400" spans="1:3" x14ac:dyDescent="0.3">
      <c r="A400" s="2">
        <v>399</v>
      </c>
      <c r="B400" t="s">
        <v>399</v>
      </c>
      <c r="C400" t="str">
        <f>HYPERLINK("https://talan.bank.gov.ua/get-user-certificate/XA_LL6Ya2jz60G6qVOjL","Завантажити сертифікат")</f>
        <v>Завантажити сертифікат</v>
      </c>
    </row>
    <row r="401" spans="1:3" x14ac:dyDescent="0.3">
      <c r="A401" s="2">
        <v>400</v>
      </c>
      <c r="B401" t="s">
        <v>400</v>
      </c>
      <c r="C401" t="str">
        <f>HYPERLINK("https://talan.bank.gov.ua/get-user-certificate/XA_LLGxxssU7ug_qBrXe","Завантажити сертифікат")</f>
        <v>Завантажити сертифікат</v>
      </c>
    </row>
    <row r="402" spans="1:3" x14ac:dyDescent="0.3">
      <c r="A402" s="2">
        <v>401</v>
      </c>
      <c r="B402" t="s">
        <v>401</v>
      </c>
      <c r="C402" t="str">
        <f>HYPERLINK("https://talan.bank.gov.ua/get-user-certificate/XA_LL8Hkz53qJZXgAh5G","Завантажити сертифікат")</f>
        <v>Завантажити сертифікат</v>
      </c>
    </row>
    <row r="403" spans="1:3" x14ac:dyDescent="0.3">
      <c r="A403" s="2">
        <v>402</v>
      </c>
      <c r="B403" t="s">
        <v>402</v>
      </c>
      <c r="C403" t="str">
        <f>HYPERLINK("https://talan.bank.gov.ua/get-user-certificate/XA_LLN3aXNdX-APjcqDp","Завантажити сертифікат")</f>
        <v>Завантажити сертифікат</v>
      </c>
    </row>
    <row r="404" spans="1:3" x14ac:dyDescent="0.3">
      <c r="A404" s="2">
        <v>403</v>
      </c>
      <c r="B404" t="s">
        <v>403</v>
      </c>
      <c r="C404" t="str">
        <f>HYPERLINK("https://talan.bank.gov.ua/get-user-certificate/XA_LLU7111yrgC76SoVw","Завантажити сертифікат")</f>
        <v>Завантажити сертифікат</v>
      </c>
    </row>
    <row r="405" spans="1:3" x14ac:dyDescent="0.3">
      <c r="A405" s="2">
        <v>404</v>
      </c>
      <c r="B405" t="s">
        <v>404</v>
      </c>
      <c r="C405" t="str">
        <f>HYPERLINK("https://talan.bank.gov.ua/get-user-certificate/XA_LL1uf5WTqP2JqH1iG","Завантажити сертифікат")</f>
        <v>Завантажити сертифікат</v>
      </c>
    </row>
    <row r="406" spans="1:3" x14ac:dyDescent="0.3">
      <c r="A406" s="2">
        <v>405</v>
      </c>
      <c r="B406" t="s">
        <v>405</v>
      </c>
      <c r="C406" t="str">
        <f>HYPERLINK("https://talan.bank.gov.ua/get-user-certificate/XA_LLCNk5vY0Oqv6lK29","Завантажити сертифікат")</f>
        <v>Завантажити сертифікат</v>
      </c>
    </row>
    <row r="407" spans="1:3" x14ac:dyDescent="0.3">
      <c r="A407" s="2">
        <v>406</v>
      </c>
      <c r="B407" t="s">
        <v>406</v>
      </c>
      <c r="C407" t="str">
        <f>HYPERLINK("https://talan.bank.gov.ua/get-user-certificate/XA_LLRW3cfKxGhm0WMUS","Завантажити сертифікат")</f>
        <v>Завантажити сертифікат</v>
      </c>
    </row>
    <row r="408" spans="1:3" x14ac:dyDescent="0.3">
      <c r="A408" s="2">
        <v>407</v>
      </c>
      <c r="B408" t="s">
        <v>407</v>
      </c>
      <c r="C408" t="str">
        <f>HYPERLINK("https://talan.bank.gov.ua/get-user-certificate/XA_LLiW-VbR8zxiMLOLm","Завантажити сертифікат")</f>
        <v>Завантажити сертифікат</v>
      </c>
    </row>
    <row r="409" spans="1:3" x14ac:dyDescent="0.3">
      <c r="A409" s="2">
        <v>408</v>
      </c>
      <c r="B409" t="s">
        <v>408</v>
      </c>
      <c r="C409" t="str">
        <f>HYPERLINK("https://talan.bank.gov.ua/get-user-certificate/XA_LLAoiuo-G0GpdTNDi","Завантажити сертифікат")</f>
        <v>Завантажити сертифікат</v>
      </c>
    </row>
    <row r="410" spans="1:3" x14ac:dyDescent="0.3">
      <c r="A410" s="2">
        <v>409</v>
      </c>
      <c r="B410" t="s">
        <v>409</v>
      </c>
      <c r="C410" t="str">
        <f>HYPERLINK("https://talan.bank.gov.ua/get-user-certificate/XA_LLDX2YyIW_9czqUji","Завантажити сертифікат")</f>
        <v>Завантажити сертифікат</v>
      </c>
    </row>
    <row r="411" spans="1:3" x14ac:dyDescent="0.3">
      <c r="A411" s="2">
        <v>410</v>
      </c>
      <c r="B411" t="s">
        <v>410</v>
      </c>
      <c r="C411" t="str">
        <f>HYPERLINK("https://talan.bank.gov.ua/get-user-certificate/XA_LLE_cY54NAiFMOUbr","Завантажити сертифікат")</f>
        <v>Завантажити сертифікат</v>
      </c>
    </row>
    <row r="412" spans="1:3" x14ac:dyDescent="0.3">
      <c r="A412" s="2">
        <v>411</v>
      </c>
      <c r="B412" t="s">
        <v>411</v>
      </c>
      <c r="C412" t="str">
        <f>HYPERLINK("https://talan.bank.gov.ua/get-user-certificate/XA_LLi5NzE78bCWocuBW","Завантажити сертифікат")</f>
        <v>Завантажити сертифікат</v>
      </c>
    </row>
    <row r="413" spans="1:3" x14ac:dyDescent="0.3">
      <c r="A413" s="2">
        <v>412</v>
      </c>
      <c r="B413" t="s">
        <v>412</v>
      </c>
      <c r="C413" t="str">
        <f>HYPERLINK("https://talan.bank.gov.ua/get-user-certificate/XA_LL_ezv6JylOPokibv","Завантажити сертифікат")</f>
        <v>Завантажити сертифікат</v>
      </c>
    </row>
    <row r="414" spans="1:3" x14ac:dyDescent="0.3">
      <c r="A414" s="2">
        <v>413</v>
      </c>
      <c r="B414" t="s">
        <v>413</v>
      </c>
      <c r="C414" t="str">
        <f>HYPERLINK("https://talan.bank.gov.ua/get-user-certificate/XA_LLiNCDXihQBxkoKe9","Завантажити сертифікат")</f>
        <v>Завантажити сертифікат</v>
      </c>
    </row>
    <row r="415" spans="1:3" x14ac:dyDescent="0.3">
      <c r="A415" s="2">
        <v>414</v>
      </c>
      <c r="B415" t="s">
        <v>414</v>
      </c>
      <c r="C415" t="str">
        <f>HYPERLINK("https://talan.bank.gov.ua/get-user-certificate/XA_LLNI_s73XHz2WUEk1","Завантажити сертифікат")</f>
        <v>Завантажити сертифікат</v>
      </c>
    </row>
    <row r="416" spans="1:3" x14ac:dyDescent="0.3">
      <c r="A416" s="2">
        <v>415</v>
      </c>
      <c r="B416" t="s">
        <v>415</v>
      </c>
      <c r="C416" t="str">
        <f>HYPERLINK("https://talan.bank.gov.ua/get-user-certificate/XA_LLgxK4A4C8YzCcKEF","Завантажити сертифікат")</f>
        <v>Завантажити сертифікат</v>
      </c>
    </row>
    <row r="417" spans="1:3" x14ac:dyDescent="0.3">
      <c r="A417" s="2">
        <v>416</v>
      </c>
      <c r="B417" t="s">
        <v>416</v>
      </c>
      <c r="C417" t="str">
        <f>HYPERLINK("https://talan.bank.gov.ua/get-user-certificate/XA_LLmncRscP0_o2sbA0","Завантажити сертифікат")</f>
        <v>Завантажити сертифікат</v>
      </c>
    </row>
    <row r="418" spans="1:3" x14ac:dyDescent="0.3">
      <c r="A418" s="2">
        <v>417</v>
      </c>
      <c r="B418" t="s">
        <v>417</v>
      </c>
      <c r="C418" t="str">
        <f>HYPERLINK("https://talan.bank.gov.ua/get-user-certificate/XA_LLARi9Z0pHBQfx3pZ","Завантажити сертифікат")</f>
        <v>Завантажити сертифікат</v>
      </c>
    </row>
    <row r="419" spans="1:3" x14ac:dyDescent="0.3">
      <c r="A419" s="2">
        <v>418</v>
      </c>
      <c r="B419" t="s">
        <v>418</v>
      </c>
      <c r="C419" t="str">
        <f>HYPERLINK("https://talan.bank.gov.ua/get-user-certificate/XA_LLPZUgznFl35P9FWC","Завантажити сертифікат")</f>
        <v>Завантажити сертифікат</v>
      </c>
    </row>
    <row r="420" spans="1:3" x14ac:dyDescent="0.3">
      <c r="A420" s="2">
        <v>419</v>
      </c>
      <c r="B420" t="s">
        <v>419</v>
      </c>
      <c r="C420" t="str">
        <f>HYPERLINK("https://talan.bank.gov.ua/get-user-certificate/XA_LLkp4msWzWNihL9er","Завантажити сертифікат")</f>
        <v>Завантажити сертифікат</v>
      </c>
    </row>
    <row r="421" spans="1:3" x14ac:dyDescent="0.3">
      <c r="A421" s="2">
        <v>420</v>
      </c>
      <c r="B421" t="s">
        <v>420</v>
      </c>
      <c r="C421" t="str">
        <f>HYPERLINK("https://talan.bank.gov.ua/get-user-certificate/XA_LL97vojuoGcOcrMcN","Завантажити сертифікат")</f>
        <v>Завантажити сертифікат</v>
      </c>
    </row>
    <row r="422" spans="1:3" x14ac:dyDescent="0.3">
      <c r="A422" s="2">
        <v>421</v>
      </c>
      <c r="B422" t="s">
        <v>421</v>
      </c>
      <c r="C422" t="str">
        <f>HYPERLINK("https://talan.bank.gov.ua/get-user-certificate/XA_LLBSr0CafW5yLYwTR","Завантажити сертифікат")</f>
        <v>Завантажити сертифікат</v>
      </c>
    </row>
    <row r="423" spans="1:3" x14ac:dyDescent="0.3">
      <c r="A423" s="2">
        <v>422</v>
      </c>
      <c r="B423" t="s">
        <v>422</v>
      </c>
      <c r="C423" t="str">
        <f>HYPERLINK("https://talan.bank.gov.ua/get-user-certificate/XA_LLZQZVxxlZ1dD5te1","Завантажити сертифікат")</f>
        <v>Завантажити сертифікат</v>
      </c>
    </row>
    <row r="424" spans="1:3" x14ac:dyDescent="0.3">
      <c r="A424" s="2">
        <v>423</v>
      </c>
      <c r="B424" t="s">
        <v>423</v>
      </c>
      <c r="C424" t="str">
        <f>HYPERLINK("https://talan.bank.gov.ua/get-user-certificate/XA_LLTlnLerWPdeWfYC0","Завантажити сертифікат")</f>
        <v>Завантажити сертифікат</v>
      </c>
    </row>
    <row r="425" spans="1:3" x14ac:dyDescent="0.3">
      <c r="A425" s="2">
        <v>424</v>
      </c>
      <c r="B425" t="s">
        <v>424</v>
      </c>
      <c r="C425" t="str">
        <f>HYPERLINK("https://talan.bank.gov.ua/get-user-certificate/XA_LL5aP4PeXI_XIeKeL","Завантажити сертифікат")</f>
        <v>Завантажити сертифікат</v>
      </c>
    </row>
    <row r="426" spans="1:3" x14ac:dyDescent="0.3">
      <c r="A426" s="2">
        <v>425</v>
      </c>
      <c r="B426" t="s">
        <v>425</v>
      </c>
      <c r="C426" t="str">
        <f>HYPERLINK("https://talan.bank.gov.ua/get-user-certificate/XA_LL4F5JfLldJ_KZzZ9","Завантажити сертифікат")</f>
        <v>Завантажити сертифікат</v>
      </c>
    </row>
    <row r="427" spans="1:3" x14ac:dyDescent="0.3">
      <c r="A427" s="2">
        <v>426</v>
      </c>
      <c r="B427" t="s">
        <v>426</v>
      </c>
      <c r="C427" t="str">
        <f>HYPERLINK("https://talan.bank.gov.ua/get-user-certificate/XA_LLNGYG6-AL9VUpRoX","Завантажити сертифікат")</f>
        <v>Завантажити сертифікат</v>
      </c>
    </row>
    <row r="428" spans="1:3" x14ac:dyDescent="0.3">
      <c r="A428" s="2">
        <v>427</v>
      </c>
      <c r="B428" t="s">
        <v>427</v>
      </c>
      <c r="C428" t="str">
        <f>HYPERLINK("https://talan.bank.gov.ua/get-user-certificate/XA_LLp4pZL0jyKxQxeC9","Завантажити сертифікат")</f>
        <v>Завантажити сертифікат</v>
      </c>
    </row>
    <row r="429" spans="1:3" x14ac:dyDescent="0.3">
      <c r="A429" s="2">
        <v>428</v>
      </c>
      <c r="B429" t="s">
        <v>428</v>
      </c>
      <c r="C429" t="str">
        <f>HYPERLINK("https://talan.bank.gov.ua/get-user-certificate/XA_LL6ndZszaGGJH2Gks","Завантажити сертифікат")</f>
        <v>Завантажити сертифікат</v>
      </c>
    </row>
    <row r="430" spans="1:3" x14ac:dyDescent="0.3">
      <c r="A430" s="2">
        <v>429</v>
      </c>
      <c r="B430" t="s">
        <v>429</v>
      </c>
      <c r="C430" t="str">
        <f>HYPERLINK("https://talan.bank.gov.ua/get-user-certificate/XA_LLXUi59ENm73kGAVK","Завантажити сертифікат")</f>
        <v>Завантажити сертифікат</v>
      </c>
    </row>
    <row r="431" spans="1:3" x14ac:dyDescent="0.3">
      <c r="A431" s="2">
        <v>430</v>
      </c>
      <c r="B431" t="s">
        <v>430</v>
      </c>
      <c r="C431" t="str">
        <f>HYPERLINK("https://talan.bank.gov.ua/get-user-certificate/XA_LLbi0DCJ2mRyD6_kZ","Завантажити сертифікат")</f>
        <v>Завантажити сертифікат</v>
      </c>
    </row>
    <row r="432" spans="1:3" x14ac:dyDescent="0.3">
      <c r="A432" s="2">
        <v>431</v>
      </c>
      <c r="B432" t="s">
        <v>431</v>
      </c>
      <c r="C432" t="str">
        <f>HYPERLINK("https://talan.bank.gov.ua/get-user-certificate/XA_LLaCVh96_XNgwJU-P","Завантажити сертифікат")</f>
        <v>Завантажити сертифікат</v>
      </c>
    </row>
    <row r="433" spans="1:3" x14ac:dyDescent="0.3">
      <c r="A433" s="2">
        <v>432</v>
      </c>
      <c r="B433" t="s">
        <v>432</v>
      </c>
      <c r="C433" t="str">
        <f>HYPERLINK("https://talan.bank.gov.ua/get-user-certificate/XA_LLD-xYR4oHTjixL-R","Завантажити сертифікат")</f>
        <v>Завантажити сертифікат</v>
      </c>
    </row>
    <row r="434" spans="1:3" x14ac:dyDescent="0.3">
      <c r="A434" s="2">
        <v>433</v>
      </c>
      <c r="B434" t="s">
        <v>433</v>
      </c>
      <c r="C434" t="str">
        <f>HYPERLINK("https://talan.bank.gov.ua/get-user-certificate/XA_LLgaVQdXfdHl5xrSg","Завантажити сертифікат")</f>
        <v>Завантажити сертифікат</v>
      </c>
    </row>
    <row r="435" spans="1:3" x14ac:dyDescent="0.3">
      <c r="A435" s="2">
        <v>434</v>
      </c>
      <c r="B435" t="s">
        <v>434</v>
      </c>
      <c r="C435" t="str">
        <f>HYPERLINK("https://talan.bank.gov.ua/get-user-certificate/XA_LLpZTVQfLQjjjQQMm","Завантажити сертифікат")</f>
        <v>Завантажити сертифікат</v>
      </c>
    </row>
    <row r="436" spans="1:3" x14ac:dyDescent="0.3">
      <c r="A436" s="2">
        <v>435</v>
      </c>
      <c r="B436" t="s">
        <v>435</v>
      </c>
      <c r="C436" t="str">
        <f>HYPERLINK("https://talan.bank.gov.ua/get-user-certificate/XA_LL4JHzoFMcmBDlQeS","Завантажити сертифікат")</f>
        <v>Завантажити сертифікат</v>
      </c>
    </row>
    <row r="437" spans="1:3" x14ac:dyDescent="0.3">
      <c r="A437" s="2">
        <v>436</v>
      </c>
      <c r="B437" t="s">
        <v>436</v>
      </c>
      <c r="C437" t="str">
        <f>HYPERLINK("https://talan.bank.gov.ua/get-user-certificate/XA_LLvHAinsE0KcH7l_3","Завантажити сертифікат")</f>
        <v>Завантажити сертифікат</v>
      </c>
    </row>
    <row r="438" spans="1:3" x14ac:dyDescent="0.3">
      <c r="A438" s="2">
        <v>437</v>
      </c>
      <c r="B438" t="s">
        <v>437</v>
      </c>
      <c r="C438" t="str">
        <f>HYPERLINK("https://talan.bank.gov.ua/get-user-certificate/XA_LLLLc_QPchdhq_jE6","Завантажити сертифікат")</f>
        <v>Завантажити сертифікат</v>
      </c>
    </row>
    <row r="439" spans="1:3" x14ac:dyDescent="0.3">
      <c r="A439" s="2">
        <v>438</v>
      </c>
      <c r="B439" t="s">
        <v>438</v>
      </c>
      <c r="C439" t="str">
        <f>HYPERLINK("https://talan.bank.gov.ua/get-user-certificate/XA_LLeS0cQJtrmxvG65s","Завантажити сертифікат")</f>
        <v>Завантажити сертифікат</v>
      </c>
    </row>
    <row r="440" spans="1:3" x14ac:dyDescent="0.3">
      <c r="A440" s="2">
        <v>439</v>
      </c>
      <c r="B440" t="s">
        <v>439</v>
      </c>
      <c r="C440" t="str">
        <f>HYPERLINK("https://talan.bank.gov.ua/get-user-certificate/XA_LLErDpoOrNQGaAPyq","Завантажити сертифікат")</f>
        <v>Завантажити сертифікат</v>
      </c>
    </row>
    <row r="441" spans="1:3" x14ac:dyDescent="0.3">
      <c r="A441" s="2">
        <v>440</v>
      </c>
      <c r="B441" t="s">
        <v>440</v>
      </c>
      <c r="C441" t="str">
        <f>HYPERLINK("https://talan.bank.gov.ua/get-user-certificate/XA_LLlTQGHWJclXJXmUn","Завантажити сертифікат")</f>
        <v>Завантажити сертифікат</v>
      </c>
    </row>
    <row r="442" spans="1:3" x14ac:dyDescent="0.3">
      <c r="A442" s="2">
        <v>441</v>
      </c>
      <c r="B442" t="s">
        <v>441</v>
      </c>
      <c r="C442" t="str">
        <f>HYPERLINK("https://talan.bank.gov.ua/get-user-certificate/XA_LLbT9q_WAhFoyWkLV","Завантажити сертифікат")</f>
        <v>Завантажити сертифікат</v>
      </c>
    </row>
    <row r="443" spans="1:3" x14ac:dyDescent="0.3">
      <c r="A443" s="2">
        <v>442</v>
      </c>
      <c r="B443" t="s">
        <v>442</v>
      </c>
      <c r="C443" t="str">
        <f>HYPERLINK("https://talan.bank.gov.ua/get-user-certificate/XA_LLJ8CYJr-jxCyedk1","Завантажити сертифікат")</f>
        <v>Завантажити сертифікат</v>
      </c>
    </row>
    <row r="444" spans="1:3" x14ac:dyDescent="0.3">
      <c r="A444" s="2">
        <v>443</v>
      </c>
      <c r="B444" t="s">
        <v>443</v>
      </c>
      <c r="C444" t="str">
        <f>HYPERLINK("https://talan.bank.gov.ua/get-user-certificate/XA_LLjiIVCZHc0kVoE7_","Завантажити сертифікат")</f>
        <v>Завантажити сертифікат</v>
      </c>
    </row>
    <row r="445" spans="1:3" x14ac:dyDescent="0.3">
      <c r="A445" s="2">
        <v>444</v>
      </c>
      <c r="B445" t="s">
        <v>444</v>
      </c>
      <c r="C445" t="str">
        <f>HYPERLINK("https://talan.bank.gov.ua/get-user-certificate/XA_LLJ8jMsvwyqtyrdEX","Завантажити сертифікат")</f>
        <v>Завантажити сертифікат</v>
      </c>
    </row>
    <row r="446" spans="1:3" x14ac:dyDescent="0.3">
      <c r="A446" s="2">
        <v>445</v>
      </c>
      <c r="B446" t="s">
        <v>445</v>
      </c>
      <c r="C446" t="str">
        <f>HYPERLINK("https://talan.bank.gov.ua/get-user-certificate/XA_LLx4hq5E6VHubrFpq","Завантажити сертифікат")</f>
        <v>Завантажити сертифікат</v>
      </c>
    </row>
    <row r="447" spans="1:3" x14ac:dyDescent="0.3">
      <c r="A447" s="2">
        <v>446</v>
      </c>
      <c r="B447" t="s">
        <v>446</v>
      </c>
      <c r="C447" t="str">
        <f>HYPERLINK("https://talan.bank.gov.ua/get-user-certificate/XA_LLdmJ2qIzQ78TFPSa","Завантажити сертифікат")</f>
        <v>Завантажити сертифікат</v>
      </c>
    </row>
    <row r="448" spans="1:3" x14ac:dyDescent="0.3">
      <c r="A448" s="2">
        <v>447</v>
      </c>
      <c r="B448" t="s">
        <v>447</v>
      </c>
      <c r="C448" t="str">
        <f>HYPERLINK("https://talan.bank.gov.ua/get-user-certificate/XA_LLeTlNPyYiMqQ3ijt","Завантажити сертифікат")</f>
        <v>Завантажити сертифікат</v>
      </c>
    </row>
    <row r="449" spans="1:3" x14ac:dyDescent="0.3">
      <c r="A449" s="2">
        <v>448</v>
      </c>
      <c r="B449" t="s">
        <v>448</v>
      </c>
      <c r="C449" t="str">
        <f>HYPERLINK("https://talan.bank.gov.ua/get-user-certificate/XA_LLdBIwtZyASGC3fC2","Завантажити сертифікат")</f>
        <v>Завантажити сертифікат</v>
      </c>
    </row>
    <row r="450" spans="1:3" x14ac:dyDescent="0.3">
      <c r="A450" s="2">
        <v>449</v>
      </c>
      <c r="B450" t="s">
        <v>449</v>
      </c>
      <c r="C450" t="str">
        <f>HYPERLINK("https://talan.bank.gov.ua/get-user-certificate/XA_LLk9YKmhjdKAUwQmW","Завантажити сертифікат")</f>
        <v>Завантажити сертифікат</v>
      </c>
    </row>
    <row r="451" spans="1:3" x14ac:dyDescent="0.3">
      <c r="A451" s="2">
        <v>450</v>
      </c>
      <c r="B451" t="s">
        <v>450</v>
      </c>
      <c r="C451" t="str">
        <f>HYPERLINK("https://talan.bank.gov.ua/get-user-certificate/XA_LL9F_Pa3XNJKQRvEG","Завантажити сертифікат")</f>
        <v>Завантажити сертифікат</v>
      </c>
    </row>
    <row r="452" spans="1:3" x14ac:dyDescent="0.3">
      <c r="A452" s="2">
        <v>451</v>
      </c>
      <c r="B452" t="s">
        <v>451</v>
      </c>
      <c r="C452" t="str">
        <f>HYPERLINK("https://talan.bank.gov.ua/get-user-certificate/XA_LLAb52wEK0sfZz9XO","Завантажити сертифікат")</f>
        <v>Завантажити сертифікат</v>
      </c>
    </row>
    <row r="453" spans="1:3" x14ac:dyDescent="0.3">
      <c r="A453" s="2">
        <v>452</v>
      </c>
      <c r="B453" t="s">
        <v>452</v>
      </c>
      <c r="C453" t="str">
        <f>HYPERLINK("https://talan.bank.gov.ua/get-user-certificate/XA_LLfRvTUEQDwHn1g1Y","Завантажити сертифікат")</f>
        <v>Завантажити сертифікат</v>
      </c>
    </row>
    <row r="454" spans="1:3" x14ac:dyDescent="0.3">
      <c r="A454" s="2">
        <v>453</v>
      </c>
      <c r="B454" t="s">
        <v>453</v>
      </c>
      <c r="C454" t="str">
        <f>HYPERLINK("https://talan.bank.gov.ua/get-user-certificate/XA_LLt-Jjkt-6iym4Hke","Завантажити сертифікат")</f>
        <v>Завантажити сертифікат</v>
      </c>
    </row>
    <row r="455" spans="1:3" x14ac:dyDescent="0.3">
      <c r="A455" s="2">
        <v>454</v>
      </c>
      <c r="B455" t="s">
        <v>454</v>
      </c>
      <c r="C455" t="str">
        <f>HYPERLINK("https://talan.bank.gov.ua/get-user-certificate/XA_LLK2iF8mYqBeQetSB","Завантажити сертифікат")</f>
        <v>Завантажити сертифікат</v>
      </c>
    </row>
    <row r="456" spans="1:3" x14ac:dyDescent="0.3">
      <c r="A456" s="2">
        <v>455</v>
      </c>
      <c r="B456" t="s">
        <v>455</v>
      </c>
      <c r="C456" t="str">
        <f>HYPERLINK("https://talan.bank.gov.ua/get-user-certificate/XA_LL0HZAEL1WuvziM3w","Завантажити сертифікат")</f>
        <v>Завантажити сертифікат</v>
      </c>
    </row>
    <row r="457" spans="1:3" x14ac:dyDescent="0.3">
      <c r="A457" s="2">
        <v>456</v>
      </c>
      <c r="B457" t="s">
        <v>456</v>
      </c>
      <c r="C457" t="str">
        <f>HYPERLINK("https://talan.bank.gov.ua/get-user-certificate/XA_LLqQTDSHpXTUKcx-o","Завантажити сертифікат")</f>
        <v>Завантажити сертифікат</v>
      </c>
    </row>
    <row r="458" spans="1:3" x14ac:dyDescent="0.3">
      <c r="A458" s="2">
        <v>457</v>
      </c>
      <c r="B458" t="s">
        <v>457</v>
      </c>
      <c r="C458" t="str">
        <f>HYPERLINK("https://talan.bank.gov.ua/get-user-certificate/XA_LLiKBTYn2DdABhEWX","Завантажити сертифікат")</f>
        <v>Завантажити сертифікат</v>
      </c>
    </row>
    <row r="459" spans="1:3" x14ac:dyDescent="0.3">
      <c r="A459" s="2">
        <v>458</v>
      </c>
      <c r="B459" t="s">
        <v>458</v>
      </c>
      <c r="C459" t="str">
        <f>HYPERLINK("https://talan.bank.gov.ua/get-user-certificate/XA_LLnOEKnL6FYSnrtlG","Завантажити сертифікат")</f>
        <v>Завантажити сертифікат</v>
      </c>
    </row>
    <row r="460" spans="1:3" x14ac:dyDescent="0.3">
      <c r="A460" s="2">
        <v>459</v>
      </c>
      <c r="B460" t="s">
        <v>459</v>
      </c>
      <c r="C460" t="str">
        <f>HYPERLINK("https://talan.bank.gov.ua/get-user-certificate/XA_LLZPKrIvKnlz6e3w5","Завантажити сертифікат")</f>
        <v>Завантажити сертифікат</v>
      </c>
    </row>
    <row r="461" spans="1:3" x14ac:dyDescent="0.3">
      <c r="A461" s="2">
        <v>460</v>
      </c>
      <c r="B461" t="s">
        <v>460</v>
      </c>
      <c r="C461" t="str">
        <f>HYPERLINK("https://talan.bank.gov.ua/get-user-certificate/XA_LLVjwJApvaycuarsD","Завантажити сертифікат")</f>
        <v>Завантажити сертифікат</v>
      </c>
    </row>
    <row r="462" spans="1:3" x14ac:dyDescent="0.3">
      <c r="A462" s="2">
        <v>461</v>
      </c>
      <c r="B462" t="s">
        <v>461</v>
      </c>
      <c r="C462" t="str">
        <f>HYPERLINK("https://talan.bank.gov.ua/get-user-certificate/XA_LLubYypPPxIQsxkZT","Завантажити сертифікат")</f>
        <v>Завантажити сертифікат</v>
      </c>
    </row>
    <row r="463" spans="1:3" x14ac:dyDescent="0.3">
      <c r="A463" s="2">
        <v>462</v>
      </c>
      <c r="B463" t="s">
        <v>462</v>
      </c>
      <c r="C463" t="str">
        <f>HYPERLINK("https://talan.bank.gov.ua/get-user-certificate/XA_LLLOl7zqKkyqE6VhC","Завантажити сертифікат")</f>
        <v>Завантажити сертифікат</v>
      </c>
    </row>
    <row r="464" spans="1:3" x14ac:dyDescent="0.3">
      <c r="A464" s="2">
        <v>463</v>
      </c>
      <c r="B464" t="s">
        <v>463</v>
      </c>
      <c r="C464" t="str">
        <f>HYPERLINK("https://talan.bank.gov.ua/get-user-certificate/XA_LLPYsXDQtb-Gpxbu1","Завантажити сертифікат")</f>
        <v>Завантажити сертифікат</v>
      </c>
    </row>
    <row r="465" spans="1:3" x14ac:dyDescent="0.3">
      <c r="A465" s="2">
        <v>464</v>
      </c>
      <c r="B465" t="s">
        <v>464</v>
      </c>
      <c r="C465" t="str">
        <f>HYPERLINK("https://talan.bank.gov.ua/get-user-certificate/XA_LLyu39omhfzaSoOmv","Завантажити сертифікат")</f>
        <v>Завантажити сертифікат</v>
      </c>
    </row>
    <row r="466" spans="1:3" x14ac:dyDescent="0.3">
      <c r="A466" s="2">
        <v>465</v>
      </c>
      <c r="B466" t="s">
        <v>465</v>
      </c>
      <c r="C466" t="str">
        <f>HYPERLINK("https://talan.bank.gov.ua/get-user-certificate/XA_LLHvLdl972ybllqGo","Завантажити сертифікат")</f>
        <v>Завантажити сертифікат</v>
      </c>
    </row>
    <row r="467" spans="1:3" x14ac:dyDescent="0.3">
      <c r="A467" s="2">
        <v>466</v>
      </c>
      <c r="B467" t="s">
        <v>466</v>
      </c>
      <c r="C467" t="str">
        <f>HYPERLINK("https://talan.bank.gov.ua/get-user-certificate/XA_LLdX60M07RXlVoaY_","Завантажити сертифікат")</f>
        <v>Завантажити сертифікат</v>
      </c>
    </row>
    <row r="468" spans="1:3" x14ac:dyDescent="0.3">
      <c r="A468" s="2">
        <v>467</v>
      </c>
      <c r="B468" t="s">
        <v>467</v>
      </c>
      <c r="C468" t="str">
        <f>HYPERLINK("https://talan.bank.gov.ua/get-user-certificate/XA_LLZndJa1mSn66ENx_","Завантажити сертифікат")</f>
        <v>Завантажити сертифікат</v>
      </c>
    </row>
    <row r="469" spans="1:3" x14ac:dyDescent="0.3">
      <c r="A469" s="2">
        <v>468</v>
      </c>
      <c r="B469" t="s">
        <v>468</v>
      </c>
      <c r="C469" t="str">
        <f>HYPERLINK("https://talan.bank.gov.ua/get-user-certificate/XA_LLYAXw8lRuSBytJWj","Завантажити сертифікат")</f>
        <v>Завантажити сертифікат</v>
      </c>
    </row>
    <row r="470" spans="1:3" x14ac:dyDescent="0.3">
      <c r="A470" s="2">
        <v>469</v>
      </c>
      <c r="B470" t="s">
        <v>469</v>
      </c>
      <c r="C470" t="str">
        <f>HYPERLINK("https://talan.bank.gov.ua/get-user-certificate/XA_LLTME8wjLep23prxa","Завантажити сертифікат")</f>
        <v>Завантажити сертифікат</v>
      </c>
    </row>
    <row r="471" spans="1:3" x14ac:dyDescent="0.3">
      <c r="A471" s="2">
        <v>470</v>
      </c>
      <c r="B471" t="s">
        <v>470</v>
      </c>
      <c r="C471" t="str">
        <f>HYPERLINK("https://talan.bank.gov.ua/get-user-certificate/XA_LLAUkVcNpMJJSBNBK","Завантажити сертифікат")</f>
        <v>Завантажити сертифікат</v>
      </c>
    </row>
    <row r="472" spans="1:3" x14ac:dyDescent="0.3">
      <c r="A472" s="2">
        <v>471</v>
      </c>
      <c r="B472" t="s">
        <v>471</v>
      </c>
      <c r="C472" t="str">
        <f>HYPERLINK("https://talan.bank.gov.ua/get-user-certificate/XA_LLhQxJ6ILFeZQx9Dq","Завантажити сертифікат")</f>
        <v>Завантажити сертифікат</v>
      </c>
    </row>
    <row r="473" spans="1:3" x14ac:dyDescent="0.3">
      <c r="A473" s="2">
        <v>472</v>
      </c>
      <c r="B473" t="s">
        <v>472</v>
      </c>
      <c r="C473" t="str">
        <f>HYPERLINK("https://talan.bank.gov.ua/get-user-certificate/XA_LLxzOw6n64vRrlZQD","Завантажити сертифікат")</f>
        <v>Завантажити сертифікат</v>
      </c>
    </row>
    <row r="474" spans="1:3" x14ac:dyDescent="0.3">
      <c r="A474" s="2">
        <v>473</v>
      </c>
      <c r="B474" t="s">
        <v>473</v>
      </c>
      <c r="C474" t="str">
        <f>HYPERLINK("https://talan.bank.gov.ua/get-user-certificate/XA_LLkvhp-QJdXcWxavy","Завантажити сертифікат")</f>
        <v>Завантажити сертифікат</v>
      </c>
    </row>
    <row r="475" spans="1:3" x14ac:dyDescent="0.3">
      <c r="A475" s="2">
        <v>474</v>
      </c>
      <c r="B475" t="s">
        <v>474</v>
      </c>
      <c r="C475" t="str">
        <f>HYPERLINK("https://talan.bank.gov.ua/get-user-certificate/XA_LLgTEe--8EODZmdmu","Завантажити сертифікат")</f>
        <v>Завантажити сертифікат</v>
      </c>
    </row>
    <row r="476" spans="1:3" x14ac:dyDescent="0.3">
      <c r="A476" s="2">
        <v>475</v>
      </c>
      <c r="B476" t="s">
        <v>475</v>
      </c>
      <c r="C476" t="str">
        <f>HYPERLINK("https://talan.bank.gov.ua/get-user-certificate/XA_LLNAxZcjnK9ifnaWf","Завантажити сертифікат")</f>
        <v>Завантажити сертифікат</v>
      </c>
    </row>
    <row r="477" spans="1:3" x14ac:dyDescent="0.3">
      <c r="A477" s="2">
        <v>476</v>
      </c>
      <c r="B477" t="s">
        <v>476</v>
      </c>
      <c r="C477" t="str">
        <f>HYPERLINK("https://talan.bank.gov.ua/get-user-certificate/XA_LLc9mypPu6XzRP0_d","Завантажити сертифікат")</f>
        <v>Завантажити сертифікат</v>
      </c>
    </row>
    <row r="478" spans="1:3" x14ac:dyDescent="0.3">
      <c r="A478" s="2">
        <v>477</v>
      </c>
      <c r="B478" t="s">
        <v>477</v>
      </c>
      <c r="C478" t="str">
        <f>HYPERLINK("https://talan.bank.gov.ua/get-user-certificate/XA_LLej4Au5VMW0y2kSr","Завантажити сертифікат")</f>
        <v>Завантажити сертифікат</v>
      </c>
    </row>
    <row r="479" spans="1:3" x14ac:dyDescent="0.3">
      <c r="A479" s="2">
        <v>478</v>
      </c>
      <c r="B479" t="s">
        <v>478</v>
      </c>
      <c r="C479" t="str">
        <f>HYPERLINK("https://talan.bank.gov.ua/get-user-certificate/XA_LL8ZDv2FiaEFJVWYz","Завантажити сертифікат")</f>
        <v>Завантажити сертифікат</v>
      </c>
    </row>
    <row r="480" spans="1:3" x14ac:dyDescent="0.3">
      <c r="A480" s="2">
        <v>479</v>
      </c>
      <c r="B480" t="s">
        <v>479</v>
      </c>
      <c r="C480" t="str">
        <f>HYPERLINK("https://talan.bank.gov.ua/get-user-certificate/XA_LLe-ao7nbL-1CBMh3","Завантажити сертифікат")</f>
        <v>Завантажити сертифікат</v>
      </c>
    </row>
    <row r="481" spans="1:3" x14ac:dyDescent="0.3">
      <c r="A481" s="2">
        <v>480</v>
      </c>
      <c r="B481" t="s">
        <v>480</v>
      </c>
      <c r="C481" t="str">
        <f>HYPERLINK("https://talan.bank.gov.ua/get-user-certificate/XA_LLS2R_LaRCf5I8fxC","Завантажити сертифікат")</f>
        <v>Завантажити сертифікат</v>
      </c>
    </row>
    <row r="482" spans="1:3" x14ac:dyDescent="0.3">
      <c r="A482" s="2">
        <v>481</v>
      </c>
      <c r="B482" t="s">
        <v>481</v>
      </c>
      <c r="C482" t="str">
        <f>HYPERLINK("https://talan.bank.gov.ua/get-user-certificate/XA_LLvDw9TPp18oDNJLl","Завантажити сертифікат")</f>
        <v>Завантажити сертифікат</v>
      </c>
    </row>
    <row r="483" spans="1:3" x14ac:dyDescent="0.3">
      <c r="A483" s="2">
        <v>482</v>
      </c>
      <c r="B483" t="s">
        <v>482</v>
      </c>
      <c r="C483" t="str">
        <f>HYPERLINK("https://talan.bank.gov.ua/get-user-certificate/XA_LL2EM6BILetN_qZP7","Завантажити сертифікат")</f>
        <v>Завантажити сертифікат</v>
      </c>
    </row>
    <row r="484" spans="1:3" x14ac:dyDescent="0.3">
      <c r="A484" s="2">
        <v>483</v>
      </c>
      <c r="B484" t="s">
        <v>483</v>
      </c>
      <c r="C484" t="str">
        <f>HYPERLINK("https://talan.bank.gov.ua/get-user-certificate/XA_LLPCPTKUPnZR_pDhx","Завантажити сертифікат")</f>
        <v>Завантажити сертифікат</v>
      </c>
    </row>
    <row r="485" spans="1:3" x14ac:dyDescent="0.3">
      <c r="A485" s="2">
        <v>484</v>
      </c>
      <c r="B485" t="s">
        <v>484</v>
      </c>
      <c r="C485" t="str">
        <f>HYPERLINK("https://talan.bank.gov.ua/get-user-certificate/XA_LL3Mshwk6diotzkm4","Завантажити сертифікат")</f>
        <v>Завантажити сертифікат</v>
      </c>
    </row>
    <row r="486" spans="1:3" x14ac:dyDescent="0.3">
      <c r="A486" s="2">
        <v>485</v>
      </c>
      <c r="B486" t="s">
        <v>485</v>
      </c>
      <c r="C486" t="str">
        <f>HYPERLINK("https://talan.bank.gov.ua/get-user-certificate/XA_LLbOP25hC0XQawcNR","Завантажити сертифікат")</f>
        <v>Завантажити сертифікат</v>
      </c>
    </row>
    <row r="487" spans="1:3" x14ac:dyDescent="0.3">
      <c r="A487" s="2">
        <v>486</v>
      </c>
      <c r="B487" t="s">
        <v>486</v>
      </c>
      <c r="C487" t="str">
        <f>HYPERLINK("https://talan.bank.gov.ua/get-user-certificate/XA_LLLuaulQLt0-1N3Sj","Завантажити сертифікат")</f>
        <v>Завантажити сертифікат</v>
      </c>
    </row>
    <row r="488" spans="1:3" x14ac:dyDescent="0.3">
      <c r="A488" s="2">
        <v>487</v>
      </c>
      <c r="B488" t="s">
        <v>487</v>
      </c>
      <c r="C488" t="str">
        <f>HYPERLINK("https://talan.bank.gov.ua/get-user-certificate/XA_LLNsskg0WvE8mtXda","Завантажити сертифікат")</f>
        <v>Завантажити сертифікат</v>
      </c>
    </row>
    <row r="489" spans="1:3" x14ac:dyDescent="0.3">
      <c r="A489" s="2">
        <v>488</v>
      </c>
      <c r="B489" t="s">
        <v>488</v>
      </c>
      <c r="C489" t="str">
        <f>HYPERLINK("https://talan.bank.gov.ua/get-user-certificate/XA_LLimyGDJDZTCXCRyq","Завантажити сертифікат")</f>
        <v>Завантажити сертифікат</v>
      </c>
    </row>
    <row r="490" spans="1:3" x14ac:dyDescent="0.3">
      <c r="A490" s="2">
        <v>489</v>
      </c>
      <c r="B490" t="s">
        <v>489</v>
      </c>
      <c r="C490" t="str">
        <f>HYPERLINK("https://talan.bank.gov.ua/get-user-certificate/XA_LLXlZjxlsmrrYy0ao","Завантажити сертифікат")</f>
        <v>Завантажити сертифікат</v>
      </c>
    </row>
    <row r="491" spans="1:3" x14ac:dyDescent="0.3">
      <c r="A491" s="2">
        <v>490</v>
      </c>
      <c r="B491" t="s">
        <v>490</v>
      </c>
      <c r="C491" t="str">
        <f>HYPERLINK("https://talan.bank.gov.ua/get-user-certificate/XA_LLisRstkzLx1Whgl5","Завантажити сертифікат")</f>
        <v>Завантажити сертифікат</v>
      </c>
    </row>
    <row r="492" spans="1:3" x14ac:dyDescent="0.3">
      <c r="A492" s="2">
        <v>491</v>
      </c>
      <c r="B492" t="s">
        <v>491</v>
      </c>
      <c r="C492" t="str">
        <f>HYPERLINK("https://talan.bank.gov.ua/get-user-certificate/XA_LL2CuBoUgsNWRIPQn","Завантажити сертифікат")</f>
        <v>Завантажити сертифікат</v>
      </c>
    </row>
    <row r="493" spans="1:3" x14ac:dyDescent="0.3">
      <c r="A493" s="2">
        <v>492</v>
      </c>
      <c r="B493" t="s">
        <v>492</v>
      </c>
      <c r="C493" t="str">
        <f>HYPERLINK("https://talan.bank.gov.ua/get-user-certificate/XA_LL2MSxS48vPNTe9yT","Завантажити сертифікат")</f>
        <v>Завантажити сертифікат</v>
      </c>
    </row>
    <row r="494" spans="1:3" x14ac:dyDescent="0.3">
      <c r="A494" s="2">
        <v>493</v>
      </c>
      <c r="B494" t="s">
        <v>493</v>
      </c>
      <c r="C494" t="str">
        <f>HYPERLINK("https://talan.bank.gov.ua/get-user-certificate/XA_LL2cwt2wpIb-hug3T","Завантажити сертифікат")</f>
        <v>Завантажити сертифікат</v>
      </c>
    </row>
    <row r="495" spans="1:3" x14ac:dyDescent="0.3">
      <c r="A495" s="2">
        <v>494</v>
      </c>
      <c r="B495" t="s">
        <v>494</v>
      </c>
      <c r="C495" t="str">
        <f>HYPERLINK("https://talan.bank.gov.ua/get-user-certificate/XA_LLqru-g2QYJhtT755","Завантажити сертифікат")</f>
        <v>Завантажити сертифікат</v>
      </c>
    </row>
    <row r="496" spans="1:3" x14ac:dyDescent="0.3">
      <c r="A496" s="2">
        <v>495</v>
      </c>
      <c r="B496" t="s">
        <v>495</v>
      </c>
      <c r="C496" t="str">
        <f>HYPERLINK("https://talan.bank.gov.ua/get-user-certificate/XA_LL1S3iwBqPrZ3AMYY","Завантажити сертифікат")</f>
        <v>Завантажити сертифікат</v>
      </c>
    </row>
    <row r="497" spans="1:3" x14ac:dyDescent="0.3">
      <c r="A497" s="2">
        <v>496</v>
      </c>
      <c r="B497" t="s">
        <v>496</v>
      </c>
      <c r="C497" t="str">
        <f>HYPERLINK("https://talan.bank.gov.ua/get-user-certificate/XA_LL6TbaqDjhe_i_lRc","Завантажити сертифікат")</f>
        <v>Завантажити сертифікат</v>
      </c>
    </row>
    <row r="498" spans="1:3" x14ac:dyDescent="0.3">
      <c r="A498" s="2">
        <v>497</v>
      </c>
      <c r="B498" t="s">
        <v>497</v>
      </c>
      <c r="C498" t="str">
        <f>HYPERLINK("https://talan.bank.gov.ua/get-user-certificate/XA_LLj83gLXPhXf98-ri","Завантажити сертифікат")</f>
        <v>Завантажити сертифікат</v>
      </c>
    </row>
    <row r="499" spans="1:3" x14ac:dyDescent="0.3">
      <c r="A499" s="2">
        <v>498</v>
      </c>
      <c r="B499" t="s">
        <v>498</v>
      </c>
      <c r="C499" t="str">
        <f>HYPERLINK("https://talan.bank.gov.ua/get-user-certificate/XA_LLHlyOYyHJ-IEDNC_","Завантажити сертифікат")</f>
        <v>Завантажити сертифікат</v>
      </c>
    </row>
    <row r="500" spans="1:3" x14ac:dyDescent="0.3">
      <c r="A500" s="2">
        <v>499</v>
      </c>
      <c r="B500" t="s">
        <v>499</v>
      </c>
      <c r="C500" t="str">
        <f>HYPERLINK("https://talan.bank.gov.ua/get-user-certificate/XA_LLDJ9py6IWhwAsNGc","Завантажити сертифікат")</f>
        <v>Завантажити сертифікат</v>
      </c>
    </row>
    <row r="501" spans="1:3" x14ac:dyDescent="0.3">
      <c r="A501" s="2">
        <v>500</v>
      </c>
      <c r="B501" t="s">
        <v>500</v>
      </c>
      <c r="C501" t="str">
        <f>HYPERLINK("https://talan.bank.gov.ua/get-user-certificate/XA_LLGP2V7awdRoQQIzZ","Завантажити сертифікат")</f>
        <v>Завантажити сертифікат</v>
      </c>
    </row>
    <row r="502" spans="1:3" x14ac:dyDescent="0.3">
      <c r="A502" s="2">
        <v>501</v>
      </c>
      <c r="B502" t="s">
        <v>501</v>
      </c>
      <c r="C502" t="str">
        <f>HYPERLINK("https://talan.bank.gov.ua/get-user-certificate/XA_LL_HZHtx--IpBJtZ_","Завантажити сертифікат")</f>
        <v>Завантажити сертифікат</v>
      </c>
    </row>
    <row r="503" spans="1:3" x14ac:dyDescent="0.3">
      <c r="A503" s="2">
        <v>502</v>
      </c>
      <c r="B503" t="s">
        <v>502</v>
      </c>
      <c r="C503" t="str">
        <f>HYPERLINK("https://talan.bank.gov.ua/get-user-certificate/XA_LLyTXcQQkZfrw6KE9","Завантажити сертифікат")</f>
        <v>Завантажити сертифікат</v>
      </c>
    </row>
    <row r="504" spans="1:3" x14ac:dyDescent="0.3">
      <c r="A504" s="2">
        <v>503</v>
      </c>
      <c r="B504" t="s">
        <v>503</v>
      </c>
      <c r="C504" t="str">
        <f>HYPERLINK("https://talan.bank.gov.ua/get-user-certificate/XA_LL8yZ6wRfwgRpbir0","Завантажити сертифікат")</f>
        <v>Завантажити сертифікат</v>
      </c>
    </row>
    <row r="505" spans="1:3" x14ac:dyDescent="0.3">
      <c r="A505" s="2">
        <v>504</v>
      </c>
      <c r="B505" t="s">
        <v>504</v>
      </c>
      <c r="C505" t="str">
        <f>HYPERLINK("https://talan.bank.gov.ua/get-user-certificate/XA_LLxCS0-f9yN1exX8U","Завантажити сертифікат")</f>
        <v>Завантажити сертифікат</v>
      </c>
    </row>
    <row r="506" spans="1:3" x14ac:dyDescent="0.3">
      <c r="A506" s="2">
        <v>505</v>
      </c>
      <c r="B506" t="s">
        <v>505</v>
      </c>
      <c r="C506" t="str">
        <f>HYPERLINK("https://talan.bank.gov.ua/get-user-certificate/XA_LLg4SiVEVI2Sb0-rx","Завантажити сертифікат")</f>
        <v>Завантажити сертифікат</v>
      </c>
    </row>
    <row r="507" spans="1:3" x14ac:dyDescent="0.3">
      <c r="A507" s="2">
        <v>506</v>
      </c>
      <c r="B507" t="s">
        <v>506</v>
      </c>
      <c r="C507" t="str">
        <f>HYPERLINK("https://talan.bank.gov.ua/get-user-certificate/XA_LLyHt5Jw0-0ylIicx","Завантажити сертифікат")</f>
        <v>Завантажити сертифікат</v>
      </c>
    </row>
    <row r="508" spans="1:3" x14ac:dyDescent="0.3">
      <c r="A508" s="2">
        <v>507</v>
      </c>
      <c r="B508" t="s">
        <v>507</v>
      </c>
      <c r="C508" t="str">
        <f>HYPERLINK("https://talan.bank.gov.ua/get-user-certificate/XA_LLuQY8vj_xK3n9cFw","Завантажити сертифікат")</f>
        <v>Завантажити сертифікат</v>
      </c>
    </row>
    <row r="509" spans="1:3" x14ac:dyDescent="0.3">
      <c r="A509" s="2">
        <v>508</v>
      </c>
      <c r="B509" t="s">
        <v>508</v>
      </c>
      <c r="C509" t="str">
        <f>HYPERLINK("https://talan.bank.gov.ua/get-user-certificate/XA_LLnpWh7AtBX-FcxKh","Завантажити сертифікат")</f>
        <v>Завантажити сертифікат</v>
      </c>
    </row>
    <row r="510" spans="1:3" x14ac:dyDescent="0.3">
      <c r="A510" s="2">
        <v>509</v>
      </c>
      <c r="B510" t="s">
        <v>509</v>
      </c>
      <c r="C510" t="str">
        <f>HYPERLINK("https://talan.bank.gov.ua/get-user-certificate/XA_LL4jMbln0EHBqM59u","Завантажити сертифікат")</f>
        <v>Завантажити сертифікат</v>
      </c>
    </row>
    <row r="511" spans="1:3" x14ac:dyDescent="0.3">
      <c r="A511" s="2">
        <v>510</v>
      </c>
      <c r="B511" t="s">
        <v>510</v>
      </c>
      <c r="C511" t="str">
        <f>HYPERLINK("https://talan.bank.gov.ua/get-user-certificate/XA_LLw35duEAKdXzsv4R","Завантажити сертифікат")</f>
        <v>Завантажити сертифікат</v>
      </c>
    </row>
    <row r="512" spans="1:3" x14ac:dyDescent="0.3">
      <c r="A512" s="2">
        <v>511</v>
      </c>
      <c r="B512" t="s">
        <v>511</v>
      </c>
      <c r="C512" t="str">
        <f>HYPERLINK("https://talan.bank.gov.ua/get-user-certificate/XA_LLRFTsl5JMuQiwH7H","Завантажити сертифікат")</f>
        <v>Завантажити сертифікат</v>
      </c>
    </row>
    <row r="513" spans="1:3" x14ac:dyDescent="0.3">
      <c r="A513" s="2">
        <v>512</v>
      </c>
      <c r="B513" t="s">
        <v>512</v>
      </c>
      <c r="C513" t="str">
        <f>HYPERLINK("https://talan.bank.gov.ua/get-user-certificate/XA_LLUa4diUiBRo2mgnQ","Завантажити сертифікат")</f>
        <v>Завантажити сертифікат</v>
      </c>
    </row>
    <row r="514" spans="1:3" x14ac:dyDescent="0.3">
      <c r="A514" s="2">
        <v>513</v>
      </c>
      <c r="B514" t="s">
        <v>513</v>
      </c>
      <c r="C514" t="str">
        <f>HYPERLINK("https://talan.bank.gov.ua/get-user-certificate/XA_LL8-rw3XuidmmcCY9","Завантажити сертифікат")</f>
        <v>Завантажити сертифікат</v>
      </c>
    </row>
    <row r="515" spans="1:3" x14ac:dyDescent="0.3">
      <c r="A515" s="2">
        <v>514</v>
      </c>
      <c r="B515" t="s">
        <v>514</v>
      </c>
      <c r="C515" t="str">
        <f>HYPERLINK("https://talan.bank.gov.ua/get-user-certificate/XA_LL5LHBU3jb9Cf3L98","Завантажити сертифікат")</f>
        <v>Завантажити сертифікат</v>
      </c>
    </row>
    <row r="516" spans="1:3" x14ac:dyDescent="0.3">
      <c r="A516" s="2">
        <v>515</v>
      </c>
      <c r="B516" t="s">
        <v>515</v>
      </c>
      <c r="C516" t="str">
        <f>HYPERLINK("https://talan.bank.gov.ua/get-user-certificate/XA_LLtzni0nEzfKfixG6","Завантажити сертифікат")</f>
        <v>Завантажити сертифікат</v>
      </c>
    </row>
    <row r="517" spans="1:3" x14ac:dyDescent="0.3">
      <c r="A517" s="2">
        <v>516</v>
      </c>
      <c r="B517" t="s">
        <v>516</v>
      </c>
      <c r="C517" t="str">
        <f>HYPERLINK("https://talan.bank.gov.ua/get-user-certificate/XA_LLeaRbxs2IYrObspI","Завантажити сертифікат")</f>
        <v>Завантажити сертифікат</v>
      </c>
    </row>
    <row r="518" spans="1:3" x14ac:dyDescent="0.3">
      <c r="A518" s="2">
        <v>517</v>
      </c>
      <c r="B518" t="s">
        <v>517</v>
      </c>
      <c r="C518" t="str">
        <f>HYPERLINK("https://talan.bank.gov.ua/get-user-certificate/XA_LLlqaO5yug2UsTzzL","Завантажити сертифікат")</f>
        <v>Завантажити сертифікат</v>
      </c>
    </row>
    <row r="519" spans="1:3" x14ac:dyDescent="0.3">
      <c r="A519" s="2">
        <v>518</v>
      </c>
      <c r="B519" t="s">
        <v>518</v>
      </c>
      <c r="C519" t="str">
        <f>HYPERLINK("https://talan.bank.gov.ua/get-user-certificate/XA_LLxvKxKCD282LhgX-","Завантажити сертифікат")</f>
        <v>Завантажити сертифікат</v>
      </c>
    </row>
    <row r="520" spans="1:3" x14ac:dyDescent="0.3">
      <c r="A520" s="2">
        <v>519</v>
      </c>
      <c r="B520" t="s">
        <v>519</v>
      </c>
      <c r="C520" t="str">
        <f>HYPERLINK("https://talan.bank.gov.ua/get-user-certificate/XA_LL6HdXiG-U5juiVCA","Завантажити сертифікат")</f>
        <v>Завантажити сертифікат</v>
      </c>
    </row>
    <row r="521" spans="1:3" x14ac:dyDescent="0.3">
      <c r="A521" s="2">
        <v>520</v>
      </c>
      <c r="B521" t="s">
        <v>520</v>
      </c>
      <c r="C521" t="str">
        <f>HYPERLINK("https://talan.bank.gov.ua/get-user-certificate/XA_LLJI-Qtopsb7lMpEd","Завантажити сертифікат")</f>
        <v>Завантажити сертифікат</v>
      </c>
    </row>
    <row r="522" spans="1:3" x14ac:dyDescent="0.3">
      <c r="A522" s="2">
        <v>521</v>
      </c>
      <c r="B522" t="s">
        <v>521</v>
      </c>
      <c r="C522" t="str">
        <f>HYPERLINK("https://talan.bank.gov.ua/get-user-certificate/XA_LLFwi95s87R48MKeT","Завантажити сертифікат")</f>
        <v>Завантажити сертифікат</v>
      </c>
    </row>
    <row r="523" spans="1:3" x14ac:dyDescent="0.3">
      <c r="A523" s="2">
        <v>522</v>
      </c>
      <c r="B523" t="s">
        <v>522</v>
      </c>
      <c r="C523" t="str">
        <f>HYPERLINK("https://talan.bank.gov.ua/get-user-certificate/XA_LL2R5GYPTXlVtNwq6","Завантажити сертифікат")</f>
        <v>Завантажити сертифікат</v>
      </c>
    </row>
    <row r="524" spans="1:3" x14ac:dyDescent="0.3">
      <c r="A524" s="2">
        <v>523</v>
      </c>
      <c r="B524" t="s">
        <v>523</v>
      </c>
      <c r="C524" t="str">
        <f>HYPERLINK("https://talan.bank.gov.ua/get-user-certificate/XA_LLnR1zWCIpCTqVKqu","Завантажити сертифікат")</f>
        <v>Завантажити сертифікат</v>
      </c>
    </row>
    <row r="525" spans="1:3" x14ac:dyDescent="0.3">
      <c r="A525" s="2">
        <v>524</v>
      </c>
      <c r="B525" t="s">
        <v>524</v>
      </c>
      <c r="C525" t="str">
        <f>HYPERLINK("https://talan.bank.gov.ua/get-user-certificate/XA_LLywujQbuHKBlZLn1","Завантажити сертифікат")</f>
        <v>Завантажити сертифікат</v>
      </c>
    </row>
    <row r="526" spans="1:3" x14ac:dyDescent="0.3">
      <c r="A526" s="2">
        <v>525</v>
      </c>
      <c r="B526" t="s">
        <v>525</v>
      </c>
      <c r="C526" t="str">
        <f>HYPERLINK("https://talan.bank.gov.ua/get-user-certificate/XA_LLJECAu7ivkGe4ADN","Завантажити сертифікат")</f>
        <v>Завантажити сертифікат</v>
      </c>
    </row>
    <row r="527" spans="1:3" x14ac:dyDescent="0.3">
      <c r="A527" s="2">
        <v>526</v>
      </c>
      <c r="B527" t="s">
        <v>526</v>
      </c>
      <c r="C527" t="str">
        <f>HYPERLINK("https://talan.bank.gov.ua/get-user-certificate/XA_LLfoptjZ12fQX35_B","Завантажити сертифікат")</f>
        <v>Завантажити сертифікат</v>
      </c>
    </row>
    <row r="528" spans="1:3" x14ac:dyDescent="0.3">
      <c r="A528" s="2">
        <v>527</v>
      </c>
      <c r="B528" t="s">
        <v>527</v>
      </c>
      <c r="C528" t="str">
        <f>HYPERLINK("https://talan.bank.gov.ua/get-user-certificate/XA_LLGKUpaUa7AhSRGSr","Завантажити сертифікат")</f>
        <v>Завантажити сертифікат</v>
      </c>
    </row>
    <row r="529" spans="1:3" x14ac:dyDescent="0.3">
      <c r="A529" s="2">
        <v>528</v>
      </c>
      <c r="B529" t="s">
        <v>528</v>
      </c>
      <c r="C529" t="str">
        <f>HYPERLINK("https://talan.bank.gov.ua/get-user-certificate/XA_LL0yQwUYRlhkz1rKA","Завантажити сертифікат")</f>
        <v>Завантажити сертифікат</v>
      </c>
    </row>
    <row r="530" spans="1:3" x14ac:dyDescent="0.3">
      <c r="A530" s="2">
        <v>529</v>
      </c>
      <c r="B530" t="s">
        <v>529</v>
      </c>
      <c r="C530" t="str">
        <f>HYPERLINK("https://talan.bank.gov.ua/get-user-certificate/XA_LL6eYMUfayLiUO_ub","Завантажити сертифікат")</f>
        <v>Завантажити сертифікат</v>
      </c>
    </row>
    <row r="531" spans="1:3" x14ac:dyDescent="0.3">
      <c r="A531" s="2">
        <v>530</v>
      </c>
      <c r="B531" t="s">
        <v>530</v>
      </c>
      <c r="C531" t="str">
        <f>HYPERLINK("https://talan.bank.gov.ua/get-user-certificate/XA_LL8_vsb3imox7nxCh","Завантажити сертифікат")</f>
        <v>Завантажити сертифікат</v>
      </c>
    </row>
    <row r="532" spans="1:3" x14ac:dyDescent="0.3">
      <c r="A532" s="2">
        <v>531</v>
      </c>
      <c r="B532" t="s">
        <v>531</v>
      </c>
      <c r="C532" t="str">
        <f>HYPERLINK("https://talan.bank.gov.ua/get-user-certificate/XA_LLSb_encHh9XaxFEs","Завантажити сертифікат")</f>
        <v>Завантажити сертифікат</v>
      </c>
    </row>
    <row r="533" spans="1:3" x14ac:dyDescent="0.3">
      <c r="A533" s="2">
        <v>532</v>
      </c>
      <c r="B533" t="s">
        <v>532</v>
      </c>
      <c r="C533" t="str">
        <f>HYPERLINK("https://talan.bank.gov.ua/get-user-certificate/XA_LLu5aVVp_ej4joMUQ","Завантажити сертифікат")</f>
        <v>Завантажити сертифікат</v>
      </c>
    </row>
    <row r="534" spans="1:3" x14ac:dyDescent="0.3">
      <c r="A534" s="2">
        <v>533</v>
      </c>
      <c r="B534" t="s">
        <v>533</v>
      </c>
      <c r="C534" t="str">
        <f>HYPERLINK("https://talan.bank.gov.ua/get-user-certificate/XA_LLzfsPRns-_wHGzyT","Завантажити сертифікат")</f>
        <v>Завантажити сертифікат</v>
      </c>
    </row>
    <row r="535" spans="1:3" x14ac:dyDescent="0.3">
      <c r="A535" s="2">
        <v>534</v>
      </c>
      <c r="B535" t="s">
        <v>534</v>
      </c>
      <c r="C535" t="str">
        <f>HYPERLINK("https://talan.bank.gov.ua/get-user-certificate/XA_LLGYJOpYyD6b82Awu","Завантажити сертифікат")</f>
        <v>Завантажити сертифікат</v>
      </c>
    </row>
    <row r="536" spans="1:3" x14ac:dyDescent="0.3">
      <c r="A536" s="2">
        <v>535</v>
      </c>
      <c r="B536" t="s">
        <v>535</v>
      </c>
      <c r="C536" t="str">
        <f>HYPERLINK("https://talan.bank.gov.ua/get-user-certificate/XA_LLqMV5x2Mnejli1PS","Завантажити сертифікат")</f>
        <v>Завантажити сертифікат</v>
      </c>
    </row>
    <row r="537" spans="1:3" x14ac:dyDescent="0.3">
      <c r="A537" s="2">
        <v>536</v>
      </c>
      <c r="B537" t="s">
        <v>536</v>
      </c>
      <c r="C537" t="str">
        <f>HYPERLINK("https://talan.bank.gov.ua/get-user-certificate/XA_LLbyST1LRGtDquh6Q","Завантажити сертифікат")</f>
        <v>Завантажити сертифікат</v>
      </c>
    </row>
    <row r="538" spans="1:3" x14ac:dyDescent="0.3">
      <c r="A538" s="2">
        <v>537</v>
      </c>
      <c r="B538" t="s">
        <v>537</v>
      </c>
      <c r="C538" t="str">
        <f>HYPERLINK("https://talan.bank.gov.ua/get-user-certificate/XA_LLGrMT78Xl9IWP66P","Завантажити сертифікат")</f>
        <v>Завантажити сертифікат</v>
      </c>
    </row>
    <row r="539" spans="1:3" x14ac:dyDescent="0.3">
      <c r="A539" s="2">
        <v>538</v>
      </c>
      <c r="B539" t="s">
        <v>538</v>
      </c>
      <c r="C539" t="str">
        <f>HYPERLINK("https://talan.bank.gov.ua/get-user-certificate/XA_LL9g1ySvw3wi99bkC","Завантажити сертифікат")</f>
        <v>Завантажити сертифікат</v>
      </c>
    </row>
    <row r="540" spans="1:3" x14ac:dyDescent="0.3">
      <c r="A540" s="2">
        <v>539</v>
      </c>
      <c r="B540" t="s">
        <v>539</v>
      </c>
      <c r="C540" t="str">
        <f>HYPERLINK("https://talan.bank.gov.ua/get-user-certificate/XA_LLdDZ3l5lXfVyFuh9","Завантажити сертифікат")</f>
        <v>Завантажити сертифікат</v>
      </c>
    </row>
    <row r="541" spans="1:3" x14ac:dyDescent="0.3">
      <c r="A541" s="2">
        <v>540</v>
      </c>
      <c r="B541" t="s">
        <v>540</v>
      </c>
      <c r="C541" t="str">
        <f>HYPERLINK("https://talan.bank.gov.ua/get-user-certificate/XA_LL0t5Z4TCi4_qsFyg","Завантажити сертифікат")</f>
        <v>Завантажити сертифікат</v>
      </c>
    </row>
    <row r="542" spans="1:3" x14ac:dyDescent="0.3">
      <c r="A542" s="2">
        <v>541</v>
      </c>
      <c r="B542" t="s">
        <v>541</v>
      </c>
      <c r="C542" t="str">
        <f>HYPERLINK("https://talan.bank.gov.ua/get-user-certificate/XA_LLjTm-seStwn8_Nbd","Завантажити сертифікат")</f>
        <v>Завантажити сертифікат</v>
      </c>
    </row>
    <row r="543" spans="1:3" x14ac:dyDescent="0.3">
      <c r="A543" s="2">
        <v>542</v>
      </c>
      <c r="B543" t="s">
        <v>542</v>
      </c>
      <c r="C543" t="str">
        <f>HYPERLINK("https://talan.bank.gov.ua/get-user-certificate/XA_LLXDHZd7RCAwN9-s4","Завантажити сертифікат")</f>
        <v>Завантажити сертифікат</v>
      </c>
    </row>
    <row r="544" spans="1:3" x14ac:dyDescent="0.3">
      <c r="A544" s="2">
        <v>543</v>
      </c>
      <c r="B544" t="s">
        <v>543</v>
      </c>
      <c r="C544" t="str">
        <f>HYPERLINK("https://talan.bank.gov.ua/get-user-certificate/XA_LLQdFu7B0miB_GSqz","Завантажити сертифікат")</f>
        <v>Завантажити сертифікат</v>
      </c>
    </row>
    <row r="545" spans="1:3" x14ac:dyDescent="0.3">
      <c r="A545" s="2">
        <v>544</v>
      </c>
      <c r="B545" t="s">
        <v>544</v>
      </c>
      <c r="C545" t="str">
        <f>HYPERLINK("https://talan.bank.gov.ua/get-user-certificate/XA_LL1ruFdzfvVi8YkzF","Завантажити сертифікат")</f>
        <v>Завантажити сертифікат</v>
      </c>
    </row>
    <row r="546" spans="1:3" x14ac:dyDescent="0.3">
      <c r="A546" s="2">
        <v>545</v>
      </c>
      <c r="B546" t="s">
        <v>545</v>
      </c>
      <c r="C546" t="str">
        <f>HYPERLINK("https://talan.bank.gov.ua/get-user-certificate/XA_LLQVZxnq5aJASMl5x","Завантажити сертифікат")</f>
        <v>Завантажити сертифікат</v>
      </c>
    </row>
    <row r="547" spans="1:3" x14ac:dyDescent="0.3">
      <c r="A547" s="2">
        <v>546</v>
      </c>
      <c r="B547" t="s">
        <v>546</v>
      </c>
      <c r="C547" t="str">
        <f>HYPERLINK("https://talan.bank.gov.ua/get-user-certificate/XA_LLV8-G23r0ZyBGg45","Завантажити сертифікат")</f>
        <v>Завантажити сертифікат</v>
      </c>
    </row>
    <row r="548" spans="1:3" x14ac:dyDescent="0.3">
      <c r="A548" s="2">
        <v>547</v>
      </c>
      <c r="B548" t="s">
        <v>547</v>
      </c>
      <c r="C548" t="str">
        <f>HYPERLINK("https://talan.bank.gov.ua/get-user-certificate/XA_LLZiyUhKTIR-2_7FE","Завантажити сертифікат")</f>
        <v>Завантажити сертифікат</v>
      </c>
    </row>
    <row r="549" spans="1:3" x14ac:dyDescent="0.3">
      <c r="A549" s="2">
        <v>548</v>
      </c>
      <c r="B549" t="s">
        <v>548</v>
      </c>
      <c r="C549" t="str">
        <f>HYPERLINK("https://talan.bank.gov.ua/get-user-certificate/XA_LLHjO05R_OuocZHUo","Завантажити сертифікат")</f>
        <v>Завантажити сертифікат</v>
      </c>
    </row>
    <row r="550" spans="1:3" x14ac:dyDescent="0.3">
      <c r="A550" s="2">
        <v>549</v>
      </c>
      <c r="B550" t="s">
        <v>549</v>
      </c>
      <c r="C550" t="str">
        <f>HYPERLINK("https://talan.bank.gov.ua/get-user-certificate/XA_LLsCQ4qf0HL0l9GjO","Завантажити сертифікат")</f>
        <v>Завантажити сертифікат</v>
      </c>
    </row>
    <row r="551" spans="1:3" x14ac:dyDescent="0.3">
      <c r="A551" s="2">
        <v>550</v>
      </c>
      <c r="B551" t="s">
        <v>550</v>
      </c>
      <c r="C551" t="str">
        <f>HYPERLINK("https://talan.bank.gov.ua/get-user-certificate/XA_LLJvHEBi0-4KRTNKR","Завантажити сертифікат")</f>
        <v>Завантажити сертифікат</v>
      </c>
    </row>
    <row r="552" spans="1:3" x14ac:dyDescent="0.3">
      <c r="A552" s="2">
        <v>551</v>
      </c>
      <c r="B552" t="s">
        <v>551</v>
      </c>
      <c r="C552" t="str">
        <f>HYPERLINK("https://talan.bank.gov.ua/get-user-certificate/XA_LLyxhHoABNCla8jiR","Завантажити сертифікат")</f>
        <v>Завантажити сертифікат</v>
      </c>
    </row>
    <row r="553" spans="1:3" x14ac:dyDescent="0.3">
      <c r="A553" s="2">
        <v>552</v>
      </c>
      <c r="B553" t="s">
        <v>552</v>
      </c>
      <c r="C553" t="str">
        <f>HYPERLINK("https://talan.bank.gov.ua/get-user-certificate/XA_LLYJunUlFnWRjhuys","Завантажити сертифікат")</f>
        <v>Завантажити сертифікат</v>
      </c>
    </row>
    <row r="554" spans="1:3" x14ac:dyDescent="0.3">
      <c r="A554" s="2">
        <v>553</v>
      </c>
      <c r="B554" t="s">
        <v>553</v>
      </c>
      <c r="C554" t="str">
        <f>HYPERLINK("https://talan.bank.gov.ua/get-user-certificate/XA_LLtzzg-Dti-gghQn-","Завантажити сертифікат")</f>
        <v>Завантажити сертифікат</v>
      </c>
    </row>
    <row r="555" spans="1:3" x14ac:dyDescent="0.3">
      <c r="A555" s="2">
        <v>554</v>
      </c>
      <c r="B555" t="s">
        <v>554</v>
      </c>
      <c r="C555" t="str">
        <f>HYPERLINK("https://talan.bank.gov.ua/get-user-certificate/XA_LLkvDLew3nqLB_2Fv","Завантажити сертифікат")</f>
        <v>Завантажити сертифікат</v>
      </c>
    </row>
    <row r="556" spans="1:3" x14ac:dyDescent="0.3">
      <c r="A556" s="2">
        <v>555</v>
      </c>
      <c r="B556" t="s">
        <v>555</v>
      </c>
      <c r="C556" t="str">
        <f>HYPERLINK("https://talan.bank.gov.ua/get-user-certificate/XA_LLyx3IshVQBrtMqI_","Завантажити сертифікат")</f>
        <v>Завантажити сертифікат</v>
      </c>
    </row>
    <row r="557" spans="1:3" x14ac:dyDescent="0.3">
      <c r="A557" s="2">
        <v>556</v>
      </c>
      <c r="B557" t="s">
        <v>556</v>
      </c>
      <c r="C557" t="str">
        <f>HYPERLINK("https://talan.bank.gov.ua/get-user-certificate/XA_LLrYuwNkh_ciYm6y5","Завантажити сертифікат")</f>
        <v>Завантажити сертифікат</v>
      </c>
    </row>
    <row r="558" spans="1:3" x14ac:dyDescent="0.3">
      <c r="A558" s="2">
        <v>557</v>
      </c>
      <c r="B558" t="s">
        <v>557</v>
      </c>
      <c r="C558" t="str">
        <f>HYPERLINK("https://talan.bank.gov.ua/get-user-certificate/XA_LLUhcAWtPuYlSRUtx","Завантажити сертифікат")</f>
        <v>Завантажити сертифікат</v>
      </c>
    </row>
    <row r="559" spans="1:3" x14ac:dyDescent="0.3">
      <c r="A559" s="2">
        <v>558</v>
      </c>
      <c r="B559" t="s">
        <v>558</v>
      </c>
      <c r="C559" t="str">
        <f>HYPERLINK("https://talan.bank.gov.ua/get-user-certificate/XA_LLJfYIyO5kMuB7g_L","Завантажити сертифікат")</f>
        <v>Завантажити сертифікат</v>
      </c>
    </row>
    <row r="560" spans="1:3" x14ac:dyDescent="0.3">
      <c r="A560" s="2">
        <v>559</v>
      </c>
      <c r="B560" t="s">
        <v>559</v>
      </c>
      <c r="C560" t="str">
        <f>HYPERLINK("https://talan.bank.gov.ua/get-user-certificate/XA_LL0L7Z615Ck1tn6xd","Завантажити сертифікат")</f>
        <v>Завантажити сертифікат</v>
      </c>
    </row>
    <row r="561" spans="1:3" x14ac:dyDescent="0.3">
      <c r="A561" s="2">
        <v>560</v>
      </c>
      <c r="B561" t="s">
        <v>560</v>
      </c>
      <c r="C561" t="str">
        <f>HYPERLINK("https://talan.bank.gov.ua/get-user-certificate/XA_LLyQ5Zdmz_h1dNq9t","Завантажити сертифікат")</f>
        <v>Завантажити сертифікат</v>
      </c>
    </row>
    <row r="562" spans="1:3" x14ac:dyDescent="0.3">
      <c r="A562" s="2">
        <v>561</v>
      </c>
      <c r="B562" t="s">
        <v>561</v>
      </c>
      <c r="C562" t="str">
        <f>HYPERLINK("https://talan.bank.gov.ua/get-user-certificate/XA_LLvwxCWa7CwEpORaZ","Завантажити сертифікат")</f>
        <v>Завантажити сертифікат</v>
      </c>
    </row>
    <row r="563" spans="1:3" x14ac:dyDescent="0.3">
      <c r="A563" s="2">
        <v>562</v>
      </c>
      <c r="B563" t="s">
        <v>562</v>
      </c>
      <c r="C563" t="str">
        <f>HYPERLINK("https://talan.bank.gov.ua/get-user-certificate/XA_LLU5RXCTJ145cSEzS","Завантажити сертифікат")</f>
        <v>Завантажити сертифікат</v>
      </c>
    </row>
    <row r="564" spans="1:3" x14ac:dyDescent="0.3">
      <c r="A564" s="2">
        <v>563</v>
      </c>
      <c r="B564" t="s">
        <v>563</v>
      </c>
      <c r="C564" t="str">
        <f>HYPERLINK("https://talan.bank.gov.ua/get-user-certificate/XA_LLtBZKvmNgy1b6PSH","Завантажити сертифікат")</f>
        <v>Завантажити сертифікат</v>
      </c>
    </row>
    <row r="565" spans="1:3" x14ac:dyDescent="0.3">
      <c r="A565" s="2">
        <v>564</v>
      </c>
      <c r="B565" t="s">
        <v>564</v>
      </c>
      <c r="C565" t="str">
        <f>HYPERLINK("https://talan.bank.gov.ua/get-user-certificate/XA_LLzEvZHPYmt-xmHXh","Завантажити сертифікат")</f>
        <v>Завантажити сертифікат</v>
      </c>
    </row>
    <row r="566" spans="1:3" x14ac:dyDescent="0.3">
      <c r="A566" s="2">
        <v>565</v>
      </c>
      <c r="B566" t="s">
        <v>565</v>
      </c>
      <c r="C566" t="str">
        <f>HYPERLINK("https://talan.bank.gov.ua/get-user-certificate/XA_LL4D0BxDdmr-oH-Je","Завантажити сертифікат")</f>
        <v>Завантажити сертифікат</v>
      </c>
    </row>
    <row r="567" spans="1:3" x14ac:dyDescent="0.3">
      <c r="A567" s="2">
        <v>566</v>
      </c>
      <c r="B567" t="s">
        <v>566</v>
      </c>
      <c r="C567" t="str">
        <f>HYPERLINK("https://talan.bank.gov.ua/get-user-certificate/XA_LLDP1xMPAjZrzWRbt","Завантажити сертифікат")</f>
        <v>Завантажити сертифікат</v>
      </c>
    </row>
    <row r="568" spans="1:3" x14ac:dyDescent="0.3">
      <c r="A568" s="2">
        <v>567</v>
      </c>
      <c r="B568" t="s">
        <v>567</v>
      </c>
      <c r="C568" t="str">
        <f>HYPERLINK("https://talan.bank.gov.ua/get-user-certificate/XA_LLowpqPt1LKm7AIl7","Завантажити сертифікат")</f>
        <v>Завантажити сертифікат</v>
      </c>
    </row>
    <row r="569" spans="1:3" x14ac:dyDescent="0.3">
      <c r="A569" s="2">
        <v>568</v>
      </c>
      <c r="B569" t="s">
        <v>568</v>
      </c>
      <c r="C569" t="str">
        <f>HYPERLINK("https://talan.bank.gov.ua/get-user-certificate/XA_LLUO1oWLMdSRYuZQD","Завантажити сертифікат")</f>
        <v>Завантажити сертифікат</v>
      </c>
    </row>
    <row r="570" spans="1:3" x14ac:dyDescent="0.3">
      <c r="A570" s="2">
        <v>569</v>
      </c>
      <c r="B570" t="s">
        <v>569</v>
      </c>
      <c r="C570" t="str">
        <f>HYPERLINK("https://talan.bank.gov.ua/get-user-certificate/XA_LLgSWrtPM201aYB3s","Завантажити сертифікат")</f>
        <v>Завантажити сертифікат</v>
      </c>
    </row>
    <row r="571" spans="1:3" x14ac:dyDescent="0.3">
      <c r="A571" s="2">
        <v>570</v>
      </c>
      <c r="B571" t="s">
        <v>570</v>
      </c>
      <c r="C571" t="str">
        <f>HYPERLINK("https://talan.bank.gov.ua/get-user-certificate/XA_LLBtROSc2krNH-alp","Завантажити сертифікат")</f>
        <v>Завантажити сертифікат</v>
      </c>
    </row>
    <row r="572" spans="1:3" x14ac:dyDescent="0.3">
      <c r="A572" s="2">
        <v>571</v>
      </c>
      <c r="B572" t="s">
        <v>571</v>
      </c>
      <c r="C572" t="str">
        <f>HYPERLINK("https://talan.bank.gov.ua/get-user-certificate/XA_LLgEHHAYgQyxlGD1z","Завантажити сертифікат")</f>
        <v>Завантажити сертифікат</v>
      </c>
    </row>
    <row r="573" spans="1:3" x14ac:dyDescent="0.3">
      <c r="A573" s="2">
        <v>572</v>
      </c>
      <c r="B573" t="s">
        <v>572</v>
      </c>
      <c r="C573" t="str">
        <f>HYPERLINK("https://talan.bank.gov.ua/get-user-certificate/XA_LLXsJ_DyfeYH2NUn2","Завантажити сертифікат")</f>
        <v>Завантажити сертифікат</v>
      </c>
    </row>
    <row r="574" spans="1:3" x14ac:dyDescent="0.3">
      <c r="A574" s="2">
        <v>573</v>
      </c>
      <c r="B574" t="s">
        <v>573</v>
      </c>
      <c r="C574" t="str">
        <f>HYPERLINK("https://talan.bank.gov.ua/get-user-certificate/XA_LLboSF7pxxaNiy5eS","Завантажити сертифікат")</f>
        <v>Завантажити сертифікат</v>
      </c>
    </row>
    <row r="575" spans="1:3" x14ac:dyDescent="0.3">
      <c r="A575" s="2">
        <v>574</v>
      </c>
      <c r="B575" t="s">
        <v>574</v>
      </c>
      <c r="C575" t="str">
        <f>HYPERLINK("https://talan.bank.gov.ua/get-user-certificate/XA_LLt0J5Udkqi3Hvzxs","Завантажити сертифікат")</f>
        <v>Завантажити сертифікат</v>
      </c>
    </row>
    <row r="576" spans="1:3" x14ac:dyDescent="0.3">
      <c r="A576" s="2">
        <v>575</v>
      </c>
      <c r="B576" t="s">
        <v>575</v>
      </c>
      <c r="C576" t="str">
        <f>HYPERLINK("https://talan.bank.gov.ua/get-user-certificate/XA_LLRwGpPDdZXxyTESD","Завантажити сертифікат")</f>
        <v>Завантажити сертифікат</v>
      </c>
    </row>
    <row r="577" spans="1:3" x14ac:dyDescent="0.3">
      <c r="A577" s="2">
        <v>576</v>
      </c>
      <c r="B577" t="s">
        <v>576</v>
      </c>
      <c r="C577" t="str">
        <f>HYPERLINK("https://talan.bank.gov.ua/get-user-certificate/XA_LLJqyazSV7oEgtguO","Завантажити сертифікат")</f>
        <v>Завантажити сертифікат</v>
      </c>
    </row>
    <row r="578" spans="1:3" x14ac:dyDescent="0.3">
      <c r="A578" s="2">
        <v>577</v>
      </c>
      <c r="B578" t="s">
        <v>577</v>
      </c>
      <c r="C578" t="str">
        <f>HYPERLINK("https://talan.bank.gov.ua/get-user-certificate/XA_LLqmWZSG52XiprUFC","Завантажити сертифікат")</f>
        <v>Завантажити сертифікат</v>
      </c>
    </row>
    <row r="579" spans="1:3" x14ac:dyDescent="0.3">
      <c r="A579" s="2">
        <v>578</v>
      </c>
      <c r="B579" t="s">
        <v>578</v>
      </c>
      <c r="C579" t="str">
        <f>HYPERLINK("https://talan.bank.gov.ua/get-user-certificate/XA_LLvIptmdTmj-UQNsd","Завантажити сертифікат")</f>
        <v>Завантажити сертифікат</v>
      </c>
    </row>
    <row r="580" spans="1:3" x14ac:dyDescent="0.3">
      <c r="A580" s="2">
        <v>579</v>
      </c>
      <c r="B580" t="s">
        <v>579</v>
      </c>
      <c r="C580" t="str">
        <f>HYPERLINK("https://talan.bank.gov.ua/get-user-certificate/XA_LLzZNBVC0ZdT9b5jH","Завантажити сертифікат")</f>
        <v>Завантажити сертифікат</v>
      </c>
    </row>
    <row r="581" spans="1:3" x14ac:dyDescent="0.3">
      <c r="A581" s="2">
        <v>580</v>
      </c>
      <c r="B581" t="s">
        <v>580</v>
      </c>
      <c r="C581" t="str">
        <f>HYPERLINK("https://talan.bank.gov.ua/get-user-certificate/XA_LLtQIwN84xRsGoBwV","Завантажити сертифікат")</f>
        <v>Завантажити сертифікат</v>
      </c>
    </row>
    <row r="582" spans="1:3" x14ac:dyDescent="0.3">
      <c r="A582" s="2">
        <v>581</v>
      </c>
      <c r="B582" t="s">
        <v>581</v>
      </c>
      <c r="C582" t="str">
        <f>HYPERLINK("https://talan.bank.gov.ua/get-user-certificate/XA_LLghbXlBSGICf5xF3","Завантажити сертифікат")</f>
        <v>Завантажити сертифікат</v>
      </c>
    </row>
    <row r="583" spans="1:3" x14ac:dyDescent="0.3">
      <c r="A583" s="2">
        <v>582</v>
      </c>
      <c r="B583" t="s">
        <v>582</v>
      </c>
      <c r="C583" t="str">
        <f>HYPERLINK("https://talan.bank.gov.ua/get-user-certificate/XA_LL5YUcbRiqgc7xM8w","Завантажити сертифікат")</f>
        <v>Завантажити сертифікат</v>
      </c>
    </row>
    <row r="584" spans="1:3" x14ac:dyDescent="0.3">
      <c r="A584" s="2">
        <v>583</v>
      </c>
      <c r="B584" t="s">
        <v>583</v>
      </c>
      <c r="C584" t="str">
        <f>HYPERLINK("https://talan.bank.gov.ua/get-user-certificate/XA_LLte36h7f674-km34","Завантажити сертифікат")</f>
        <v>Завантажити сертифікат</v>
      </c>
    </row>
    <row r="585" spans="1:3" x14ac:dyDescent="0.3">
      <c r="A585" s="2">
        <v>584</v>
      </c>
      <c r="B585" t="s">
        <v>584</v>
      </c>
      <c r="C585" t="str">
        <f>HYPERLINK("https://talan.bank.gov.ua/get-user-certificate/XA_LL5RNnBeQF4-Mnsa5","Завантажити сертифікат")</f>
        <v>Завантажити сертифікат</v>
      </c>
    </row>
    <row r="586" spans="1:3" x14ac:dyDescent="0.3">
      <c r="A586" s="2">
        <v>585</v>
      </c>
      <c r="B586" t="s">
        <v>585</v>
      </c>
      <c r="C586" t="str">
        <f>HYPERLINK("https://talan.bank.gov.ua/get-user-certificate/XA_LLqx6eFSWJTEy18fh","Завантажити сертифікат")</f>
        <v>Завантажити сертифікат</v>
      </c>
    </row>
    <row r="587" spans="1:3" x14ac:dyDescent="0.3">
      <c r="A587" s="2">
        <v>586</v>
      </c>
      <c r="B587" t="s">
        <v>586</v>
      </c>
      <c r="C587" t="str">
        <f>HYPERLINK("https://talan.bank.gov.ua/get-user-certificate/XA_LLR8pOrFwjCaOB70Q","Завантажити сертифікат")</f>
        <v>Завантажити сертифікат</v>
      </c>
    </row>
    <row r="588" spans="1:3" x14ac:dyDescent="0.3">
      <c r="A588" s="2">
        <v>587</v>
      </c>
      <c r="B588" t="s">
        <v>587</v>
      </c>
      <c r="C588" t="str">
        <f>HYPERLINK("https://talan.bank.gov.ua/get-user-certificate/XA_LLBC1RyDF5ivMZEtj","Завантажити сертифікат")</f>
        <v>Завантажити сертифікат</v>
      </c>
    </row>
    <row r="589" spans="1:3" x14ac:dyDescent="0.3">
      <c r="A589" s="2">
        <v>588</v>
      </c>
      <c r="B589" t="s">
        <v>588</v>
      </c>
      <c r="C589" t="str">
        <f>HYPERLINK("https://talan.bank.gov.ua/get-user-certificate/XA_LLzRh2Xt-9yY2rFDG","Завантажити сертифікат")</f>
        <v>Завантажити сертифікат</v>
      </c>
    </row>
    <row r="590" spans="1:3" x14ac:dyDescent="0.3">
      <c r="A590" s="2">
        <v>589</v>
      </c>
      <c r="B590" t="s">
        <v>589</v>
      </c>
      <c r="C590" t="str">
        <f>HYPERLINK("https://talan.bank.gov.ua/get-user-certificate/XA_LLYMH-GLP5-Y5hZWq","Завантажити сертифікат")</f>
        <v>Завантажити сертифікат</v>
      </c>
    </row>
    <row r="591" spans="1:3" x14ac:dyDescent="0.3">
      <c r="A591" s="2">
        <v>590</v>
      </c>
      <c r="B591" t="s">
        <v>590</v>
      </c>
      <c r="C591" t="str">
        <f>HYPERLINK("https://talan.bank.gov.ua/get-user-certificate/XA_LLwgGNbl_Rmmjv-Db","Завантажити сертифікат")</f>
        <v>Завантажити сертифікат</v>
      </c>
    </row>
    <row r="592" spans="1:3" x14ac:dyDescent="0.3">
      <c r="A592" s="2">
        <v>591</v>
      </c>
      <c r="B592" t="s">
        <v>591</v>
      </c>
      <c r="C592" t="str">
        <f>HYPERLINK("https://talan.bank.gov.ua/get-user-certificate/XA_LLZDUsoKwgojQ2oWB","Завантажити сертифікат")</f>
        <v>Завантажити сертифікат</v>
      </c>
    </row>
    <row r="593" spans="1:3" x14ac:dyDescent="0.3">
      <c r="A593" s="2">
        <v>592</v>
      </c>
      <c r="B593" t="s">
        <v>592</v>
      </c>
      <c r="C593" t="str">
        <f>HYPERLINK("https://talan.bank.gov.ua/get-user-certificate/XA_LLwb_j4odq_6T7WaR","Завантажити сертифікат")</f>
        <v>Завантажити сертифікат</v>
      </c>
    </row>
    <row r="594" spans="1:3" x14ac:dyDescent="0.3">
      <c r="A594" s="2">
        <v>593</v>
      </c>
      <c r="B594" t="s">
        <v>593</v>
      </c>
      <c r="C594" t="str">
        <f>HYPERLINK("https://talan.bank.gov.ua/get-user-certificate/XA_LLjXxdFZgyQ6qSwSR","Завантажити сертифікат")</f>
        <v>Завантажити сертифікат</v>
      </c>
    </row>
    <row r="595" spans="1:3" x14ac:dyDescent="0.3">
      <c r="A595" s="2">
        <v>594</v>
      </c>
      <c r="B595" t="s">
        <v>594</v>
      </c>
      <c r="C595" t="str">
        <f>HYPERLINK("https://talan.bank.gov.ua/get-user-certificate/XA_LLQrEk46YLjeNg-te","Завантажити сертифікат")</f>
        <v>Завантажити сертифікат</v>
      </c>
    </row>
    <row r="596" spans="1:3" x14ac:dyDescent="0.3">
      <c r="A596" s="2">
        <v>595</v>
      </c>
      <c r="B596" t="s">
        <v>595</v>
      </c>
      <c r="C596" t="str">
        <f>HYPERLINK("https://talan.bank.gov.ua/get-user-certificate/XA_LLK6xA_EHLzN4ZFf0","Завантажити сертифікат")</f>
        <v>Завантажити сертифікат</v>
      </c>
    </row>
    <row r="597" spans="1:3" x14ac:dyDescent="0.3">
      <c r="A597" s="2">
        <v>596</v>
      </c>
      <c r="B597" t="s">
        <v>596</v>
      </c>
      <c r="C597" t="str">
        <f>HYPERLINK("https://talan.bank.gov.ua/get-user-certificate/XA_LLlAaj1gLQgGTkpbK","Завантажити сертифікат")</f>
        <v>Завантажити сертифікат</v>
      </c>
    </row>
    <row r="598" spans="1:3" x14ac:dyDescent="0.3">
      <c r="A598" s="2">
        <v>597</v>
      </c>
      <c r="B598" t="s">
        <v>597</v>
      </c>
      <c r="C598" t="str">
        <f>HYPERLINK("https://talan.bank.gov.ua/get-user-certificate/XA_LL_8xHKvPzTsziouj","Завантажити сертифікат")</f>
        <v>Завантажити сертифікат</v>
      </c>
    </row>
    <row r="599" spans="1:3" x14ac:dyDescent="0.3">
      <c r="A599" s="2">
        <v>598</v>
      </c>
      <c r="B599" t="s">
        <v>598</v>
      </c>
      <c r="C599" t="str">
        <f>HYPERLINK("https://talan.bank.gov.ua/get-user-certificate/XA_LLaDHmQ5eRF7p2HAn","Завантажити сертифікат")</f>
        <v>Завантажити сертифікат</v>
      </c>
    </row>
    <row r="600" spans="1:3" x14ac:dyDescent="0.3">
      <c r="A600" s="2">
        <v>599</v>
      </c>
      <c r="B600" t="s">
        <v>599</v>
      </c>
      <c r="C600" t="str">
        <f>HYPERLINK("https://talan.bank.gov.ua/get-user-certificate/XA_LLcdA_aLxAxx1vbFf","Завантажити сертифікат")</f>
        <v>Завантажити сертифікат</v>
      </c>
    </row>
    <row r="601" spans="1:3" x14ac:dyDescent="0.3">
      <c r="A601" s="2">
        <v>600</v>
      </c>
      <c r="B601" t="s">
        <v>600</v>
      </c>
      <c r="C601" t="str">
        <f>HYPERLINK("https://talan.bank.gov.ua/get-user-certificate/XA_LLwJ1_N9e6FK9dLBf","Завантажити сертифікат")</f>
        <v>Завантажити сертифікат</v>
      </c>
    </row>
    <row r="602" spans="1:3" x14ac:dyDescent="0.3">
      <c r="A602" s="2">
        <v>601</v>
      </c>
      <c r="B602" t="s">
        <v>601</v>
      </c>
      <c r="C602" t="str">
        <f>HYPERLINK("https://talan.bank.gov.ua/get-user-certificate/XA_LLgmnYB4Ijt7CsEir","Завантажити сертифікат")</f>
        <v>Завантажити сертифікат</v>
      </c>
    </row>
    <row r="603" spans="1:3" x14ac:dyDescent="0.3">
      <c r="A603" s="2">
        <v>602</v>
      </c>
      <c r="B603" t="s">
        <v>602</v>
      </c>
      <c r="C603" t="str">
        <f>HYPERLINK("https://talan.bank.gov.ua/get-user-certificate/XA_LLX8_IyGxhWO6Ci4W","Завантажити сертифікат")</f>
        <v>Завантажити сертифікат</v>
      </c>
    </row>
    <row r="604" spans="1:3" x14ac:dyDescent="0.3">
      <c r="A604" s="2">
        <v>603</v>
      </c>
      <c r="B604" t="s">
        <v>603</v>
      </c>
      <c r="C604" t="str">
        <f>HYPERLINK("https://talan.bank.gov.ua/get-user-certificate/XA_LLHuARX5WU1uyn8Zo","Завантажити сертифікат")</f>
        <v>Завантажити сертифікат</v>
      </c>
    </row>
    <row r="605" spans="1:3" x14ac:dyDescent="0.3">
      <c r="A605" s="2">
        <v>604</v>
      </c>
      <c r="B605" t="s">
        <v>604</v>
      </c>
      <c r="C605" t="str">
        <f>HYPERLINK("https://talan.bank.gov.ua/get-user-certificate/XA_LLo3ZcAav7MMEOEzl","Завантажити сертифікат")</f>
        <v>Завантажити сертифікат</v>
      </c>
    </row>
    <row r="606" spans="1:3" x14ac:dyDescent="0.3">
      <c r="A606" s="2">
        <v>605</v>
      </c>
      <c r="B606" t="s">
        <v>605</v>
      </c>
      <c r="C606" t="str">
        <f>HYPERLINK("https://talan.bank.gov.ua/get-user-certificate/XA_LL0d0sHWfWHPNEoLB","Завантажити сертифікат")</f>
        <v>Завантажити сертифікат</v>
      </c>
    </row>
    <row r="607" spans="1:3" x14ac:dyDescent="0.3">
      <c r="A607" s="2">
        <v>606</v>
      </c>
      <c r="B607" t="s">
        <v>606</v>
      </c>
      <c r="C607" t="str">
        <f>HYPERLINK("https://talan.bank.gov.ua/get-user-certificate/XA_LLhn31YjvJHdxNG9g","Завантажити сертифікат")</f>
        <v>Завантажити сертифікат</v>
      </c>
    </row>
    <row r="608" spans="1:3" x14ac:dyDescent="0.3">
      <c r="A608" s="2">
        <v>607</v>
      </c>
      <c r="B608" t="s">
        <v>607</v>
      </c>
      <c r="C608" t="str">
        <f>HYPERLINK("https://talan.bank.gov.ua/get-user-certificate/XA_LLVWfsWr75mjkNKy-","Завантажити сертифікат")</f>
        <v>Завантажити сертифікат</v>
      </c>
    </row>
    <row r="609" spans="1:3" x14ac:dyDescent="0.3">
      <c r="A609" s="2">
        <v>608</v>
      </c>
      <c r="B609" t="s">
        <v>608</v>
      </c>
      <c r="C609" t="str">
        <f>HYPERLINK("https://talan.bank.gov.ua/get-user-certificate/XA_LLZpQz5jK7MxhFkaK","Завантажити сертифікат")</f>
        <v>Завантажити сертифікат</v>
      </c>
    </row>
    <row r="610" spans="1:3" x14ac:dyDescent="0.3">
      <c r="A610" s="2">
        <v>609</v>
      </c>
      <c r="B610" t="s">
        <v>609</v>
      </c>
      <c r="C610" t="str">
        <f>HYPERLINK("https://talan.bank.gov.ua/get-user-certificate/XA_LLR4xWCdK_4spLPCG","Завантажити сертифікат")</f>
        <v>Завантажити сертифікат</v>
      </c>
    </row>
    <row r="611" spans="1:3" x14ac:dyDescent="0.3">
      <c r="A611" s="2">
        <v>610</v>
      </c>
      <c r="B611" t="s">
        <v>610</v>
      </c>
      <c r="C611" t="str">
        <f>HYPERLINK("https://talan.bank.gov.ua/get-user-certificate/XA_LLYwgkvhuK7gQnEYe","Завантажити сертифікат")</f>
        <v>Завантажити сертифікат</v>
      </c>
    </row>
    <row r="612" spans="1:3" x14ac:dyDescent="0.3">
      <c r="A612" s="2">
        <v>611</v>
      </c>
      <c r="B612" t="s">
        <v>611</v>
      </c>
      <c r="C612" t="str">
        <f>HYPERLINK("https://talan.bank.gov.ua/get-user-certificate/XA_LLiKtJc37qrBXnAIO","Завантажити сертифікат")</f>
        <v>Завантажити сертифікат</v>
      </c>
    </row>
    <row r="613" spans="1:3" x14ac:dyDescent="0.3">
      <c r="A613" s="2">
        <v>612</v>
      </c>
      <c r="B613" t="s">
        <v>612</v>
      </c>
      <c r="C613" t="str">
        <f>HYPERLINK("https://talan.bank.gov.ua/get-user-certificate/XA_LLb9vsE-U_6lwvB07","Завантажити сертифікат")</f>
        <v>Завантажити сертифікат</v>
      </c>
    </row>
    <row r="614" spans="1:3" x14ac:dyDescent="0.3">
      <c r="A614" s="2">
        <v>613</v>
      </c>
      <c r="B614" t="s">
        <v>613</v>
      </c>
      <c r="C614" t="str">
        <f>HYPERLINK("https://talan.bank.gov.ua/get-user-certificate/XA_LLls35IP7PBEJneqz","Завантажити сертифікат")</f>
        <v>Завантажити сертифікат</v>
      </c>
    </row>
    <row r="615" spans="1:3" x14ac:dyDescent="0.3">
      <c r="A615" s="2">
        <v>614</v>
      </c>
      <c r="B615" t="s">
        <v>614</v>
      </c>
      <c r="C615" t="str">
        <f>HYPERLINK("https://talan.bank.gov.ua/get-user-certificate/XA_LLqBVs8V5T9Hqh54N","Завантажити сертифікат")</f>
        <v>Завантажити сертифікат</v>
      </c>
    </row>
    <row r="616" spans="1:3" x14ac:dyDescent="0.3">
      <c r="A616" s="2">
        <v>615</v>
      </c>
      <c r="B616" t="s">
        <v>615</v>
      </c>
      <c r="C616" t="str">
        <f>HYPERLINK("https://talan.bank.gov.ua/get-user-certificate/XA_LLR6PfnE3qFSpYEyx","Завантажити сертифікат")</f>
        <v>Завантажити сертифікат</v>
      </c>
    </row>
    <row r="617" spans="1:3" x14ac:dyDescent="0.3">
      <c r="A617" s="2">
        <v>616</v>
      </c>
      <c r="B617" t="s">
        <v>616</v>
      </c>
      <c r="C617" t="str">
        <f>HYPERLINK("https://talan.bank.gov.ua/get-user-certificate/XA_LLtzEvGkDe6qFs64K","Завантажити сертифікат")</f>
        <v>Завантажити сертифікат</v>
      </c>
    </row>
    <row r="618" spans="1:3" x14ac:dyDescent="0.3">
      <c r="A618" s="2">
        <v>617</v>
      </c>
      <c r="B618" t="s">
        <v>617</v>
      </c>
      <c r="C618" t="str">
        <f>HYPERLINK("https://talan.bank.gov.ua/get-user-certificate/XA_LLChkkMnJUKOFkq2Y","Завантажити сертифікат")</f>
        <v>Завантажити сертифікат</v>
      </c>
    </row>
    <row r="619" spans="1:3" x14ac:dyDescent="0.3">
      <c r="A619" s="2">
        <v>618</v>
      </c>
      <c r="B619" t="s">
        <v>618</v>
      </c>
      <c r="C619" t="str">
        <f>HYPERLINK("https://talan.bank.gov.ua/get-user-certificate/XA_LLtr6HAKD-qHOm3M8","Завантажити сертифікат")</f>
        <v>Завантажити сертифікат</v>
      </c>
    </row>
    <row r="620" spans="1:3" x14ac:dyDescent="0.3">
      <c r="A620" s="2">
        <v>619</v>
      </c>
      <c r="B620" t="s">
        <v>619</v>
      </c>
      <c r="C620" t="str">
        <f>HYPERLINK("https://talan.bank.gov.ua/get-user-certificate/XA_LLc_mhAxCNeVMwOVj","Завантажити сертифікат")</f>
        <v>Завантажити сертифікат</v>
      </c>
    </row>
    <row r="621" spans="1:3" x14ac:dyDescent="0.3">
      <c r="A621" s="2">
        <v>620</v>
      </c>
      <c r="B621" t="s">
        <v>620</v>
      </c>
      <c r="C621" t="str">
        <f>HYPERLINK("https://talan.bank.gov.ua/get-user-certificate/XA_LLDFkeKIfFDvz2L_E","Завантажити сертифікат")</f>
        <v>Завантажити сертифікат</v>
      </c>
    </row>
    <row r="622" spans="1:3" x14ac:dyDescent="0.3">
      <c r="A622" s="2">
        <v>621</v>
      </c>
      <c r="B622" t="s">
        <v>621</v>
      </c>
      <c r="C622" t="str">
        <f>HYPERLINK("https://talan.bank.gov.ua/get-user-certificate/XA_LLA6txuFmVhJJ8ZFB","Завантажити сертифікат")</f>
        <v>Завантажити сертифікат</v>
      </c>
    </row>
    <row r="623" spans="1:3" x14ac:dyDescent="0.3">
      <c r="A623" s="2">
        <v>622</v>
      </c>
      <c r="B623" t="s">
        <v>622</v>
      </c>
      <c r="C623" t="str">
        <f>HYPERLINK("https://talan.bank.gov.ua/get-user-certificate/XA_LLDs4JcCV7Homn540","Завантажити сертифікат")</f>
        <v>Завантажити сертифікат</v>
      </c>
    </row>
    <row r="624" spans="1:3" x14ac:dyDescent="0.3">
      <c r="A624" s="2">
        <v>623</v>
      </c>
      <c r="B624" t="s">
        <v>623</v>
      </c>
      <c r="C624" t="str">
        <f>HYPERLINK("https://talan.bank.gov.ua/get-user-certificate/XA_LLKqB6pC272u740ZI","Завантажити сертифікат")</f>
        <v>Завантажити сертифікат</v>
      </c>
    </row>
    <row r="625" spans="1:3" x14ac:dyDescent="0.3">
      <c r="A625" s="2">
        <v>624</v>
      </c>
      <c r="B625" t="s">
        <v>624</v>
      </c>
      <c r="C625" t="str">
        <f>HYPERLINK("https://talan.bank.gov.ua/get-user-certificate/XA_LLudfO5pwPRvQ17J2","Завантажити сертифікат")</f>
        <v>Завантажити сертифікат</v>
      </c>
    </row>
    <row r="626" spans="1:3" x14ac:dyDescent="0.3">
      <c r="A626" s="2">
        <v>625</v>
      </c>
      <c r="B626" t="s">
        <v>625</v>
      </c>
      <c r="C626" t="str">
        <f>HYPERLINK("https://talan.bank.gov.ua/get-user-certificate/XA_LLK3k8MCqs1PERzat","Завантажити сертифікат")</f>
        <v>Завантажити сертифікат</v>
      </c>
    </row>
    <row r="627" spans="1:3" x14ac:dyDescent="0.3">
      <c r="A627" s="2">
        <v>626</v>
      </c>
      <c r="B627" t="s">
        <v>626</v>
      </c>
      <c r="C627" t="str">
        <f>HYPERLINK("https://talan.bank.gov.ua/get-user-certificate/XA_LLJFLGoDt8x2BrsTg","Завантажити сертифікат")</f>
        <v>Завантажити сертифікат</v>
      </c>
    </row>
    <row r="628" spans="1:3" x14ac:dyDescent="0.3">
      <c r="A628" s="2">
        <v>627</v>
      </c>
      <c r="B628" t="s">
        <v>627</v>
      </c>
      <c r="C628" t="str">
        <f>HYPERLINK("https://talan.bank.gov.ua/get-user-certificate/XA_LLJqmAZDS16jGoZoR","Завантажити сертифікат")</f>
        <v>Завантажити сертифікат</v>
      </c>
    </row>
    <row r="629" spans="1:3" x14ac:dyDescent="0.3">
      <c r="A629" s="2">
        <v>628</v>
      </c>
      <c r="B629" t="s">
        <v>628</v>
      </c>
      <c r="C629" t="str">
        <f>HYPERLINK("https://talan.bank.gov.ua/get-user-certificate/XA_LLr866tgsoLl3LPn_","Завантажити сертифікат")</f>
        <v>Завантажити сертифікат</v>
      </c>
    </row>
    <row r="630" spans="1:3" x14ac:dyDescent="0.3">
      <c r="A630" s="2">
        <v>629</v>
      </c>
      <c r="B630" t="s">
        <v>629</v>
      </c>
      <c r="C630" t="str">
        <f>HYPERLINK("https://talan.bank.gov.ua/get-user-certificate/XA_LLS4vt0hutVtp2ITF","Завантажити сертифікат")</f>
        <v>Завантажити сертифікат</v>
      </c>
    </row>
    <row r="631" spans="1:3" x14ac:dyDescent="0.3">
      <c r="A631" s="2">
        <v>630</v>
      </c>
      <c r="B631" t="s">
        <v>630</v>
      </c>
      <c r="C631" t="str">
        <f>HYPERLINK("https://talan.bank.gov.ua/get-user-certificate/XA_LL3DB8qNwLSMzIniu","Завантажити сертифікат")</f>
        <v>Завантажити сертифікат</v>
      </c>
    </row>
    <row r="632" spans="1:3" x14ac:dyDescent="0.3">
      <c r="A632" s="2">
        <v>631</v>
      </c>
      <c r="B632" t="s">
        <v>631</v>
      </c>
      <c r="C632" t="str">
        <f>HYPERLINK("https://talan.bank.gov.ua/get-user-certificate/XA_LLh4r8pxMsdmCbFDK","Завантажити сертифікат")</f>
        <v>Завантажити сертифікат</v>
      </c>
    </row>
    <row r="633" spans="1:3" x14ac:dyDescent="0.3">
      <c r="A633" s="2">
        <v>632</v>
      </c>
      <c r="B633" t="s">
        <v>632</v>
      </c>
      <c r="C633" t="str">
        <f>HYPERLINK("https://talan.bank.gov.ua/get-user-certificate/XA_LLTPHDUWSb2Ynbhf6","Завантажити сертифікат")</f>
        <v>Завантажити сертифікат</v>
      </c>
    </row>
    <row r="634" spans="1:3" x14ac:dyDescent="0.3">
      <c r="A634" s="2">
        <v>633</v>
      </c>
      <c r="B634" t="s">
        <v>633</v>
      </c>
      <c r="C634" t="str">
        <f>HYPERLINK("https://talan.bank.gov.ua/get-user-certificate/XA_LLhKaKdaB206o59ML","Завантажити сертифікат")</f>
        <v>Завантажити сертифікат</v>
      </c>
    </row>
    <row r="635" spans="1:3" x14ac:dyDescent="0.3">
      <c r="A635" s="2">
        <v>634</v>
      </c>
      <c r="B635" t="s">
        <v>634</v>
      </c>
      <c r="C635" t="str">
        <f>HYPERLINK("https://talan.bank.gov.ua/get-user-certificate/XA_LL0Yq6xTaWMSPL-7-","Завантажити сертифікат")</f>
        <v>Завантажити сертифікат</v>
      </c>
    </row>
    <row r="636" spans="1:3" x14ac:dyDescent="0.3">
      <c r="A636" s="2">
        <v>635</v>
      </c>
      <c r="B636" t="s">
        <v>635</v>
      </c>
      <c r="C636" t="str">
        <f>HYPERLINK("https://talan.bank.gov.ua/get-user-certificate/XA_LLJbTWjzCBfOEsa4r","Завантажити сертифікат")</f>
        <v>Завантажити сертифікат</v>
      </c>
    </row>
    <row r="637" spans="1:3" x14ac:dyDescent="0.3">
      <c r="A637" s="2">
        <v>636</v>
      </c>
      <c r="B637" t="s">
        <v>636</v>
      </c>
      <c r="C637" t="str">
        <f>HYPERLINK("https://talan.bank.gov.ua/get-user-certificate/XA_LLmserjgEZieV_MSP","Завантажити сертифікат")</f>
        <v>Завантажити сертифікат</v>
      </c>
    </row>
    <row r="638" spans="1:3" x14ac:dyDescent="0.3">
      <c r="A638" s="2">
        <v>637</v>
      </c>
      <c r="B638" t="s">
        <v>637</v>
      </c>
      <c r="C638" t="str">
        <f>HYPERLINK("https://talan.bank.gov.ua/get-user-certificate/XA_LLZexE7PS1H4mPj2W","Завантажити сертифікат")</f>
        <v>Завантажити сертифікат</v>
      </c>
    </row>
    <row r="639" spans="1:3" x14ac:dyDescent="0.3">
      <c r="A639" s="2">
        <v>638</v>
      </c>
      <c r="B639" t="s">
        <v>638</v>
      </c>
      <c r="C639" t="str">
        <f>HYPERLINK("https://talan.bank.gov.ua/get-user-certificate/XA_LLdQcO09ngVgX39BH","Завантажити сертифікат")</f>
        <v>Завантажити сертифікат</v>
      </c>
    </row>
    <row r="640" spans="1:3" x14ac:dyDescent="0.3">
      <c r="A640" s="2">
        <v>639</v>
      </c>
      <c r="B640" t="s">
        <v>639</v>
      </c>
      <c r="C640" t="str">
        <f>HYPERLINK("https://talan.bank.gov.ua/get-user-certificate/XA_LL80qFkngq3bjdvVE","Завантажити сертифікат")</f>
        <v>Завантажити сертифікат</v>
      </c>
    </row>
    <row r="641" spans="1:3" x14ac:dyDescent="0.3">
      <c r="A641" s="2">
        <v>640</v>
      </c>
      <c r="B641" t="s">
        <v>640</v>
      </c>
      <c r="C641" t="str">
        <f>HYPERLINK("https://talan.bank.gov.ua/get-user-certificate/XA_LLRbsMdnGE870Vaxn","Завантажити сертифікат")</f>
        <v>Завантажити сертифікат</v>
      </c>
    </row>
    <row r="642" spans="1:3" x14ac:dyDescent="0.3">
      <c r="A642" s="2">
        <v>641</v>
      </c>
      <c r="B642" t="s">
        <v>641</v>
      </c>
      <c r="C642" t="str">
        <f>HYPERLINK("https://talan.bank.gov.ua/get-user-certificate/XA_LLliaFP9IowwLTZxD","Завантажити сертифікат")</f>
        <v>Завантажити сертифікат</v>
      </c>
    </row>
    <row r="643" spans="1:3" x14ac:dyDescent="0.3">
      <c r="A643" s="2">
        <v>642</v>
      </c>
      <c r="B643" t="s">
        <v>642</v>
      </c>
      <c r="C643" t="str">
        <f>HYPERLINK("https://talan.bank.gov.ua/get-user-certificate/XA_LL-PmMpWAX99uowOn","Завантажити сертифікат")</f>
        <v>Завантажити сертифікат</v>
      </c>
    </row>
    <row r="644" spans="1:3" x14ac:dyDescent="0.3">
      <c r="A644" s="2">
        <v>643</v>
      </c>
      <c r="B644" t="s">
        <v>643</v>
      </c>
      <c r="C644" t="str">
        <f>HYPERLINK("https://talan.bank.gov.ua/get-user-certificate/XA_LLsKmECRHOig6Xn-O","Завантажити сертифікат")</f>
        <v>Завантажити сертифікат</v>
      </c>
    </row>
    <row r="645" spans="1:3" x14ac:dyDescent="0.3">
      <c r="A645" s="2">
        <v>644</v>
      </c>
      <c r="B645" t="s">
        <v>644</v>
      </c>
      <c r="C645" t="str">
        <f>HYPERLINK("https://talan.bank.gov.ua/get-user-certificate/XA_LLbG9lkEYms5TtZ70","Завантажити сертифікат")</f>
        <v>Завантажити сертифікат</v>
      </c>
    </row>
    <row r="646" spans="1:3" x14ac:dyDescent="0.3">
      <c r="A646" s="2">
        <v>645</v>
      </c>
      <c r="B646" t="s">
        <v>645</v>
      </c>
      <c r="C646" t="str">
        <f>HYPERLINK("https://talan.bank.gov.ua/get-user-certificate/XA_LLGZRayYzia4y68Yd","Завантажити сертифікат")</f>
        <v>Завантажити сертифікат</v>
      </c>
    </row>
    <row r="647" spans="1:3" x14ac:dyDescent="0.3">
      <c r="A647" s="2">
        <v>646</v>
      </c>
      <c r="B647" t="s">
        <v>639</v>
      </c>
      <c r="C647" t="str">
        <f>HYPERLINK("https://talan.bank.gov.ua/get-user-certificate/XA_LLcieh54NQlQwTnxz","Завантажити сертифікат")</f>
        <v>Завантажити сертифікат</v>
      </c>
    </row>
    <row r="648" spans="1:3" x14ac:dyDescent="0.3">
      <c r="A648" s="2">
        <v>647</v>
      </c>
      <c r="B648" t="s">
        <v>646</v>
      </c>
      <c r="C648" t="str">
        <f>HYPERLINK("https://talan.bank.gov.ua/get-user-certificate/XA_LL-yC7QYxijofKh3b","Завантажити сертифікат")</f>
        <v>Завантажити сертифікат</v>
      </c>
    </row>
    <row r="649" spans="1:3" x14ac:dyDescent="0.3">
      <c r="A649" s="2">
        <v>648</v>
      </c>
      <c r="B649" t="s">
        <v>647</v>
      </c>
      <c r="C649" t="str">
        <f>HYPERLINK("https://talan.bank.gov.ua/get-user-certificate/XA_LLDtrjftdeeCb3VZm","Завантажити сертифікат")</f>
        <v>Завантажити сертифікат</v>
      </c>
    </row>
    <row r="650" spans="1:3" x14ac:dyDescent="0.3">
      <c r="A650" s="2">
        <v>649</v>
      </c>
      <c r="B650" t="s">
        <v>648</v>
      </c>
      <c r="C650" t="str">
        <f>HYPERLINK("https://talan.bank.gov.ua/get-user-certificate/XA_LLP8nfDjkfBpDfMFO","Завантажити сертифікат")</f>
        <v>Завантажити сертифікат</v>
      </c>
    </row>
    <row r="651" spans="1:3" x14ac:dyDescent="0.3">
      <c r="A651" s="2">
        <v>650</v>
      </c>
      <c r="B651" t="s">
        <v>649</v>
      </c>
      <c r="C651" t="str">
        <f>HYPERLINK("https://talan.bank.gov.ua/get-user-certificate/XA_LL84nVf_wsaUXpY_9","Завантажити сертифікат")</f>
        <v>Завантажити сертифікат</v>
      </c>
    </row>
    <row r="652" spans="1:3" x14ac:dyDescent="0.3">
      <c r="A652" s="2">
        <v>651</v>
      </c>
      <c r="B652" t="s">
        <v>650</v>
      </c>
      <c r="C652" t="str">
        <f>HYPERLINK("https://talan.bank.gov.ua/get-user-certificate/XA_LLsgO9tTCp_z4MT1U","Завантажити сертифікат")</f>
        <v>Завантажити сертифікат</v>
      </c>
    </row>
    <row r="653" spans="1:3" x14ac:dyDescent="0.3">
      <c r="A653" s="2">
        <v>652</v>
      </c>
      <c r="B653" t="s">
        <v>651</v>
      </c>
      <c r="C653" t="str">
        <f>HYPERLINK("https://talan.bank.gov.ua/get-user-certificate/XA_LLd8YmJzNWxlpZwdq","Завантажити сертифікат")</f>
        <v>Завантажити сертифікат</v>
      </c>
    </row>
    <row r="654" spans="1:3" x14ac:dyDescent="0.3">
      <c r="A654" s="2">
        <v>653</v>
      </c>
      <c r="B654" t="s">
        <v>652</v>
      </c>
      <c r="C654" t="str">
        <f>HYPERLINK("https://talan.bank.gov.ua/get-user-certificate/XA_LLE2ZjTkDw1WjisXB","Завантажити сертифікат")</f>
        <v>Завантажити сертифікат</v>
      </c>
    </row>
    <row r="655" spans="1:3" x14ac:dyDescent="0.3">
      <c r="A655" s="2">
        <v>654</v>
      </c>
      <c r="B655" t="s">
        <v>653</v>
      </c>
      <c r="C655" t="str">
        <f>HYPERLINK("https://talan.bank.gov.ua/get-user-certificate/XA_LLh9VaseAxWhxG7Qd","Завантажити сертифікат")</f>
        <v>Завантажити сертифікат</v>
      </c>
    </row>
    <row r="656" spans="1:3" x14ac:dyDescent="0.3">
      <c r="A656" s="2">
        <v>655</v>
      </c>
      <c r="B656" t="s">
        <v>654</v>
      </c>
      <c r="C656" t="str">
        <f>HYPERLINK("https://talan.bank.gov.ua/get-user-certificate/XA_LLbayHoC5oTgDxryH","Завантажити сертифікат")</f>
        <v>Завантажити сертифікат</v>
      </c>
    </row>
    <row r="657" spans="1:3" x14ac:dyDescent="0.3">
      <c r="A657" s="2">
        <v>656</v>
      </c>
      <c r="B657" t="s">
        <v>655</v>
      </c>
      <c r="C657" t="str">
        <f>HYPERLINK("https://talan.bank.gov.ua/get-user-certificate/XA_LLpF8lqEOvjQilYe7","Завантажити сертифікат")</f>
        <v>Завантажити сертифікат</v>
      </c>
    </row>
    <row r="658" spans="1:3" x14ac:dyDescent="0.3">
      <c r="A658" s="2">
        <v>657</v>
      </c>
      <c r="B658" t="s">
        <v>656</v>
      </c>
      <c r="C658" t="str">
        <f>HYPERLINK("https://talan.bank.gov.ua/get-user-certificate/XA_LLuCNhgYK7fTkCNt3","Завантажити сертифікат")</f>
        <v>Завантажити сертифікат</v>
      </c>
    </row>
    <row r="659" spans="1:3" x14ac:dyDescent="0.3">
      <c r="A659" s="2">
        <v>658</v>
      </c>
      <c r="B659" t="s">
        <v>657</v>
      </c>
      <c r="C659" t="str">
        <f>HYPERLINK("https://talan.bank.gov.ua/get-user-certificate/XA_LLZD1UNQhWwQCDWe_","Завантажити сертифікат")</f>
        <v>Завантажити сертифікат</v>
      </c>
    </row>
    <row r="660" spans="1:3" x14ac:dyDescent="0.3">
      <c r="A660" s="2">
        <v>659</v>
      </c>
      <c r="B660" t="s">
        <v>658</v>
      </c>
      <c r="C660" t="str">
        <f>HYPERLINK("https://talan.bank.gov.ua/get-user-certificate/XA_LLHOzuMU0a2U7iH75","Завантажити сертифікат")</f>
        <v>Завантажити сертифікат</v>
      </c>
    </row>
    <row r="661" spans="1:3" x14ac:dyDescent="0.3">
      <c r="A661" s="2">
        <v>660</v>
      </c>
      <c r="B661" t="s">
        <v>659</v>
      </c>
      <c r="C661" t="str">
        <f>HYPERLINK("https://talan.bank.gov.ua/get-user-certificate/XA_LL_JPoAhdpUctu-TR","Завантажити сертифікат")</f>
        <v>Завантажити сертифікат</v>
      </c>
    </row>
    <row r="662" spans="1:3" x14ac:dyDescent="0.3">
      <c r="A662" s="2">
        <v>661</v>
      </c>
      <c r="B662" t="s">
        <v>660</v>
      </c>
      <c r="C662" t="str">
        <f>HYPERLINK("https://talan.bank.gov.ua/get-user-certificate/XA_LLackX03-8wsgl41N","Завантажити сертифікат")</f>
        <v>Завантажити сертифікат</v>
      </c>
    </row>
    <row r="663" spans="1:3" x14ac:dyDescent="0.3">
      <c r="A663" s="2">
        <v>662</v>
      </c>
      <c r="B663" t="s">
        <v>661</v>
      </c>
      <c r="C663" t="str">
        <f>HYPERLINK("https://talan.bank.gov.ua/get-user-certificate/XA_LLt7C6w3QlTvJq94K","Завантажити сертифікат")</f>
        <v>Завантажити сертифікат</v>
      </c>
    </row>
    <row r="664" spans="1:3" x14ac:dyDescent="0.3">
      <c r="A664" s="2">
        <v>663</v>
      </c>
      <c r="B664" t="s">
        <v>662</v>
      </c>
      <c r="C664" t="str">
        <f>HYPERLINK("https://talan.bank.gov.ua/get-user-certificate/XA_LL6x8GJviB5szfU64","Завантажити сертифікат")</f>
        <v>Завантажити сертифікат</v>
      </c>
    </row>
    <row r="665" spans="1:3" x14ac:dyDescent="0.3">
      <c r="A665" s="2">
        <v>664</v>
      </c>
      <c r="B665" t="s">
        <v>663</v>
      </c>
      <c r="C665" t="str">
        <f>HYPERLINK("https://talan.bank.gov.ua/get-user-certificate/XA_LLimqKbpNfziOe2gL","Завантажити сертифікат")</f>
        <v>Завантажити сертифікат</v>
      </c>
    </row>
    <row r="666" spans="1:3" x14ac:dyDescent="0.3">
      <c r="A666" s="2">
        <v>665</v>
      </c>
      <c r="B666" t="s">
        <v>664</v>
      </c>
      <c r="C666" t="str">
        <f>HYPERLINK("https://talan.bank.gov.ua/get-user-certificate/XA_LLeoQFqBlJCPHJhLb","Завантажити сертифікат")</f>
        <v>Завантажити сертифікат</v>
      </c>
    </row>
    <row r="667" spans="1:3" x14ac:dyDescent="0.3">
      <c r="A667" s="2">
        <v>666</v>
      </c>
      <c r="B667" t="s">
        <v>665</v>
      </c>
      <c r="C667" t="str">
        <f>HYPERLINK("https://talan.bank.gov.ua/get-user-certificate/XA_LL4n3REi4U4b6maH7","Завантажити сертифікат")</f>
        <v>Завантажити сертифікат</v>
      </c>
    </row>
    <row r="668" spans="1:3" x14ac:dyDescent="0.3">
      <c r="A668" s="2">
        <v>667</v>
      </c>
      <c r="B668" t="s">
        <v>666</v>
      </c>
      <c r="C668" t="str">
        <f>HYPERLINK("https://talan.bank.gov.ua/get-user-certificate/XA_LLbNbgTPVtuV_ogeK","Завантажити сертифікат")</f>
        <v>Завантажити сертифікат</v>
      </c>
    </row>
    <row r="669" spans="1:3" x14ac:dyDescent="0.3">
      <c r="A669" s="2">
        <v>668</v>
      </c>
      <c r="B669" t="s">
        <v>667</v>
      </c>
      <c r="C669" t="str">
        <f>HYPERLINK("https://talan.bank.gov.ua/get-user-certificate/XA_LLfPs9uXjgYg05h4f","Завантажити сертифікат")</f>
        <v>Завантажити сертифікат</v>
      </c>
    </row>
    <row r="670" spans="1:3" x14ac:dyDescent="0.3">
      <c r="A670" s="2">
        <v>669</v>
      </c>
      <c r="B670" t="s">
        <v>668</v>
      </c>
      <c r="C670" t="str">
        <f>HYPERLINK("https://talan.bank.gov.ua/get-user-certificate/XA_LLQw09oqUoM9g7pQj","Завантажити сертифікат")</f>
        <v>Завантажити сертифікат</v>
      </c>
    </row>
    <row r="671" spans="1:3" x14ac:dyDescent="0.3">
      <c r="A671" s="2">
        <v>670</v>
      </c>
      <c r="B671" t="s">
        <v>669</v>
      </c>
      <c r="C671" t="str">
        <f>HYPERLINK("https://talan.bank.gov.ua/get-user-certificate/XA_LLAiuf3XjdU3J_2DR","Завантажити сертифікат")</f>
        <v>Завантажити сертифікат</v>
      </c>
    </row>
    <row r="672" spans="1:3" x14ac:dyDescent="0.3">
      <c r="A672" s="2">
        <v>671</v>
      </c>
      <c r="B672" t="s">
        <v>670</v>
      </c>
      <c r="C672" t="str">
        <f>HYPERLINK("https://talan.bank.gov.ua/get-user-certificate/XA_LL4pLXjKol6KVgkbC","Завантажити сертифікат")</f>
        <v>Завантажити сертифікат</v>
      </c>
    </row>
    <row r="673" spans="1:3" x14ac:dyDescent="0.3">
      <c r="A673" s="2">
        <v>672</v>
      </c>
      <c r="B673" t="s">
        <v>671</v>
      </c>
      <c r="C673" t="str">
        <f>HYPERLINK("https://talan.bank.gov.ua/get-user-certificate/XA_LLHgOi7wrf3GnItbb","Завантажити сертифікат")</f>
        <v>Завантажити сертифікат</v>
      </c>
    </row>
    <row r="674" spans="1:3" x14ac:dyDescent="0.3">
      <c r="A674" s="2">
        <v>673</v>
      </c>
      <c r="B674" t="s">
        <v>672</v>
      </c>
      <c r="C674" t="str">
        <f>HYPERLINK("https://talan.bank.gov.ua/get-user-certificate/XA_LL0BIG6w4ycwxCRdL","Завантажити сертифікат")</f>
        <v>Завантажити сертифікат</v>
      </c>
    </row>
    <row r="675" spans="1:3" x14ac:dyDescent="0.3">
      <c r="A675" s="2">
        <v>674</v>
      </c>
      <c r="B675" t="s">
        <v>673</v>
      </c>
      <c r="C675" t="str">
        <f>HYPERLINK("https://talan.bank.gov.ua/get-user-certificate/XA_LLXUd6B1jow2XZkVz","Завантажити сертифікат")</f>
        <v>Завантажити сертифікат</v>
      </c>
    </row>
    <row r="676" spans="1:3" x14ac:dyDescent="0.3">
      <c r="A676" s="2">
        <v>675</v>
      </c>
      <c r="B676" t="s">
        <v>674</v>
      </c>
      <c r="C676" t="str">
        <f>HYPERLINK("https://talan.bank.gov.ua/get-user-certificate/XA_LLmGWDjl4TwfntVp8","Завантажити сертифікат")</f>
        <v>Завантажити сертифікат</v>
      </c>
    </row>
    <row r="677" spans="1:3" x14ac:dyDescent="0.3">
      <c r="A677" s="2">
        <v>676</v>
      </c>
      <c r="B677" t="s">
        <v>675</v>
      </c>
      <c r="C677" t="str">
        <f>HYPERLINK("https://talan.bank.gov.ua/get-user-certificate/XA_LL2b8xIAv3yGe3ldS","Завантажити сертифікат")</f>
        <v>Завантажити сертифікат</v>
      </c>
    </row>
    <row r="678" spans="1:3" x14ac:dyDescent="0.3">
      <c r="A678" s="2">
        <v>677</v>
      </c>
      <c r="B678" t="s">
        <v>676</v>
      </c>
      <c r="C678" t="str">
        <f>HYPERLINK("https://talan.bank.gov.ua/get-user-certificate/XA_LLLBOnNiqp-2BUaV1","Завантажити сертифікат")</f>
        <v>Завантажити сертифікат</v>
      </c>
    </row>
    <row r="679" spans="1:3" x14ac:dyDescent="0.3">
      <c r="A679" s="2">
        <v>678</v>
      </c>
      <c r="B679" t="s">
        <v>677</v>
      </c>
      <c r="C679" t="str">
        <f>HYPERLINK("https://talan.bank.gov.ua/get-user-certificate/XA_LLsonaBAZer69zl48","Завантажити сертифікат")</f>
        <v>Завантажити сертифікат</v>
      </c>
    </row>
    <row r="680" spans="1:3" x14ac:dyDescent="0.3">
      <c r="A680" s="2">
        <v>679</v>
      </c>
      <c r="B680" t="s">
        <v>678</v>
      </c>
      <c r="C680" t="str">
        <f>HYPERLINK("https://talan.bank.gov.ua/get-user-certificate/XA_LLvbHxSqQzxvLaatm","Завантажити сертифікат")</f>
        <v>Завантажити сертифікат</v>
      </c>
    </row>
    <row r="681" spans="1:3" x14ac:dyDescent="0.3">
      <c r="A681" s="2">
        <v>680</v>
      </c>
      <c r="B681" t="s">
        <v>679</v>
      </c>
      <c r="C681" t="str">
        <f>HYPERLINK("https://talan.bank.gov.ua/get-user-certificate/XA_LLLmMVa15FxJxpSkV","Завантажити сертифікат")</f>
        <v>Завантажити сертифікат</v>
      </c>
    </row>
    <row r="682" spans="1:3" x14ac:dyDescent="0.3">
      <c r="A682" s="2">
        <v>681</v>
      </c>
      <c r="B682" t="s">
        <v>680</v>
      </c>
      <c r="C682" t="str">
        <f>HYPERLINK("https://talan.bank.gov.ua/get-user-certificate/XA_LLGV44HuAv_kW7MNF","Завантажити сертифікат")</f>
        <v>Завантажити сертифікат</v>
      </c>
    </row>
    <row r="683" spans="1:3" x14ac:dyDescent="0.3">
      <c r="A683" s="2">
        <v>682</v>
      </c>
      <c r="B683" t="s">
        <v>681</v>
      </c>
      <c r="C683" t="str">
        <f>HYPERLINK("https://talan.bank.gov.ua/get-user-certificate/XA_LLoN0BYlkEunQjuIs","Завантажити сертифікат")</f>
        <v>Завантажити сертифікат</v>
      </c>
    </row>
    <row r="684" spans="1:3" x14ac:dyDescent="0.3">
      <c r="A684" s="2">
        <v>683</v>
      </c>
      <c r="B684" t="s">
        <v>682</v>
      </c>
      <c r="C684" t="str">
        <f>HYPERLINK("https://talan.bank.gov.ua/get-user-certificate/XA_LLvv_6tZ5anI8tsr7","Завантажити сертифікат")</f>
        <v>Завантажити сертифікат</v>
      </c>
    </row>
    <row r="685" spans="1:3" x14ac:dyDescent="0.3">
      <c r="A685" s="2">
        <v>684</v>
      </c>
      <c r="B685" t="s">
        <v>683</v>
      </c>
      <c r="C685" t="str">
        <f>HYPERLINK("https://talan.bank.gov.ua/get-user-certificate/XA_LLBQaxXsS-WiRVY4J","Завантажити сертифікат")</f>
        <v>Завантажити сертифікат</v>
      </c>
    </row>
    <row r="686" spans="1:3" x14ac:dyDescent="0.3">
      <c r="A686" s="2">
        <v>685</v>
      </c>
      <c r="B686" t="s">
        <v>684</v>
      </c>
      <c r="C686" t="str">
        <f>HYPERLINK("https://talan.bank.gov.ua/get-user-certificate/XA_LLVTn3_esbEXPqTa8","Завантажити сертифікат")</f>
        <v>Завантажити сертифікат</v>
      </c>
    </row>
    <row r="687" spans="1:3" x14ac:dyDescent="0.3">
      <c r="A687" s="2">
        <v>686</v>
      </c>
      <c r="B687" t="s">
        <v>685</v>
      </c>
      <c r="C687" t="str">
        <f>HYPERLINK("https://talan.bank.gov.ua/get-user-certificate/XA_LLpp7tFj1oACm8G3A","Завантажити сертифікат")</f>
        <v>Завантажити сертифікат</v>
      </c>
    </row>
    <row r="688" spans="1:3" x14ac:dyDescent="0.3">
      <c r="A688" s="2">
        <v>687</v>
      </c>
      <c r="B688" t="s">
        <v>686</v>
      </c>
      <c r="C688" t="str">
        <f>HYPERLINK("https://talan.bank.gov.ua/get-user-certificate/XA_LLB_MlJYSSQ4LAuQt","Завантажити сертифікат")</f>
        <v>Завантажити сертифікат</v>
      </c>
    </row>
    <row r="689" spans="1:3" x14ac:dyDescent="0.3">
      <c r="A689" s="2">
        <v>688</v>
      </c>
      <c r="B689" t="s">
        <v>687</v>
      </c>
      <c r="C689" t="str">
        <f>HYPERLINK("https://talan.bank.gov.ua/get-user-certificate/XA_LLcrV4Txqg4Ojw8IO","Завантажити сертифікат")</f>
        <v>Завантажити сертифікат</v>
      </c>
    </row>
    <row r="690" spans="1:3" x14ac:dyDescent="0.3">
      <c r="A690" s="2">
        <v>689</v>
      </c>
      <c r="B690" t="s">
        <v>688</v>
      </c>
      <c r="C690" t="str">
        <f>HYPERLINK("https://talan.bank.gov.ua/get-user-certificate/XA_LLhBdhBthBYGW6pwG","Завантажити сертифікат")</f>
        <v>Завантажити сертифікат</v>
      </c>
    </row>
    <row r="691" spans="1:3" x14ac:dyDescent="0.3">
      <c r="A691" s="2">
        <v>690</v>
      </c>
      <c r="B691" t="s">
        <v>689</v>
      </c>
      <c r="C691" t="str">
        <f>HYPERLINK("https://talan.bank.gov.ua/get-user-certificate/XA_LLMTL_hJTrnukwh9L","Завантажити сертифікат")</f>
        <v>Завантажити сертифікат</v>
      </c>
    </row>
    <row r="692" spans="1:3" x14ac:dyDescent="0.3">
      <c r="A692" s="2">
        <v>691</v>
      </c>
      <c r="B692" t="s">
        <v>690</v>
      </c>
      <c r="C692" t="str">
        <f>HYPERLINK("https://talan.bank.gov.ua/get-user-certificate/XA_LLyfho9Y_j5svRl8f","Завантажити сертифікат")</f>
        <v>Завантажити сертифікат</v>
      </c>
    </row>
    <row r="693" spans="1:3" x14ac:dyDescent="0.3">
      <c r="A693" s="2">
        <v>692</v>
      </c>
      <c r="B693" t="s">
        <v>691</v>
      </c>
      <c r="C693" t="str">
        <f>HYPERLINK("https://talan.bank.gov.ua/get-user-certificate/XA_LL40OnPVxykc68PEr","Завантажити сертифікат")</f>
        <v>Завантажити сертифікат</v>
      </c>
    </row>
    <row r="694" spans="1:3" x14ac:dyDescent="0.3">
      <c r="A694" s="2">
        <v>693</v>
      </c>
      <c r="B694" t="s">
        <v>692</v>
      </c>
      <c r="C694" t="str">
        <f>HYPERLINK("https://talan.bank.gov.ua/get-user-certificate/XA_LL0E0L5xmI7tcRuxd","Завантажити сертифікат")</f>
        <v>Завантажити сертифікат</v>
      </c>
    </row>
    <row r="695" spans="1:3" x14ac:dyDescent="0.3">
      <c r="A695" s="2">
        <v>694</v>
      </c>
      <c r="B695" t="s">
        <v>693</v>
      </c>
      <c r="C695" t="str">
        <f>HYPERLINK("https://talan.bank.gov.ua/get-user-certificate/XA_LLuARqFctqKTGcUPG","Завантажити сертифікат")</f>
        <v>Завантажити сертифікат</v>
      </c>
    </row>
    <row r="696" spans="1:3" x14ac:dyDescent="0.3">
      <c r="A696" s="2">
        <v>695</v>
      </c>
      <c r="B696" t="s">
        <v>694</v>
      </c>
      <c r="C696" t="str">
        <f>HYPERLINK("https://talan.bank.gov.ua/get-user-certificate/XA_LLvUpxPGhEIQYdH5q","Завантажити сертифікат")</f>
        <v>Завантажити сертифікат</v>
      </c>
    </row>
    <row r="697" spans="1:3" x14ac:dyDescent="0.3">
      <c r="A697" s="2">
        <v>696</v>
      </c>
      <c r="B697" t="s">
        <v>695</v>
      </c>
      <c r="C697" t="str">
        <f>HYPERLINK("https://talan.bank.gov.ua/get-user-certificate/XA_LLInl7TUMteHIju97","Завантажити сертифікат")</f>
        <v>Завантажити сертифікат</v>
      </c>
    </row>
    <row r="698" spans="1:3" x14ac:dyDescent="0.3">
      <c r="A698" s="2">
        <v>697</v>
      </c>
      <c r="B698" t="s">
        <v>696</v>
      </c>
      <c r="C698" t="str">
        <f>HYPERLINK("https://talan.bank.gov.ua/get-user-certificate/XA_LLjYImqFPUO5Btpfd","Завантажити сертифікат")</f>
        <v>Завантажити сертифікат</v>
      </c>
    </row>
    <row r="699" spans="1:3" x14ac:dyDescent="0.3">
      <c r="A699" s="2">
        <v>698</v>
      </c>
      <c r="B699" t="s">
        <v>697</v>
      </c>
      <c r="C699" t="str">
        <f>HYPERLINK("https://talan.bank.gov.ua/get-user-certificate/XA_LLLy5MIGL0QuE-ntR","Завантажити сертифікат")</f>
        <v>Завантажити сертифікат</v>
      </c>
    </row>
    <row r="700" spans="1:3" x14ac:dyDescent="0.3">
      <c r="A700" s="2">
        <v>699</v>
      </c>
      <c r="B700" t="s">
        <v>698</v>
      </c>
      <c r="C700" t="str">
        <f>HYPERLINK("https://talan.bank.gov.ua/get-user-certificate/XA_LLTYGZiok2vnK4VxE","Завантажити сертифікат")</f>
        <v>Завантажити сертифікат</v>
      </c>
    </row>
    <row r="701" spans="1:3" x14ac:dyDescent="0.3">
      <c r="A701" s="2">
        <v>700</v>
      </c>
      <c r="B701" t="s">
        <v>699</v>
      </c>
      <c r="C701" t="str">
        <f>HYPERLINK("https://talan.bank.gov.ua/get-user-certificate/XA_LLym79G8ySFQ4lqiE","Завантажити сертифікат")</f>
        <v>Завантажити сертифікат</v>
      </c>
    </row>
    <row r="702" spans="1:3" x14ac:dyDescent="0.3">
      <c r="A702" s="2">
        <v>701</v>
      </c>
      <c r="B702" t="s">
        <v>700</v>
      </c>
      <c r="C702" t="str">
        <f>HYPERLINK("https://talan.bank.gov.ua/get-user-certificate/XA_LL1AvwEcBS0hvqQDr","Завантажити сертифікат")</f>
        <v>Завантажити сертифікат</v>
      </c>
    </row>
    <row r="703" spans="1:3" x14ac:dyDescent="0.3">
      <c r="A703" s="2">
        <v>702</v>
      </c>
      <c r="B703" t="s">
        <v>701</v>
      </c>
      <c r="C703" t="str">
        <f>HYPERLINK("https://talan.bank.gov.ua/get-user-certificate/XA_LLY57wi0NR-mN6QZ3","Завантажити сертифікат")</f>
        <v>Завантажити сертифікат</v>
      </c>
    </row>
    <row r="704" spans="1:3" x14ac:dyDescent="0.3">
      <c r="A704" s="2">
        <v>703</v>
      </c>
      <c r="B704" t="s">
        <v>702</v>
      </c>
      <c r="C704" t="str">
        <f>HYPERLINK("https://talan.bank.gov.ua/get-user-certificate/XA_LLDWtmkreSsocdLA_","Завантажити сертифікат")</f>
        <v>Завантажити сертифікат</v>
      </c>
    </row>
    <row r="705" spans="1:3" x14ac:dyDescent="0.3">
      <c r="A705" s="2">
        <v>704</v>
      </c>
      <c r="B705" t="s">
        <v>703</v>
      </c>
      <c r="C705" t="str">
        <f>HYPERLINK("https://talan.bank.gov.ua/get-user-certificate/XA_LL9Q5wRJWf2kJH9ph","Завантажити сертифікат")</f>
        <v>Завантажити сертифікат</v>
      </c>
    </row>
    <row r="706" spans="1:3" x14ac:dyDescent="0.3">
      <c r="A706" s="2">
        <v>705</v>
      </c>
      <c r="B706" t="s">
        <v>704</v>
      </c>
      <c r="C706" t="str">
        <f>HYPERLINK("https://talan.bank.gov.ua/get-user-certificate/XA_LLKnOf1AF8faKgbmc","Завантажити сертифікат")</f>
        <v>Завантажити сертифікат</v>
      </c>
    </row>
    <row r="707" spans="1:3" x14ac:dyDescent="0.3">
      <c r="A707" s="2">
        <v>706</v>
      </c>
      <c r="B707" t="s">
        <v>705</v>
      </c>
      <c r="C707" t="str">
        <f>HYPERLINK("https://talan.bank.gov.ua/get-user-certificate/XA_LLHscVQd0KOUpsUGy","Завантажити сертифікат")</f>
        <v>Завантажити сертифікат</v>
      </c>
    </row>
    <row r="708" spans="1:3" x14ac:dyDescent="0.3">
      <c r="A708" s="2">
        <v>707</v>
      </c>
      <c r="B708" t="s">
        <v>706</v>
      </c>
      <c r="C708" t="str">
        <f>HYPERLINK("https://talan.bank.gov.ua/get-user-certificate/XA_LL_iL_ZYh_Ma3GQhf","Завантажити сертифікат")</f>
        <v>Завантажити сертифікат</v>
      </c>
    </row>
    <row r="709" spans="1:3" x14ac:dyDescent="0.3">
      <c r="A709" s="2">
        <v>708</v>
      </c>
      <c r="B709" t="s">
        <v>707</v>
      </c>
      <c r="C709" t="str">
        <f>HYPERLINK("https://talan.bank.gov.ua/get-user-certificate/XA_LLHm04ttNT_y7wjy6","Завантажити сертифікат")</f>
        <v>Завантажити сертифікат</v>
      </c>
    </row>
    <row r="710" spans="1:3" x14ac:dyDescent="0.3">
      <c r="A710" s="2">
        <v>709</v>
      </c>
      <c r="B710" t="s">
        <v>708</v>
      </c>
      <c r="C710" t="str">
        <f>HYPERLINK("https://talan.bank.gov.ua/get-user-certificate/XA_LLv2U7nqjFvTMnw-y","Завантажити сертифікат")</f>
        <v>Завантажити сертифікат</v>
      </c>
    </row>
    <row r="711" spans="1:3" x14ac:dyDescent="0.3">
      <c r="A711" s="2">
        <v>710</v>
      </c>
      <c r="B711" t="s">
        <v>709</v>
      </c>
      <c r="C711" t="str">
        <f>HYPERLINK("https://talan.bank.gov.ua/get-user-certificate/XA_LL4o8pe4FoXd44cr7","Завантажити сертифікат")</f>
        <v>Завантажити сертифікат</v>
      </c>
    </row>
    <row r="712" spans="1:3" x14ac:dyDescent="0.3">
      <c r="A712" s="2">
        <v>711</v>
      </c>
      <c r="B712" t="s">
        <v>710</v>
      </c>
      <c r="C712" t="str">
        <f>HYPERLINK("https://talan.bank.gov.ua/get-user-certificate/XA_LLuasmt_20pNZNVmt","Завантажити сертифікат")</f>
        <v>Завантажити сертифікат</v>
      </c>
    </row>
    <row r="713" spans="1:3" x14ac:dyDescent="0.3">
      <c r="A713" s="2">
        <v>712</v>
      </c>
      <c r="B713" t="s">
        <v>711</v>
      </c>
      <c r="C713" t="str">
        <f>HYPERLINK("https://talan.bank.gov.ua/get-user-certificate/XA_LLjoVpCwLndan9IqI","Завантажити сертифікат")</f>
        <v>Завантажити сертифікат</v>
      </c>
    </row>
    <row r="714" spans="1:3" x14ac:dyDescent="0.3">
      <c r="A714" s="2">
        <v>713</v>
      </c>
      <c r="B714" t="s">
        <v>712</v>
      </c>
      <c r="C714" t="str">
        <f>HYPERLINK("https://talan.bank.gov.ua/get-user-certificate/XA_LLlA0t4OvudfkZ_Gk","Завантажити сертифікат")</f>
        <v>Завантажити сертифікат</v>
      </c>
    </row>
    <row r="715" spans="1:3" x14ac:dyDescent="0.3">
      <c r="A715" s="2">
        <v>714</v>
      </c>
      <c r="B715" t="s">
        <v>713</v>
      </c>
      <c r="C715" t="str">
        <f>HYPERLINK("https://talan.bank.gov.ua/get-user-certificate/XA_LLuDWND_OcLNLU1hH","Завантажити сертифікат")</f>
        <v>Завантажити сертифікат</v>
      </c>
    </row>
    <row r="716" spans="1:3" x14ac:dyDescent="0.3">
      <c r="A716" s="2">
        <v>715</v>
      </c>
      <c r="B716" t="s">
        <v>714</v>
      </c>
      <c r="C716" t="str">
        <f>HYPERLINK("https://talan.bank.gov.ua/get-user-certificate/XA_LL5zuOBuGk9Zkiw8Y","Завантажити сертифікат")</f>
        <v>Завантажити сертифікат</v>
      </c>
    </row>
    <row r="717" spans="1:3" x14ac:dyDescent="0.3">
      <c r="A717" s="2">
        <v>716</v>
      </c>
      <c r="B717" t="s">
        <v>715</v>
      </c>
      <c r="C717" t="str">
        <f>HYPERLINK("https://talan.bank.gov.ua/get-user-certificate/XA_LL5cfsuM5pozCcOQM","Завантажити сертифікат")</f>
        <v>Завантажити сертифікат</v>
      </c>
    </row>
    <row r="718" spans="1:3" x14ac:dyDescent="0.3">
      <c r="A718" s="2">
        <v>717</v>
      </c>
      <c r="B718" t="s">
        <v>716</v>
      </c>
      <c r="C718" t="str">
        <f>HYPERLINK("https://talan.bank.gov.ua/get-user-certificate/XA_LLaIVILGuqfJJKaK3","Завантажити сертифікат")</f>
        <v>Завантажити сертифікат</v>
      </c>
    </row>
    <row r="719" spans="1:3" x14ac:dyDescent="0.3">
      <c r="A719" s="2">
        <v>718</v>
      </c>
      <c r="B719" t="s">
        <v>717</v>
      </c>
      <c r="C719" t="str">
        <f>HYPERLINK("https://talan.bank.gov.ua/get-user-certificate/XA_LLxmmamsJgOiuJc8x","Завантажити сертифікат")</f>
        <v>Завантажити сертифікат</v>
      </c>
    </row>
    <row r="720" spans="1:3" x14ac:dyDescent="0.3">
      <c r="A720" s="2">
        <v>719</v>
      </c>
      <c r="B720" t="s">
        <v>718</v>
      </c>
      <c r="C720" t="str">
        <f>HYPERLINK("https://talan.bank.gov.ua/get-user-certificate/XA_LLV0zKmqpFG2fBvTx","Завантажити сертифікат")</f>
        <v>Завантажити сертифікат</v>
      </c>
    </row>
    <row r="721" spans="1:3" x14ac:dyDescent="0.3">
      <c r="A721" s="2">
        <v>720</v>
      </c>
      <c r="B721" t="s">
        <v>719</v>
      </c>
      <c r="C721" t="str">
        <f>HYPERLINK("https://talan.bank.gov.ua/get-user-certificate/XA_LLxohp2hrvWzNvFwI","Завантажити сертифікат")</f>
        <v>Завантажити сертифікат</v>
      </c>
    </row>
    <row r="722" spans="1:3" x14ac:dyDescent="0.3">
      <c r="A722" s="2">
        <v>721</v>
      </c>
      <c r="B722" t="s">
        <v>720</v>
      </c>
      <c r="C722" t="str">
        <f>HYPERLINK("https://talan.bank.gov.ua/get-user-certificate/XA_LLUEIo9EQnAfsZGHm","Завантажити сертифікат")</f>
        <v>Завантажити сертифікат</v>
      </c>
    </row>
    <row r="723" spans="1:3" x14ac:dyDescent="0.3">
      <c r="A723" s="2">
        <v>722</v>
      </c>
      <c r="B723" t="s">
        <v>721</v>
      </c>
      <c r="C723" t="str">
        <f>HYPERLINK("https://talan.bank.gov.ua/get-user-certificate/XA_LLxiMq57HpPvFlZQs","Завантажити сертифікат")</f>
        <v>Завантажити сертифікат</v>
      </c>
    </row>
    <row r="724" spans="1:3" x14ac:dyDescent="0.3">
      <c r="A724" s="2">
        <v>723</v>
      </c>
      <c r="B724" t="s">
        <v>722</v>
      </c>
      <c r="C724" t="str">
        <f>HYPERLINK("https://talan.bank.gov.ua/get-user-certificate/XA_LLtMw4S2-RPdNoKJ4","Завантажити сертифікат")</f>
        <v>Завантажити сертифікат</v>
      </c>
    </row>
    <row r="725" spans="1:3" x14ac:dyDescent="0.3">
      <c r="A725" s="2">
        <v>724</v>
      </c>
      <c r="B725" t="s">
        <v>723</v>
      </c>
      <c r="C725" t="str">
        <f>HYPERLINK("https://talan.bank.gov.ua/get-user-certificate/XA_LLf6d6cVBmEr7mKB0","Завантажити сертифікат")</f>
        <v>Завантажити сертифікат</v>
      </c>
    </row>
    <row r="726" spans="1:3" x14ac:dyDescent="0.3">
      <c r="A726" s="2">
        <v>725</v>
      </c>
      <c r="B726" t="s">
        <v>724</v>
      </c>
      <c r="C726" t="str">
        <f>HYPERLINK("https://talan.bank.gov.ua/get-user-certificate/XA_LLE86VZKlV7c05AmB","Завантажити сертифікат")</f>
        <v>Завантажити сертифікат</v>
      </c>
    </row>
    <row r="727" spans="1:3" x14ac:dyDescent="0.3">
      <c r="A727" s="2">
        <v>726</v>
      </c>
      <c r="B727" t="s">
        <v>725</v>
      </c>
      <c r="C727" t="str">
        <f>HYPERLINK("https://talan.bank.gov.ua/get-user-certificate/XA_LLuQhGvCloDrQwT5-","Завантажити сертифікат")</f>
        <v>Завантажити сертифікат</v>
      </c>
    </row>
    <row r="728" spans="1:3" x14ac:dyDescent="0.3">
      <c r="A728" s="2">
        <v>727</v>
      </c>
      <c r="B728" t="s">
        <v>726</v>
      </c>
      <c r="C728" t="str">
        <f>HYPERLINK("https://talan.bank.gov.ua/get-user-certificate/XA_LLYcPl_uRMTF-OzgK","Завантажити сертифікат")</f>
        <v>Завантажити сертифікат</v>
      </c>
    </row>
    <row r="729" spans="1:3" x14ac:dyDescent="0.3">
      <c r="A729" s="2">
        <v>728</v>
      </c>
      <c r="B729" t="s">
        <v>727</v>
      </c>
      <c r="C729" t="str">
        <f>HYPERLINK("https://talan.bank.gov.ua/get-user-certificate/XA_LL1rxqt8AEmvX4GXo","Завантажити сертифікат")</f>
        <v>Завантажити сертифікат</v>
      </c>
    </row>
    <row r="730" spans="1:3" x14ac:dyDescent="0.3">
      <c r="A730" s="2">
        <v>729</v>
      </c>
      <c r="B730" t="s">
        <v>728</v>
      </c>
      <c r="C730" t="str">
        <f>HYPERLINK("https://talan.bank.gov.ua/get-user-certificate/XA_LL52hC3P2fqVj4Kl-","Завантажити сертифікат")</f>
        <v>Завантажити сертифікат</v>
      </c>
    </row>
    <row r="731" spans="1:3" x14ac:dyDescent="0.3">
      <c r="A731" s="2">
        <v>730</v>
      </c>
      <c r="B731" t="s">
        <v>729</v>
      </c>
      <c r="C731" t="str">
        <f>HYPERLINK("https://talan.bank.gov.ua/get-user-certificate/XA_LLRNKCcoUWPKRzI2_","Завантажити сертифікат")</f>
        <v>Завантажити сертифікат</v>
      </c>
    </row>
    <row r="732" spans="1:3" x14ac:dyDescent="0.3">
      <c r="A732" s="2">
        <v>731</v>
      </c>
      <c r="B732" t="s">
        <v>730</v>
      </c>
      <c r="C732" t="str">
        <f>HYPERLINK("https://talan.bank.gov.ua/get-user-certificate/XA_LLOX-MqZ0UV_VvEKE","Завантажити сертифікат")</f>
        <v>Завантажити сертифікат</v>
      </c>
    </row>
    <row r="733" spans="1:3" x14ac:dyDescent="0.3">
      <c r="A733" s="2">
        <v>732</v>
      </c>
      <c r="B733" t="s">
        <v>731</v>
      </c>
      <c r="C733" t="str">
        <f>HYPERLINK("https://talan.bank.gov.ua/get-user-certificate/XA_LL8ixK5kNHo5MqLzM","Завантажити сертифікат")</f>
        <v>Завантажити сертифікат</v>
      </c>
    </row>
    <row r="734" spans="1:3" x14ac:dyDescent="0.3">
      <c r="A734" s="2">
        <v>733</v>
      </c>
      <c r="B734" t="s">
        <v>732</v>
      </c>
      <c r="C734" t="str">
        <f>HYPERLINK("https://talan.bank.gov.ua/get-user-certificate/XA_LL-M6teDvSPRtnfO2","Завантажити сертифікат")</f>
        <v>Завантажити сертифікат</v>
      </c>
    </row>
    <row r="735" spans="1:3" x14ac:dyDescent="0.3">
      <c r="A735" s="2">
        <v>734</v>
      </c>
      <c r="B735" t="s">
        <v>733</v>
      </c>
      <c r="C735" t="str">
        <f>HYPERLINK("https://talan.bank.gov.ua/get-user-certificate/XA_LLwtPza85mpUoRRU8","Завантажити сертифікат")</f>
        <v>Завантажити сертифікат</v>
      </c>
    </row>
    <row r="736" spans="1:3" x14ac:dyDescent="0.3">
      <c r="A736" s="2">
        <v>735</v>
      </c>
      <c r="B736" t="s">
        <v>734</v>
      </c>
      <c r="C736" t="str">
        <f>HYPERLINK("https://talan.bank.gov.ua/get-user-certificate/XA_LLLGKAgUjtFob4hEM","Завантажити сертифікат")</f>
        <v>Завантажити сертифікат</v>
      </c>
    </row>
    <row r="737" spans="1:3" x14ac:dyDescent="0.3">
      <c r="A737" s="2">
        <v>736</v>
      </c>
      <c r="B737" t="s">
        <v>735</v>
      </c>
      <c r="C737" t="str">
        <f>HYPERLINK("https://talan.bank.gov.ua/get-user-certificate/XA_LLO7FZZ2TBBfqZLj9","Завантажити сертифікат")</f>
        <v>Завантажити сертифікат</v>
      </c>
    </row>
    <row r="738" spans="1:3" x14ac:dyDescent="0.3">
      <c r="A738" s="2">
        <v>737</v>
      </c>
      <c r="B738" t="s">
        <v>736</v>
      </c>
      <c r="C738" t="str">
        <f>HYPERLINK("https://talan.bank.gov.ua/get-user-certificate/XA_LLCGg48vPQrDEKrUQ","Завантажити сертифікат")</f>
        <v>Завантажити сертифікат</v>
      </c>
    </row>
    <row r="739" spans="1:3" x14ac:dyDescent="0.3">
      <c r="A739" s="2">
        <v>738</v>
      </c>
      <c r="B739" t="s">
        <v>737</v>
      </c>
      <c r="C739" t="str">
        <f>HYPERLINK("https://talan.bank.gov.ua/get-user-certificate/XA_LLwflYui1OGAvkLaO","Завантажити сертифікат")</f>
        <v>Завантажити сертифікат</v>
      </c>
    </row>
    <row r="740" spans="1:3" x14ac:dyDescent="0.3">
      <c r="A740" s="2">
        <v>739</v>
      </c>
      <c r="B740" t="s">
        <v>738</v>
      </c>
      <c r="C740" t="str">
        <f>HYPERLINK("https://talan.bank.gov.ua/get-user-certificate/XA_LLBCVXjbaVdF2R5qv","Завантажити сертифікат")</f>
        <v>Завантажити сертифікат</v>
      </c>
    </row>
    <row r="741" spans="1:3" x14ac:dyDescent="0.3">
      <c r="A741" s="2">
        <v>740</v>
      </c>
      <c r="B741" t="s">
        <v>739</v>
      </c>
      <c r="C741" t="str">
        <f>HYPERLINK("https://talan.bank.gov.ua/get-user-certificate/XA_LLh_0-ZKq4_02H-7i","Завантажити сертифікат")</f>
        <v>Завантажити сертифікат</v>
      </c>
    </row>
    <row r="742" spans="1:3" x14ac:dyDescent="0.3">
      <c r="A742" s="2">
        <v>741</v>
      </c>
      <c r="B742" t="s">
        <v>740</v>
      </c>
      <c r="C742" t="str">
        <f>HYPERLINK("https://talan.bank.gov.ua/get-user-certificate/XA_LLL7st-YXkemQcRaL","Завантажити сертифікат")</f>
        <v>Завантажити сертифікат</v>
      </c>
    </row>
    <row r="743" spans="1:3" x14ac:dyDescent="0.3">
      <c r="A743" s="2">
        <v>742</v>
      </c>
      <c r="B743" t="s">
        <v>741</v>
      </c>
      <c r="C743" t="str">
        <f>HYPERLINK("https://talan.bank.gov.ua/get-user-certificate/XA_LL4r6MET5GSJwWWVj","Завантажити сертифікат")</f>
        <v>Завантажити сертифікат</v>
      </c>
    </row>
    <row r="744" spans="1:3" x14ac:dyDescent="0.3">
      <c r="A744" s="2">
        <v>743</v>
      </c>
      <c r="B744" t="s">
        <v>742</v>
      </c>
      <c r="C744" t="str">
        <f>HYPERLINK("https://talan.bank.gov.ua/get-user-certificate/XA_LLsl0f7-okcsNzh-L","Завантажити сертифікат")</f>
        <v>Завантажити сертифікат</v>
      </c>
    </row>
    <row r="745" spans="1:3" x14ac:dyDescent="0.3">
      <c r="A745" s="2">
        <v>744</v>
      </c>
      <c r="B745" t="s">
        <v>743</v>
      </c>
      <c r="C745" t="str">
        <f>HYPERLINK("https://talan.bank.gov.ua/get-user-certificate/XA_LLs0S5WwJgYuUOdga","Завантажити сертифікат")</f>
        <v>Завантажити сертифікат</v>
      </c>
    </row>
    <row r="746" spans="1:3" x14ac:dyDescent="0.3">
      <c r="A746" s="2">
        <v>745</v>
      </c>
      <c r="B746" t="s">
        <v>744</v>
      </c>
      <c r="C746" t="str">
        <f>HYPERLINK("https://talan.bank.gov.ua/get-user-certificate/XA_LLilOjzom5hCKbkhf","Завантажити сертифікат")</f>
        <v>Завантажити сертифікат</v>
      </c>
    </row>
    <row r="747" spans="1:3" x14ac:dyDescent="0.3">
      <c r="A747" s="2">
        <v>746</v>
      </c>
      <c r="B747" t="s">
        <v>745</v>
      </c>
      <c r="C747" t="str">
        <f>HYPERLINK("https://talan.bank.gov.ua/get-user-certificate/XA_LLjGwwK34X3u1tGGf","Завантажити сертифікат")</f>
        <v>Завантажити сертифікат</v>
      </c>
    </row>
    <row r="748" spans="1:3" x14ac:dyDescent="0.3">
      <c r="A748" s="2">
        <v>747</v>
      </c>
      <c r="B748" t="s">
        <v>746</v>
      </c>
      <c r="C748" t="str">
        <f>HYPERLINK("https://talan.bank.gov.ua/get-user-certificate/XA_LLRyrH7sYObQRb2GN","Завантажити сертифікат")</f>
        <v>Завантажити сертифікат</v>
      </c>
    </row>
    <row r="749" spans="1:3" x14ac:dyDescent="0.3">
      <c r="A749" s="2">
        <v>748</v>
      </c>
      <c r="B749" t="s">
        <v>747</v>
      </c>
      <c r="C749" t="str">
        <f>HYPERLINK("https://talan.bank.gov.ua/get-user-certificate/XA_LLLzY8zBdXXei_R-L","Завантажити сертифікат")</f>
        <v>Завантажити сертифікат</v>
      </c>
    </row>
    <row r="750" spans="1:3" x14ac:dyDescent="0.3">
      <c r="A750" s="2">
        <v>749</v>
      </c>
      <c r="B750" t="s">
        <v>748</v>
      </c>
      <c r="C750" t="str">
        <f>HYPERLINK("https://talan.bank.gov.ua/get-user-certificate/XA_LLTuQwpgL5JYNDalB","Завантажити сертифікат")</f>
        <v>Завантажити сертифікат</v>
      </c>
    </row>
    <row r="751" spans="1:3" x14ac:dyDescent="0.3">
      <c r="A751" s="2">
        <v>750</v>
      </c>
      <c r="B751" t="s">
        <v>749</v>
      </c>
      <c r="C751" t="str">
        <f>HYPERLINK("https://talan.bank.gov.ua/get-user-certificate/XA_LL0vViuJP25mAJM6L","Завантажити сертифікат")</f>
        <v>Завантажити сертифікат</v>
      </c>
    </row>
    <row r="752" spans="1:3" x14ac:dyDescent="0.3">
      <c r="A752" s="2">
        <v>751</v>
      </c>
      <c r="B752" t="s">
        <v>750</v>
      </c>
      <c r="C752" t="str">
        <f>HYPERLINK("https://talan.bank.gov.ua/get-user-certificate/XA_LLiowiAOaQGvB4Epx","Завантажити сертифікат")</f>
        <v>Завантажити сертифікат</v>
      </c>
    </row>
    <row r="753" spans="1:3" x14ac:dyDescent="0.3">
      <c r="A753" s="2">
        <v>752</v>
      </c>
      <c r="B753" t="s">
        <v>751</v>
      </c>
      <c r="C753" t="str">
        <f>HYPERLINK("https://talan.bank.gov.ua/get-user-certificate/XA_LLgEITSHpoDyY-Vc2","Завантажити сертифікат")</f>
        <v>Завантажити сертифікат</v>
      </c>
    </row>
    <row r="754" spans="1:3" x14ac:dyDescent="0.3">
      <c r="A754" s="2">
        <v>753</v>
      </c>
      <c r="B754" t="s">
        <v>752</v>
      </c>
      <c r="C754" t="str">
        <f>HYPERLINK("https://talan.bank.gov.ua/get-user-certificate/XA_LLFTOj0KZn_qK3sPw","Завантажити сертифікат")</f>
        <v>Завантажити сертифікат</v>
      </c>
    </row>
    <row r="755" spans="1:3" x14ac:dyDescent="0.3">
      <c r="A755" s="2">
        <v>754</v>
      </c>
      <c r="B755" t="s">
        <v>753</v>
      </c>
      <c r="C755" t="str">
        <f>HYPERLINK("https://talan.bank.gov.ua/get-user-certificate/XA_LLwXeEr8lEzHsPdov","Завантажити сертифікат")</f>
        <v>Завантажити сертифікат</v>
      </c>
    </row>
    <row r="756" spans="1:3" x14ac:dyDescent="0.3">
      <c r="A756" s="2">
        <v>755</v>
      </c>
      <c r="B756" t="s">
        <v>754</v>
      </c>
      <c r="C756" t="str">
        <f>HYPERLINK("https://talan.bank.gov.ua/get-user-certificate/XA_LLYW9h_qRRUby2I-_","Завантажити сертифікат")</f>
        <v>Завантажити сертифікат</v>
      </c>
    </row>
    <row r="757" spans="1:3" x14ac:dyDescent="0.3">
      <c r="A757" s="2">
        <v>756</v>
      </c>
      <c r="B757" t="s">
        <v>755</v>
      </c>
      <c r="C757" t="str">
        <f>HYPERLINK("https://talan.bank.gov.ua/get-user-certificate/XA_LLrb7thA8QaHQ4s9v","Завантажити сертифікат")</f>
        <v>Завантажити сертифікат</v>
      </c>
    </row>
    <row r="758" spans="1:3" x14ac:dyDescent="0.3">
      <c r="A758" s="2">
        <v>757</v>
      </c>
      <c r="B758" t="s">
        <v>756</v>
      </c>
      <c r="C758" t="str">
        <f>HYPERLINK("https://talan.bank.gov.ua/get-user-certificate/XA_LLejq861-MhRMlDJt","Завантажити сертифікат")</f>
        <v>Завантажити сертифікат</v>
      </c>
    </row>
    <row r="759" spans="1:3" x14ac:dyDescent="0.3">
      <c r="A759" s="2">
        <v>758</v>
      </c>
      <c r="B759" t="s">
        <v>757</v>
      </c>
      <c r="C759" t="str">
        <f>HYPERLINK("https://talan.bank.gov.ua/get-user-certificate/XA_LL4LLEMmLnPY_0r6Y","Завантажити сертифікат")</f>
        <v>Завантажити сертифікат</v>
      </c>
    </row>
    <row r="760" spans="1:3" x14ac:dyDescent="0.3">
      <c r="A760" s="2">
        <v>759</v>
      </c>
      <c r="B760" t="s">
        <v>758</v>
      </c>
      <c r="C760" t="str">
        <f>HYPERLINK("https://talan.bank.gov.ua/get-user-certificate/XA_LL84kAJP4RuV8Rz0K","Завантажити сертифікат")</f>
        <v>Завантажити сертифікат</v>
      </c>
    </row>
    <row r="761" spans="1:3" x14ac:dyDescent="0.3">
      <c r="A761" s="2">
        <v>760</v>
      </c>
      <c r="B761" t="s">
        <v>759</v>
      </c>
      <c r="C761" t="str">
        <f>HYPERLINK("https://talan.bank.gov.ua/get-user-certificate/XA_LLk-qPrcMKZ3nAoDx","Завантажити сертифікат")</f>
        <v>Завантажити сертифікат</v>
      </c>
    </row>
    <row r="762" spans="1:3" x14ac:dyDescent="0.3">
      <c r="A762" s="2">
        <v>761</v>
      </c>
      <c r="B762" t="s">
        <v>760</v>
      </c>
      <c r="C762" t="str">
        <f>HYPERLINK("https://talan.bank.gov.ua/get-user-certificate/XA_LLmq5zEkyrZ0HxJzp","Завантажити сертифікат")</f>
        <v>Завантажити сертифікат</v>
      </c>
    </row>
    <row r="763" spans="1:3" x14ac:dyDescent="0.3">
      <c r="A763" s="2">
        <v>762</v>
      </c>
      <c r="B763" t="s">
        <v>761</v>
      </c>
      <c r="C763" t="str">
        <f>HYPERLINK("https://talan.bank.gov.ua/get-user-certificate/XA_LLZ57itP9Hzu3nShQ","Завантажити сертифікат")</f>
        <v>Завантажити сертифікат</v>
      </c>
    </row>
    <row r="764" spans="1:3" x14ac:dyDescent="0.3">
      <c r="A764" s="2">
        <v>763</v>
      </c>
      <c r="B764" t="s">
        <v>762</v>
      </c>
      <c r="C764" t="str">
        <f>HYPERLINK("https://talan.bank.gov.ua/get-user-certificate/XA_LLWgT9nKGniSS2v47","Завантажити сертифікат")</f>
        <v>Завантажити сертифікат</v>
      </c>
    </row>
    <row r="765" spans="1:3" x14ac:dyDescent="0.3">
      <c r="A765" s="2">
        <v>764</v>
      </c>
      <c r="B765" t="s">
        <v>763</v>
      </c>
      <c r="C765" t="str">
        <f>HYPERLINK("https://talan.bank.gov.ua/get-user-certificate/XA_LL_9FUFw_CPa3YFcO","Завантажити сертифікат")</f>
        <v>Завантажити сертифікат</v>
      </c>
    </row>
    <row r="766" spans="1:3" x14ac:dyDescent="0.3">
      <c r="A766" s="2">
        <v>765</v>
      </c>
      <c r="B766" t="s">
        <v>764</v>
      </c>
      <c r="C766" t="str">
        <f>HYPERLINK("https://talan.bank.gov.ua/get-user-certificate/XA_LL-yDIJvBw9ZA7PZg","Завантажити сертифікат")</f>
        <v>Завантажити сертифікат</v>
      </c>
    </row>
    <row r="767" spans="1:3" x14ac:dyDescent="0.3">
      <c r="A767" s="2">
        <v>766</v>
      </c>
      <c r="B767" t="s">
        <v>765</v>
      </c>
      <c r="C767" t="str">
        <f>HYPERLINK("https://talan.bank.gov.ua/get-user-certificate/XA_LLXv8ZG7NKz4WUKw6","Завантажити сертифікат")</f>
        <v>Завантажити сертифікат</v>
      </c>
    </row>
    <row r="768" spans="1:3" x14ac:dyDescent="0.3">
      <c r="A768" s="2">
        <v>767</v>
      </c>
      <c r="B768" t="s">
        <v>766</v>
      </c>
      <c r="C768" t="str">
        <f>HYPERLINK("https://talan.bank.gov.ua/get-user-certificate/XA_LLTZJ93jKSKXhpEoh","Завантажити сертифікат")</f>
        <v>Завантажити сертифікат</v>
      </c>
    </row>
    <row r="769" spans="1:3" x14ac:dyDescent="0.3">
      <c r="A769" s="2">
        <v>768</v>
      </c>
      <c r="B769" t="s">
        <v>767</v>
      </c>
      <c r="C769" t="str">
        <f>HYPERLINK("https://talan.bank.gov.ua/get-user-certificate/XA_LLU53PjyLF7cPdkT-","Завантажити сертифікат")</f>
        <v>Завантажити сертифікат</v>
      </c>
    </row>
    <row r="770" spans="1:3" x14ac:dyDescent="0.3">
      <c r="A770" s="2">
        <v>769</v>
      </c>
      <c r="B770" t="s">
        <v>768</v>
      </c>
      <c r="C770" t="str">
        <f>HYPERLINK("https://talan.bank.gov.ua/get-user-certificate/XA_LLWO0NgCQy_me8gJ2","Завантажити сертифікат")</f>
        <v>Завантажити сертифікат</v>
      </c>
    </row>
    <row r="771" spans="1:3" x14ac:dyDescent="0.3">
      <c r="A771" s="2">
        <v>770</v>
      </c>
      <c r="B771" t="s">
        <v>769</v>
      </c>
      <c r="C771" t="str">
        <f>HYPERLINK("https://talan.bank.gov.ua/get-user-certificate/XA_LLUShNTBEL__lqXhY","Завантажити сертифікат")</f>
        <v>Завантажити сертифікат</v>
      </c>
    </row>
    <row r="772" spans="1:3" x14ac:dyDescent="0.3">
      <c r="A772" s="2">
        <v>771</v>
      </c>
      <c r="B772" t="s">
        <v>770</v>
      </c>
      <c r="C772" t="str">
        <f>HYPERLINK("https://talan.bank.gov.ua/get-user-certificate/XA_LL_ZZTJHX81Bb2EiE","Завантажити сертифікат")</f>
        <v>Завантажити сертифікат</v>
      </c>
    </row>
    <row r="773" spans="1:3" x14ac:dyDescent="0.3">
      <c r="A773" s="2">
        <v>772</v>
      </c>
      <c r="B773" t="s">
        <v>771</v>
      </c>
      <c r="C773" t="str">
        <f>HYPERLINK("https://talan.bank.gov.ua/get-user-certificate/XA_LLVXD3Kf6i3cd-1HJ","Завантажити сертифікат")</f>
        <v>Завантажити сертифікат</v>
      </c>
    </row>
    <row r="774" spans="1:3" x14ac:dyDescent="0.3">
      <c r="A774" s="2">
        <v>773</v>
      </c>
      <c r="B774" t="s">
        <v>772</v>
      </c>
      <c r="C774" t="str">
        <f>HYPERLINK("https://talan.bank.gov.ua/get-user-certificate/XA_LLasR6pytlbZeb1_o","Завантажити сертифікат")</f>
        <v>Завантажити сертифікат</v>
      </c>
    </row>
    <row r="775" spans="1:3" x14ac:dyDescent="0.3">
      <c r="A775" s="2">
        <v>774</v>
      </c>
      <c r="B775" t="s">
        <v>773</v>
      </c>
      <c r="C775" t="str">
        <f>HYPERLINK("https://talan.bank.gov.ua/get-user-certificate/XA_LLFu0zSWk844LV9oU","Завантажити сертифікат")</f>
        <v>Завантажити сертифікат</v>
      </c>
    </row>
    <row r="776" spans="1:3" x14ac:dyDescent="0.3">
      <c r="A776" s="2">
        <v>775</v>
      </c>
      <c r="B776" t="s">
        <v>774</v>
      </c>
      <c r="C776" t="str">
        <f>HYPERLINK("https://talan.bank.gov.ua/get-user-certificate/XA_LLSB9-Ygrr_yi2BGV","Завантажити сертифікат")</f>
        <v>Завантажити сертифікат</v>
      </c>
    </row>
    <row r="777" spans="1:3" x14ac:dyDescent="0.3">
      <c r="A777" s="2">
        <v>776</v>
      </c>
      <c r="B777" t="s">
        <v>775</v>
      </c>
      <c r="C777" t="str">
        <f>HYPERLINK("https://talan.bank.gov.ua/get-user-certificate/XA_LLnE3T2wTZseUK-Gr","Завантажити сертифікат")</f>
        <v>Завантажити сертифікат</v>
      </c>
    </row>
    <row r="778" spans="1:3" x14ac:dyDescent="0.3">
      <c r="A778" s="2">
        <v>777</v>
      </c>
      <c r="B778" t="s">
        <v>776</v>
      </c>
      <c r="C778" t="str">
        <f>HYPERLINK("https://talan.bank.gov.ua/get-user-certificate/XA_LLCnwrKAMRUT-Kzy_","Завантажити сертифікат")</f>
        <v>Завантажити сертифікат</v>
      </c>
    </row>
    <row r="779" spans="1:3" x14ac:dyDescent="0.3">
      <c r="A779" s="2">
        <v>778</v>
      </c>
      <c r="B779" t="s">
        <v>777</v>
      </c>
      <c r="C779" t="str">
        <f>HYPERLINK("https://talan.bank.gov.ua/get-user-certificate/XA_LLzjGutWyql5r05wW","Завантажити сертифікат")</f>
        <v>Завантажити сертифікат</v>
      </c>
    </row>
    <row r="780" spans="1:3" x14ac:dyDescent="0.3">
      <c r="A780" s="2">
        <v>779</v>
      </c>
      <c r="B780" t="s">
        <v>778</v>
      </c>
      <c r="C780" t="str">
        <f>HYPERLINK("https://talan.bank.gov.ua/get-user-certificate/XA_LLjdp0ZnPDKYQXSEl","Завантажити сертифікат")</f>
        <v>Завантажити сертифікат</v>
      </c>
    </row>
    <row r="781" spans="1:3" x14ac:dyDescent="0.3">
      <c r="A781" s="2">
        <v>780</v>
      </c>
      <c r="B781" t="s">
        <v>779</v>
      </c>
      <c r="C781" t="str">
        <f>HYPERLINK("https://talan.bank.gov.ua/get-user-certificate/XA_LL1a7SMxA3vNAx2fY","Завантажити сертифікат")</f>
        <v>Завантажити сертифікат</v>
      </c>
    </row>
    <row r="782" spans="1:3" x14ac:dyDescent="0.3">
      <c r="A782" s="2">
        <v>781</v>
      </c>
      <c r="B782" t="s">
        <v>780</v>
      </c>
      <c r="C782" t="str">
        <f>HYPERLINK("https://talan.bank.gov.ua/get-user-certificate/XA_LLornqRNXk_FwlCcg","Завантажити сертифікат")</f>
        <v>Завантажити сертифікат</v>
      </c>
    </row>
    <row r="783" spans="1:3" x14ac:dyDescent="0.3">
      <c r="A783" s="2">
        <v>782</v>
      </c>
      <c r="B783" t="s">
        <v>781</v>
      </c>
      <c r="C783" t="str">
        <f>HYPERLINK("https://talan.bank.gov.ua/get-user-certificate/XA_LL1ISkTStQH5AkfoE","Завантажити сертифікат")</f>
        <v>Завантажити сертифікат</v>
      </c>
    </row>
    <row r="784" spans="1:3" x14ac:dyDescent="0.3">
      <c r="A784" s="2">
        <v>783</v>
      </c>
      <c r="B784" t="s">
        <v>782</v>
      </c>
      <c r="C784" t="str">
        <f>HYPERLINK("https://talan.bank.gov.ua/get-user-certificate/XA_LLrrwvIB5TiadFSyw","Завантажити сертифікат")</f>
        <v>Завантажити сертифікат</v>
      </c>
    </row>
    <row r="785" spans="1:3" x14ac:dyDescent="0.3">
      <c r="A785" s="2">
        <v>784</v>
      </c>
      <c r="B785" t="s">
        <v>783</v>
      </c>
      <c r="C785" t="str">
        <f>HYPERLINK("https://talan.bank.gov.ua/get-user-certificate/XA_LLtZ2xDaNU5mcCJQH","Завантажити сертифікат")</f>
        <v>Завантажити сертифікат</v>
      </c>
    </row>
    <row r="786" spans="1:3" x14ac:dyDescent="0.3">
      <c r="A786" s="2">
        <v>785</v>
      </c>
      <c r="B786" t="s">
        <v>784</v>
      </c>
      <c r="C786" t="str">
        <f>HYPERLINK("https://talan.bank.gov.ua/get-user-certificate/XA_LLOuDwSxlhtLncW03","Завантажити сертифікат")</f>
        <v>Завантажити сертифікат</v>
      </c>
    </row>
    <row r="787" spans="1:3" x14ac:dyDescent="0.3">
      <c r="A787" s="2">
        <v>786</v>
      </c>
      <c r="B787" t="s">
        <v>785</v>
      </c>
      <c r="C787" t="str">
        <f>HYPERLINK("https://talan.bank.gov.ua/get-user-certificate/XA_LLPKnf_NSr4OD9pQg","Завантажити сертифікат")</f>
        <v>Завантажити сертифікат</v>
      </c>
    </row>
    <row r="788" spans="1:3" x14ac:dyDescent="0.3">
      <c r="A788" s="2">
        <v>787</v>
      </c>
      <c r="B788" t="s">
        <v>786</v>
      </c>
      <c r="C788" t="str">
        <f>HYPERLINK("https://talan.bank.gov.ua/get-user-certificate/XA_LLAO1jdTJ-Oy2ygs2","Завантажити сертифікат")</f>
        <v>Завантажити сертифікат</v>
      </c>
    </row>
    <row r="789" spans="1:3" x14ac:dyDescent="0.3">
      <c r="A789" s="2">
        <v>788</v>
      </c>
      <c r="B789" t="s">
        <v>787</v>
      </c>
      <c r="C789" t="str">
        <f>HYPERLINK("https://talan.bank.gov.ua/get-user-certificate/XA_LLohfcl0S7pPM6_gh","Завантажити сертифікат")</f>
        <v>Завантажити сертифікат</v>
      </c>
    </row>
    <row r="790" spans="1:3" x14ac:dyDescent="0.3">
      <c r="A790" s="2">
        <v>789</v>
      </c>
      <c r="B790" t="s">
        <v>788</v>
      </c>
      <c r="C790" t="str">
        <f>HYPERLINK("https://talan.bank.gov.ua/get-user-certificate/XA_LLkBQ2QPYTuARVxTH","Завантажити сертифікат")</f>
        <v>Завантажити сертифікат</v>
      </c>
    </row>
    <row r="791" spans="1:3" x14ac:dyDescent="0.3">
      <c r="A791" s="2">
        <v>790</v>
      </c>
      <c r="B791" t="s">
        <v>789</v>
      </c>
      <c r="C791" t="str">
        <f>HYPERLINK("https://talan.bank.gov.ua/get-user-certificate/XA_LLAb7k_02d_b0TMOt","Завантажити сертифікат")</f>
        <v>Завантажити сертифікат</v>
      </c>
    </row>
    <row r="792" spans="1:3" x14ac:dyDescent="0.3">
      <c r="A792" s="2">
        <v>791</v>
      </c>
      <c r="B792" t="s">
        <v>790</v>
      </c>
      <c r="C792" t="str">
        <f>HYPERLINK("https://talan.bank.gov.ua/get-user-certificate/XA_LLEQRS2jFp0JsZFcu","Завантажити сертифікат")</f>
        <v>Завантажити сертифікат</v>
      </c>
    </row>
    <row r="793" spans="1:3" x14ac:dyDescent="0.3">
      <c r="A793" s="2">
        <v>792</v>
      </c>
      <c r="B793" t="s">
        <v>791</v>
      </c>
      <c r="C793" t="str">
        <f>HYPERLINK("https://talan.bank.gov.ua/get-user-certificate/XA_LL_WbT7CFT74IlQZu","Завантажити сертифікат")</f>
        <v>Завантажити сертифікат</v>
      </c>
    </row>
    <row r="794" spans="1:3" x14ac:dyDescent="0.3">
      <c r="A794" s="2">
        <v>793</v>
      </c>
      <c r="B794" t="s">
        <v>792</v>
      </c>
      <c r="C794" t="str">
        <f>HYPERLINK("https://talan.bank.gov.ua/get-user-certificate/XA_LL-NQ3vT1AEUveSvp","Завантажити сертифікат")</f>
        <v>Завантажити сертифікат</v>
      </c>
    </row>
    <row r="795" spans="1:3" x14ac:dyDescent="0.3">
      <c r="A795" s="2">
        <v>794</v>
      </c>
      <c r="B795" t="s">
        <v>793</v>
      </c>
      <c r="C795" t="str">
        <f>HYPERLINK("https://talan.bank.gov.ua/get-user-certificate/XA_LLXmMV1kqvzI6I2WP","Завантажити сертифікат")</f>
        <v>Завантажити сертифікат</v>
      </c>
    </row>
    <row r="796" spans="1:3" x14ac:dyDescent="0.3">
      <c r="A796" s="2">
        <v>795</v>
      </c>
      <c r="B796" t="s">
        <v>794</v>
      </c>
      <c r="C796" t="str">
        <f>HYPERLINK("https://talan.bank.gov.ua/get-user-certificate/XA_LLeZ6AeBmQdLl0woD","Завантажити сертифікат")</f>
        <v>Завантажити сертифікат</v>
      </c>
    </row>
    <row r="797" spans="1:3" x14ac:dyDescent="0.3">
      <c r="A797" s="2">
        <v>796</v>
      </c>
      <c r="B797" t="s">
        <v>795</v>
      </c>
      <c r="C797" t="str">
        <f>HYPERLINK("https://talan.bank.gov.ua/get-user-certificate/XA_LLymdFMZFZf789dIT","Завантажити сертифікат")</f>
        <v>Завантажити сертифікат</v>
      </c>
    </row>
    <row r="798" spans="1:3" x14ac:dyDescent="0.3">
      <c r="A798" s="2">
        <v>797</v>
      </c>
      <c r="B798" t="s">
        <v>796</v>
      </c>
      <c r="C798" t="str">
        <f>HYPERLINK("https://talan.bank.gov.ua/get-user-certificate/XA_LLFiP4iDy3Mc5g6Hb","Завантажити сертифікат")</f>
        <v>Завантажити сертифікат</v>
      </c>
    </row>
    <row r="799" spans="1:3" x14ac:dyDescent="0.3">
      <c r="A799" s="2">
        <v>798</v>
      </c>
      <c r="B799" t="s">
        <v>797</v>
      </c>
      <c r="C799" t="str">
        <f>HYPERLINK("https://talan.bank.gov.ua/get-user-certificate/XA_LLqCV0XkBpt2fsr2J","Завантажити сертифікат")</f>
        <v>Завантажити сертифікат</v>
      </c>
    </row>
    <row r="800" spans="1:3" x14ac:dyDescent="0.3">
      <c r="A800" s="2">
        <v>799</v>
      </c>
      <c r="B800" t="s">
        <v>798</v>
      </c>
      <c r="C800" t="str">
        <f>HYPERLINK("https://talan.bank.gov.ua/get-user-certificate/XA_LLx63esMOdXzbNs5m","Завантажити сертифікат")</f>
        <v>Завантажити сертифікат</v>
      </c>
    </row>
    <row r="801" spans="1:3" x14ac:dyDescent="0.3">
      <c r="A801" s="2">
        <v>800</v>
      </c>
      <c r="B801" t="s">
        <v>799</v>
      </c>
      <c r="C801" t="str">
        <f>HYPERLINK("https://talan.bank.gov.ua/get-user-certificate/XA_LLM6gpYvAvueasmy-","Завантажити сертифікат")</f>
        <v>Завантажити сертифікат</v>
      </c>
    </row>
    <row r="802" spans="1:3" x14ac:dyDescent="0.3">
      <c r="A802" s="2">
        <v>801</v>
      </c>
      <c r="B802" t="s">
        <v>800</v>
      </c>
      <c r="C802" t="str">
        <f>HYPERLINK("https://talan.bank.gov.ua/get-user-certificate/XA_LLBqg2XbtuKtbjmB3","Завантажити сертифікат")</f>
        <v>Завантажити сертифікат</v>
      </c>
    </row>
    <row r="803" spans="1:3" x14ac:dyDescent="0.3">
      <c r="A803" s="2">
        <v>802</v>
      </c>
      <c r="B803" t="s">
        <v>801</v>
      </c>
      <c r="C803" t="str">
        <f>HYPERLINK("https://talan.bank.gov.ua/get-user-certificate/XA_LLh48fjGe4nyvRZsE","Завантажити сертифікат")</f>
        <v>Завантажити сертифікат</v>
      </c>
    </row>
    <row r="804" spans="1:3" x14ac:dyDescent="0.3">
      <c r="A804" s="2">
        <v>803</v>
      </c>
      <c r="B804" t="s">
        <v>802</v>
      </c>
      <c r="C804" t="str">
        <f>HYPERLINK("https://talan.bank.gov.ua/get-user-certificate/XA_LL8T0riBhyR6vPviG","Завантажити сертифікат")</f>
        <v>Завантажити сертифікат</v>
      </c>
    </row>
    <row r="805" spans="1:3" x14ac:dyDescent="0.3">
      <c r="A805" s="2">
        <v>804</v>
      </c>
      <c r="B805" t="s">
        <v>803</v>
      </c>
      <c r="C805" t="str">
        <f>HYPERLINK("https://talan.bank.gov.ua/get-user-certificate/XA_LLFF-TjP-OslmP5St","Завантажити сертифікат")</f>
        <v>Завантажити сертифікат</v>
      </c>
    </row>
    <row r="806" spans="1:3" x14ac:dyDescent="0.3">
      <c r="A806" s="2">
        <v>805</v>
      </c>
      <c r="B806" t="s">
        <v>804</v>
      </c>
      <c r="C806" t="str">
        <f>HYPERLINK("https://talan.bank.gov.ua/get-user-certificate/XA_LLuO12Y5JWCl4E0lE","Завантажити сертифікат")</f>
        <v>Завантажити сертифікат</v>
      </c>
    </row>
    <row r="807" spans="1:3" x14ac:dyDescent="0.3">
      <c r="A807" s="2">
        <v>806</v>
      </c>
      <c r="B807" t="s">
        <v>805</v>
      </c>
      <c r="C807" t="str">
        <f>HYPERLINK("https://talan.bank.gov.ua/get-user-certificate/XA_LL_rpkn7WZybukZRc","Завантажити сертифікат")</f>
        <v>Завантажити сертифікат</v>
      </c>
    </row>
    <row r="808" spans="1:3" x14ac:dyDescent="0.3">
      <c r="A808" s="2">
        <v>807</v>
      </c>
      <c r="B808" t="s">
        <v>806</v>
      </c>
      <c r="C808" t="str">
        <f>HYPERLINK("https://talan.bank.gov.ua/get-user-certificate/XA_LLLf71joVlr7nsVRM","Завантажити сертифікат")</f>
        <v>Завантажити сертифікат</v>
      </c>
    </row>
    <row r="809" spans="1:3" x14ac:dyDescent="0.3">
      <c r="A809" s="2">
        <v>808</v>
      </c>
      <c r="B809" t="s">
        <v>807</v>
      </c>
      <c r="C809" t="str">
        <f>HYPERLINK("https://talan.bank.gov.ua/get-user-certificate/XA_LLKN07jGkXE8mL5cI","Завантажити сертифікат")</f>
        <v>Завантажити сертифікат</v>
      </c>
    </row>
    <row r="810" spans="1:3" x14ac:dyDescent="0.3">
      <c r="A810" s="2">
        <v>809</v>
      </c>
      <c r="B810" t="s">
        <v>808</v>
      </c>
      <c r="C810" t="str">
        <f>HYPERLINK("https://talan.bank.gov.ua/get-user-certificate/XA_LLWKZbAkhCQAlYKvD","Завантажити сертифікат")</f>
        <v>Завантажити сертифікат</v>
      </c>
    </row>
    <row r="811" spans="1:3" x14ac:dyDescent="0.3">
      <c r="A811" s="2">
        <v>810</v>
      </c>
      <c r="B811" t="s">
        <v>809</v>
      </c>
      <c r="C811" t="str">
        <f>HYPERLINK("https://talan.bank.gov.ua/get-user-certificate/XA_LL_W3QZjRIzjj-xgJ","Завантажити сертифікат")</f>
        <v>Завантажити сертифікат</v>
      </c>
    </row>
    <row r="812" spans="1:3" x14ac:dyDescent="0.3">
      <c r="A812" s="2">
        <v>811</v>
      </c>
      <c r="B812" t="s">
        <v>810</v>
      </c>
      <c r="C812" t="str">
        <f>HYPERLINK("https://talan.bank.gov.ua/get-user-certificate/XA_LLQXhbAdkHD7_6QCa","Завантажити сертифікат")</f>
        <v>Завантажити сертифікат</v>
      </c>
    </row>
    <row r="813" spans="1:3" x14ac:dyDescent="0.3">
      <c r="A813" s="2">
        <v>812</v>
      </c>
      <c r="B813" t="s">
        <v>811</v>
      </c>
      <c r="C813" t="str">
        <f>HYPERLINK("https://talan.bank.gov.ua/get-user-certificate/XA_LLnNt-0_RbwkaXCKE","Завантажити сертифікат")</f>
        <v>Завантажити сертифікат</v>
      </c>
    </row>
    <row r="814" spans="1:3" x14ac:dyDescent="0.3">
      <c r="A814" s="2">
        <v>813</v>
      </c>
      <c r="B814" t="s">
        <v>812</v>
      </c>
      <c r="C814" t="str">
        <f>HYPERLINK("https://talan.bank.gov.ua/get-user-certificate/XA_LLGZTrCRkFRm27YBa","Завантажити сертифікат")</f>
        <v>Завантажити сертифікат</v>
      </c>
    </row>
    <row r="815" spans="1:3" x14ac:dyDescent="0.3">
      <c r="A815" s="2">
        <v>814</v>
      </c>
      <c r="B815" t="s">
        <v>813</v>
      </c>
      <c r="C815" t="str">
        <f>HYPERLINK("https://talan.bank.gov.ua/get-user-certificate/XA_LL74oCWexg_gCgOAP","Завантажити сертифікат")</f>
        <v>Завантажити сертифікат</v>
      </c>
    </row>
    <row r="816" spans="1:3" x14ac:dyDescent="0.3">
      <c r="A816" s="2">
        <v>815</v>
      </c>
      <c r="B816" t="s">
        <v>814</v>
      </c>
      <c r="C816" t="str">
        <f>HYPERLINK("https://talan.bank.gov.ua/get-user-certificate/XA_LLBsd6QnvsZ6BVojS","Завантажити сертифікат")</f>
        <v>Завантажити сертифікат</v>
      </c>
    </row>
    <row r="817" spans="1:3" x14ac:dyDescent="0.3">
      <c r="A817" s="2">
        <v>816</v>
      </c>
      <c r="B817" t="s">
        <v>815</v>
      </c>
      <c r="C817" t="str">
        <f>HYPERLINK("https://talan.bank.gov.ua/get-user-certificate/XA_LLiFYO6p7AhhTm2Ot","Завантажити сертифікат")</f>
        <v>Завантажити сертифікат</v>
      </c>
    </row>
    <row r="818" spans="1:3" x14ac:dyDescent="0.3">
      <c r="A818" s="2">
        <v>817</v>
      </c>
      <c r="B818" t="s">
        <v>816</v>
      </c>
      <c r="C818" t="str">
        <f>HYPERLINK("https://talan.bank.gov.ua/get-user-certificate/XA_LL4uFIAHwW81MX0ak","Завантажити сертифікат")</f>
        <v>Завантажити сертифікат</v>
      </c>
    </row>
    <row r="819" spans="1:3" x14ac:dyDescent="0.3">
      <c r="A819" s="2">
        <v>818</v>
      </c>
      <c r="B819" t="s">
        <v>817</v>
      </c>
      <c r="C819" t="str">
        <f>HYPERLINK("https://talan.bank.gov.ua/get-user-certificate/XA_LLi7Tc3hVbr7e18gt","Завантажити сертифікат")</f>
        <v>Завантажити сертифікат</v>
      </c>
    </row>
    <row r="820" spans="1:3" x14ac:dyDescent="0.3">
      <c r="A820" s="2">
        <v>819</v>
      </c>
      <c r="B820" t="s">
        <v>818</v>
      </c>
      <c r="C820" t="str">
        <f>HYPERLINK("https://talan.bank.gov.ua/get-user-certificate/XA_LLdDMeelxG1tMIbyx","Завантажити сертифікат")</f>
        <v>Завантажити сертифікат</v>
      </c>
    </row>
    <row r="821" spans="1:3" x14ac:dyDescent="0.3">
      <c r="A821" s="2">
        <v>820</v>
      </c>
      <c r="B821" t="s">
        <v>819</v>
      </c>
      <c r="C821" t="str">
        <f>HYPERLINK("https://talan.bank.gov.ua/get-user-certificate/XA_LLESHG-iyrQkMbimV","Завантажити сертифікат")</f>
        <v>Завантажити сертифікат</v>
      </c>
    </row>
    <row r="822" spans="1:3" x14ac:dyDescent="0.3">
      <c r="A822" s="2">
        <v>821</v>
      </c>
      <c r="B822" t="s">
        <v>820</v>
      </c>
      <c r="C822" t="str">
        <f>HYPERLINK("https://talan.bank.gov.ua/get-user-certificate/XA_LLpTtRaWrpo8zvA-r","Завантажити сертифікат")</f>
        <v>Завантажити сертифікат</v>
      </c>
    </row>
    <row r="823" spans="1:3" x14ac:dyDescent="0.3">
      <c r="A823" s="2">
        <v>822</v>
      </c>
      <c r="B823" t="s">
        <v>821</v>
      </c>
      <c r="C823" t="str">
        <f>HYPERLINK("https://talan.bank.gov.ua/get-user-certificate/XA_LLrrpUcK-_VFV06jF","Завантажити сертифікат")</f>
        <v>Завантажити сертифікат</v>
      </c>
    </row>
    <row r="824" spans="1:3" x14ac:dyDescent="0.3">
      <c r="A824" s="2">
        <v>823</v>
      </c>
      <c r="B824" t="s">
        <v>822</v>
      </c>
      <c r="C824" t="str">
        <f>HYPERLINK("https://talan.bank.gov.ua/get-user-certificate/XA_LLVeiJQk4P8_IzWjW","Завантажити сертифікат")</f>
        <v>Завантажити сертифікат</v>
      </c>
    </row>
    <row r="825" spans="1:3" x14ac:dyDescent="0.3">
      <c r="A825" s="2">
        <v>824</v>
      </c>
      <c r="B825" t="s">
        <v>823</v>
      </c>
      <c r="C825" t="str">
        <f>HYPERLINK("https://talan.bank.gov.ua/get-user-certificate/XA_LL8tm-yWV-1_3pmLT","Завантажити сертифікат")</f>
        <v>Завантажити сертифікат</v>
      </c>
    </row>
    <row r="826" spans="1:3" x14ac:dyDescent="0.3">
      <c r="A826" s="2">
        <v>825</v>
      </c>
      <c r="B826" t="s">
        <v>824</v>
      </c>
      <c r="C826" t="str">
        <f>HYPERLINK("https://talan.bank.gov.ua/get-user-certificate/XA_LLNz5tS3Tuca-VYus","Завантажити сертифікат")</f>
        <v>Завантажити сертифікат</v>
      </c>
    </row>
    <row r="827" spans="1:3" x14ac:dyDescent="0.3">
      <c r="A827" s="2">
        <v>826</v>
      </c>
      <c r="B827" t="s">
        <v>825</v>
      </c>
      <c r="C827" t="str">
        <f>HYPERLINK("https://talan.bank.gov.ua/get-user-certificate/XA_LLnipsflyXGv4iU7a","Завантажити сертифікат")</f>
        <v>Завантажити сертифікат</v>
      </c>
    </row>
    <row r="828" spans="1:3" x14ac:dyDescent="0.3">
      <c r="A828" s="2">
        <v>827</v>
      </c>
      <c r="B828" t="s">
        <v>826</v>
      </c>
      <c r="C828" t="str">
        <f>HYPERLINK("https://talan.bank.gov.ua/get-user-certificate/XA_LLMqwGwFGMI1_Ufff","Завантажити сертифікат")</f>
        <v>Завантажити сертифікат</v>
      </c>
    </row>
    <row r="829" spans="1:3" x14ac:dyDescent="0.3">
      <c r="A829" s="2">
        <v>828</v>
      </c>
      <c r="B829" t="s">
        <v>827</v>
      </c>
      <c r="C829" t="str">
        <f>HYPERLINK("https://talan.bank.gov.ua/get-user-certificate/XA_LL6pPnwSxYa0WPwUJ","Завантажити сертифікат")</f>
        <v>Завантажити сертифікат</v>
      </c>
    </row>
    <row r="830" spans="1:3" x14ac:dyDescent="0.3">
      <c r="A830" s="2">
        <v>829</v>
      </c>
      <c r="B830" t="s">
        <v>828</v>
      </c>
      <c r="C830" t="str">
        <f>HYPERLINK("https://talan.bank.gov.ua/get-user-certificate/XA_LL1t5W2BeNIzS-wg2","Завантажити сертифікат")</f>
        <v>Завантажити сертифікат</v>
      </c>
    </row>
    <row r="831" spans="1:3" x14ac:dyDescent="0.3">
      <c r="A831" s="2">
        <v>830</v>
      </c>
      <c r="B831" t="s">
        <v>829</v>
      </c>
      <c r="C831" t="str">
        <f>HYPERLINK("https://talan.bank.gov.ua/get-user-certificate/XA_LL9LRDWBm2KNCargK","Завантажити сертифікат")</f>
        <v>Завантажити сертифікат</v>
      </c>
    </row>
    <row r="832" spans="1:3" x14ac:dyDescent="0.3">
      <c r="A832" s="2">
        <v>831</v>
      </c>
      <c r="B832" t="s">
        <v>830</v>
      </c>
      <c r="C832" t="str">
        <f>HYPERLINK("https://talan.bank.gov.ua/get-user-certificate/XA_LLqFonnzfCIHwNKoe","Завантажити сертифікат")</f>
        <v>Завантажити сертифікат</v>
      </c>
    </row>
    <row r="833" spans="1:3" x14ac:dyDescent="0.3">
      <c r="A833" s="2">
        <v>832</v>
      </c>
      <c r="B833" t="s">
        <v>831</v>
      </c>
      <c r="C833" t="str">
        <f>HYPERLINK("https://talan.bank.gov.ua/get-user-certificate/XA_LLcX5NgkvS23NyMeW","Завантажити сертифікат")</f>
        <v>Завантажити сертифікат</v>
      </c>
    </row>
    <row r="834" spans="1:3" x14ac:dyDescent="0.3">
      <c r="A834" s="2">
        <v>833</v>
      </c>
      <c r="B834" t="s">
        <v>832</v>
      </c>
      <c r="C834" t="str">
        <f>HYPERLINK("https://talan.bank.gov.ua/get-user-certificate/XA_LL4wmYK6a22fPwi9_","Завантажити сертифікат")</f>
        <v>Завантажити сертифікат</v>
      </c>
    </row>
    <row r="835" spans="1:3" x14ac:dyDescent="0.3">
      <c r="A835" s="2">
        <v>834</v>
      </c>
      <c r="B835" t="s">
        <v>833</v>
      </c>
      <c r="C835" t="str">
        <f>HYPERLINK("https://talan.bank.gov.ua/get-user-certificate/XA_LLY55pnhef8FJwRPv","Завантажити сертифікат")</f>
        <v>Завантажити сертифікат</v>
      </c>
    </row>
    <row r="836" spans="1:3" x14ac:dyDescent="0.3">
      <c r="A836" s="2">
        <v>835</v>
      </c>
      <c r="B836" t="s">
        <v>834</v>
      </c>
      <c r="C836" t="str">
        <f>HYPERLINK("https://talan.bank.gov.ua/get-user-certificate/XA_LLiRNbpc2weszz3B9","Завантажити сертифікат")</f>
        <v>Завантажити сертифікат</v>
      </c>
    </row>
    <row r="837" spans="1:3" x14ac:dyDescent="0.3">
      <c r="A837" s="2">
        <v>836</v>
      </c>
      <c r="B837" t="s">
        <v>835</v>
      </c>
      <c r="C837" t="str">
        <f>HYPERLINK("https://talan.bank.gov.ua/get-user-certificate/XA_LLvGGgqdw1rds0Q4u","Завантажити сертифікат")</f>
        <v>Завантажити сертифікат</v>
      </c>
    </row>
    <row r="838" spans="1:3" x14ac:dyDescent="0.3">
      <c r="A838" s="2">
        <v>837</v>
      </c>
      <c r="B838" t="s">
        <v>836</v>
      </c>
      <c r="C838" t="str">
        <f>HYPERLINK("https://talan.bank.gov.ua/get-user-certificate/XA_LLLzLoVEW-pagNueg","Завантажити сертифікат")</f>
        <v>Завантажити сертифікат</v>
      </c>
    </row>
    <row r="839" spans="1:3" x14ac:dyDescent="0.3">
      <c r="A839" s="2">
        <v>838</v>
      </c>
      <c r="B839" t="s">
        <v>837</v>
      </c>
      <c r="C839" t="str">
        <f>HYPERLINK("https://talan.bank.gov.ua/get-user-certificate/XA_LLNdYyhh0e0J5FsNt","Завантажити сертифікат")</f>
        <v>Завантажити сертифікат</v>
      </c>
    </row>
    <row r="840" spans="1:3" x14ac:dyDescent="0.3">
      <c r="A840" s="2">
        <v>839</v>
      </c>
      <c r="B840" t="s">
        <v>838</v>
      </c>
      <c r="C840" t="str">
        <f>HYPERLINK("https://talan.bank.gov.ua/get-user-certificate/XA_LLnrv6iAEHdGmbpqJ","Завантажити сертифікат")</f>
        <v>Завантажити сертифікат</v>
      </c>
    </row>
    <row r="841" spans="1:3" x14ac:dyDescent="0.3">
      <c r="A841" s="2">
        <v>840</v>
      </c>
      <c r="B841" t="s">
        <v>839</v>
      </c>
      <c r="C841" t="str">
        <f>HYPERLINK("https://talan.bank.gov.ua/get-user-certificate/XA_LLVU9IqZCnbL73N9y","Завантажити сертифікат")</f>
        <v>Завантажити сертифікат</v>
      </c>
    </row>
    <row r="842" spans="1:3" x14ac:dyDescent="0.3">
      <c r="A842" s="2">
        <v>841</v>
      </c>
      <c r="B842" t="s">
        <v>840</v>
      </c>
      <c r="C842" t="str">
        <f>HYPERLINK("https://talan.bank.gov.ua/get-user-certificate/XA_LLBlSNg-GFlHJ-vEc","Завантажити сертифікат")</f>
        <v>Завантажити сертифікат</v>
      </c>
    </row>
    <row r="843" spans="1:3" x14ac:dyDescent="0.3">
      <c r="A843" s="2">
        <v>842</v>
      </c>
      <c r="B843" t="s">
        <v>841</v>
      </c>
      <c r="C843" t="str">
        <f>HYPERLINK("https://talan.bank.gov.ua/get-user-certificate/XA_LLFVuAkCTXMPA47ux","Завантажити сертифікат")</f>
        <v>Завантажити сертифікат</v>
      </c>
    </row>
    <row r="844" spans="1:3" x14ac:dyDescent="0.3">
      <c r="A844" s="2">
        <v>843</v>
      </c>
      <c r="B844" t="s">
        <v>842</v>
      </c>
      <c r="C844" t="str">
        <f>HYPERLINK("https://talan.bank.gov.ua/get-user-certificate/XA_LLJ_HhSS5ktzWfP8n","Завантажити сертифікат")</f>
        <v>Завантажити сертифікат</v>
      </c>
    </row>
    <row r="845" spans="1:3" x14ac:dyDescent="0.3">
      <c r="A845" s="2">
        <v>844</v>
      </c>
      <c r="B845" t="s">
        <v>843</v>
      </c>
      <c r="C845" t="str">
        <f>HYPERLINK("https://talan.bank.gov.ua/get-user-certificate/XA_LLQxtOsJQHm_bWjRL","Завантажити сертифікат")</f>
        <v>Завантажити сертифікат</v>
      </c>
    </row>
    <row r="846" spans="1:3" x14ac:dyDescent="0.3">
      <c r="A846" s="2">
        <v>845</v>
      </c>
      <c r="B846" t="s">
        <v>844</v>
      </c>
      <c r="C846" t="str">
        <f>HYPERLINK("https://talan.bank.gov.ua/get-user-certificate/XA_LLYLJ7ZligzAik7yx","Завантажити сертифікат")</f>
        <v>Завантажити сертифікат</v>
      </c>
    </row>
    <row r="847" spans="1:3" x14ac:dyDescent="0.3">
      <c r="A847" s="2">
        <v>846</v>
      </c>
      <c r="B847" t="s">
        <v>845</v>
      </c>
      <c r="C847" t="str">
        <f>HYPERLINK("https://talan.bank.gov.ua/get-user-certificate/XA_LLdbLJ_9And5K8IxA","Завантажити сертифікат")</f>
        <v>Завантажити сертифікат</v>
      </c>
    </row>
    <row r="848" spans="1:3" x14ac:dyDescent="0.3">
      <c r="A848" s="2">
        <v>847</v>
      </c>
      <c r="B848" t="s">
        <v>846</v>
      </c>
      <c r="C848" t="str">
        <f>HYPERLINK("https://talan.bank.gov.ua/get-user-certificate/XA_LLaEO3ADQXcnmJGUd","Завантажити сертифікат")</f>
        <v>Завантажити сертифікат</v>
      </c>
    </row>
    <row r="849" spans="1:3" x14ac:dyDescent="0.3">
      <c r="A849" s="2">
        <v>848</v>
      </c>
      <c r="B849" t="s">
        <v>847</v>
      </c>
      <c r="C849" t="str">
        <f>HYPERLINK("https://talan.bank.gov.ua/get-user-certificate/XA_LLA2lj9RSgNbG4rcq","Завантажити сертифікат")</f>
        <v>Завантажити сертифікат</v>
      </c>
    </row>
    <row r="850" spans="1:3" x14ac:dyDescent="0.3">
      <c r="A850" s="2">
        <v>849</v>
      </c>
      <c r="B850" t="s">
        <v>848</v>
      </c>
      <c r="C850" t="str">
        <f>HYPERLINK("https://talan.bank.gov.ua/get-user-certificate/XA_LLP9Z0N5HvveHoDPC","Завантажити сертифікат")</f>
        <v>Завантажити сертифікат</v>
      </c>
    </row>
    <row r="851" spans="1:3" x14ac:dyDescent="0.3">
      <c r="A851" s="2">
        <v>850</v>
      </c>
      <c r="B851" t="s">
        <v>849</v>
      </c>
      <c r="C851" t="str">
        <f>HYPERLINK("https://talan.bank.gov.ua/get-user-certificate/XA_LLYYVMvCtAaabQdwd","Завантажити сертифікат")</f>
        <v>Завантажити сертифікат</v>
      </c>
    </row>
    <row r="852" spans="1:3" x14ac:dyDescent="0.3">
      <c r="A852" s="2">
        <v>851</v>
      </c>
      <c r="B852" t="s">
        <v>850</v>
      </c>
      <c r="C852" t="str">
        <f>HYPERLINK("https://talan.bank.gov.ua/get-user-certificate/XA_LLbHOBiIcSPSCErn7","Завантажити сертифікат")</f>
        <v>Завантажити сертифікат</v>
      </c>
    </row>
    <row r="853" spans="1:3" x14ac:dyDescent="0.3">
      <c r="A853" s="2">
        <v>852</v>
      </c>
      <c r="B853" t="s">
        <v>851</v>
      </c>
      <c r="C853" t="str">
        <f>HYPERLINK("https://talan.bank.gov.ua/get-user-certificate/XA_LLow_107qzZ_kkMzj","Завантажити сертифікат")</f>
        <v>Завантажити сертифікат</v>
      </c>
    </row>
    <row r="854" spans="1:3" x14ac:dyDescent="0.3">
      <c r="A854" s="2">
        <v>853</v>
      </c>
      <c r="B854" t="s">
        <v>852</v>
      </c>
      <c r="C854" t="str">
        <f>HYPERLINK("https://talan.bank.gov.ua/get-user-certificate/XA_LLG00uF5JYP-257sq","Завантажити сертифікат")</f>
        <v>Завантажити сертифікат</v>
      </c>
    </row>
    <row r="855" spans="1:3" x14ac:dyDescent="0.3">
      <c r="A855" s="2">
        <v>854</v>
      </c>
      <c r="B855" t="s">
        <v>853</v>
      </c>
      <c r="C855" t="str">
        <f>HYPERLINK("https://talan.bank.gov.ua/get-user-certificate/XA_LLsV7rVKh-bhr-b4s","Завантажити сертифікат")</f>
        <v>Завантажити сертифікат</v>
      </c>
    </row>
    <row r="856" spans="1:3" x14ac:dyDescent="0.3">
      <c r="A856" s="2">
        <v>855</v>
      </c>
      <c r="B856" t="s">
        <v>65</v>
      </c>
      <c r="C856" t="str">
        <f>HYPERLINK("https://talan.bank.gov.ua/get-user-certificate/XA_LLZZNEO_I9VheyNPK","Завантажити сертифікат")</f>
        <v>Завантажити сертифікат</v>
      </c>
    </row>
    <row r="857" spans="1:3" x14ac:dyDescent="0.3">
      <c r="A857" s="2">
        <v>856</v>
      </c>
      <c r="B857" t="s">
        <v>854</v>
      </c>
      <c r="C857" t="str">
        <f>HYPERLINK("https://talan.bank.gov.ua/get-user-certificate/XA_LLBcZ9kMOovqVhBmd","Завантажити сертифікат")</f>
        <v>Завантажити сертифікат</v>
      </c>
    </row>
    <row r="858" spans="1:3" x14ac:dyDescent="0.3">
      <c r="A858" s="2">
        <v>857</v>
      </c>
      <c r="B858" t="s">
        <v>855</v>
      </c>
      <c r="C858" t="str">
        <f>HYPERLINK("https://talan.bank.gov.ua/get-user-certificate/XA_LLZf0ia4QV0_Kav8b","Завантажити сертифікат")</f>
        <v>Завантажити сертифікат</v>
      </c>
    </row>
    <row r="859" spans="1:3" x14ac:dyDescent="0.3">
      <c r="A859" s="2">
        <v>858</v>
      </c>
      <c r="B859" t="s">
        <v>856</v>
      </c>
      <c r="C859" t="str">
        <f>HYPERLINK("https://talan.bank.gov.ua/get-user-certificate/XA_LLekxtTt3klABA5aM","Завантажити сертифікат")</f>
        <v>Завантажити сертифікат</v>
      </c>
    </row>
    <row r="860" spans="1:3" x14ac:dyDescent="0.3">
      <c r="A860" s="2">
        <v>859</v>
      </c>
      <c r="B860" t="s">
        <v>857</v>
      </c>
      <c r="C860" t="str">
        <f>HYPERLINK("https://talan.bank.gov.ua/get-user-certificate/XA_LLKIDhtQr49dJqdHN","Завантажити сертифікат")</f>
        <v>Завантажити сертифікат</v>
      </c>
    </row>
    <row r="861" spans="1:3" x14ac:dyDescent="0.3">
      <c r="A861" s="2">
        <v>860</v>
      </c>
      <c r="B861" t="s">
        <v>858</v>
      </c>
      <c r="C861" t="str">
        <f>HYPERLINK("https://talan.bank.gov.ua/get-user-certificate/XA_LLZ8l2gVyfKFN_BE2","Завантажити сертифікат")</f>
        <v>Завантажити сертифікат</v>
      </c>
    </row>
    <row r="862" spans="1:3" x14ac:dyDescent="0.3">
      <c r="A862" s="2">
        <v>861</v>
      </c>
      <c r="B862" t="s">
        <v>859</v>
      </c>
      <c r="C862" t="str">
        <f>HYPERLINK("https://talan.bank.gov.ua/get-user-certificate/XA_LLAdZPMpxZ2BTeqmy","Завантажити сертифікат")</f>
        <v>Завантажити сертифікат</v>
      </c>
    </row>
    <row r="863" spans="1:3" x14ac:dyDescent="0.3">
      <c r="A863" s="2">
        <v>862</v>
      </c>
      <c r="B863" t="s">
        <v>860</v>
      </c>
      <c r="C863" t="str">
        <f>HYPERLINK("https://talan.bank.gov.ua/get-user-certificate/XA_LLKRlbcv_IOLYekFt","Завантажити сертифікат")</f>
        <v>Завантажити сертифікат</v>
      </c>
    </row>
    <row r="864" spans="1:3" x14ac:dyDescent="0.3">
      <c r="A864" s="2">
        <v>863</v>
      </c>
      <c r="B864" t="s">
        <v>861</v>
      </c>
      <c r="C864" t="str">
        <f>HYPERLINK("https://talan.bank.gov.ua/get-user-certificate/XA_LLE0cs5kzb-IHUxmW","Завантажити сертифікат")</f>
        <v>Завантажити сертифікат</v>
      </c>
    </row>
    <row r="865" spans="1:3" x14ac:dyDescent="0.3">
      <c r="A865" s="2">
        <v>864</v>
      </c>
      <c r="B865" t="s">
        <v>862</v>
      </c>
      <c r="C865" t="str">
        <f>HYPERLINK("https://talan.bank.gov.ua/get-user-certificate/XA_LLOJYi8YFWvKrrKtR","Завантажити сертифікат")</f>
        <v>Завантажити сертифікат</v>
      </c>
    </row>
    <row r="866" spans="1:3" x14ac:dyDescent="0.3">
      <c r="A866" s="2">
        <v>865</v>
      </c>
      <c r="B866" t="s">
        <v>863</v>
      </c>
      <c r="C866" t="str">
        <f>HYPERLINK("https://talan.bank.gov.ua/get-user-certificate/XA_LLKINeaRPcJlb6ScE","Завантажити сертифікат")</f>
        <v>Завантажити сертифікат</v>
      </c>
    </row>
    <row r="867" spans="1:3" x14ac:dyDescent="0.3">
      <c r="A867" s="2">
        <v>866</v>
      </c>
      <c r="B867" t="s">
        <v>864</v>
      </c>
      <c r="C867" t="str">
        <f>HYPERLINK("https://talan.bank.gov.ua/get-user-certificate/XA_LL1Y1TlP02MnujBPS","Завантажити сертифікат")</f>
        <v>Завантажити сертифікат</v>
      </c>
    </row>
    <row r="868" spans="1:3" x14ac:dyDescent="0.3">
      <c r="A868" s="2">
        <v>867</v>
      </c>
      <c r="B868" t="s">
        <v>865</v>
      </c>
      <c r="C868" t="str">
        <f>HYPERLINK("https://talan.bank.gov.ua/get-user-certificate/XA_LLy0bubC5qvTgUe9g","Завантажити сертифікат")</f>
        <v>Завантажити сертифікат</v>
      </c>
    </row>
    <row r="869" spans="1:3" x14ac:dyDescent="0.3">
      <c r="A869" s="2">
        <v>868</v>
      </c>
      <c r="B869" t="s">
        <v>866</v>
      </c>
      <c r="C869" t="str">
        <f>HYPERLINK("https://talan.bank.gov.ua/get-user-certificate/XA_LLraVuhAV9-9n26I_","Завантажити сертифікат")</f>
        <v>Завантажити сертифікат</v>
      </c>
    </row>
    <row r="870" spans="1:3" x14ac:dyDescent="0.3">
      <c r="A870" s="2">
        <v>869</v>
      </c>
      <c r="B870" t="s">
        <v>867</v>
      </c>
      <c r="C870" t="str">
        <f>HYPERLINK("https://talan.bank.gov.ua/get-user-certificate/XA_LLZzgi554xjHK8ddC","Завантажити сертифікат")</f>
        <v>Завантажити сертифікат</v>
      </c>
    </row>
    <row r="871" spans="1:3" x14ac:dyDescent="0.3">
      <c r="A871" s="2">
        <v>870</v>
      </c>
      <c r="B871" t="s">
        <v>868</v>
      </c>
      <c r="C871" t="str">
        <f>HYPERLINK("https://talan.bank.gov.ua/get-user-certificate/XA_LLdF-J-EvLuood-uD","Завантажити сертифікат")</f>
        <v>Завантажити сертифікат</v>
      </c>
    </row>
    <row r="872" spans="1:3" x14ac:dyDescent="0.3">
      <c r="A872" s="2">
        <v>871</v>
      </c>
      <c r="B872" t="s">
        <v>869</v>
      </c>
      <c r="C872" t="str">
        <f>HYPERLINK("https://talan.bank.gov.ua/get-user-certificate/XA_LLybh09a9q8bT4cDx","Завантажити сертифікат")</f>
        <v>Завантажити сертифікат</v>
      </c>
    </row>
    <row r="873" spans="1:3" x14ac:dyDescent="0.3">
      <c r="A873" s="2">
        <v>872</v>
      </c>
      <c r="B873" t="s">
        <v>870</v>
      </c>
      <c r="C873" t="str">
        <f>HYPERLINK("https://talan.bank.gov.ua/get-user-certificate/XA_LLBW7rL_Sr8mu3RT2","Завантажити сертифікат")</f>
        <v>Завантажити сертифікат</v>
      </c>
    </row>
    <row r="874" spans="1:3" x14ac:dyDescent="0.3">
      <c r="A874" s="2">
        <v>873</v>
      </c>
      <c r="B874" t="s">
        <v>871</v>
      </c>
      <c r="C874" t="str">
        <f>HYPERLINK("https://talan.bank.gov.ua/get-user-certificate/XA_LLjJ8Mqkon1TscX0L","Завантажити сертифікат")</f>
        <v>Завантажити сертифікат</v>
      </c>
    </row>
    <row r="875" spans="1:3" x14ac:dyDescent="0.3">
      <c r="A875" s="2">
        <v>874</v>
      </c>
      <c r="B875" t="s">
        <v>872</v>
      </c>
      <c r="C875" t="str">
        <f>HYPERLINK("https://talan.bank.gov.ua/get-user-certificate/XA_LLFnPj053csMWwq-a","Завантажити сертифікат")</f>
        <v>Завантажити сертифікат</v>
      </c>
    </row>
    <row r="876" spans="1:3" x14ac:dyDescent="0.3">
      <c r="A876" s="2">
        <v>875</v>
      </c>
      <c r="B876" t="s">
        <v>873</v>
      </c>
      <c r="C876" t="str">
        <f>HYPERLINK("https://talan.bank.gov.ua/get-user-certificate/XA_LL-jyelnNeMdWvlrF","Завантажити сертифікат")</f>
        <v>Завантажити сертифікат</v>
      </c>
    </row>
    <row r="877" spans="1:3" x14ac:dyDescent="0.3">
      <c r="A877" s="2">
        <v>876</v>
      </c>
      <c r="B877" t="s">
        <v>874</v>
      </c>
      <c r="C877" t="str">
        <f>HYPERLINK("https://talan.bank.gov.ua/get-user-certificate/XA_LLVbAw8W53DJDqis7","Завантажити сертифікат")</f>
        <v>Завантажити сертифікат</v>
      </c>
    </row>
    <row r="878" spans="1:3" x14ac:dyDescent="0.3">
      <c r="A878" s="2">
        <v>877</v>
      </c>
      <c r="B878" t="s">
        <v>875</v>
      </c>
      <c r="C878" t="str">
        <f>HYPERLINK("https://talan.bank.gov.ua/get-user-certificate/XA_LLBMKMGyRIpaYmHqc","Завантажити сертифікат")</f>
        <v>Завантажити сертифікат</v>
      </c>
    </row>
    <row r="879" spans="1:3" x14ac:dyDescent="0.3">
      <c r="A879" s="2">
        <v>878</v>
      </c>
      <c r="B879" t="s">
        <v>738</v>
      </c>
      <c r="C879" t="str">
        <f>HYPERLINK("https://talan.bank.gov.ua/get-user-certificate/XA_LLLm4mL-p9LtrOK4Y","Завантажити сертифікат")</f>
        <v>Завантажити сертифікат</v>
      </c>
    </row>
    <row r="880" spans="1:3" x14ac:dyDescent="0.3">
      <c r="A880" s="2">
        <v>879</v>
      </c>
      <c r="B880" t="s">
        <v>876</v>
      </c>
      <c r="C880" t="str">
        <f>HYPERLINK("https://talan.bank.gov.ua/get-user-certificate/XA_LLVBXT09Jq32VWAA4","Завантажити сертифікат")</f>
        <v>Завантажити сертифікат</v>
      </c>
    </row>
    <row r="881" spans="1:3" x14ac:dyDescent="0.3">
      <c r="A881" s="2">
        <v>880</v>
      </c>
      <c r="B881" t="s">
        <v>877</v>
      </c>
      <c r="C881" t="str">
        <f>HYPERLINK("https://talan.bank.gov.ua/get-user-certificate/XA_LLQ9mNSSie8ZdGt7L","Завантажити сертифікат")</f>
        <v>Завантажити сертифікат</v>
      </c>
    </row>
    <row r="882" spans="1:3" x14ac:dyDescent="0.3">
      <c r="A882" s="2">
        <v>881</v>
      </c>
      <c r="B882" t="s">
        <v>878</v>
      </c>
      <c r="C882" t="str">
        <f>HYPERLINK("https://talan.bank.gov.ua/get-user-certificate/XA_LLUgThvE5jmy30mYy","Завантажити сертифікат")</f>
        <v>Завантажити сертифікат</v>
      </c>
    </row>
    <row r="883" spans="1:3" x14ac:dyDescent="0.3">
      <c r="A883" s="2">
        <v>882</v>
      </c>
      <c r="B883" t="s">
        <v>879</v>
      </c>
      <c r="C883" t="str">
        <f>HYPERLINK("https://talan.bank.gov.ua/get-user-certificate/XA_LLzPDLpAumK85Mp3o","Завантажити сертифікат")</f>
        <v>Завантажити сертифікат</v>
      </c>
    </row>
    <row r="884" spans="1:3" x14ac:dyDescent="0.3">
      <c r="A884" s="2">
        <v>883</v>
      </c>
      <c r="B884" t="s">
        <v>880</v>
      </c>
      <c r="C884" t="str">
        <f>HYPERLINK("https://talan.bank.gov.ua/get-user-certificate/XA_LLoCJwh0pCLVFmsrD","Завантажити сертифікат")</f>
        <v>Завантажити сертифікат</v>
      </c>
    </row>
    <row r="885" spans="1:3" x14ac:dyDescent="0.3">
      <c r="A885" s="2">
        <v>884</v>
      </c>
      <c r="B885" t="s">
        <v>881</v>
      </c>
      <c r="C885" t="str">
        <f>HYPERLINK("https://talan.bank.gov.ua/get-user-certificate/XA_LLQQ-nROax7lVJ_Zq","Завантажити сертифікат")</f>
        <v>Завантажити сертифікат</v>
      </c>
    </row>
    <row r="886" spans="1:3" x14ac:dyDescent="0.3">
      <c r="A886" s="2">
        <v>885</v>
      </c>
      <c r="B886" t="s">
        <v>882</v>
      </c>
      <c r="C886" t="str">
        <f>HYPERLINK("https://talan.bank.gov.ua/get-user-certificate/XA_LL-eLiUkvMyrJwkWe","Завантажити сертифікат")</f>
        <v>Завантажити сертифікат</v>
      </c>
    </row>
    <row r="887" spans="1:3" x14ac:dyDescent="0.3">
      <c r="A887" s="2">
        <v>886</v>
      </c>
      <c r="B887" t="s">
        <v>880</v>
      </c>
      <c r="C887" t="str">
        <f>HYPERLINK("https://talan.bank.gov.ua/get-user-certificate/XA_LL2HOtMdv4p3ToSg5","Завантажити сертифікат")</f>
        <v>Завантажити сертифікат</v>
      </c>
    </row>
    <row r="888" spans="1:3" x14ac:dyDescent="0.3">
      <c r="A888" s="2">
        <v>887</v>
      </c>
      <c r="B888" t="s">
        <v>883</v>
      </c>
      <c r="C888" t="str">
        <f>HYPERLINK("https://talan.bank.gov.ua/get-user-certificate/XA_LL_YECyC4ukjnMMnC","Завантажити сертифікат")</f>
        <v>Завантажити сертифікат</v>
      </c>
    </row>
    <row r="889" spans="1:3" x14ac:dyDescent="0.3">
      <c r="A889" s="2">
        <v>888</v>
      </c>
      <c r="B889" t="s">
        <v>884</v>
      </c>
      <c r="C889" t="str">
        <f>HYPERLINK("https://talan.bank.gov.ua/get-user-certificate/XA_LLhdtEuXg-MnRFh0n","Завантажити сертифікат")</f>
        <v>Завантажити сертифікат</v>
      </c>
    </row>
    <row r="890" spans="1:3" x14ac:dyDescent="0.3">
      <c r="A890" s="2">
        <v>889</v>
      </c>
      <c r="B890" t="s">
        <v>885</v>
      </c>
      <c r="C890" t="str">
        <f>HYPERLINK("https://talan.bank.gov.ua/get-user-certificate/XA_LLwSdSX5djLZlOhkE","Завантажити сертифікат")</f>
        <v>Завантажити сертифікат</v>
      </c>
    </row>
    <row r="891" spans="1:3" x14ac:dyDescent="0.3">
      <c r="A891" s="2">
        <v>890</v>
      </c>
      <c r="B891" t="s">
        <v>886</v>
      </c>
      <c r="C891" t="str">
        <f>HYPERLINK("https://talan.bank.gov.ua/get-user-certificate/XA_LLidd-8iDuSAbcfu8","Завантажити сертифікат")</f>
        <v>Завантажити сертифікат</v>
      </c>
    </row>
    <row r="892" spans="1:3" x14ac:dyDescent="0.3">
      <c r="A892" s="2">
        <v>891</v>
      </c>
      <c r="B892" t="s">
        <v>887</v>
      </c>
      <c r="C892" t="str">
        <f>HYPERLINK("https://talan.bank.gov.ua/get-user-certificate/XA_LLnQh7_zIXTrXv6Do","Завантажити сертифікат")</f>
        <v>Завантажити сертифікат</v>
      </c>
    </row>
    <row r="893" spans="1:3" x14ac:dyDescent="0.3">
      <c r="A893" s="2">
        <v>892</v>
      </c>
      <c r="B893" t="s">
        <v>888</v>
      </c>
      <c r="C893" t="str">
        <f>HYPERLINK("https://talan.bank.gov.ua/get-user-certificate/XA_LLy1tLvEnDAXx6g8d","Завантажити сертифікат")</f>
        <v>Завантажити сертифікат</v>
      </c>
    </row>
    <row r="894" spans="1:3" x14ac:dyDescent="0.3">
      <c r="A894" s="2">
        <v>893</v>
      </c>
      <c r="B894" t="s">
        <v>889</v>
      </c>
      <c r="C894" t="str">
        <f>HYPERLINK("https://talan.bank.gov.ua/get-user-certificate/XA_LLy8hZsJyZUH9SaKe","Завантажити сертифікат")</f>
        <v>Завантажити сертифікат</v>
      </c>
    </row>
    <row r="895" spans="1:3" x14ac:dyDescent="0.3">
      <c r="A895" s="2">
        <v>894</v>
      </c>
      <c r="B895" t="s">
        <v>890</v>
      </c>
      <c r="C895" t="str">
        <f>HYPERLINK("https://talan.bank.gov.ua/get-user-certificate/XA_LLubWDGQ0LbFLDDls","Завантажити сертифікат")</f>
        <v>Завантажити сертифікат</v>
      </c>
    </row>
    <row r="896" spans="1:3" x14ac:dyDescent="0.3">
      <c r="A896" s="2">
        <v>895</v>
      </c>
      <c r="B896" t="s">
        <v>891</v>
      </c>
      <c r="C896" t="str">
        <f>HYPERLINK("https://talan.bank.gov.ua/get-user-certificate/XA_LLxToTYbWVhYZFvBx","Завантажити сертифікат")</f>
        <v>Завантажити сертифікат</v>
      </c>
    </row>
    <row r="897" spans="1:3" x14ac:dyDescent="0.3">
      <c r="A897" s="2">
        <v>896</v>
      </c>
      <c r="B897" t="s">
        <v>892</v>
      </c>
      <c r="C897" t="str">
        <f>HYPERLINK("https://talan.bank.gov.ua/get-user-certificate/XA_LLIsNqV5bkuSpasOn","Завантажити сертифікат")</f>
        <v>Завантажити сертифікат</v>
      </c>
    </row>
    <row r="898" spans="1:3" x14ac:dyDescent="0.3">
      <c r="A898" s="2">
        <v>897</v>
      </c>
      <c r="B898" t="s">
        <v>893</v>
      </c>
      <c r="C898" t="str">
        <f>HYPERLINK("https://talan.bank.gov.ua/get-user-certificate/XA_LLTQB8npiWOqcRnNk","Завантажити сертифікат")</f>
        <v>Завантажити сертифікат</v>
      </c>
    </row>
    <row r="899" spans="1:3" x14ac:dyDescent="0.3">
      <c r="A899" s="2">
        <v>898</v>
      </c>
      <c r="B899" t="s">
        <v>894</v>
      </c>
      <c r="C899" t="str">
        <f>HYPERLINK("https://talan.bank.gov.ua/get-user-certificate/XA_LLEvLJoVs6Wpjypv0","Завантажити сертифікат")</f>
        <v>Завантажити сертифікат</v>
      </c>
    </row>
    <row r="900" spans="1:3" x14ac:dyDescent="0.3">
      <c r="A900" s="2">
        <v>899</v>
      </c>
      <c r="B900" t="s">
        <v>895</v>
      </c>
      <c r="C900" t="str">
        <f>HYPERLINK("https://talan.bank.gov.ua/get-user-certificate/XA_LLrwbKPJikjL7kNJa","Завантажити сертифікат")</f>
        <v>Завантажити сертифікат</v>
      </c>
    </row>
    <row r="901" spans="1:3" x14ac:dyDescent="0.3">
      <c r="A901" s="2">
        <v>900</v>
      </c>
      <c r="B901" t="s">
        <v>896</v>
      </c>
      <c r="C901" t="str">
        <f>HYPERLINK("https://talan.bank.gov.ua/get-user-certificate/XA_LLWKWoaDzumBhE5Lk","Завантажити сертифікат")</f>
        <v>Завантажити сертифікат</v>
      </c>
    </row>
    <row r="902" spans="1:3" x14ac:dyDescent="0.3">
      <c r="A902" s="2">
        <v>901</v>
      </c>
      <c r="B902" t="s">
        <v>897</v>
      </c>
      <c r="C902" t="str">
        <f>HYPERLINK("https://talan.bank.gov.ua/get-user-certificate/XA_LLQSWXRWUVzlMTNGi","Завантажити сертифікат")</f>
        <v>Завантажити сертифікат</v>
      </c>
    </row>
    <row r="903" spans="1:3" x14ac:dyDescent="0.3">
      <c r="A903" s="2">
        <v>902</v>
      </c>
      <c r="B903" t="s">
        <v>898</v>
      </c>
      <c r="C903" t="str">
        <f>HYPERLINK("https://talan.bank.gov.ua/get-user-certificate/XA_LLNYWPY9VcNQBxEfw","Завантажити сертифікат")</f>
        <v>Завантажити сертифікат</v>
      </c>
    </row>
    <row r="904" spans="1:3" x14ac:dyDescent="0.3">
      <c r="A904" s="2">
        <v>903</v>
      </c>
      <c r="B904" t="s">
        <v>899</v>
      </c>
      <c r="C904" t="str">
        <f>HYPERLINK("https://talan.bank.gov.ua/get-user-certificate/XA_LLpckLYoFXRU8xZPZ","Завантажити сертифікат")</f>
        <v>Завантажити сертифікат</v>
      </c>
    </row>
    <row r="905" spans="1:3" x14ac:dyDescent="0.3">
      <c r="A905" s="2">
        <v>904</v>
      </c>
      <c r="B905" t="s">
        <v>900</v>
      </c>
      <c r="C905" t="str">
        <f>HYPERLINK("https://talan.bank.gov.ua/get-user-certificate/XA_LLF0JGJglrUZOLmhf","Завантажити сертифікат")</f>
        <v>Завантажити сертифікат</v>
      </c>
    </row>
    <row r="906" spans="1:3" x14ac:dyDescent="0.3">
      <c r="A906" s="2">
        <v>905</v>
      </c>
      <c r="B906" t="s">
        <v>901</v>
      </c>
      <c r="C906" t="str">
        <f>HYPERLINK("https://talan.bank.gov.ua/get-user-certificate/XA_LLSxVnYrMmcZoeYeB","Завантажити сертифікат")</f>
        <v>Завантажити сертифікат</v>
      </c>
    </row>
    <row r="907" spans="1:3" x14ac:dyDescent="0.3">
      <c r="A907" s="2">
        <v>906</v>
      </c>
      <c r="B907" t="s">
        <v>902</v>
      </c>
      <c r="C907" t="str">
        <f>HYPERLINK("https://talan.bank.gov.ua/get-user-certificate/XA_LLqeNpn9qvxcpbDR9","Завантажити сертифікат")</f>
        <v>Завантажити сертифікат</v>
      </c>
    </row>
    <row r="908" spans="1:3" x14ac:dyDescent="0.3">
      <c r="A908" s="2">
        <v>907</v>
      </c>
      <c r="B908" t="s">
        <v>903</v>
      </c>
      <c r="C908" t="str">
        <f>HYPERLINK("https://talan.bank.gov.ua/get-user-certificate/XA_LL2_AqMwGuyhhqSPF","Завантажити сертифікат")</f>
        <v>Завантажити сертифікат</v>
      </c>
    </row>
    <row r="909" spans="1:3" x14ac:dyDescent="0.3">
      <c r="A909" s="2">
        <v>908</v>
      </c>
      <c r="B909" t="s">
        <v>904</v>
      </c>
      <c r="C909" t="str">
        <f>HYPERLINK("https://talan.bank.gov.ua/get-user-certificate/XA_LLCiTyuC3FneBRpt_","Завантажити сертифікат")</f>
        <v>Завантажити сертифікат</v>
      </c>
    </row>
    <row r="910" spans="1:3" x14ac:dyDescent="0.3">
      <c r="A910" s="2">
        <v>909</v>
      </c>
      <c r="B910" t="s">
        <v>905</v>
      </c>
      <c r="C910" t="str">
        <f>HYPERLINK("https://talan.bank.gov.ua/get-user-certificate/XA_LLBfuxYiixRewRleC","Завантажити сертифікат")</f>
        <v>Завантажити сертифікат</v>
      </c>
    </row>
    <row r="911" spans="1:3" x14ac:dyDescent="0.3">
      <c r="A911" s="2">
        <v>910</v>
      </c>
      <c r="B911" t="s">
        <v>906</v>
      </c>
      <c r="C911" t="str">
        <f>HYPERLINK("https://talan.bank.gov.ua/get-user-certificate/XA_LLgbvmX5wmgtnZWk6","Завантажити сертифікат")</f>
        <v>Завантажити сертифікат</v>
      </c>
    </row>
    <row r="912" spans="1:3" x14ac:dyDescent="0.3">
      <c r="A912" s="2">
        <v>911</v>
      </c>
      <c r="B912" t="s">
        <v>907</v>
      </c>
      <c r="C912" t="str">
        <f>HYPERLINK("https://talan.bank.gov.ua/get-user-certificate/XA_LLCTSVM8DuPa_X3Jf","Завантажити сертифікат")</f>
        <v>Завантажити сертифікат</v>
      </c>
    </row>
    <row r="913" spans="1:3" x14ac:dyDescent="0.3">
      <c r="A913" s="2">
        <v>912</v>
      </c>
      <c r="B913" t="s">
        <v>908</v>
      </c>
      <c r="C913" t="str">
        <f>HYPERLINK("https://talan.bank.gov.ua/get-user-certificate/XA_LLFwIwee6tK4RoYpt","Завантажити сертифікат")</f>
        <v>Завантажити сертифікат</v>
      </c>
    </row>
    <row r="914" spans="1:3" x14ac:dyDescent="0.3">
      <c r="A914" s="2">
        <v>913</v>
      </c>
      <c r="B914" t="s">
        <v>909</v>
      </c>
      <c r="C914" t="str">
        <f>HYPERLINK("https://talan.bank.gov.ua/get-user-certificate/XA_LLXhSGcdu1OVXquKP","Завантажити сертифікат")</f>
        <v>Завантажити сертифікат</v>
      </c>
    </row>
    <row r="915" spans="1:3" x14ac:dyDescent="0.3">
      <c r="A915" s="2">
        <v>914</v>
      </c>
      <c r="B915" t="s">
        <v>910</v>
      </c>
      <c r="C915" t="str">
        <f>HYPERLINK("https://talan.bank.gov.ua/get-user-certificate/XA_LLftFHAGo5q_Q-VUQ","Завантажити сертифікат")</f>
        <v>Завантажити сертифікат</v>
      </c>
    </row>
    <row r="916" spans="1:3" x14ac:dyDescent="0.3">
      <c r="A916" s="2">
        <v>915</v>
      </c>
      <c r="B916" t="s">
        <v>911</v>
      </c>
      <c r="C916" t="str">
        <f>HYPERLINK("https://talan.bank.gov.ua/get-user-certificate/XA_LLnrZMZrJcS2QCm4E","Завантажити сертифікат")</f>
        <v>Завантажити сертифікат</v>
      </c>
    </row>
    <row r="917" spans="1:3" x14ac:dyDescent="0.3">
      <c r="A917" s="2">
        <v>916</v>
      </c>
      <c r="B917" t="s">
        <v>912</v>
      </c>
      <c r="C917" t="str">
        <f>HYPERLINK("https://talan.bank.gov.ua/get-user-certificate/XA_LLQPpmgGYIsKD0X3k","Завантажити сертифікат")</f>
        <v>Завантажити сертифікат</v>
      </c>
    </row>
    <row r="918" spans="1:3" x14ac:dyDescent="0.3">
      <c r="A918" s="2">
        <v>917</v>
      </c>
      <c r="B918" t="s">
        <v>913</v>
      </c>
      <c r="C918" t="str">
        <f>HYPERLINK("https://talan.bank.gov.ua/get-user-certificate/XA_LLQLktPzUOQjUfQ5v","Завантажити сертифікат")</f>
        <v>Завантажити сертифікат</v>
      </c>
    </row>
    <row r="919" spans="1:3" x14ac:dyDescent="0.3">
      <c r="A919" s="2">
        <v>918</v>
      </c>
      <c r="B919" t="s">
        <v>914</v>
      </c>
      <c r="C919" t="str">
        <f>HYPERLINK("https://talan.bank.gov.ua/get-user-certificate/XA_LLP4hl7LF2e5aRKGN","Завантажити сертифікат")</f>
        <v>Завантажити сертифікат</v>
      </c>
    </row>
    <row r="920" spans="1:3" x14ac:dyDescent="0.3">
      <c r="A920" s="2">
        <v>919</v>
      </c>
      <c r="B920" t="s">
        <v>915</v>
      </c>
      <c r="C920" t="str">
        <f>HYPERLINK("https://talan.bank.gov.ua/get-user-certificate/XA_LLMnOKqLtKuE3g8Ud","Завантажити сертифікат")</f>
        <v>Завантажити сертифікат</v>
      </c>
    </row>
    <row r="921" spans="1:3" x14ac:dyDescent="0.3">
      <c r="A921" s="2">
        <v>920</v>
      </c>
      <c r="B921" t="s">
        <v>916</v>
      </c>
      <c r="C921" t="str">
        <f>HYPERLINK("https://talan.bank.gov.ua/get-user-certificate/XA_LL_rEYBCjaTIZwQdn","Завантажити сертифікат")</f>
        <v>Завантажити сертифікат</v>
      </c>
    </row>
    <row r="922" spans="1:3" x14ac:dyDescent="0.3">
      <c r="A922" s="2">
        <v>921</v>
      </c>
      <c r="B922" t="s">
        <v>917</v>
      </c>
      <c r="C922" t="str">
        <f>HYPERLINK("https://talan.bank.gov.ua/get-user-certificate/XA_LLWwCvNOxgHADu1d6","Завантажити сертифікат")</f>
        <v>Завантажити сертифікат</v>
      </c>
    </row>
    <row r="923" spans="1:3" x14ac:dyDescent="0.3">
      <c r="A923" s="2">
        <v>922</v>
      </c>
      <c r="B923" t="s">
        <v>918</v>
      </c>
      <c r="C923" t="str">
        <f>HYPERLINK("https://talan.bank.gov.ua/get-user-certificate/XA_LLZkp3H4znBsC8Glw","Завантажити сертифікат")</f>
        <v>Завантажити сертифікат</v>
      </c>
    </row>
    <row r="924" spans="1:3" x14ac:dyDescent="0.3">
      <c r="A924" s="2">
        <v>923</v>
      </c>
      <c r="B924" t="s">
        <v>919</v>
      </c>
      <c r="C924" t="str">
        <f>HYPERLINK("https://talan.bank.gov.ua/get-user-certificate/XA_LLEs16qpnSk6tEDWR","Завантажити сертифікат")</f>
        <v>Завантажити сертифікат</v>
      </c>
    </row>
    <row r="925" spans="1:3" x14ac:dyDescent="0.3">
      <c r="A925" s="2">
        <v>924</v>
      </c>
      <c r="B925" t="s">
        <v>920</v>
      </c>
      <c r="C925" t="str">
        <f>HYPERLINK("https://talan.bank.gov.ua/get-user-certificate/XA_LLe4NyRWokvleZmkM","Завантажити сертифікат")</f>
        <v>Завантажити сертифікат</v>
      </c>
    </row>
    <row r="926" spans="1:3" x14ac:dyDescent="0.3">
      <c r="A926" s="2">
        <v>925</v>
      </c>
      <c r="B926" t="s">
        <v>921</v>
      </c>
      <c r="C926" t="str">
        <f>HYPERLINK("https://talan.bank.gov.ua/get-user-certificate/XA_LLsN7zNgTzoemUWaG","Завантажити сертифікат")</f>
        <v>Завантажити сертифікат</v>
      </c>
    </row>
    <row r="927" spans="1:3" x14ac:dyDescent="0.3">
      <c r="A927" s="2">
        <v>926</v>
      </c>
      <c r="B927" t="s">
        <v>922</v>
      </c>
      <c r="C927" t="str">
        <f>HYPERLINK("https://talan.bank.gov.ua/get-user-certificate/XA_LLJpMd5mlWfwDzX8j","Завантажити сертифікат")</f>
        <v>Завантажити сертифікат</v>
      </c>
    </row>
    <row r="928" spans="1:3" x14ac:dyDescent="0.3">
      <c r="A928" s="2">
        <v>927</v>
      </c>
      <c r="B928" t="s">
        <v>923</v>
      </c>
      <c r="C928" t="str">
        <f>HYPERLINK("https://talan.bank.gov.ua/get-user-certificate/XA_LLoXaLvV1Iz0yEotI","Завантажити сертифікат")</f>
        <v>Завантажити сертифікат</v>
      </c>
    </row>
    <row r="929" spans="1:3" x14ac:dyDescent="0.3">
      <c r="A929" s="2">
        <v>928</v>
      </c>
      <c r="B929" t="s">
        <v>924</v>
      </c>
      <c r="C929" t="str">
        <f>HYPERLINK("https://talan.bank.gov.ua/get-user-certificate/XA_LLOgSlsm5sLhORFPn","Завантажити сертифікат")</f>
        <v>Завантажити сертифікат</v>
      </c>
    </row>
    <row r="930" spans="1:3" x14ac:dyDescent="0.3">
      <c r="A930" s="2">
        <v>929</v>
      </c>
      <c r="B930" t="s">
        <v>925</v>
      </c>
      <c r="C930" t="str">
        <f>HYPERLINK("https://talan.bank.gov.ua/get-user-certificate/XA_LLuedS6NEwYqLcTt-","Завантажити сертифікат")</f>
        <v>Завантажити сертифікат</v>
      </c>
    </row>
    <row r="931" spans="1:3" x14ac:dyDescent="0.3">
      <c r="A931" s="2">
        <v>930</v>
      </c>
      <c r="B931" t="s">
        <v>926</v>
      </c>
      <c r="C931" t="str">
        <f>HYPERLINK("https://talan.bank.gov.ua/get-user-certificate/XA_LLODXyEhBL6igQjR6","Завантажити сертифікат")</f>
        <v>Завантажити сертифікат</v>
      </c>
    </row>
    <row r="932" spans="1:3" x14ac:dyDescent="0.3">
      <c r="A932" s="2">
        <v>931</v>
      </c>
      <c r="B932" t="s">
        <v>927</v>
      </c>
      <c r="C932" t="str">
        <f>HYPERLINK("https://talan.bank.gov.ua/get-user-certificate/XA_LLapJufAGEJ0gGFkp","Завантажити сертифікат")</f>
        <v>Завантажити сертифікат</v>
      </c>
    </row>
    <row r="933" spans="1:3" x14ac:dyDescent="0.3">
      <c r="A933" s="2">
        <v>932</v>
      </c>
      <c r="B933" t="s">
        <v>928</v>
      </c>
      <c r="C933" t="str">
        <f>HYPERLINK("https://talan.bank.gov.ua/get-user-certificate/XA_LL0XH9y3_hjKmm4V0","Завантажити сертифікат")</f>
        <v>Завантажити сертифікат</v>
      </c>
    </row>
    <row r="934" spans="1:3" x14ac:dyDescent="0.3">
      <c r="A934" s="2">
        <v>933</v>
      </c>
      <c r="B934" t="s">
        <v>929</v>
      </c>
      <c r="C934" t="str">
        <f>HYPERLINK("https://talan.bank.gov.ua/get-user-certificate/XA_LLSOjiivZGvuK3ISe","Завантажити сертифікат")</f>
        <v>Завантажити сертифікат</v>
      </c>
    </row>
    <row r="935" spans="1:3" x14ac:dyDescent="0.3">
      <c r="A935" s="2">
        <v>934</v>
      </c>
      <c r="B935" t="s">
        <v>930</v>
      </c>
      <c r="C935" t="str">
        <f>HYPERLINK("https://talan.bank.gov.ua/get-user-certificate/XA_LL_jPrVteunxiJCuT","Завантажити сертифікат")</f>
        <v>Завантажити сертифікат</v>
      </c>
    </row>
    <row r="936" spans="1:3" x14ac:dyDescent="0.3">
      <c r="A936" s="2">
        <v>935</v>
      </c>
      <c r="B936" t="s">
        <v>931</v>
      </c>
      <c r="C936" t="str">
        <f>HYPERLINK("https://talan.bank.gov.ua/get-user-certificate/XA_LLEUbyCobChGhpdbb","Завантажити сертифікат")</f>
        <v>Завантажити сертифікат</v>
      </c>
    </row>
    <row r="937" spans="1:3" x14ac:dyDescent="0.3">
      <c r="A937" s="2">
        <v>936</v>
      </c>
      <c r="B937" t="s">
        <v>932</v>
      </c>
      <c r="C937" t="str">
        <f>HYPERLINK("https://talan.bank.gov.ua/get-user-certificate/XA_LLl78urkh8FG9hsON","Завантажити сертифікат")</f>
        <v>Завантажити сертифікат</v>
      </c>
    </row>
    <row r="938" spans="1:3" x14ac:dyDescent="0.3">
      <c r="A938" s="2">
        <v>937</v>
      </c>
      <c r="B938" t="s">
        <v>933</v>
      </c>
      <c r="C938" t="str">
        <f>HYPERLINK("https://talan.bank.gov.ua/get-user-certificate/XA_LLuMb0irdthGcyUQe","Завантажити сертифікат")</f>
        <v>Завантажити сертифікат</v>
      </c>
    </row>
    <row r="939" spans="1:3" x14ac:dyDescent="0.3">
      <c r="A939" s="2">
        <v>938</v>
      </c>
      <c r="B939" t="s">
        <v>934</v>
      </c>
      <c r="C939" t="str">
        <f>HYPERLINK("https://talan.bank.gov.ua/get-user-certificate/XA_LLlcHJX6yybWYTxFb","Завантажити сертифікат")</f>
        <v>Завантажити сертифікат</v>
      </c>
    </row>
    <row r="940" spans="1:3" x14ac:dyDescent="0.3">
      <c r="A940" s="2">
        <v>939</v>
      </c>
      <c r="B940" t="s">
        <v>935</v>
      </c>
      <c r="C940" t="str">
        <f>HYPERLINK("https://talan.bank.gov.ua/get-user-certificate/XA_LLo6HmAF2mv2Umnep","Завантажити сертифікат")</f>
        <v>Завантажити сертифікат</v>
      </c>
    </row>
    <row r="941" spans="1:3" x14ac:dyDescent="0.3">
      <c r="A941" s="2">
        <v>940</v>
      </c>
      <c r="B941" t="s">
        <v>936</v>
      </c>
      <c r="C941" t="str">
        <f>HYPERLINK("https://talan.bank.gov.ua/get-user-certificate/XA_LLoyDifF0SMVFQpCU","Завантажити сертифікат")</f>
        <v>Завантажити сертифікат</v>
      </c>
    </row>
    <row r="942" spans="1:3" x14ac:dyDescent="0.3">
      <c r="A942" s="2">
        <v>941</v>
      </c>
      <c r="B942" t="s">
        <v>937</v>
      </c>
      <c r="C942" t="str">
        <f>HYPERLINK("https://talan.bank.gov.ua/get-user-certificate/XA_LLC3IoojYmy374G-C","Завантажити сертифікат")</f>
        <v>Завантажити сертифікат</v>
      </c>
    </row>
    <row r="943" spans="1:3" x14ac:dyDescent="0.3">
      <c r="A943" s="2">
        <v>942</v>
      </c>
      <c r="B943" t="s">
        <v>938</v>
      </c>
      <c r="C943" t="str">
        <f>HYPERLINK("https://talan.bank.gov.ua/get-user-certificate/XA_LLnQBMOPbliTtlvkB","Завантажити сертифікат")</f>
        <v>Завантажити сертифікат</v>
      </c>
    </row>
    <row r="944" spans="1:3" x14ac:dyDescent="0.3">
      <c r="A944" s="2">
        <v>943</v>
      </c>
      <c r="B944" t="s">
        <v>939</v>
      </c>
      <c r="C944" t="str">
        <f>HYPERLINK("https://talan.bank.gov.ua/get-user-certificate/XA_LLxk-x50buhfRDs9p","Завантажити сертифікат")</f>
        <v>Завантажити сертифікат</v>
      </c>
    </row>
    <row r="945" spans="1:3" x14ac:dyDescent="0.3">
      <c r="A945" s="2">
        <v>944</v>
      </c>
      <c r="B945" t="s">
        <v>940</v>
      </c>
      <c r="C945" t="str">
        <f>HYPERLINK("https://talan.bank.gov.ua/get-user-certificate/XA_LLiCCVdqtkfe7qVkH","Завантажити сертифікат")</f>
        <v>Завантажити сертифікат</v>
      </c>
    </row>
    <row r="946" spans="1:3" x14ac:dyDescent="0.3">
      <c r="A946" s="2">
        <v>945</v>
      </c>
      <c r="B946" t="s">
        <v>941</v>
      </c>
      <c r="C946" t="str">
        <f>HYPERLINK("https://talan.bank.gov.ua/get-user-certificate/XA_LL3WbRZrkPS8PzGQZ","Завантажити сертифікат")</f>
        <v>Завантажити сертифікат</v>
      </c>
    </row>
    <row r="947" spans="1:3" x14ac:dyDescent="0.3">
      <c r="A947" s="2">
        <v>946</v>
      </c>
      <c r="B947" t="s">
        <v>942</v>
      </c>
      <c r="C947" t="str">
        <f>HYPERLINK("https://talan.bank.gov.ua/get-user-certificate/XA_LLTBspLq5gw0h29jK","Завантажити сертифікат")</f>
        <v>Завантажити сертифікат</v>
      </c>
    </row>
    <row r="948" spans="1:3" x14ac:dyDescent="0.3">
      <c r="A948" s="2">
        <v>947</v>
      </c>
      <c r="B948" t="s">
        <v>943</v>
      </c>
      <c r="C948" t="str">
        <f>HYPERLINK("https://talan.bank.gov.ua/get-user-certificate/XA_LLFNNPYoCov5nWNX8","Завантажити сертифікат")</f>
        <v>Завантажити сертифікат</v>
      </c>
    </row>
    <row r="949" spans="1:3" x14ac:dyDescent="0.3">
      <c r="A949" s="2">
        <v>948</v>
      </c>
      <c r="B949" t="s">
        <v>944</v>
      </c>
      <c r="C949" t="str">
        <f>HYPERLINK("https://talan.bank.gov.ua/get-user-certificate/XA_LLKN0qTtIZw1jj4Nf","Завантажити сертифікат")</f>
        <v>Завантажити сертифікат</v>
      </c>
    </row>
    <row r="950" spans="1:3" x14ac:dyDescent="0.3">
      <c r="A950" s="2">
        <v>949</v>
      </c>
      <c r="B950" t="s">
        <v>945</v>
      </c>
      <c r="C950" t="str">
        <f>HYPERLINK("https://talan.bank.gov.ua/get-user-certificate/XA_LLTkfhHE76GWFCxgW","Завантажити сертифікат")</f>
        <v>Завантажити сертифікат</v>
      </c>
    </row>
    <row r="951" spans="1:3" x14ac:dyDescent="0.3">
      <c r="A951" s="2">
        <v>950</v>
      </c>
      <c r="B951" t="s">
        <v>946</v>
      </c>
      <c r="C951" t="str">
        <f>HYPERLINK("https://talan.bank.gov.ua/get-user-certificate/XA_LLW4HQyzRQkTsIw8E","Завантажити сертифікат")</f>
        <v>Завантажити сертифікат</v>
      </c>
    </row>
    <row r="952" spans="1:3" x14ac:dyDescent="0.3">
      <c r="A952" s="2">
        <v>951</v>
      </c>
      <c r="B952" t="s">
        <v>947</v>
      </c>
      <c r="C952" t="str">
        <f>HYPERLINK("https://talan.bank.gov.ua/get-user-certificate/XA_LLoHtAQUptwmLU9IV","Завантажити сертифікат")</f>
        <v>Завантажити сертифікат</v>
      </c>
    </row>
    <row r="953" spans="1:3" x14ac:dyDescent="0.3">
      <c r="A953" s="2">
        <v>952</v>
      </c>
      <c r="B953" t="s">
        <v>948</v>
      </c>
      <c r="C953" t="str">
        <f>HYPERLINK("https://talan.bank.gov.ua/get-user-certificate/XA_LL3RoGHSXLNzSZLf8","Завантажити сертифікат")</f>
        <v>Завантажити сертифікат</v>
      </c>
    </row>
    <row r="954" spans="1:3" x14ac:dyDescent="0.3">
      <c r="A954" s="2">
        <v>953</v>
      </c>
      <c r="B954" t="s">
        <v>949</v>
      </c>
      <c r="C954" t="str">
        <f>HYPERLINK("https://talan.bank.gov.ua/get-user-certificate/XA_LLopmCkFyWySufpcO","Завантажити сертифікат")</f>
        <v>Завантажити сертифікат</v>
      </c>
    </row>
    <row r="955" spans="1:3" x14ac:dyDescent="0.3">
      <c r="A955" s="2">
        <v>954</v>
      </c>
      <c r="B955" t="s">
        <v>950</v>
      </c>
      <c r="C955" t="str">
        <f>HYPERLINK("https://talan.bank.gov.ua/get-user-certificate/XA_LLY_LXxAsGQBZEL26","Завантажити сертифікат")</f>
        <v>Завантажити сертифікат</v>
      </c>
    </row>
    <row r="956" spans="1:3" x14ac:dyDescent="0.3">
      <c r="A956" s="2">
        <v>955</v>
      </c>
      <c r="B956" t="s">
        <v>951</v>
      </c>
      <c r="C956" t="str">
        <f>HYPERLINK("https://talan.bank.gov.ua/get-user-certificate/XA_LLtbPAWBPxqDLwfCP","Завантажити сертифікат")</f>
        <v>Завантажити сертифікат</v>
      </c>
    </row>
    <row r="957" spans="1:3" x14ac:dyDescent="0.3">
      <c r="A957" s="2">
        <v>956</v>
      </c>
      <c r="B957" t="s">
        <v>952</v>
      </c>
      <c r="C957" t="str">
        <f>HYPERLINK("https://talan.bank.gov.ua/get-user-certificate/XA_LLC9dNr_Qx0loidR9","Завантажити сертифікат")</f>
        <v>Завантажити сертифікат</v>
      </c>
    </row>
    <row r="958" spans="1:3" x14ac:dyDescent="0.3">
      <c r="A958" s="2">
        <v>957</v>
      </c>
      <c r="B958" t="s">
        <v>953</v>
      </c>
      <c r="C958" t="str">
        <f>HYPERLINK("https://talan.bank.gov.ua/get-user-certificate/XA_LLOdIfQsWAm_3_hhd","Завантажити сертифікат")</f>
        <v>Завантажити сертифікат</v>
      </c>
    </row>
    <row r="959" spans="1:3" x14ac:dyDescent="0.3">
      <c r="A959" s="2">
        <v>958</v>
      </c>
      <c r="B959" t="s">
        <v>954</v>
      </c>
      <c r="C959" t="str">
        <f>HYPERLINK("https://talan.bank.gov.ua/get-user-certificate/XA_LLhatRrw6BPI-upME","Завантажити сертифікат")</f>
        <v>Завантажити сертифікат</v>
      </c>
    </row>
    <row r="960" spans="1:3" x14ac:dyDescent="0.3">
      <c r="A960" s="2">
        <v>959</v>
      </c>
      <c r="B960" t="s">
        <v>955</v>
      </c>
      <c r="C960" t="str">
        <f>HYPERLINK("https://talan.bank.gov.ua/get-user-certificate/XA_LL0AYOf4OmzKv7rff","Завантажити сертифікат")</f>
        <v>Завантажити сертифікат</v>
      </c>
    </row>
    <row r="961" spans="1:3" x14ac:dyDescent="0.3">
      <c r="A961" s="2">
        <v>960</v>
      </c>
      <c r="B961" t="s">
        <v>956</v>
      </c>
      <c r="C961" t="str">
        <f>HYPERLINK("https://talan.bank.gov.ua/get-user-certificate/XA_LLCaWqpmrfKFfOmRt","Завантажити сертифікат")</f>
        <v>Завантажити сертифікат</v>
      </c>
    </row>
    <row r="962" spans="1:3" x14ac:dyDescent="0.3">
      <c r="A962" s="2">
        <v>961</v>
      </c>
      <c r="B962" t="s">
        <v>957</v>
      </c>
      <c r="C962" t="str">
        <f>HYPERLINK("https://talan.bank.gov.ua/get-user-certificate/XA_LL0rMZ6yjOsHPi5HT","Завантажити сертифікат")</f>
        <v>Завантажити сертифікат</v>
      </c>
    </row>
    <row r="963" spans="1:3" x14ac:dyDescent="0.3">
      <c r="A963" s="2">
        <v>962</v>
      </c>
      <c r="B963" t="s">
        <v>958</v>
      </c>
      <c r="C963" t="str">
        <f>HYPERLINK("https://talan.bank.gov.ua/get-user-certificate/XA_LLCuvjWgm21wmBeNR","Завантажити сертифікат")</f>
        <v>Завантажити сертифікат</v>
      </c>
    </row>
    <row r="964" spans="1:3" x14ac:dyDescent="0.3">
      <c r="A964" s="2">
        <v>963</v>
      </c>
      <c r="B964" t="s">
        <v>959</v>
      </c>
      <c r="C964" t="str">
        <f>HYPERLINK("https://talan.bank.gov.ua/get-user-certificate/XA_LL3bXRzxFAltxpSkV","Завантажити сертифікат")</f>
        <v>Завантажити сертифікат</v>
      </c>
    </row>
    <row r="965" spans="1:3" x14ac:dyDescent="0.3">
      <c r="A965" s="2">
        <v>964</v>
      </c>
      <c r="B965" t="s">
        <v>960</v>
      </c>
      <c r="C965" t="str">
        <f>HYPERLINK("https://talan.bank.gov.ua/get-user-certificate/XA_LL1xaUl2W2__219o2","Завантажити сертифікат")</f>
        <v>Завантажити сертифікат</v>
      </c>
    </row>
    <row r="966" spans="1:3" x14ac:dyDescent="0.3">
      <c r="A966" s="2">
        <v>965</v>
      </c>
      <c r="B966" t="s">
        <v>961</v>
      </c>
      <c r="C966" t="str">
        <f>HYPERLINK("https://talan.bank.gov.ua/get-user-certificate/XA_LL2AYzdb-6w3NTAqw","Завантажити сертифікат")</f>
        <v>Завантажити сертифікат</v>
      </c>
    </row>
    <row r="967" spans="1:3" x14ac:dyDescent="0.3">
      <c r="A967" s="2">
        <v>966</v>
      </c>
      <c r="B967" t="s">
        <v>962</v>
      </c>
      <c r="C967" t="str">
        <f>HYPERLINK("https://talan.bank.gov.ua/get-user-certificate/XA_LLn8OyS4hAZu204Rr","Завантажити сертифікат")</f>
        <v>Завантажити сертифікат</v>
      </c>
    </row>
    <row r="968" spans="1:3" x14ac:dyDescent="0.3">
      <c r="A968" s="2">
        <v>967</v>
      </c>
      <c r="B968" t="s">
        <v>963</v>
      </c>
      <c r="C968" t="str">
        <f>HYPERLINK("https://talan.bank.gov.ua/get-user-certificate/XA_LL5HgE6E4char7FsQ","Завантажити сертифікат")</f>
        <v>Завантажити сертифікат</v>
      </c>
    </row>
    <row r="969" spans="1:3" x14ac:dyDescent="0.3">
      <c r="A969" s="2">
        <v>968</v>
      </c>
      <c r="B969" t="s">
        <v>964</v>
      </c>
      <c r="C969" t="str">
        <f>HYPERLINK("https://talan.bank.gov.ua/get-user-certificate/XA_LLEF27K2vfKSeQDaZ","Завантажити сертифікат")</f>
        <v>Завантажити сертифікат</v>
      </c>
    </row>
    <row r="970" spans="1:3" x14ac:dyDescent="0.3">
      <c r="A970" s="2">
        <v>969</v>
      </c>
      <c r="B970" t="s">
        <v>965</v>
      </c>
      <c r="C970" t="str">
        <f>HYPERLINK("https://talan.bank.gov.ua/get-user-certificate/XA_LLXqnQqImLETyp4Ac","Завантажити сертифікат")</f>
        <v>Завантажити сертифікат</v>
      </c>
    </row>
    <row r="971" spans="1:3" x14ac:dyDescent="0.3">
      <c r="A971" s="2">
        <v>970</v>
      </c>
      <c r="B971" t="s">
        <v>966</v>
      </c>
      <c r="C971" t="str">
        <f>HYPERLINK("https://talan.bank.gov.ua/get-user-certificate/XA_LLp9ROQCtPRo1rCAA","Завантажити сертифікат")</f>
        <v>Завантажити сертифікат</v>
      </c>
    </row>
    <row r="972" spans="1:3" x14ac:dyDescent="0.3">
      <c r="A972" s="2">
        <v>971</v>
      </c>
      <c r="B972" t="s">
        <v>967</v>
      </c>
      <c r="C972" t="str">
        <f>HYPERLINK("https://talan.bank.gov.ua/get-user-certificate/XA_LL7jOCD6hglXWj-Vu","Завантажити сертифікат")</f>
        <v>Завантажити сертифікат</v>
      </c>
    </row>
    <row r="973" spans="1:3" x14ac:dyDescent="0.3">
      <c r="A973" s="2">
        <v>972</v>
      </c>
      <c r="B973" t="s">
        <v>968</v>
      </c>
      <c r="C973" t="str">
        <f>HYPERLINK("https://talan.bank.gov.ua/get-user-certificate/XA_LLciDqTMHzQ7xBOn-","Завантажити сертифікат")</f>
        <v>Завантажити сертифікат</v>
      </c>
    </row>
    <row r="974" spans="1:3" x14ac:dyDescent="0.3">
      <c r="A974" s="2">
        <v>973</v>
      </c>
      <c r="B974" t="s">
        <v>969</v>
      </c>
      <c r="C974" t="str">
        <f>HYPERLINK("https://talan.bank.gov.ua/get-user-certificate/XA_LLVmmX4x6pZgRQwty","Завантажити сертифікат")</f>
        <v>Завантажити сертифікат</v>
      </c>
    </row>
    <row r="975" spans="1:3" x14ac:dyDescent="0.3">
      <c r="A975" s="2">
        <v>974</v>
      </c>
      <c r="B975" t="s">
        <v>970</v>
      </c>
      <c r="C975" t="str">
        <f>HYPERLINK("https://talan.bank.gov.ua/get-user-certificate/XA_LL0RkzHiAL7my6y5s","Завантажити сертифікат")</f>
        <v>Завантажити сертифікат</v>
      </c>
    </row>
    <row r="976" spans="1:3" x14ac:dyDescent="0.3">
      <c r="A976" s="2">
        <v>975</v>
      </c>
      <c r="B976" t="s">
        <v>971</v>
      </c>
      <c r="C976" t="str">
        <f>HYPERLINK("https://talan.bank.gov.ua/get-user-certificate/XA_LLzFTlfzqD0fsIltL","Завантажити сертифікат")</f>
        <v>Завантажити сертифікат</v>
      </c>
    </row>
    <row r="977" spans="1:3" x14ac:dyDescent="0.3">
      <c r="A977" s="2">
        <v>976</v>
      </c>
      <c r="B977" t="s">
        <v>972</v>
      </c>
      <c r="C977" t="str">
        <f>HYPERLINK("https://talan.bank.gov.ua/get-user-certificate/XA_LLEBYev_BkxkBVKx6","Завантажити сертифікат")</f>
        <v>Завантажити сертифікат</v>
      </c>
    </row>
    <row r="978" spans="1:3" x14ac:dyDescent="0.3">
      <c r="A978" s="2">
        <v>977</v>
      </c>
      <c r="B978" t="s">
        <v>973</v>
      </c>
      <c r="C978" t="str">
        <f>HYPERLINK("https://talan.bank.gov.ua/get-user-certificate/XA_LLS6hf6K9FKBgs6uv","Завантажити сертифікат")</f>
        <v>Завантажити сертифікат</v>
      </c>
    </row>
    <row r="979" spans="1:3" x14ac:dyDescent="0.3">
      <c r="A979" s="2">
        <v>978</v>
      </c>
      <c r="B979" t="s">
        <v>974</v>
      </c>
      <c r="C979" t="str">
        <f>HYPERLINK("https://talan.bank.gov.ua/get-user-certificate/XA_LLzXoR5ZwMgs1h-qS","Завантажити сертифікат")</f>
        <v>Завантажити сертифікат</v>
      </c>
    </row>
    <row r="980" spans="1:3" x14ac:dyDescent="0.3">
      <c r="A980" s="2">
        <v>979</v>
      </c>
      <c r="B980" t="s">
        <v>975</v>
      </c>
      <c r="C980" t="str">
        <f>HYPERLINK("https://talan.bank.gov.ua/get-user-certificate/XA_LLmQYHpZZMaR9t6g5","Завантажити сертифікат")</f>
        <v>Завантажити сертифікат</v>
      </c>
    </row>
    <row r="981" spans="1:3" x14ac:dyDescent="0.3">
      <c r="A981" s="2">
        <v>980</v>
      </c>
      <c r="B981" t="s">
        <v>976</v>
      </c>
      <c r="C981" t="str">
        <f>HYPERLINK("https://talan.bank.gov.ua/get-user-certificate/XA_LLwpr3V8XARtivGDj","Завантажити сертифікат")</f>
        <v>Завантажити сертифікат</v>
      </c>
    </row>
    <row r="982" spans="1:3" x14ac:dyDescent="0.3">
      <c r="A982" s="2">
        <v>981</v>
      </c>
      <c r="B982" t="s">
        <v>977</v>
      </c>
      <c r="C982" t="str">
        <f>HYPERLINK("https://talan.bank.gov.ua/get-user-certificate/XA_LLFYoC_TYjtSjw0X9","Завантажити сертифікат")</f>
        <v>Завантажити сертифікат</v>
      </c>
    </row>
    <row r="983" spans="1:3" x14ac:dyDescent="0.3">
      <c r="A983" s="2">
        <v>982</v>
      </c>
      <c r="B983" t="s">
        <v>978</v>
      </c>
      <c r="C983" t="str">
        <f>HYPERLINK("https://talan.bank.gov.ua/get-user-certificate/XA_LLq2vVacjFRmAnFAA","Завантажити сертифікат")</f>
        <v>Завантажити сертифікат</v>
      </c>
    </row>
    <row r="984" spans="1:3" x14ac:dyDescent="0.3">
      <c r="A984" s="2">
        <v>983</v>
      </c>
      <c r="B984" t="s">
        <v>979</v>
      </c>
      <c r="C984" t="str">
        <f>HYPERLINK("https://talan.bank.gov.ua/get-user-certificate/XA_LL9cqudQpPup2JYsr","Завантажити сертифікат")</f>
        <v>Завантажити сертифікат</v>
      </c>
    </row>
    <row r="985" spans="1:3" x14ac:dyDescent="0.3">
      <c r="A985" s="2">
        <v>984</v>
      </c>
      <c r="B985" t="s">
        <v>980</v>
      </c>
      <c r="C985" t="str">
        <f>HYPERLINK("https://talan.bank.gov.ua/get-user-certificate/XA_LLdJbliz35CPpwftc","Завантажити сертифікат")</f>
        <v>Завантажити сертифікат</v>
      </c>
    </row>
    <row r="986" spans="1:3" x14ac:dyDescent="0.3">
      <c r="A986" s="2">
        <v>985</v>
      </c>
      <c r="B986" t="s">
        <v>981</v>
      </c>
      <c r="C986" t="str">
        <f>HYPERLINK("https://talan.bank.gov.ua/get-user-certificate/XA_LLvelkbUdyGMShu4c","Завантажити сертифікат")</f>
        <v>Завантажити сертифікат</v>
      </c>
    </row>
    <row r="987" spans="1:3" x14ac:dyDescent="0.3">
      <c r="A987" s="2">
        <v>986</v>
      </c>
      <c r="B987" t="s">
        <v>982</v>
      </c>
      <c r="C987" t="str">
        <f>HYPERLINK("https://talan.bank.gov.ua/get-user-certificate/XA_LL5QvfjTthPTDa6hJ","Завантажити сертифікат")</f>
        <v>Завантажити сертифікат</v>
      </c>
    </row>
    <row r="988" spans="1:3" x14ac:dyDescent="0.3">
      <c r="A988" s="2">
        <v>987</v>
      </c>
      <c r="B988" t="s">
        <v>983</v>
      </c>
      <c r="C988" t="str">
        <f>HYPERLINK("https://talan.bank.gov.ua/get-user-certificate/XA_LLV_3Y9jM9KOmEjJm","Завантажити сертифікат")</f>
        <v>Завантажити сертифікат</v>
      </c>
    </row>
    <row r="989" spans="1:3" x14ac:dyDescent="0.3">
      <c r="A989" s="2">
        <v>988</v>
      </c>
      <c r="B989" t="s">
        <v>984</v>
      </c>
      <c r="C989" t="str">
        <f>HYPERLINK("https://talan.bank.gov.ua/get-user-certificate/XA_LLioCBXJv424vfv6r","Завантажити сертифікат")</f>
        <v>Завантажити сертифікат</v>
      </c>
    </row>
    <row r="990" spans="1:3" x14ac:dyDescent="0.3">
      <c r="A990" s="2">
        <v>989</v>
      </c>
      <c r="B990" t="s">
        <v>985</v>
      </c>
      <c r="C990" t="str">
        <f>HYPERLINK("https://talan.bank.gov.ua/get-user-certificate/XA_LL-Ch-uj1zu3o1AOD","Завантажити сертифікат")</f>
        <v>Завантажити сертифікат</v>
      </c>
    </row>
    <row r="991" spans="1:3" x14ac:dyDescent="0.3">
      <c r="A991" s="2">
        <v>990</v>
      </c>
      <c r="B991" t="s">
        <v>986</v>
      </c>
      <c r="C991" t="str">
        <f>HYPERLINK("https://talan.bank.gov.ua/get-user-certificate/XA_LLnJwMxaKdiCDmPnw","Завантажити сертифікат")</f>
        <v>Завантажити сертифікат</v>
      </c>
    </row>
    <row r="992" spans="1:3" x14ac:dyDescent="0.3">
      <c r="A992" s="2">
        <v>991</v>
      </c>
      <c r="B992" t="s">
        <v>987</v>
      </c>
      <c r="C992" t="str">
        <f>HYPERLINK("https://talan.bank.gov.ua/get-user-certificate/XA_LLvyq7bSaJilcFwxR","Завантажити сертифікат")</f>
        <v>Завантажити сертифікат</v>
      </c>
    </row>
    <row r="993" spans="1:3" x14ac:dyDescent="0.3">
      <c r="A993" s="2">
        <v>992</v>
      </c>
      <c r="B993" t="s">
        <v>988</v>
      </c>
      <c r="C993" t="str">
        <f>HYPERLINK("https://talan.bank.gov.ua/get-user-certificate/XA_LLpyBSBZoB3Y2Oll6","Завантажити сертифікат")</f>
        <v>Завантажити сертифікат</v>
      </c>
    </row>
    <row r="994" spans="1:3" x14ac:dyDescent="0.3">
      <c r="A994" s="2">
        <v>993</v>
      </c>
      <c r="B994" t="s">
        <v>989</v>
      </c>
      <c r="C994" t="str">
        <f>HYPERLINK("https://talan.bank.gov.ua/get-user-certificate/XA_LLEcOuGP-g_wIhYpp","Завантажити сертифікат")</f>
        <v>Завантажити сертифікат</v>
      </c>
    </row>
    <row r="995" spans="1:3" x14ac:dyDescent="0.3">
      <c r="A995" s="2">
        <v>994</v>
      </c>
      <c r="B995" t="s">
        <v>990</v>
      </c>
      <c r="C995" t="str">
        <f>HYPERLINK("https://talan.bank.gov.ua/get-user-certificate/XA_LLK6IC5nrFrMAt4Ju","Завантажити сертифікат")</f>
        <v>Завантажити сертифікат</v>
      </c>
    </row>
    <row r="996" spans="1:3" x14ac:dyDescent="0.3">
      <c r="A996" s="2">
        <v>995</v>
      </c>
      <c r="B996" t="s">
        <v>991</v>
      </c>
      <c r="C996" t="str">
        <f>HYPERLINK("https://talan.bank.gov.ua/get-user-certificate/XA_LLoLU0VFNbUMvfYNZ","Завантажити сертифікат")</f>
        <v>Завантажити сертифікат</v>
      </c>
    </row>
    <row r="997" spans="1:3" x14ac:dyDescent="0.3">
      <c r="A997" s="2">
        <v>996</v>
      </c>
      <c r="B997" t="s">
        <v>992</v>
      </c>
      <c r="C997" t="str">
        <f>HYPERLINK("https://talan.bank.gov.ua/get-user-certificate/XA_LLfUssfrXQMGWxqMI","Завантажити сертифікат")</f>
        <v>Завантажити сертифікат</v>
      </c>
    </row>
    <row r="998" spans="1:3" x14ac:dyDescent="0.3">
      <c r="A998" s="2">
        <v>997</v>
      </c>
      <c r="B998" t="s">
        <v>993</v>
      </c>
      <c r="C998" t="str">
        <f>HYPERLINK("https://talan.bank.gov.ua/get-user-certificate/XA_LLLsAaYUvJ4bP6HOP","Завантажити сертифікат")</f>
        <v>Завантажити сертифікат</v>
      </c>
    </row>
    <row r="999" spans="1:3" x14ac:dyDescent="0.3">
      <c r="A999" s="2">
        <v>998</v>
      </c>
      <c r="B999" t="s">
        <v>994</v>
      </c>
      <c r="C999" t="str">
        <f>HYPERLINK("https://talan.bank.gov.ua/get-user-certificate/XA_LLrD75KQIms3qxVCV","Завантажити сертифікат")</f>
        <v>Завантажити сертифікат</v>
      </c>
    </row>
    <row r="1000" spans="1:3" x14ac:dyDescent="0.3">
      <c r="A1000" s="2">
        <v>999</v>
      </c>
      <c r="B1000" t="s">
        <v>995</v>
      </c>
      <c r="C1000" t="str">
        <f>HYPERLINK("https://talan.bank.gov.ua/get-user-certificate/XA_LLunczmRi5qL4nu6p","Завантажити сертифікат")</f>
        <v>Завантажити сертифікат</v>
      </c>
    </row>
    <row r="1001" spans="1:3" x14ac:dyDescent="0.3">
      <c r="A1001" s="2">
        <v>1000</v>
      </c>
      <c r="B1001" t="s">
        <v>996</v>
      </c>
      <c r="C1001" t="str">
        <f>HYPERLINK("https://talan.bank.gov.ua/get-user-certificate/XA_LLxG6tuZM2aJty-_Z","Завантажити сертифікат")</f>
        <v>Завантажити сертифікат</v>
      </c>
    </row>
    <row r="1002" spans="1:3" x14ac:dyDescent="0.3">
      <c r="A1002" s="2">
        <v>1001</v>
      </c>
      <c r="B1002" t="s">
        <v>997</v>
      </c>
      <c r="C1002" t="str">
        <f>HYPERLINK("https://talan.bank.gov.ua/get-user-certificate/XA_LLYgsLVwHe8C6lZ2q","Завантажити сертифікат")</f>
        <v>Завантажити сертифікат</v>
      </c>
    </row>
    <row r="1003" spans="1:3" x14ac:dyDescent="0.3">
      <c r="A1003" s="2">
        <v>1002</v>
      </c>
      <c r="B1003" t="s">
        <v>998</v>
      </c>
      <c r="C1003" t="str">
        <f>HYPERLINK("https://talan.bank.gov.ua/get-user-certificate/XA_LLa09snrfVENcJSXc","Завантажити сертифікат")</f>
        <v>Завантажити сертифікат</v>
      </c>
    </row>
    <row r="1004" spans="1:3" x14ac:dyDescent="0.3">
      <c r="A1004" s="2">
        <v>1003</v>
      </c>
      <c r="B1004" t="s">
        <v>999</v>
      </c>
      <c r="C1004" t="str">
        <f>HYPERLINK("https://talan.bank.gov.ua/get-user-certificate/XA_LLBaTwRaYWahEtmg8","Завантажити сертифікат")</f>
        <v>Завантажити сертифікат</v>
      </c>
    </row>
    <row r="1005" spans="1:3" x14ac:dyDescent="0.3">
      <c r="A1005" s="2">
        <v>1004</v>
      </c>
      <c r="B1005" t="s">
        <v>1000</v>
      </c>
      <c r="C1005" t="str">
        <f>HYPERLINK("https://talan.bank.gov.ua/get-user-certificate/XA_LLtb0nYGXsWz2ovIn","Завантажити сертифікат")</f>
        <v>Завантажити сертифікат</v>
      </c>
    </row>
    <row r="1006" spans="1:3" x14ac:dyDescent="0.3">
      <c r="A1006" s="2">
        <v>1005</v>
      </c>
      <c r="B1006" t="s">
        <v>1001</v>
      </c>
      <c r="C1006" t="str">
        <f>HYPERLINK("https://talan.bank.gov.ua/get-user-certificate/XA_LLTJByThrOVxclMIq","Завантажити сертифікат")</f>
        <v>Завантажити сертифікат</v>
      </c>
    </row>
    <row r="1007" spans="1:3" x14ac:dyDescent="0.3">
      <c r="A1007" s="2">
        <v>1006</v>
      </c>
      <c r="B1007" t="s">
        <v>1002</v>
      </c>
      <c r="C1007" t="str">
        <f>HYPERLINK("https://talan.bank.gov.ua/get-user-certificate/XA_LLo0zWlxLqIaFNIxc","Завантажити сертифікат")</f>
        <v>Завантажити сертифікат</v>
      </c>
    </row>
    <row r="1008" spans="1:3" x14ac:dyDescent="0.3">
      <c r="A1008" s="2">
        <v>1007</v>
      </c>
      <c r="B1008" t="s">
        <v>1003</v>
      </c>
      <c r="C1008" t="str">
        <f>HYPERLINK("https://talan.bank.gov.ua/get-user-certificate/XA_LLj_-s2s-XzWNn7Da","Завантажити сертифікат")</f>
        <v>Завантажити сертифікат</v>
      </c>
    </row>
    <row r="1009" spans="1:3" x14ac:dyDescent="0.3">
      <c r="A1009" s="2">
        <v>1008</v>
      </c>
      <c r="B1009" t="s">
        <v>1004</v>
      </c>
      <c r="C1009" t="str">
        <f>HYPERLINK("https://talan.bank.gov.ua/get-user-certificate/XA_LL1bLJt9ATiqZ4ZYH","Завантажити сертифікат")</f>
        <v>Завантажити сертифікат</v>
      </c>
    </row>
    <row r="1010" spans="1:3" x14ac:dyDescent="0.3">
      <c r="A1010" s="2">
        <v>1009</v>
      </c>
      <c r="B1010" t="s">
        <v>1005</v>
      </c>
      <c r="C1010" t="str">
        <f>HYPERLINK("https://talan.bank.gov.ua/get-user-certificate/XA_LL0bdZAFaVUeCH6-C","Завантажити сертифікат")</f>
        <v>Завантажити сертифікат</v>
      </c>
    </row>
    <row r="1011" spans="1:3" x14ac:dyDescent="0.3">
      <c r="A1011" s="2">
        <v>1010</v>
      </c>
      <c r="B1011" t="s">
        <v>1006</v>
      </c>
      <c r="C1011" t="str">
        <f>HYPERLINK("https://talan.bank.gov.ua/get-user-certificate/XA_LLxPzW78L4jkMYjmp","Завантажити сертифікат")</f>
        <v>Завантажити сертифікат</v>
      </c>
    </row>
    <row r="1012" spans="1:3" x14ac:dyDescent="0.3">
      <c r="A1012" s="2">
        <v>1011</v>
      </c>
      <c r="B1012" t="s">
        <v>1007</v>
      </c>
      <c r="C1012" t="str">
        <f>HYPERLINK("https://talan.bank.gov.ua/get-user-certificate/XA_LLmiMUFBBKtumJmp3","Завантажити сертифікат")</f>
        <v>Завантажити сертифікат</v>
      </c>
    </row>
    <row r="1013" spans="1:3" x14ac:dyDescent="0.3">
      <c r="A1013" s="2">
        <v>1012</v>
      </c>
      <c r="B1013" t="s">
        <v>1008</v>
      </c>
      <c r="C1013" t="str">
        <f>HYPERLINK("https://talan.bank.gov.ua/get-user-certificate/XA_LLrMCxrJaO6_0fSe_","Завантажити сертифікат")</f>
        <v>Завантажити сертифікат</v>
      </c>
    </row>
    <row r="1014" spans="1:3" x14ac:dyDescent="0.3">
      <c r="A1014" s="2">
        <v>1013</v>
      </c>
      <c r="B1014" t="s">
        <v>1009</v>
      </c>
      <c r="C1014" t="str">
        <f>HYPERLINK("https://talan.bank.gov.ua/get-user-certificate/XA_LL_zIbnmryLuZiJwL","Завантажити сертифікат")</f>
        <v>Завантажити сертифікат</v>
      </c>
    </row>
    <row r="1015" spans="1:3" x14ac:dyDescent="0.3">
      <c r="A1015" s="2">
        <v>1014</v>
      </c>
      <c r="B1015" t="s">
        <v>1010</v>
      </c>
      <c r="C1015" t="str">
        <f>HYPERLINK("https://talan.bank.gov.ua/get-user-certificate/XA_LLNPZIe1_zX-FJjDI","Завантажити сертифікат")</f>
        <v>Завантажити сертифікат</v>
      </c>
    </row>
    <row r="1016" spans="1:3" x14ac:dyDescent="0.3">
      <c r="A1016" s="2">
        <v>1015</v>
      </c>
      <c r="B1016" t="s">
        <v>1011</v>
      </c>
      <c r="C1016" t="str">
        <f>HYPERLINK("https://talan.bank.gov.ua/get-user-certificate/XA_LLa8O3e0yBkjJrpYQ","Завантажити сертифікат")</f>
        <v>Завантажити сертифікат</v>
      </c>
    </row>
    <row r="1017" spans="1:3" x14ac:dyDescent="0.3">
      <c r="A1017" s="2">
        <v>1016</v>
      </c>
      <c r="B1017" t="s">
        <v>1012</v>
      </c>
      <c r="C1017" t="str">
        <f>HYPERLINK("https://talan.bank.gov.ua/get-user-certificate/XA_LLmgy0i3pnmziYmef","Завантажити сертифікат")</f>
        <v>Завантажити сертифікат</v>
      </c>
    </row>
    <row r="1018" spans="1:3" x14ac:dyDescent="0.3">
      <c r="A1018" s="2">
        <v>1017</v>
      </c>
      <c r="B1018" t="s">
        <v>1013</v>
      </c>
      <c r="C1018" t="str">
        <f>HYPERLINK("https://talan.bank.gov.ua/get-user-certificate/XA_LL7f5MbI4inL4TUtg","Завантажити сертифікат")</f>
        <v>Завантажити сертифікат</v>
      </c>
    </row>
    <row r="1019" spans="1:3" x14ac:dyDescent="0.3">
      <c r="A1019" s="2">
        <v>1018</v>
      </c>
      <c r="B1019" t="s">
        <v>1014</v>
      </c>
      <c r="C1019" t="str">
        <f>HYPERLINK("https://talan.bank.gov.ua/get-user-certificate/XA_LLzDd1VTLml2gS4_5","Завантажити сертифікат")</f>
        <v>Завантажити сертифікат</v>
      </c>
    </row>
    <row r="1020" spans="1:3" x14ac:dyDescent="0.3">
      <c r="A1020" s="2">
        <v>1019</v>
      </c>
      <c r="B1020" t="s">
        <v>1015</v>
      </c>
      <c r="C1020" t="str">
        <f>HYPERLINK("https://talan.bank.gov.ua/get-user-certificate/XA_LLO8NPSuVzG9W62Gf","Завантажити сертифікат")</f>
        <v>Завантажити сертифікат</v>
      </c>
    </row>
    <row r="1021" spans="1:3" x14ac:dyDescent="0.3">
      <c r="A1021" s="2">
        <v>1020</v>
      </c>
      <c r="B1021" t="s">
        <v>1016</v>
      </c>
      <c r="C1021" t="str">
        <f>HYPERLINK("https://talan.bank.gov.ua/get-user-certificate/XA_LL07RpufXTuDQRf0x","Завантажити сертифікат")</f>
        <v>Завантажити сертифікат</v>
      </c>
    </row>
    <row r="1022" spans="1:3" x14ac:dyDescent="0.3">
      <c r="A1022" s="2">
        <v>1021</v>
      </c>
      <c r="B1022" t="s">
        <v>1017</v>
      </c>
      <c r="C1022" t="str">
        <f>HYPERLINK("https://talan.bank.gov.ua/get-user-certificate/XA_LLeIPLe2LoKH21PwM","Завантажити сертифікат")</f>
        <v>Завантажити сертифікат</v>
      </c>
    </row>
    <row r="1023" spans="1:3" x14ac:dyDescent="0.3">
      <c r="A1023" s="2">
        <v>1022</v>
      </c>
      <c r="B1023" t="s">
        <v>1018</v>
      </c>
      <c r="C1023" t="str">
        <f>HYPERLINK("https://talan.bank.gov.ua/get-user-certificate/XA_LL3O8i3pKbAZ2kLRX","Завантажити сертифікат")</f>
        <v>Завантажити сертифікат</v>
      </c>
    </row>
    <row r="1024" spans="1:3" x14ac:dyDescent="0.3">
      <c r="A1024" s="2">
        <v>1023</v>
      </c>
      <c r="B1024" t="s">
        <v>1019</v>
      </c>
      <c r="C1024" t="str">
        <f>HYPERLINK("https://talan.bank.gov.ua/get-user-certificate/XA_LLtnPx2-v1aZfNTp9","Завантажити сертифікат")</f>
        <v>Завантажити сертифікат</v>
      </c>
    </row>
    <row r="1025" spans="1:3" x14ac:dyDescent="0.3">
      <c r="A1025" s="2">
        <v>1024</v>
      </c>
      <c r="B1025" t="s">
        <v>1020</v>
      </c>
      <c r="C1025" t="str">
        <f>HYPERLINK("https://talan.bank.gov.ua/get-user-certificate/XA_LLV9NZy-qL_WnZLKJ","Завантажити сертифікат")</f>
        <v>Завантажити сертифікат</v>
      </c>
    </row>
    <row r="1026" spans="1:3" x14ac:dyDescent="0.3">
      <c r="A1026" s="2">
        <v>1025</v>
      </c>
      <c r="B1026" t="s">
        <v>1021</v>
      </c>
      <c r="C1026" t="str">
        <f>HYPERLINK("https://talan.bank.gov.ua/get-user-certificate/XA_LLkS1YunW-j6dKB-s","Завантажити сертифікат")</f>
        <v>Завантажити сертифікат</v>
      </c>
    </row>
    <row r="1027" spans="1:3" x14ac:dyDescent="0.3">
      <c r="A1027" s="2">
        <v>1026</v>
      </c>
      <c r="B1027" t="s">
        <v>1022</v>
      </c>
      <c r="C1027" t="str">
        <f>HYPERLINK("https://talan.bank.gov.ua/get-user-certificate/XA_LLsrpPF4LuXKzLm3J","Завантажити сертифікат")</f>
        <v>Завантажити сертифікат</v>
      </c>
    </row>
    <row r="1028" spans="1:3" x14ac:dyDescent="0.3">
      <c r="A1028" s="2">
        <v>1027</v>
      </c>
      <c r="B1028" t="s">
        <v>1023</v>
      </c>
      <c r="C1028" t="str">
        <f>HYPERLINK("https://talan.bank.gov.ua/get-user-certificate/XA_LLSBdO4bYnYYyhr9t","Завантажити сертифікат")</f>
        <v>Завантажити сертифікат</v>
      </c>
    </row>
    <row r="1029" spans="1:3" x14ac:dyDescent="0.3">
      <c r="A1029" s="2">
        <v>1028</v>
      </c>
      <c r="B1029" t="s">
        <v>1024</v>
      </c>
      <c r="C1029" t="str">
        <f>HYPERLINK("https://talan.bank.gov.ua/get-user-certificate/XA_LLTKcQIpDDe1TMb-V","Завантажити сертифікат")</f>
        <v>Завантажити сертифікат</v>
      </c>
    </row>
    <row r="1030" spans="1:3" x14ac:dyDescent="0.3">
      <c r="A1030" s="2">
        <v>1029</v>
      </c>
      <c r="B1030" t="s">
        <v>1025</v>
      </c>
      <c r="C1030" t="str">
        <f>HYPERLINK("https://talan.bank.gov.ua/get-user-certificate/XA_LLypurK0yMVL1eSGK","Завантажити сертифікат")</f>
        <v>Завантажити сертифікат</v>
      </c>
    </row>
    <row r="1031" spans="1:3" x14ac:dyDescent="0.3">
      <c r="A1031" s="2">
        <v>1030</v>
      </c>
      <c r="B1031" t="s">
        <v>1026</v>
      </c>
      <c r="C1031" t="str">
        <f>HYPERLINK("https://talan.bank.gov.ua/get-user-certificate/XA_LLs3AJwM7QZXJ_DAI","Завантажити сертифікат")</f>
        <v>Завантажити сертифікат</v>
      </c>
    </row>
    <row r="1032" spans="1:3" x14ac:dyDescent="0.3">
      <c r="A1032" s="2">
        <v>1031</v>
      </c>
      <c r="B1032" t="s">
        <v>1027</v>
      </c>
      <c r="C1032" t="str">
        <f>HYPERLINK("https://talan.bank.gov.ua/get-user-certificate/XA_LLFJ_s0shmlqaDAXM","Завантажити сертифікат")</f>
        <v>Завантажити сертифікат</v>
      </c>
    </row>
    <row r="1033" spans="1:3" x14ac:dyDescent="0.3">
      <c r="A1033" s="2">
        <v>1032</v>
      </c>
      <c r="B1033" t="s">
        <v>1028</v>
      </c>
      <c r="C1033" t="str">
        <f>HYPERLINK("https://talan.bank.gov.ua/get-user-certificate/XA_LLmRciVsA9hmwBGny","Завантажити сертифікат")</f>
        <v>Завантажити сертифікат</v>
      </c>
    </row>
    <row r="1034" spans="1:3" x14ac:dyDescent="0.3">
      <c r="A1034" s="2">
        <v>1033</v>
      </c>
      <c r="B1034" t="s">
        <v>1029</v>
      </c>
      <c r="C1034" t="str">
        <f>HYPERLINK("https://talan.bank.gov.ua/get-user-certificate/XA_LLu4MSvsU0OFcRq0a","Завантажити сертифікат")</f>
        <v>Завантажити сертифікат</v>
      </c>
    </row>
    <row r="1035" spans="1:3" x14ac:dyDescent="0.3">
      <c r="A1035" s="2">
        <v>1034</v>
      </c>
      <c r="B1035" t="s">
        <v>1030</v>
      </c>
      <c r="C1035" t="str">
        <f>HYPERLINK("https://talan.bank.gov.ua/get-user-certificate/XA_LLNWVbpgqdyFIuGky","Завантажити сертифікат")</f>
        <v>Завантажити сертифікат</v>
      </c>
    </row>
    <row r="1036" spans="1:3" x14ac:dyDescent="0.3">
      <c r="A1036" s="2">
        <v>1035</v>
      </c>
      <c r="B1036" t="s">
        <v>1031</v>
      </c>
      <c r="C1036" t="str">
        <f>HYPERLINK("https://talan.bank.gov.ua/get-user-certificate/XA_LLfGfAD2tl9Y-YBZk","Завантажити сертифікат")</f>
        <v>Завантажити сертифікат</v>
      </c>
    </row>
    <row r="1037" spans="1:3" x14ac:dyDescent="0.3">
      <c r="A1037" s="2">
        <v>1036</v>
      </c>
      <c r="B1037" t="s">
        <v>1032</v>
      </c>
      <c r="C1037" t="str">
        <f>HYPERLINK("https://talan.bank.gov.ua/get-user-certificate/XA_LL8BHPOB2fyYDsdw1","Завантажити сертифікат")</f>
        <v>Завантажити сертифікат</v>
      </c>
    </row>
    <row r="1038" spans="1:3" x14ac:dyDescent="0.3">
      <c r="A1038" s="2">
        <v>1037</v>
      </c>
      <c r="B1038" t="s">
        <v>1033</v>
      </c>
      <c r="C1038" t="str">
        <f>HYPERLINK("https://talan.bank.gov.ua/get-user-certificate/XA_LLV_TclnBSUJM6-eZ","Завантажити сертифікат")</f>
        <v>Завантажити сертифікат</v>
      </c>
    </row>
    <row r="1039" spans="1:3" x14ac:dyDescent="0.3">
      <c r="A1039" s="2">
        <v>1038</v>
      </c>
      <c r="B1039" t="s">
        <v>1034</v>
      </c>
      <c r="C1039" t="str">
        <f>HYPERLINK("https://talan.bank.gov.ua/get-user-certificate/XA_LLdOoN8F_evc-E6mG","Завантажити сертифікат")</f>
        <v>Завантажити сертифікат</v>
      </c>
    </row>
    <row r="1040" spans="1:3" x14ac:dyDescent="0.3">
      <c r="A1040" s="2">
        <v>1039</v>
      </c>
      <c r="B1040" t="s">
        <v>1035</v>
      </c>
      <c r="C1040" t="str">
        <f>HYPERLINK("https://talan.bank.gov.ua/get-user-certificate/XA_LLObKy5LU2TzqPl1E","Завантажити сертифікат")</f>
        <v>Завантажити сертифікат</v>
      </c>
    </row>
    <row r="1041" spans="1:3" x14ac:dyDescent="0.3">
      <c r="A1041" s="2">
        <v>1040</v>
      </c>
      <c r="B1041" t="s">
        <v>1036</v>
      </c>
      <c r="C1041" t="str">
        <f>HYPERLINK("https://talan.bank.gov.ua/get-user-certificate/XA_LLIQrqommpU9Gp2LJ","Завантажити сертифікат")</f>
        <v>Завантажити сертифікат</v>
      </c>
    </row>
    <row r="1042" spans="1:3" x14ac:dyDescent="0.3">
      <c r="A1042" s="2">
        <v>1041</v>
      </c>
      <c r="B1042" t="s">
        <v>1037</v>
      </c>
      <c r="C1042" t="str">
        <f>HYPERLINK("https://talan.bank.gov.ua/get-user-certificate/XA_LL3JN4-jBFxFw9LmU","Завантажити сертифікат")</f>
        <v>Завантажити сертифікат</v>
      </c>
    </row>
    <row r="1043" spans="1:3" x14ac:dyDescent="0.3">
      <c r="A1043" s="2">
        <v>1042</v>
      </c>
      <c r="B1043" t="s">
        <v>1038</v>
      </c>
      <c r="C1043" t="str">
        <f>HYPERLINK("https://talan.bank.gov.ua/get-user-certificate/XA_LLlLpcK2cbU-AXJl4","Завантажити сертифікат")</f>
        <v>Завантажити сертифікат</v>
      </c>
    </row>
    <row r="1044" spans="1:3" x14ac:dyDescent="0.3">
      <c r="A1044" s="2">
        <v>1043</v>
      </c>
      <c r="B1044" t="s">
        <v>1039</v>
      </c>
      <c r="C1044" t="str">
        <f>HYPERLINK("https://talan.bank.gov.ua/get-user-certificate/XA_LLYxl5mWMlMjpH678","Завантажити сертифікат")</f>
        <v>Завантажити сертифікат</v>
      </c>
    </row>
    <row r="1045" spans="1:3" x14ac:dyDescent="0.3">
      <c r="A1045" s="2">
        <v>1044</v>
      </c>
      <c r="B1045" t="s">
        <v>1040</v>
      </c>
      <c r="C1045" t="str">
        <f>HYPERLINK("https://talan.bank.gov.ua/get-user-certificate/XA_LL3HFZsZHVx7aUiQB","Завантажити сертифікат")</f>
        <v>Завантажити сертифікат</v>
      </c>
    </row>
    <row r="1046" spans="1:3" x14ac:dyDescent="0.3">
      <c r="A1046" s="2">
        <v>1045</v>
      </c>
      <c r="B1046" t="s">
        <v>927</v>
      </c>
      <c r="C1046" t="str">
        <f>HYPERLINK("https://talan.bank.gov.ua/get-user-certificate/XA_LLWeo_DxStihlfax3","Завантажити сертифікат")</f>
        <v>Завантажити сертифікат</v>
      </c>
    </row>
    <row r="1047" spans="1:3" x14ac:dyDescent="0.3">
      <c r="A1047" s="2">
        <v>1046</v>
      </c>
      <c r="B1047" t="s">
        <v>1041</v>
      </c>
      <c r="C1047" t="str">
        <f>HYPERLINK("https://talan.bank.gov.ua/get-user-certificate/XA_LLn_Kp-aVtmPaOd9C","Завантажити сертифікат")</f>
        <v>Завантажити сертифікат</v>
      </c>
    </row>
    <row r="1048" spans="1:3" x14ac:dyDescent="0.3">
      <c r="A1048" s="2">
        <v>1047</v>
      </c>
      <c r="B1048" t="s">
        <v>1042</v>
      </c>
      <c r="C1048" t="str">
        <f>HYPERLINK("https://talan.bank.gov.ua/get-user-certificate/XA_LLI33rSIV01yXe37X","Завантажити сертифікат")</f>
        <v>Завантажити сертифікат</v>
      </c>
    </row>
    <row r="1049" spans="1:3" x14ac:dyDescent="0.3">
      <c r="A1049" s="2">
        <v>1048</v>
      </c>
      <c r="B1049" t="s">
        <v>1043</v>
      </c>
      <c r="C1049" t="str">
        <f>HYPERLINK("https://talan.bank.gov.ua/get-user-certificate/XA_LLFJ2yxGcSdi34kij","Завантажити сертифікат")</f>
        <v>Завантажити сертифікат</v>
      </c>
    </row>
    <row r="1050" spans="1:3" x14ac:dyDescent="0.3">
      <c r="A1050" s="2">
        <v>1049</v>
      </c>
      <c r="B1050" t="s">
        <v>1044</v>
      </c>
      <c r="C1050" t="str">
        <f>HYPERLINK("https://talan.bank.gov.ua/get-user-certificate/XA_LL5tmBqLR4AWS_ZRl","Завантажити сертифікат")</f>
        <v>Завантажити сертифікат</v>
      </c>
    </row>
    <row r="1051" spans="1:3" x14ac:dyDescent="0.3">
      <c r="A1051" s="2">
        <v>1050</v>
      </c>
      <c r="B1051" t="s">
        <v>1045</v>
      </c>
      <c r="C1051" t="str">
        <f>HYPERLINK("https://talan.bank.gov.ua/get-user-certificate/XA_LLPurmKhqUBbx9sFR","Завантажити сертифікат")</f>
        <v>Завантажити сертифікат</v>
      </c>
    </row>
    <row r="1052" spans="1:3" x14ac:dyDescent="0.3">
      <c r="A1052" s="2">
        <v>1051</v>
      </c>
      <c r="B1052" t="s">
        <v>1046</v>
      </c>
      <c r="C1052" t="str">
        <f>HYPERLINK("https://talan.bank.gov.ua/get-user-certificate/XA_LLr_0KhFL-dDPVOHu","Завантажити сертифікат")</f>
        <v>Завантажити сертифікат</v>
      </c>
    </row>
    <row r="1053" spans="1:3" x14ac:dyDescent="0.3">
      <c r="A1053" s="2">
        <v>1052</v>
      </c>
      <c r="B1053" t="s">
        <v>1047</v>
      </c>
      <c r="C1053" t="str">
        <f>HYPERLINK("https://talan.bank.gov.ua/get-user-certificate/XA_LLzDQMvAkySe6MFha","Завантажити сертифікат")</f>
        <v>Завантажити сертифікат</v>
      </c>
    </row>
    <row r="1054" spans="1:3" x14ac:dyDescent="0.3">
      <c r="A1054" s="2">
        <v>1053</v>
      </c>
      <c r="B1054" t="s">
        <v>1048</v>
      </c>
      <c r="C1054" t="str">
        <f>HYPERLINK("https://talan.bank.gov.ua/get-user-certificate/XA_LLWzDH2pq9wg3oMj-","Завантажити сертифікат")</f>
        <v>Завантажити сертифікат</v>
      </c>
    </row>
    <row r="1055" spans="1:3" x14ac:dyDescent="0.3">
      <c r="A1055" s="2">
        <v>1054</v>
      </c>
      <c r="B1055" t="s">
        <v>1049</v>
      </c>
      <c r="C1055" t="str">
        <f>HYPERLINK("https://talan.bank.gov.ua/get-user-certificate/XA_LLvooFsH44OrbO-EP","Завантажити сертифікат")</f>
        <v>Завантажити сертифікат</v>
      </c>
    </row>
    <row r="1056" spans="1:3" x14ac:dyDescent="0.3">
      <c r="A1056" s="2">
        <v>1055</v>
      </c>
      <c r="B1056" t="s">
        <v>1050</v>
      </c>
      <c r="C1056" t="str">
        <f>HYPERLINK("https://talan.bank.gov.ua/get-user-certificate/XA_LLmqRxWCWmpptvSLg","Завантажити сертифікат")</f>
        <v>Завантажити сертифікат</v>
      </c>
    </row>
    <row r="1057" spans="1:3" x14ac:dyDescent="0.3">
      <c r="A1057" s="2">
        <v>1056</v>
      </c>
      <c r="B1057" t="s">
        <v>1051</v>
      </c>
      <c r="C1057" t="str">
        <f>HYPERLINK("https://talan.bank.gov.ua/get-user-certificate/XA_LLBJ9pXkiZEX4R5GP","Завантажити сертифікат")</f>
        <v>Завантажити сертифікат</v>
      </c>
    </row>
    <row r="1058" spans="1:3" x14ac:dyDescent="0.3">
      <c r="A1058" s="2">
        <v>1057</v>
      </c>
      <c r="B1058" t="s">
        <v>1052</v>
      </c>
      <c r="C1058" t="str">
        <f>HYPERLINK("https://talan.bank.gov.ua/get-user-certificate/XA_LLud1fDABnwsWrf3v","Завантажити сертифікат")</f>
        <v>Завантажити сертифікат</v>
      </c>
    </row>
    <row r="1059" spans="1:3" x14ac:dyDescent="0.3">
      <c r="A1059" s="2">
        <v>1058</v>
      </c>
      <c r="B1059" t="s">
        <v>1053</v>
      </c>
      <c r="C1059" t="str">
        <f>HYPERLINK("https://talan.bank.gov.ua/get-user-certificate/XA_LL_pt6UTUWqSKZsh7","Завантажити сертифікат")</f>
        <v>Завантажити сертифікат</v>
      </c>
    </row>
    <row r="1060" spans="1:3" x14ac:dyDescent="0.3">
      <c r="A1060" s="2">
        <v>1059</v>
      </c>
      <c r="B1060" t="s">
        <v>1054</v>
      </c>
      <c r="C1060" t="str">
        <f>HYPERLINK("https://talan.bank.gov.ua/get-user-certificate/XA_LLWDqQYSnSU9HMX36","Завантажити сертифікат")</f>
        <v>Завантажити сертифікат</v>
      </c>
    </row>
    <row r="1061" spans="1:3" x14ac:dyDescent="0.3">
      <c r="A1061" s="2">
        <v>1060</v>
      </c>
      <c r="B1061" t="s">
        <v>1055</v>
      </c>
      <c r="C1061" t="str">
        <f>HYPERLINK("https://talan.bank.gov.ua/get-user-certificate/XA_LLnPtUzA3mE0KncP1","Завантажити сертифікат")</f>
        <v>Завантажити сертифікат</v>
      </c>
    </row>
    <row r="1062" spans="1:3" x14ac:dyDescent="0.3">
      <c r="A1062" s="2">
        <v>1061</v>
      </c>
      <c r="B1062" t="s">
        <v>1056</v>
      </c>
      <c r="C1062" t="str">
        <f>HYPERLINK("https://talan.bank.gov.ua/get-user-certificate/XA_LLY47y770BD_IYzkv","Завантажити сертифікат")</f>
        <v>Завантажити сертифікат</v>
      </c>
    </row>
    <row r="1063" spans="1:3" x14ac:dyDescent="0.3">
      <c r="A1063" s="2">
        <v>1062</v>
      </c>
      <c r="B1063" t="s">
        <v>1057</v>
      </c>
      <c r="C1063" t="str">
        <f>HYPERLINK("https://talan.bank.gov.ua/get-user-certificate/XA_LL0ZCSUwwwRXuytlv","Завантажити сертифікат")</f>
        <v>Завантажити сертифікат</v>
      </c>
    </row>
    <row r="1064" spans="1:3" x14ac:dyDescent="0.3">
      <c r="A1064" s="2">
        <v>1063</v>
      </c>
      <c r="B1064" t="s">
        <v>1058</v>
      </c>
      <c r="C1064" t="str">
        <f>HYPERLINK("https://talan.bank.gov.ua/get-user-certificate/XA_LL5Kf_8Czirszmueb","Завантажити сертифікат")</f>
        <v>Завантажити сертифікат</v>
      </c>
    </row>
    <row r="1065" spans="1:3" x14ac:dyDescent="0.3">
      <c r="A1065" s="2">
        <v>1064</v>
      </c>
      <c r="B1065" t="s">
        <v>1059</v>
      </c>
      <c r="C1065" t="str">
        <f>HYPERLINK("https://talan.bank.gov.ua/get-user-certificate/XA_LLoIZ-yv1OXaxcN84","Завантажити сертифікат")</f>
        <v>Завантажити сертифікат</v>
      </c>
    </row>
    <row r="1066" spans="1:3" x14ac:dyDescent="0.3">
      <c r="A1066" s="2">
        <v>1065</v>
      </c>
      <c r="B1066" t="s">
        <v>1060</v>
      </c>
      <c r="C1066" t="str">
        <f>HYPERLINK("https://talan.bank.gov.ua/get-user-certificate/XA_LLuLHpgRIhKBxsLJx","Завантажити сертифікат")</f>
        <v>Завантажити сертифікат</v>
      </c>
    </row>
    <row r="1067" spans="1:3" x14ac:dyDescent="0.3">
      <c r="A1067" s="2">
        <v>1066</v>
      </c>
      <c r="B1067" t="s">
        <v>1061</v>
      </c>
      <c r="C1067" t="str">
        <f>HYPERLINK("https://talan.bank.gov.ua/get-user-certificate/XA_LLdaowdMMCB23MN_M","Завантажити сертифікат")</f>
        <v>Завантажити сертифікат</v>
      </c>
    </row>
    <row r="1068" spans="1:3" x14ac:dyDescent="0.3">
      <c r="A1068" s="2">
        <v>1067</v>
      </c>
      <c r="B1068" t="s">
        <v>1062</v>
      </c>
      <c r="C1068" t="str">
        <f>HYPERLINK("https://talan.bank.gov.ua/get-user-certificate/XA_LLfS_VmA94Cf9EMqq","Завантажити сертифікат")</f>
        <v>Завантажити сертифікат</v>
      </c>
    </row>
    <row r="1069" spans="1:3" x14ac:dyDescent="0.3">
      <c r="A1069" s="2">
        <v>1068</v>
      </c>
      <c r="B1069" t="s">
        <v>1063</v>
      </c>
      <c r="C1069" t="str">
        <f>HYPERLINK("https://talan.bank.gov.ua/get-user-certificate/XA_LLgwQcZrH10RHNuw8","Завантажити сертифікат")</f>
        <v>Завантажити сертифікат</v>
      </c>
    </row>
    <row r="1070" spans="1:3" x14ac:dyDescent="0.3">
      <c r="A1070" s="2">
        <v>1069</v>
      </c>
      <c r="B1070" t="s">
        <v>1064</v>
      </c>
      <c r="C1070" t="str">
        <f>HYPERLINK("https://talan.bank.gov.ua/get-user-certificate/XA_LLPdYRN4-3P5fbA09","Завантажити сертифікат")</f>
        <v>Завантажити сертифікат</v>
      </c>
    </row>
    <row r="1071" spans="1:3" x14ac:dyDescent="0.3">
      <c r="A1071" s="2">
        <v>1070</v>
      </c>
      <c r="B1071" t="s">
        <v>1065</v>
      </c>
      <c r="C1071" t="str">
        <f>HYPERLINK("https://talan.bank.gov.ua/get-user-certificate/XA_LL6fpnFFDIO-ErYRV","Завантажити сертифікат")</f>
        <v>Завантажити сертифікат</v>
      </c>
    </row>
    <row r="1072" spans="1:3" x14ac:dyDescent="0.3">
      <c r="A1072" s="2">
        <v>1071</v>
      </c>
      <c r="B1072" t="s">
        <v>1066</v>
      </c>
      <c r="C1072" t="str">
        <f>HYPERLINK("https://talan.bank.gov.ua/get-user-certificate/XA_LLyfaTYyAimONR8e3","Завантажити сертифікат")</f>
        <v>Завантажити сертифікат</v>
      </c>
    </row>
    <row r="1073" spans="1:3" x14ac:dyDescent="0.3">
      <c r="A1073" s="2">
        <v>1072</v>
      </c>
      <c r="B1073" t="s">
        <v>1067</v>
      </c>
      <c r="C1073" t="str">
        <f>HYPERLINK("https://talan.bank.gov.ua/get-user-certificate/XA_LLhPIOH9zmhIA5uHN","Завантажити сертифікат")</f>
        <v>Завантажити сертифікат</v>
      </c>
    </row>
    <row r="1074" spans="1:3" x14ac:dyDescent="0.3">
      <c r="A1074" s="2">
        <v>1073</v>
      </c>
      <c r="B1074" t="s">
        <v>1068</v>
      </c>
      <c r="C1074" t="str">
        <f>HYPERLINK("https://talan.bank.gov.ua/get-user-certificate/XA_LLt3GVjwK38BW1Ayq","Завантажити сертифікат")</f>
        <v>Завантажити сертифікат</v>
      </c>
    </row>
    <row r="1075" spans="1:3" x14ac:dyDescent="0.3">
      <c r="A1075" s="2">
        <v>1074</v>
      </c>
      <c r="B1075" t="s">
        <v>1069</v>
      </c>
      <c r="C1075" t="str">
        <f>HYPERLINK("https://talan.bank.gov.ua/get-user-certificate/XA_LLM5qTKRMH1WzK7zl","Завантажити сертифікат")</f>
        <v>Завантажити сертифікат</v>
      </c>
    </row>
    <row r="1076" spans="1:3" x14ac:dyDescent="0.3">
      <c r="A1076" s="2">
        <v>1075</v>
      </c>
      <c r="B1076" t="s">
        <v>1070</v>
      </c>
      <c r="C1076" t="str">
        <f>HYPERLINK("https://talan.bank.gov.ua/get-user-certificate/XA_LLjAn5Bzn1hrq-bGA","Завантажити сертифікат")</f>
        <v>Завантажити сертифікат</v>
      </c>
    </row>
    <row r="1077" spans="1:3" x14ac:dyDescent="0.3">
      <c r="A1077" s="2">
        <v>1076</v>
      </c>
      <c r="B1077" t="s">
        <v>1071</v>
      </c>
      <c r="C1077" t="str">
        <f>HYPERLINK("https://talan.bank.gov.ua/get-user-certificate/XA_LLTG4u5EXhrK46wNr","Завантажити сертифікат")</f>
        <v>Завантажити сертифікат</v>
      </c>
    </row>
    <row r="1078" spans="1:3" x14ac:dyDescent="0.3">
      <c r="A1078" s="2">
        <v>1077</v>
      </c>
      <c r="B1078" t="s">
        <v>1072</v>
      </c>
      <c r="C1078" t="str">
        <f>HYPERLINK("https://talan.bank.gov.ua/get-user-certificate/XA_LLyzxoSvpzaBuxMnS","Завантажити сертифікат")</f>
        <v>Завантажити сертифікат</v>
      </c>
    </row>
    <row r="1079" spans="1:3" x14ac:dyDescent="0.3">
      <c r="A1079" s="2">
        <v>1078</v>
      </c>
      <c r="B1079" t="s">
        <v>1073</v>
      </c>
      <c r="C1079" t="str">
        <f>HYPERLINK("https://talan.bank.gov.ua/get-user-certificate/XA_LLbTssxqZ65ppNVIH","Завантажити сертифікат")</f>
        <v>Завантажити сертифікат</v>
      </c>
    </row>
    <row r="1080" spans="1:3" x14ac:dyDescent="0.3">
      <c r="A1080" s="2">
        <v>1079</v>
      </c>
      <c r="B1080" t="s">
        <v>1074</v>
      </c>
      <c r="C1080" t="str">
        <f>HYPERLINK("https://talan.bank.gov.ua/get-user-certificate/XA_LL_m1WAX8qAzoGaaU","Завантажити сертифікат")</f>
        <v>Завантажити сертифікат</v>
      </c>
    </row>
    <row r="1081" spans="1:3" x14ac:dyDescent="0.3">
      <c r="A1081" s="2">
        <v>1080</v>
      </c>
      <c r="B1081" t="s">
        <v>1075</v>
      </c>
      <c r="C1081" t="str">
        <f>HYPERLINK("https://talan.bank.gov.ua/get-user-certificate/XA_LLiit13xvR47ftXkQ","Завантажити сертифікат")</f>
        <v>Завантажити сертифікат</v>
      </c>
    </row>
    <row r="1082" spans="1:3" x14ac:dyDescent="0.3">
      <c r="A1082" s="2">
        <v>1081</v>
      </c>
      <c r="B1082" t="s">
        <v>1076</v>
      </c>
      <c r="C1082" t="str">
        <f>HYPERLINK("https://talan.bank.gov.ua/get-user-certificate/XA_LL0Zkd2fs1Cwq-nry","Завантажити сертифікат")</f>
        <v>Завантажити сертифікат</v>
      </c>
    </row>
    <row r="1083" spans="1:3" x14ac:dyDescent="0.3">
      <c r="A1083" s="2">
        <v>1082</v>
      </c>
      <c r="B1083" t="s">
        <v>1077</v>
      </c>
      <c r="C1083" t="str">
        <f>HYPERLINK("https://talan.bank.gov.ua/get-user-certificate/XA_LLrvEKF2AqtVLNKMP","Завантажити сертифікат")</f>
        <v>Завантажити сертифікат</v>
      </c>
    </row>
    <row r="1084" spans="1:3" x14ac:dyDescent="0.3">
      <c r="A1084" s="2">
        <v>1083</v>
      </c>
      <c r="B1084" t="s">
        <v>1078</v>
      </c>
      <c r="C1084" t="str">
        <f>HYPERLINK("https://talan.bank.gov.ua/get-user-certificate/XA_LLKa4KTp-YRwwAvdz","Завантажити сертифікат")</f>
        <v>Завантажити сертифікат</v>
      </c>
    </row>
    <row r="1085" spans="1:3" x14ac:dyDescent="0.3">
      <c r="A1085" s="2">
        <v>1084</v>
      </c>
      <c r="B1085" t="s">
        <v>1079</v>
      </c>
      <c r="C1085" t="str">
        <f>HYPERLINK("https://talan.bank.gov.ua/get-user-certificate/XA_LLztBlA7OPPiDguQH","Завантажити сертифікат")</f>
        <v>Завантажити сертифікат</v>
      </c>
    </row>
    <row r="1086" spans="1:3" x14ac:dyDescent="0.3">
      <c r="A1086" s="2">
        <v>1085</v>
      </c>
      <c r="B1086" t="s">
        <v>1080</v>
      </c>
      <c r="C1086" t="str">
        <f>HYPERLINK("https://talan.bank.gov.ua/get-user-certificate/XA_LLGO4qGfqL1ytVMjF","Завантажити сертифікат")</f>
        <v>Завантажити сертифікат</v>
      </c>
    </row>
    <row r="1087" spans="1:3" x14ac:dyDescent="0.3">
      <c r="A1087" s="2">
        <v>1086</v>
      </c>
      <c r="B1087" t="s">
        <v>1081</v>
      </c>
      <c r="C1087" t="str">
        <f>HYPERLINK("https://talan.bank.gov.ua/get-user-certificate/XA_LLZXKbLxbekFlUEUo","Завантажити сертифікат")</f>
        <v>Завантажити сертифікат</v>
      </c>
    </row>
    <row r="1088" spans="1:3" x14ac:dyDescent="0.3">
      <c r="A1088" s="2">
        <v>1087</v>
      </c>
      <c r="B1088" t="s">
        <v>1082</v>
      </c>
      <c r="C1088" t="str">
        <f>HYPERLINK("https://talan.bank.gov.ua/get-user-certificate/XA_LLz7lFGlqRaH1Quis","Завантажити сертифікат")</f>
        <v>Завантажити сертифікат</v>
      </c>
    </row>
    <row r="1089" spans="1:3" x14ac:dyDescent="0.3">
      <c r="A1089" s="2">
        <v>1088</v>
      </c>
      <c r="B1089" t="s">
        <v>1083</v>
      </c>
      <c r="C1089" t="str">
        <f>HYPERLINK("https://talan.bank.gov.ua/get-user-certificate/XA_LLe2N7iAH2SGRtph4","Завантажити сертифікат")</f>
        <v>Завантажити сертифікат</v>
      </c>
    </row>
    <row r="1090" spans="1:3" x14ac:dyDescent="0.3">
      <c r="A1090" s="2">
        <v>1089</v>
      </c>
      <c r="B1090" t="s">
        <v>1084</v>
      </c>
      <c r="C1090" t="str">
        <f>HYPERLINK("https://talan.bank.gov.ua/get-user-certificate/XA_LLHbiQzeNVBaHtCWy","Завантажити сертифікат")</f>
        <v>Завантажити сертифікат</v>
      </c>
    </row>
    <row r="1091" spans="1:3" x14ac:dyDescent="0.3">
      <c r="A1091" s="2">
        <v>1090</v>
      </c>
      <c r="B1091" t="s">
        <v>1085</v>
      </c>
      <c r="C1091" t="str">
        <f>HYPERLINK("https://talan.bank.gov.ua/get-user-certificate/XA_LLXcXxyV0n6cucRwf","Завантажити сертифікат")</f>
        <v>Завантажити сертифікат</v>
      </c>
    </row>
    <row r="1092" spans="1:3" x14ac:dyDescent="0.3">
      <c r="A1092" s="2">
        <v>1091</v>
      </c>
      <c r="B1092" t="s">
        <v>1086</v>
      </c>
      <c r="C1092" t="str">
        <f>HYPERLINK("https://talan.bank.gov.ua/get-user-certificate/XA_LLARwPu6n1PGluBPl","Завантажити сертифікат")</f>
        <v>Завантажити сертифікат</v>
      </c>
    </row>
    <row r="1093" spans="1:3" x14ac:dyDescent="0.3">
      <c r="A1093" s="2">
        <v>1092</v>
      </c>
      <c r="B1093" t="s">
        <v>1087</v>
      </c>
      <c r="C1093" t="str">
        <f>HYPERLINK("https://talan.bank.gov.ua/get-user-certificate/XA_LLwoStPCHjoMLK3N0","Завантажити сертифікат")</f>
        <v>Завантажити сертифікат</v>
      </c>
    </row>
    <row r="1094" spans="1:3" x14ac:dyDescent="0.3">
      <c r="A1094" s="2">
        <v>1093</v>
      </c>
      <c r="B1094" t="s">
        <v>1088</v>
      </c>
      <c r="C1094" t="str">
        <f>HYPERLINK("https://talan.bank.gov.ua/get-user-certificate/XA_LLgeu-W_xucgw3Ikn","Завантажити сертифікат")</f>
        <v>Завантажити сертифікат</v>
      </c>
    </row>
    <row r="1095" spans="1:3" x14ac:dyDescent="0.3">
      <c r="A1095" s="2">
        <v>1094</v>
      </c>
      <c r="B1095" t="s">
        <v>1089</v>
      </c>
      <c r="C1095" t="str">
        <f>HYPERLINK("https://talan.bank.gov.ua/get-user-certificate/XA_LLknqo4EPreTvJBx3","Завантажити сертифікат")</f>
        <v>Завантажити сертифікат</v>
      </c>
    </row>
    <row r="1096" spans="1:3" x14ac:dyDescent="0.3">
      <c r="A1096" s="2">
        <v>1095</v>
      </c>
      <c r="B1096" t="s">
        <v>1090</v>
      </c>
      <c r="C1096" t="str">
        <f>HYPERLINK("https://talan.bank.gov.ua/get-user-certificate/XA_LLVHJ2ZrIRYpnwjir","Завантажити сертифікат")</f>
        <v>Завантажити сертифікат</v>
      </c>
    </row>
    <row r="1097" spans="1:3" x14ac:dyDescent="0.3">
      <c r="A1097" s="2">
        <v>1096</v>
      </c>
      <c r="B1097" t="s">
        <v>1091</v>
      </c>
      <c r="C1097" t="str">
        <f>HYPERLINK("https://talan.bank.gov.ua/get-user-certificate/XA_LLXS7T48M56KsS_c3","Завантажити сертифікат")</f>
        <v>Завантажити сертифікат</v>
      </c>
    </row>
    <row r="1098" spans="1:3" x14ac:dyDescent="0.3">
      <c r="A1098" s="2">
        <v>1097</v>
      </c>
      <c r="B1098" t="s">
        <v>1092</v>
      </c>
      <c r="C1098" t="str">
        <f>HYPERLINK("https://talan.bank.gov.ua/get-user-certificate/XA_LLQJYsEe1ZSVclbsY","Завантажити сертифікат")</f>
        <v>Завантажити сертифікат</v>
      </c>
    </row>
    <row r="1099" spans="1:3" x14ac:dyDescent="0.3">
      <c r="A1099" s="2">
        <v>1098</v>
      </c>
      <c r="B1099" t="s">
        <v>1093</v>
      </c>
      <c r="C1099" t="str">
        <f>HYPERLINK("https://talan.bank.gov.ua/get-user-certificate/XA_LLBhYAsaC0XTPe94G","Завантажити сертифікат")</f>
        <v>Завантажити сертифікат</v>
      </c>
    </row>
    <row r="1100" spans="1:3" x14ac:dyDescent="0.3">
      <c r="A1100" s="2">
        <v>1099</v>
      </c>
      <c r="B1100" t="s">
        <v>1094</v>
      </c>
      <c r="C1100" t="str">
        <f>HYPERLINK("https://talan.bank.gov.ua/get-user-certificate/XA_LL_GmuA4m-u1e5xcQ","Завантажити сертифікат")</f>
        <v>Завантажити сертифікат</v>
      </c>
    </row>
    <row r="1101" spans="1:3" x14ac:dyDescent="0.3">
      <c r="A1101" s="2">
        <v>1100</v>
      </c>
      <c r="B1101" t="s">
        <v>1095</v>
      </c>
      <c r="C1101" t="str">
        <f>HYPERLINK("https://talan.bank.gov.ua/get-user-certificate/XA_LLBbxC9ZB6DEjnjMt","Завантажити сертифікат")</f>
        <v>Завантажити сертифікат</v>
      </c>
    </row>
    <row r="1102" spans="1:3" x14ac:dyDescent="0.3">
      <c r="A1102" s="2">
        <v>1101</v>
      </c>
      <c r="B1102" t="s">
        <v>1096</v>
      </c>
      <c r="C1102" t="str">
        <f>HYPERLINK("https://talan.bank.gov.ua/get-user-certificate/XA_LLhy3kg2IqfJ8gDI-","Завантажити сертифікат")</f>
        <v>Завантажити сертифікат</v>
      </c>
    </row>
    <row r="1103" spans="1:3" x14ac:dyDescent="0.3">
      <c r="A1103" s="2">
        <v>1102</v>
      </c>
      <c r="B1103" t="s">
        <v>1097</v>
      </c>
      <c r="C1103" t="str">
        <f>HYPERLINK("https://talan.bank.gov.ua/get-user-certificate/XA_LLkT0bv56A92vCc_Y","Завантажити сертифікат")</f>
        <v>Завантажити сертифікат</v>
      </c>
    </row>
    <row r="1104" spans="1:3" x14ac:dyDescent="0.3">
      <c r="A1104" s="2">
        <v>1103</v>
      </c>
      <c r="B1104" t="s">
        <v>1098</v>
      </c>
      <c r="C1104" t="str">
        <f>HYPERLINK("https://talan.bank.gov.ua/get-user-certificate/XA_LL-xEmYxt_KmSr1eF","Завантажити сертифікат")</f>
        <v>Завантажити сертифікат</v>
      </c>
    </row>
    <row r="1105" spans="1:3" x14ac:dyDescent="0.3">
      <c r="A1105" s="2">
        <v>1104</v>
      </c>
      <c r="B1105" t="s">
        <v>1099</v>
      </c>
      <c r="C1105" t="str">
        <f>HYPERLINK("https://talan.bank.gov.ua/get-user-certificate/XA_LLIMvlq2jCqXmsGrJ","Завантажити сертифікат")</f>
        <v>Завантажити сертифікат</v>
      </c>
    </row>
    <row r="1106" spans="1:3" x14ac:dyDescent="0.3">
      <c r="A1106" s="2">
        <v>1105</v>
      </c>
      <c r="B1106" t="s">
        <v>1100</v>
      </c>
      <c r="C1106" t="str">
        <f>HYPERLINK("https://talan.bank.gov.ua/get-user-certificate/XA_LLf7Yl5acT8a5_Tmb","Завантажити сертифікат")</f>
        <v>Завантажити сертифікат</v>
      </c>
    </row>
    <row r="1107" spans="1:3" x14ac:dyDescent="0.3">
      <c r="A1107" s="2">
        <v>1106</v>
      </c>
      <c r="B1107" t="s">
        <v>1101</v>
      </c>
      <c r="C1107" t="str">
        <f>HYPERLINK("https://talan.bank.gov.ua/get-user-certificate/XA_LLvyVYehlxT75Yhhm","Завантажити сертифікат")</f>
        <v>Завантажити сертифікат</v>
      </c>
    </row>
    <row r="1108" spans="1:3" x14ac:dyDescent="0.3">
      <c r="A1108" s="2">
        <v>1107</v>
      </c>
      <c r="B1108" t="s">
        <v>1102</v>
      </c>
      <c r="C1108" t="str">
        <f>HYPERLINK("https://talan.bank.gov.ua/get-user-certificate/XA_LL0ysHHkBXJT_61cS","Завантажити сертифікат")</f>
        <v>Завантажити сертифікат</v>
      </c>
    </row>
    <row r="1109" spans="1:3" x14ac:dyDescent="0.3">
      <c r="A1109" s="2">
        <v>1108</v>
      </c>
      <c r="B1109" t="s">
        <v>1103</v>
      </c>
      <c r="C1109" t="str">
        <f>HYPERLINK("https://talan.bank.gov.ua/get-user-certificate/XA_LLzGLeOEFKxC1lRb8","Завантажити сертифікат")</f>
        <v>Завантажити сертифікат</v>
      </c>
    </row>
    <row r="1110" spans="1:3" x14ac:dyDescent="0.3">
      <c r="A1110" s="2">
        <v>1109</v>
      </c>
      <c r="B1110" t="s">
        <v>1104</v>
      </c>
      <c r="C1110" t="str">
        <f>HYPERLINK("https://talan.bank.gov.ua/get-user-certificate/XA_LLypvrTYrCB98BYRG","Завантажити сертифікат")</f>
        <v>Завантажити сертифікат</v>
      </c>
    </row>
    <row r="1111" spans="1:3" x14ac:dyDescent="0.3">
      <c r="A1111" s="2">
        <v>1110</v>
      </c>
      <c r="B1111" t="s">
        <v>1105</v>
      </c>
      <c r="C1111" t="str">
        <f>HYPERLINK("https://talan.bank.gov.ua/get-user-certificate/XA_LLnK7EmERoH_xlw9X","Завантажити сертифікат")</f>
        <v>Завантажити сертифікат</v>
      </c>
    </row>
    <row r="1112" spans="1:3" x14ac:dyDescent="0.3">
      <c r="A1112" s="2">
        <v>1111</v>
      </c>
      <c r="B1112" t="s">
        <v>1106</v>
      </c>
      <c r="C1112" t="str">
        <f>HYPERLINK("https://talan.bank.gov.ua/get-user-certificate/XA_LLZVllQcfAPponbKv","Завантажити сертифікат")</f>
        <v>Завантажити сертифікат</v>
      </c>
    </row>
    <row r="1113" spans="1:3" x14ac:dyDescent="0.3">
      <c r="A1113" s="2">
        <v>1112</v>
      </c>
      <c r="B1113" t="s">
        <v>1107</v>
      </c>
      <c r="C1113" t="str">
        <f>HYPERLINK("https://talan.bank.gov.ua/get-user-certificate/XA_LLz1CMAVWbhCcMBuU","Завантажити сертифікат")</f>
        <v>Завантажити сертифікат</v>
      </c>
    </row>
    <row r="1114" spans="1:3" x14ac:dyDescent="0.3">
      <c r="A1114" s="2">
        <v>1113</v>
      </c>
      <c r="B1114" t="s">
        <v>1108</v>
      </c>
      <c r="C1114" t="str">
        <f>HYPERLINK("https://talan.bank.gov.ua/get-user-certificate/XA_LLLbL1SYX7hBMRol4","Завантажити сертифікат")</f>
        <v>Завантажити сертифікат</v>
      </c>
    </row>
    <row r="1115" spans="1:3" x14ac:dyDescent="0.3">
      <c r="A1115" s="2">
        <v>1114</v>
      </c>
      <c r="B1115" t="s">
        <v>1109</v>
      </c>
      <c r="C1115" t="str">
        <f>HYPERLINK("https://talan.bank.gov.ua/get-user-certificate/XA_LLLuy1_m3K5CknrjE","Завантажити сертифікат")</f>
        <v>Завантажити сертифікат</v>
      </c>
    </row>
    <row r="1116" spans="1:3" x14ac:dyDescent="0.3">
      <c r="A1116" s="2">
        <v>1115</v>
      </c>
      <c r="B1116" t="s">
        <v>1110</v>
      </c>
      <c r="C1116" t="str">
        <f>HYPERLINK("https://talan.bank.gov.ua/get-user-certificate/XA_LLnsMyHmW3d15bSuE","Завантажити сертифікат")</f>
        <v>Завантажити сертифікат</v>
      </c>
    </row>
    <row r="1117" spans="1:3" x14ac:dyDescent="0.3">
      <c r="A1117" s="2">
        <v>1116</v>
      </c>
      <c r="B1117" t="s">
        <v>1111</v>
      </c>
      <c r="C1117" t="str">
        <f>HYPERLINK("https://talan.bank.gov.ua/get-user-certificate/XA_LL47pDFA14s2SS7Zl","Завантажити сертифікат")</f>
        <v>Завантажити сертифікат</v>
      </c>
    </row>
    <row r="1118" spans="1:3" x14ac:dyDescent="0.3">
      <c r="A1118" s="2">
        <v>1117</v>
      </c>
      <c r="B1118" t="s">
        <v>1112</v>
      </c>
      <c r="C1118" t="str">
        <f>HYPERLINK("https://talan.bank.gov.ua/get-user-certificate/XA_LLyIiEjYypdtb-wcZ","Завантажити сертифікат")</f>
        <v>Завантажити сертифікат</v>
      </c>
    </row>
    <row r="1119" spans="1:3" x14ac:dyDescent="0.3">
      <c r="A1119" s="2">
        <v>1118</v>
      </c>
      <c r="B1119" t="s">
        <v>1113</v>
      </c>
      <c r="C1119" t="str">
        <f>HYPERLINK("https://talan.bank.gov.ua/get-user-certificate/XA_LLKydjOvJxS_Xx_Xh","Завантажити сертифікат")</f>
        <v>Завантажити сертифікат</v>
      </c>
    </row>
    <row r="1120" spans="1:3" x14ac:dyDescent="0.3">
      <c r="A1120" s="2">
        <v>1119</v>
      </c>
      <c r="B1120" t="s">
        <v>1114</v>
      </c>
      <c r="C1120" t="str">
        <f>HYPERLINK("https://talan.bank.gov.ua/get-user-certificate/XA_LLALh0zRSwpRTQh21","Завантажити сертифікат")</f>
        <v>Завантажити сертифікат</v>
      </c>
    </row>
    <row r="1121" spans="1:3" x14ac:dyDescent="0.3">
      <c r="A1121" s="2">
        <v>1120</v>
      </c>
      <c r="B1121" t="s">
        <v>1115</v>
      </c>
      <c r="C1121" t="str">
        <f>HYPERLINK("https://talan.bank.gov.ua/get-user-certificate/XA_LLucI2zhDYrWbnYRa","Завантажити сертифікат")</f>
        <v>Завантажити сертифікат</v>
      </c>
    </row>
    <row r="1122" spans="1:3" x14ac:dyDescent="0.3">
      <c r="A1122" s="2">
        <v>1121</v>
      </c>
      <c r="B1122" t="s">
        <v>1116</v>
      </c>
      <c r="C1122" t="str">
        <f>HYPERLINK("https://talan.bank.gov.ua/get-user-certificate/XA_LLdRfPmPx5G5VcS41","Завантажити сертифікат")</f>
        <v>Завантажити сертифікат</v>
      </c>
    </row>
    <row r="1123" spans="1:3" x14ac:dyDescent="0.3">
      <c r="A1123" s="2">
        <v>1122</v>
      </c>
      <c r="B1123" t="s">
        <v>1117</v>
      </c>
      <c r="C1123" t="str">
        <f>HYPERLINK("https://talan.bank.gov.ua/get-user-certificate/XA_LLjv2U5VXtxTTBQiU","Завантажити сертифікат")</f>
        <v>Завантажити сертифікат</v>
      </c>
    </row>
    <row r="1124" spans="1:3" x14ac:dyDescent="0.3">
      <c r="A1124" s="2">
        <v>1123</v>
      </c>
      <c r="B1124" t="s">
        <v>1118</v>
      </c>
      <c r="C1124" t="str">
        <f>HYPERLINK("https://talan.bank.gov.ua/get-user-certificate/XA_LLbFWBqE4QOuUzCcP","Завантажити сертифікат")</f>
        <v>Завантажити сертифікат</v>
      </c>
    </row>
    <row r="1125" spans="1:3" x14ac:dyDescent="0.3">
      <c r="A1125" s="2">
        <v>1124</v>
      </c>
      <c r="B1125" t="s">
        <v>1119</v>
      </c>
      <c r="C1125" t="str">
        <f>HYPERLINK("https://talan.bank.gov.ua/get-user-certificate/XA_LLfmaX15_M-ZeNvhH","Завантажити сертифікат")</f>
        <v>Завантажити сертифікат</v>
      </c>
    </row>
    <row r="1126" spans="1:3" x14ac:dyDescent="0.3">
      <c r="A1126" s="2">
        <v>1125</v>
      </c>
      <c r="B1126" t="s">
        <v>1120</v>
      </c>
      <c r="C1126" t="str">
        <f>HYPERLINK("https://talan.bank.gov.ua/get-user-certificate/XA_LLJTVB87d1BeXOIxZ","Завантажити сертифікат")</f>
        <v>Завантажити сертифікат</v>
      </c>
    </row>
    <row r="1127" spans="1:3" x14ac:dyDescent="0.3">
      <c r="A1127" s="2">
        <v>1126</v>
      </c>
      <c r="B1127" t="s">
        <v>1121</v>
      </c>
      <c r="C1127" t="str">
        <f>HYPERLINK("https://talan.bank.gov.ua/get-user-certificate/XA_LLga3nM70BwHSzEBO","Завантажити сертифікат")</f>
        <v>Завантажити сертифікат</v>
      </c>
    </row>
    <row r="1128" spans="1:3" x14ac:dyDescent="0.3">
      <c r="A1128" s="2">
        <v>1127</v>
      </c>
      <c r="B1128" t="s">
        <v>1122</v>
      </c>
      <c r="C1128" t="str">
        <f>HYPERLINK("https://talan.bank.gov.ua/get-user-certificate/XA_LLG4OGu_D6qlz6PkD","Завантажити сертифікат")</f>
        <v>Завантажити сертифікат</v>
      </c>
    </row>
    <row r="1129" spans="1:3" x14ac:dyDescent="0.3">
      <c r="A1129" s="2">
        <v>1128</v>
      </c>
      <c r="B1129" t="s">
        <v>1123</v>
      </c>
      <c r="C1129" t="str">
        <f>HYPERLINK("https://talan.bank.gov.ua/get-user-certificate/XA_LLPD1UZi5W1o5pTwK","Завантажити сертифікат")</f>
        <v>Завантажити сертифікат</v>
      </c>
    </row>
    <row r="1130" spans="1:3" x14ac:dyDescent="0.3">
      <c r="A1130" s="2">
        <v>1129</v>
      </c>
      <c r="B1130" t="s">
        <v>1124</v>
      </c>
      <c r="C1130" t="str">
        <f>HYPERLINK("https://talan.bank.gov.ua/get-user-certificate/XA_LLrBbt1wVS1hUhxCp","Завантажити сертифікат")</f>
        <v>Завантажити сертифікат</v>
      </c>
    </row>
    <row r="1131" spans="1:3" x14ac:dyDescent="0.3">
      <c r="A1131" s="2">
        <v>1130</v>
      </c>
      <c r="B1131" t="s">
        <v>1125</v>
      </c>
      <c r="C1131" t="str">
        <f>HYPERLINK("https://talan.bank.gov.ua/get-user-certificate/XA_LLoHqhvvy7tmBobtJ","Завантажити сертифікат")</f>
        <v>Завантажити сертифікат</v>
      </c>
    </row>
    <row r="1132" spans="1:3" x14ac:dyDescent="0.3">
      <c r="A1132" s="2">
        <v>1131</v>
      </c>
      <c r="B1132" t="s">
        <v>1126</v>
      </c>
      <c r="C1132" t="str">
        <f>HYPERLINK("https://talan.bank.gov.ua/get-user-certificate/XA_LL_DgGauFXrf8g9AW","Завантажити сертифікат")</f>
        <v>Завантажити сертифікат</v>
      </c>
    </row>
    <row r="1133" spans="1:3" x14ac:dyDescent="0.3">
      <c r="A1133" s="2">
        <v>1132</v>
      </c>
      <c r="B1133" t="s">
        <v>1127</v>
      </c>
      <c r="C1133" t="str">
        <f>HYPERLINK("https://talan.bank.gov.ua/get-user-certificate/XA_LL-lXu66r6b7R-DNj","Завантажити сертифікат")</f>
        <v>Завантажити сертифікат</v>
      </c>
    </row>
    <row r="1134" spans="1:3" x14ac:dyDescent="0.3">
      <c r="A1134" s="2">
        <v>1133</v>
      </c>
      <c r="B1134" t="s">
        <v>1128</v>
      </c>
      <c r="C1134" t="str">
        <f>HYPERLINK("https://talan.bank.gov.ua/get-user-certificate/XA_LLqlx3HUUAw2HNF32","Завантажити сертифікат")</f>
        <v>Завантажити сертифікат</v>
      </c>
    </row>
    <row r="1135" spans="1:3" x14ac:dyDescent="0.3">
      <c r="A1135" s="2">
        <v>1134</v>
      </c>
      <c r="B1135" t="s">
        <v>1129</v>
      </c>
      <c r="C1135" t="str">
        <f>HYPERLINK("https://talan.bank.gov.ua/get-user-certificate/XA_LL7UK7I7JXyZ6LzY8","Завантажити сертифікат")</f>
        <v>Завантажити сертифікат</v>
      </c>
    </row>
    <row r="1136" spans="1:3" x14ac:dyDescent="0.3">
      <c r="A1136" s="2">
        <v>1135</v>
      </c>
      <c r="B1136" t="s">
        <v>1130</v>
      </c>
      <c r="C1136" t="str">
        <f>HYPERLINK("https://talan.bank.gov.ua/get-user-certificate/XA_LLkW95pCnSJEqTeEd","Завантажити сертифікат")</f>
        <v>Завантажити сертифікат</v>
      </c>
    </row>
    <row r="1137" spans="1:3" x14ac:dyDescent="0.3">
      <c r="A1137" s="2">
        <v>1136</v>
      </c>
      <c r="B1137" t="s">
        <v>1131</v>
      </c>
      <c r="C1137" t="str">
        <f>HYPERLINK("https://talan.bank.gov.ua/get-user-certificate/XA_LLRSJzXkBIV7Ggvnx","Завантажити сертифікат")</f>
        <v>Завантажити сертифікат</v>
      </c>
    </row>
    <row r="1138" spans="1:3" x14ac:dyDescent="0.3">
      <c r="A1138" s="2">
        <v>1137</v>
      </c>
      <c r="B1138" t="s">
        <v>1132</v>
      </c>
      <c r="C1138" t="str">
        <f>HYPERLINK("https://talan.bank.gov.ua/get-user-certificate/XA_LLxJw4qx6Hc4oVb9E","Завантажити сертифікат")</f>
        <v>Завантажити сертифікат</v>
      </c>
    </row>
    <row r="1139" spans="1:3" x14ac:dyDescent="0.3">
      <c r="A1139" s="2">
        <v>1138</v>
      </c>
      <c r="B1139" t="s">
        <v>1133</v>
      </c>
      <c r="C1139" t="str">
        <f>HYPERLINK("https://talan.bank.gov.ua/get-user-certificate/XA_LLn5ROrERatgOKw8P","Завантажити сертифікат")</f>
        <v>Завантажити сертифікат</v>
      </c>
    </row>
    <row r="1140" spans="1:3" x14ac:dyDescent="0.3">
      <c r="A1140" s="2">
        <v>1139</v>
      </c>
      <c r="B1140" t="s">
        <v>1134</v>
      </c>
      <c r="C1140" t="str">
        <f>HYPERLINK("https://talan.bank.gov.ua/get-user-certificate/XA_LLuUhXpt19hvEZf01","Завантажити сертифікат")</f>
        <v>Завантажити сертифікат</v>
      </c>
    </row>
    <row r="1141" spans="1:3" x14ac:dyDescent="0.3">
      <c r="A1141" s="2">
        <v>1140</v>
      </c>
      <c r="B1141" t="s">
        <v>1135</v>
      </c>
      <c r="C1141" t="str">
        <f>HYPERLINK("https://talan.bank.gov.ua/get-user-certificate/XA_LL7IQippdjqcWLgiI","Завантажити сертифікат")</f>
        <v>Завантажити сертифікат</v>
      </c>
    </row>
    <row r="1142" spans="1:3" x14ac:dyDescent="0.3">
      <c r="A1142" s="2">
        <v>1141</v>
      </c>
      <c r="B1142" t="s">
        <v>1136</v>
      </c>
      <c r="C1142" t="str">
        <f>HYPERLINK("https://talan.bank.gov.ua/get-user-certificate/XA_LLY-6jOr8wVxs3ChW","Завантажити сертифікат")</f>
        <v>Завантажити сертифікат</v>
      </c>
    </row>
    <row r="1143" spans="1:3" x14ac:dyDescent="0.3">
      <c r="A1143" s="2">
        <v>1142</v>
      </c>
      <c r="B1143" t="s">
        <v>1137</v>
      </c>
      <c r="C1143" t="str">
        <f>HYPERLINK("https://talan.bank.gov.ua/get-user-certificate/XA_LLmqaXwYQeH4TQM6X","Завантажити сертифікат")</f>
        <v>Завантажити сертифікат</v>
      </c>
    </row>
    <row r="1144" spans="1:3" x14ac:dyDescent="0.3">
      <c r="A1144" s="2">
        <v>1143</v>
      </c>
      <c r="B1144" t="s">
        <v>1138</v>
      </c>
      <c r="C1144" t="str">
        <f>HYPERLINK("https://talan.bank.gov.ua/get-user-certificate/XA_LLvhbUXyBvVGVH5kr","Завантажити сертифікат")</f>
        <v>Завантажити сертифікат</v>
      </c>
    </row>
    <row r="1145" spans="1:3" x14ac:dyDescent="0.3">
      <c r="A1145" s="2">
        <v>1144</v>
      </c>
      <c r="B1145" t="s">
        <v>1139</v>
      </c>
      <c r="C1145" t="str">
        <f>HYPERLINK("https://talan.bank.gov.ua/get-user-certificate/XA_LLMjZhUWwGhbpAv2o","Завантажити сертифікат")</f>
        <v>Завантажити сертифікат</v>
      </c>
    </row>
    <row r="1146" spans="1:3" x14ac:dyDescent="0.3">
      <c r="A1146" s="2">
        <v>1145</v>
      </c>
      <c r="B1146" t="s">
        <v>1140</v>
      </c>
      <c r="C1146" t="str">
        <f>HYPERLINK("https://talan.bank.gov.ua/get-user-certificate/XA_LLr_IBw3JEtjGJ-ab","Завантажити сертифікат")</f>
        <v>Завантажити сертифікат</v>
      </c>
    </row>
    <row r="1147" spans="1:3" x14ac:dyDescent="0.3">
      <c r="A1147" s="2">
        <v>1146</v>
      </c>
      <c r="B1147" t="s">
        <v>1141</v>
      </c>
      <c r="C1147" t="str">
        <f>HYPERLINK("https://talan.bank.gov.ua/get-user-certificate/XA_LLymBcBXNhjcPbNvi","Завантажити сертифікат")</f>
        <v>Завантажити сертифікат</v>
      </c>
    </row>
    <row r="1148" spans="1:3" x14ac:dyDescent="0.3">
      <c r="A1148" s="2">
        <v>1147</v>
      </c>
      <c r="B1148" t="s">
        <v>1142</v>
      </c>
      <c r="C1148" t="str">
        <f>HYPERLINK("https://talan.bank.gov.ua/get-user-certificate/XA_LLie4kHVDuAMOVXCU","Завантажити сертифікат")</f>
        <v>Завантажити сертифікат</v>
      </c>
    </row>
    <row r="1149" spans="1:3" x14ac:dyDescent="0.3">
      <c r="A1149" s="2">
        <v>1148</v>
      </c>
      <c r="B1149" t="s">
        <v>1143</v>
      </c>
      <c r="C1149" t="str">
        <f>HYPERLINK("https://talan.bank.gov.ua/get-user-certificate/XA_LLT5a1NxJ7rECAVGk","Завантажити сертифікат")</f>
        <v>Завантажити сертифікат</v>
      </c>
    </row>
    <row r="1150" spans="1:3" x14ac:dyDescent="0.3">
      <c r="A1150" s="2">
        <v>1149</v>
      </c>
      <c r="B1150" t="s">
        <v>1144</v>
      </c>
      <c r="C1150" t="str">
        <f>HYPERLINK("https://talan.bank.gov.ua/get-user-certificate/XA_LLuPCAdpgpBEC5qjA","Завантажити сертифікат")</f>
        <v>Завантажити сертифікат</v>
      </c>
    </row>
    <row r="1151" spans="1:3" x14ac:dyDescent="0.3">
      <c r="A1151" s="2">
        <v>1150</v>
      </c>
      <c r="B1151" t="s">
        <v>1145</v>
      </c>
      <c r="C1151" t="str">
        <f>HYPERLINK("https://talan.bank.gov.ua/get-user-certificate/XA_LLzrM7ALgu1gvcvV5","Завантажити сертифікат")</f>
        <v>Завантажити сертифікат</v>
      </c>
    </row>
    <row r="1152" spans="1:3" x14ac:dyDescent="0.3">
      <c r="A1152" s="2">
        <v>1151</v>
      </c>
      <c r="B1152" t="s">
        <v>1146</v>
      </c>
      <c r="C1152" t="str">
        <f>HYPERLINK("https://talan.bank.gov.ua/get-user-certificate/XA_LLWcNzxro2IQpsmxf","Завантажити сертифікат")</f>
        <v>Завантажити сертифікат</v>
      </c>
    </row>
    <row r="1153" spans="1:3" x14ac:dyDescent="0.3">
      <c r="A1153" s="2">
        <v>1152</v>
      </c>
      <c r="B1153" t="s">
        <v>1147</v>
      </c>
      <c r="C1153" t="str">
        <f>HYPERLINK("https://talan.bank.gov.ua/get-user-certificate/XA_LLDcjd0f88KX0xREp","Завантажити сертифікат")</f>
        <v>Завантажити сертифікат</v>
      </c>
    </row>
    <row r="1154" spans="1:3" x14ac:dyDescent="0.3">
      <c r="A1154" s="2">
        <v>1153</v>
      </c>
      <c r="B1154" t="s">
        <v>1148</v>
      </c>
      <c r="C1154" t="str">
        <f>HYPERLINK("https://talan.bank.gov.ua/get-user-certificate/XA_LLQv8CVK22MPMgGHd","Завантажити сертифікат")</f>
        <v>Завантажити сертифікат</v>
      </c>
    </row>
    <row r="1155" spans="1:3" x14ac:dyDescent="0.3">
      <c r="A1155" s="2">
        <v>1154</v>
      </c>
      <c r="B1155" t="s">
        <v>1149</v>
      </c>
      <c r="C1155" t="str">
        <f>HYPERLINK("https://talan.bank.gov.ua/get-user-certificate/XA_LL997MdueaA4lolif","Завантажити сертифікат")</f>
        <v>Завантажити сертифікат</v>
      </c>
    </row>
    <row r="1156" spans="1:3" x14ac:dyDescent="0.3">
      <c r="A1156" s="2">
        <v>1155</v>
      </c>
      <c r="B1156" t="s">
        <v>1150</v>
      </c>
      <c r="C1156" t="str">
        <f>HYPERLINK("https://talan.bank.gov.ua/get-user-certificate/XA_LLFDlVf0ZCRFtlMky","Завантажити сертифікат")</f>
        <v>Завантажити сертифікат</v>
      </c>
    </row>
    <row r="1157" spans="1:3" x14ac:dyDescent="0.3">
      <c r="A1157" s="2">
        <v>1156</v>
      </c>
      <c r="B1157" t="s">
        <v>1151</v>
      </c>
      <c r="C1157" t="str">
        <f>HYPERLINK("https://talan.bank.gov.ua/get-user-certificate/XA_LLtraNJJqzKJMlJm4","Завантажити сертифікат")</f>
        <v>Завантажити сертифікат</v>
      </c>
    </row>
    <row r="1158" spans="1:3" x14ac:dyDescent="0.3">
      <c r="A1158" s="2">
        <v>1157</v>
      </c>
      <c r="B1158" t="s">
        <v>1152</v>
      </c>
      <c r="C1158" t="str">
        <f>HYPERLINK("https://talan.bank.gov.ua/get-user-certificate/XA_LLbd2IfNaogP1wkUU","Завантажити сертифікат")</f>
        <v>Завантажити сертифікат</v>
      </c>
    </row>
    <row r="1159" spans="1:3" x14ac:dyDescent="0.3">
      <c r="A1159" s="2">
        <v>1158</v>
      </c>
      <c r="B1159" t="s">
        <v>1153</v>
      </c>
      <c r="C1159" t="str">
        <f>HYPERLINK("https://talan.bank.gov.ua/get-user-certificate/XA_LLFh_bIAuAue_M4QY","Завантажити сертифікат")</f>
        <v>Завантажити сертифікат</v>
      </c>
    </row>
    <row r="1160" spans="1:3" x14ac:dyDescent="0.3">
      <c r="A1160" s="2">
        <v>1159</v>
      </c>
      <c r="B1160" t="s">
        <v>1154</v>
      </c>
      <c r="C1160" t="str">
        <f>HYPERLINK("https://talan.bank.gov.ua/get-user-certificate/XA_LL17KRiBBhVMWZiPC","Завантажити сертифікат")</f>
        <v>Завантажити сертифікат</v>
      </c>
    </row>
    <row r="1161" spans="1:3" x14ac:dyDescent="0.3">
      <c r="A1161" s="2">
        <v>1160</v>
      </c>
      <c r="B1161" t="s">
        <v>1155</v>
      </c>
      <c r="C1161" t="str">
        <f>HYPERLINK("https://talan.bank.gov.ua/get-user-certificate/XA_LL2jAjrqDTms2HBn4","Завантажити сертифікат")</f>
        <v>Завантажити сертифікат</v>
      </c>
    </row>
    <row r="1162" spans="1:3" x14ac:dyDescent="0.3">
      <c r="A1162" s="2">
        <v>1161</v>
      </c>
      <c r="B1162" t="s">
        <v>1156</v>
      </c>
      <c r="C1162" t="str">
        <f>HYPERLINK("https://talan.bank.gov.ua/get-user-certificate/XA_LLpKE2IcE14fVpa8n","Завантажити сертифікат")</f>
        <v>Завантажити сертифікат</v>
      </c>
    </row>
    <row r="1163" spans="1:3" x14ac:dyDescent="0.3">
      <c r="A1163" s="2">
        <v>1162</v>
      </c>
      <c r="B1163" t="s">
        <v>1157</v>
      </c>
      <c r="C1163" t="str">
        <f>HYPERLINK("https://talan.bank.gov.ua/get-user-certificate/XA_LLoJUG2dx3PUVMGo0","Завантажити сертифікат")</f>
        <v>Завантажити сертифікат</v>
      </c>
    </row>
    <row r="1164" spans="1:3" x14ac:dyDescent="0.3">
      <c r="A1164" s="2">
        <v>1163</v>
      </c>
      <c r="B1164" t="s">
        <v>1061</v>
      </c>
      <c r="C1164" t="str">
        <f>HYPERLINK("https://talan.bank.gov.ua/get-user-certificate/XA_LLneG576WB_Y9Qf0Q","Завантажити сертифікат")</f>
        <v>Завантажити сертифікат</v>
      </c>
    </row>
    <row r="1165" spans="1:3" x14ac:dyDescent="0.3">
      <c r="A1165" s="2">
        <v>1164</v>
      </c>
      <c r="B1165" t="s">
        <v>1158</v>
      </c>
      <c r="C1165" t="str">
        <f>HYPERLINK("https://talan.bank.gov.ua/get-user-certificate/XA_LL0k4cJVHKg2AYWqA","Завантажити сертифікат")</f>
        <v>Завантажити сертифікат</v>
      </c>
    </row>
    <row r="1166" spans="1:3" x14ac:dyDescent="0.3">
      <c r="A1166" s="2">
        <v>1165</v>
      </c>
      <c r="B1166" t="s">
        <v>1159</v>
      </c>
      <c r="C1166" t="str">
        <f>HYPERLINK("https://talan.bank.gov.ua/get-user-certificate/XA_LL0-Mv-SpROs8kKZM","Завантажити сертифікат")</f>
        <v>Завантажити сертифікат</v>
      </c>
    </row>
    <row r="1167" spans="1:3" x14ac:dyDescent="0.3">
      <c r="A1167" s="2">
        <v>1166</v>
      </c>
      <c r="B1167" t="s">
        <v>1160</v>
      </c>
      <c r="C1167" t="str">
        <f>HYPERLINK("https://talan.bank.gov.ua/get-user-certificate/XA_LLgvLwoPA5psNayHN","Завантажити сертифікат")</f>
        <v>Завантажити сертифікат</v>
      </c>
    </row>
    <row r="1168" spans="1:3" x14ac:dyDescent="0.3">
      <c r="A1168" s="2">
        <v>1167</v>
      </c>
      <c r="B1168" t="s">
        <v>1161</v>
      </c>
      <c r="C1168" t="str">
        <f>HYPERLINK("https://talan.bank.gov.ua/get-user-certificate/XA_LLlE0_W86ZNgT5fHd","Завантажити сертифікат")</f>
        <v>Завантажити сертифікат</v>
      </c>
    </row>
    <row r="1169" spans="1:3" x14ac:dyDescent="0.3">
      <c r="A1169" s="2">
        <v>1168</v>
      </c>
      <c r="B1169" t="s">
        <v>1162</v>
      </c>
      <c r="C1169" t="str">
        <f>HYPERLINK("https://talan.bank.gov.ua/get-user-certificate/XA_LLMi8dcwkIFO0PSDW","Завантажити сертифікат")</f>
        <v>Завантажити сертифікат</v>
      </c>
    </row>
    <row r="1170" spans="1:3" x14ac:dyDescent="0.3">
      <c r="A1170" s="2">
        <v>1169</v>
      </c>
      <c r="B1170" t="s">
        <v>1163</v>
      </c>
      <c r="C1170" t="str">
        <f>HYPERLINK("https://talan.bank.gov.ua/get-user-certificate/XA_LLEX_beMpusGB0imL","Завантажити сертифікат")</f>
        <v>Завантажити сертифікат</v>
      </c>
    </row>
    <row r="1171" spans="1:3" x14ac:dyDescent="0.3">
      <c r="A1171" s="2">
        <v>1170</v>
      </c>
      <c r="B1171" t="s">
        <v>1164</v>
      </c>
      <c r="C1171" t="str">
        <f>HYPERLINK("https://talan.bank.gov.ua/get-user-certificate/XA_LLOEMavrzXhYLJUN4","Завантажити сертифікат")</f>
        <v>Завантажити сертифікат</v>
      </c>
    </row>
    <row r="1172" spans="1:3" x14ac:dyDescent="0.3">
      <c r="A1172" s="2">
        <v>1171</v>
      </c>
      <c r="B1172" t="s">
        <v>1165</v>
      </c>
      <c r="C1172" t="str">
        <f>HYPERLINK("https://talan.bank.gov.ua/get-user-certificate/XA_LLVat8QUDT7l7E_bm","Завантажити сертифікат")</f>
        <v>Завантажити сертифікат</v>
      </c>
    </row>
    <row r="1173" spans="1:3" x14ac:dyDescent="0.3">
      <c r="A1173" s="2">
        <v>1172</v>
      </c>
      <c r="B1173" t="s">
        <v>1166</v>
      </c>
      <c r="C1173" t="str">
        <f>HYPERLINK("https://talan.bank.gov.ua/get-user-certificate/XA_LLh2sWk2qcMDEw1-4","Завантажити сертифікат")</f>
        <v>Завантажити сертифікат</v>
      </c>
    </row>
    <row r="1174" spans="1:3" x14ac:dyDescent="0.3">
      <c r="A1174" s="2">
        <v>1173</v>
      </c>
      <c r="B1174" t="s">
        <v>1167</v>
      </c>
      <c r="C1174" t="str">
        <f>HYPERLINK("https://talan.bank.gov.ua/get-user-certificate/XA_LLjucBA-BTckU9SpK","Завантажити сертифікат")</f>
        <v>Завантажити сертифікат</v>
      </c>
    </row>
    <row r="1175" spans="1:3" x14ac:dyDescent="0.3">
      <c r="A1175" s="2">
        <v>1174</v>
      </c>
      <c r="B1175" t="s">
        <v>1168</v>
      </c>
      <c r="C1175" t="str">
        <f>HYPERLINK("https://talan.bank.gov.ua/get-user-certificate/XA_LLJfloQbJQwhDakbV","Завантажити сертифікат")</f>
        <v>Завантажити сертифікат</v>
      </c>
    </row>
    <row r="1176" spans="1:3" x14ac:dyDescent="0.3">
      <c r="A1176" s="2">
        <v>1175</v>
      </c>
      <c r="B1176" t="s">
        <v>1169</v>
      </c>
      <c r="C1176" t="str">
        <f>HYPERLINK("https://talan.bank.gov.ua/get-user-certificate/XA_LLe4GqNm7L8PGA99E","Завантажити сертифікат")</f>
        <v>Завантажити сертифікат</v>
      </c>
    </row>
    <row r="1177" spans="1:3" x14ac:dyDescent="0.3">
      <c r="A1177" s="2">
        <v>1176</v>
      </c>
      <c r="B1177" t="s">
        <v>1170</v>
      </c>
      <c r="C1177" t="str">
        <f>HYPERLINK("https://talan.bank.gov.ua/get-user-certificate/XA_LLRzmbC0FeGnDOfGa","Завантажити сертифікат")</f>
        <v>Завантажити сертифікат</v>
      </c>
    </row>
    <row r="1178" spans="1:3" x14ac:dyDescent="0.3">
      <c r="A1178" s="2">
        <v>1177</v>
      </c>
      <c r="B1178" t="s">
        <v>1171</v>
      </c>
      <c r="C1178" t="str">
        <f>HYPERLINK("https://talan.bank.gov.ua/get-user-certificate/XA_LLWiMDiPPFpwmBG7F","Завантажити сертифікат")</f>
        <v>Завантажити сертифікат</v>
      </c>
    </row>
    <row r="1179" spans="1:3" x14ac:dyDescent="0.3">
      <c r="A1179" s="2">
        <v>1178</v>
      </c>
      <c r="B1179" t="s">
        <v>1172</v>
      </c>
      <c r="C1179" t="str">
        <f>HYPERLINK("https://talan.bank.gov.ua/get-user-certificate/XA_LLqfUKZWUAHI6ills","Завантажити сертифікат")</f>
        <v>Завантажити сертифікат</v>
      </c>
    </row>
    <row r="1180" spans="1:3" x14ac:dyDescent="0.3">
      <c r="A1180" s="2">
        <v>1179</v>
      </c>
      <c r="B1180" t="s">
        <v>1173</v>
      </c>
      <c r="C1180" t="str">
        <f>HYPERLINK("https://talan.bank.gov.ua/get-user-certificate/XA_LL9yoUV7A8XBaaGAM","Завантажити сертифікат")</f>
        <v>Завантажити сертифікат</v>
      </c>
    </row>
    <row r="1181" spans="1:3" x14ac:dyDescent="0.3">
      <c r="A1181" s="2">
        <v>1180</v>
      </c>
      <c r="B1181" t="s">
        <v>1174</v>
      </c>
      <c r="C1181" t="str">
        <f>HYPERLINK("https://talan.bank.gov.ua/get-user-certificate/XA_LL4IINC-B8ih1nAYO","Завантажити сертифікат")</f>
        <v>Завантажити сертифікат</v>
      </c>
    </row>
    <row r="1182" spans="1:3" x14ac:dyDescent="0.3">
      <c r="A1182" s="2">
        <v>1181</v>
      </c>
      <c r="B1182" t="s">
        <v>1175</v>
      </c>
      <c r="C1182" t="str">
        <f>HYPERLINK("https://talan.bank.gov.ua/get-user-certificate/XA_LL_k0MGwyr8_rBHWJ","Завантажити сертифікат")</f>
        <v>Завантажити сертифікат</v>
      </c>
    </row>
    <row r="1183" spans="1:3" x14ac:dyDescent="0.3">
      <c r="A1183" s="2">
        <v>1182</v>
      </c>
      <c r="B1183" t="s">
        <v>1176</v>
      </c>
      <c r="C1183" t="str">
        <f>HYPERLINK("https://talan.bank.gov.ua/get-user-certificate/XA_LLBBUbAOWJ06EmcLX","Завантажити сертифікат")</f>
        <v>Завантажити сертифікат</v>
      </c>
    </row>
    <row r="1184" spans="1:3" x14ac:dyDescent="0.3">
      <c r="A1184" s="2">
        <v>1183</v>
      </c>
      <c r="B1184" t="s">
        <v>1177</v>
      </c>
      <c r="C1184" t="str">
        <f>HYPERLINK("https://talan.bank.gov.ua/get-user-certificate/XA_LLcoqbJh_UPYI8lo-","Завантажити сертифікат")</f>
        <v>Завантажити сертифікат</v>
      </c>
    </row>
    <row r="1185" spans="1:3" x14ac:dyDescent="0.3">
      <c r="A1185" s="2">
        <v>1184</v>
      </c>
      <c r="B1185" t="s">
        <v>1178</v>
      </c>
      <c r="C1185" t="str">
        <f>HYPERLINK("https://talan.bank.gov.ua/get-user-certificate/XA_LLGF-rckxuUdHigYZ","Завантажити сертифікат")</f>
        <v>Завантажити сертифікат</v>
      </c>
    </row>
    <row r="1186" spans="1:3" x14ac:dyDescent="0.3">
      <c r="A1186" s="2">
        <v>1185</v>
      </c>
      <c r="B1186" t="s">
        <v>1179</v>
      </c>
      <c r="C1186" t="str">
        <f>HYPERLINK("https://talan.bank.gov.ua/get-user-certificate/XA_LLlU7XL6tUwdbK5At","Завантажити сертифікат")</f>
        <v>Завантажити сертифікат</v>
      </c>
    </row>
    <row r="1187" spans="1:3" x14ac:dyDescent="0.3">
      <c r="A1187" s="2">
        <v>1186</v>
      </c>
      <c r="B1187" t="s">
        <v>1180</v>
      </c>
      <c r="C1187" t="str">
        <f>HYPERLINK("https://talan.bank.gov.ua/get-user-certificate/XA_LLrHHfeQfviq7d8Fj","Завантажити сертифікат")</f>
        <v>Завантажити сертифікат</v>
      </c>
    </row>
    <row r="1188" spans="1:3" x14ac:dyDescent="0.3">
      <c r="A1188" s="2">
        <v>1187</v>
      </c>
      <c r="B1188" t="s">
        <v>1181</v>
      </c>
      <c r="C1188" t="str">
        <f>HYPERLINK("https://talan.bank.gov.ua/get-user-certificate/XA_LLYbexpAThyryRF3N","Завантажити сертифікат")</f>
        <v>Завантажити сертифікат</v>
      </c>
    </row>
    <row r="1189" spans="1:3" x14ac:dyDescent="0.3">
      <c r="A1189" s="2">
        <v>1188</v>
      </c>
      <c r="B1189" t="s">
        <v>1182</v>
      </c>
      <c r="C1189" t="str">
        <f>HYPERLINK("https://talan.bank.gov.ua/get-user-certificate/XA_LLFWG1REXBF4wnnpR","Завантажити сертифікат")</f>
        <v>Завантажити сертифікат</v>
      </c>
    </row>
    <row r="1190" spans="1:3" x14ac:dyDescent="0.3">
      <c r="A1190" s="2">
        <v>1189</v>
      </c>
      <c r="B1190" t="s">
        <v>1183</v>
      </c>
      <c r="C1190" t="str">
        <f>HYPERLINK("https://talan.bank.gov.ua/get-user-certificate/XA_LLH4-XZe16yOcrkKj","Завантажити сертифікат")</f>
        <v>Завантажити сертифікат</v>
      </c>
    </row>
    <row r="1191" spans="1:3" x14ac:dyDescent="0.3">
      <c r="A1191" s="2">
        <v>1190</v>
      </c>
      <c r="B1191" t="s">
        <v>1184</v>
      </c>
      <c r="C1191" t="str">
        <f>HYPERLINK("https://talan.bank.gov.ua/get-user-certificate/XA_LLZTcz8Kv9iBNTOLu","Завантажити сертифікат")</f>
        <v>Завантажити сертифікат</v>
      </c>
    </row>
    <row r="1192" spans="1:3" x14ac:dyDescent="0.3">
      <c r="A1192" s="2">
        <v>1191</v>
      </c>
      <c r="B1192" t="s">
        <v>1185</v>
      </c>
      <c r="C1192" t="str">
        <f>HYPERLINK("https://talan.bank.gov.ua/get-user-certificate/XA_LLT-L4ABfWD8HELhB","Завантажити сертифікат")</f>
        <v>Завантажити сертифікат</v>
      </c>
    </row>
    <row r="1193" spans="1:3" x14ac:dyDescent="0.3">
      <c r="A1193" s="2">
        <v>1192</v>
      </c>
      <c r="B1193" t="s">
        <v>1186</v>
      </c>
      <c r="C1193" t="str">
        <f>HYPERLINK("https://talan.bank.gov.ua/get-user-certificate/XA_LLgRWlplytpt_3lqo","Завантажити сертифікат")</f>
        <v>Завантажити сертифікат</v>
      </c>
    </row>
    <row r="1194" spans="1:3" x14ac:dyDescent="0.3">
      <c r="A1194" s="2">
        <v>1193</v>
      </c>
      <c r="B1194" t="s">
        <v>1187</v>
      </c>
      <c r="C1194" t="str">
        <f>HYPERLINK("https://talan.bank.gov.ua/get-user-certificate/XA_LLJD4Csz9rvla3Pra","Завантажити сертифікат")</f>
        <v>Завантажити сертифікат</v>
      </c>
    </row>
    <row r="1195" spans="1:3" x14ac:dyDescent="0.3">
      <c r="A1195" s="2">
        <v>1194</v>
      </c>
      <c r="B1195" t="s">
        <v>1188</v>
      </c>
      <c r="C1195" t="str">
        <f>HYPERLINK("https://talan.bank.gov.ua/get-user-certificate/XA_LLbfsdMedYfRpFM27","Завантажити сертифікат")</f>
        <v>Завантажити сертифікат</v>
      </c>
    </row>
    <row r="1196" spans="1:3" x14ac:dyDescent="0.3">
      <c r="A1196" s="2">
        <v>1195</v>
      </c>
      <c r="B1196" t="s">
        <v>1189</v>
      </c>
      <c r="C1196" t="str">
        <f>HYPERLINK("https://talan.bank.gov.ua/get-user-certificate/XA_LL1Hqw4o2zlpQw4nh","Завантажити сертифікат")</f>
        <v>Завантажити сертифікат</v>
      </c>
    </row>
    <row r="1197" spans="1:3" x14ac:dyDescent="0.3">
      <c r="A1197" s="2">
        <v>1196</v>
      </c>
      <c r="B1197" t="s">
        <v>1190</v>
      </c>
      <c r="C1197" t="str">
        <f>HYPERLINK("https://talan.bank.gov.ua/get-user-certificate/XA_LLGmZ0OX1tZK68Qrh","Завантажити сертифікат")</f>
        <v>Завантажити сертифікат</v>
      </c>
    </row>
    <row r="1198" spans="1:3" x14ac:dyDescent="0.3">
      <c r="A1198" s="2">
        <v>1197</v>
      </c>
      <c r="B1198" t="s">
        <v>1191</v>
      </c>
      <c r="C1198" t="str">
        <f>HYPERLINK("https://talan.bank.gov.ua/get-user-certificate/XA_LLhGPaDezfeh2Dnrk","Завантажити сертифікат")</f>
        <v>Завантажити сертифікат</v>
      </c>
    </row>
    <row r="1199" spans="1:3" x14ac:dyDescent="0.3">
      <c r="A1199" s="2">
        <v>1198</v>
      </c>
      <c r="B1199" t="s">
        <v>1192</v>
      </c>
      <c r="C1199" t="str">
        <f>HYPERLINK("https://talan.bank.gov.ua/get-user-certificate/XA_LLBS1e3YuMk8AVp4d","Завантажити сертифікат")</f>
        <v>Завантажити сертифікат</v>
      </c>
    </row>
    <row r="1200" spans="1:3" x14ac:dyDescent="0.3">
      <c r="A1200" s="2">
        <v>1199</v>
      </c>
      <c r="B1200" t="s">
        <v>1193</v>
      </c>
      <c r="C1200" t="str">
        <f>HYPERLINK("https://talan.bank.gov.ua/get-user-certificate/XA_LL78NJoV7-0Dp3m4F","Завантажити сертифікат")</f>
        <v>Завантажити сертифікат</v>
      </c>
    </row>
    <row r="1201" spans="1:3" x14ac:dyDescent="0.3">
      <c r="A1201" s="2">
        <v>1200</v>
      </c>
      <c r="B1201" t="s">
        <v>1194</v>
      </c>
      <c r="C1201" t="str">
        <f>HYPERLINK("https://talan.bank.gov.ua/get-user-certificate/XA_LLHgqRybWatn2hLUm","Завантажити сертифікат")</f>
        <v>Завантажити сертифікат</v>
      </c>
    </row>
    <row r="1202" spans="1:3" x14ac:dyDescent="0.3">
      <c r="A1202" s="2">
        <v>1201</v>
      </c>
      <c r="B1202" t="s">
        <v>1195</v>
      </c>
      <c r="C1202" t="str">
        <f>HYPERLINK("https://talan.bank.gov.ua/get-user-certificate/XA_LLFnL-b1RuznoH1O5","Завантажити сертифікат")</f>
        <v>Завантажити сертифікат</v>
      </c>
    </row>
    <row r="1203" spans="1:3" x14ac:dyDescent="0.3">
      <c r="A1203" s="2">
        <v>1202</v>
      </c>
      <c r="B1203" t="s">
        <v>1196</v>
      </c>
      <c r="C1203" t="str">
        <f>HYPERLINK("https://talan.bank.gov.ua/get-user-certificate/XA_LL0E57iZCb6EG0wKs","Завантажити сертифікат")</f>
        <v>Завантажити сертифікат</v>
      </c>
    </row>
    <row r="1204" spans="1:3" x14ac:dyDescent="0.3">
      <c r="A1204" s="2">
        <v>1203</v>
      </c>
      <c r="B1204" t="s">
        <v>1197</v>
      </c>
      <c r="C1204" t="str">
        <f>HYPERLINK("https://talan.bank.gov.ua/get-user-certificate/XA_LL3u8a6Nlt80-qpdO","Завантажити сертифікат")</f>
        <v>Завантажити сертифікат</v>
      </c>
    </row>
    <row r="1205" spans="1:3" x14ac:dyDescent="0.3">
      <c r="A1205" s="2">
        <v>1204</v>
      </c>
      <c r="B1205" t="s">
        <v>1198</v>
      </c>
      <c r="C1205" t="str">
        <f>HYPERLINK("https://talan.bank.gov.ua/get-user-certificate/XA_LLPJk4KdyRX-YjoWS","Завантажити сертифікат")</f>
        <v>Завантажити сертифікат</v>
      </c>
    </row>
    <row r="1206" spans="1:3" x14ac:dyDescent="0.3">
      <c r="A1206" s="2">
        <v>1205</v>
      </c>
      <c r="B1206" t="s">
        <v>1199</v>
      </c>
      <c r="C1206" t="str">
        <f>HYPERLINK("https://talan.bank.gov.ua/get-user-certificate/XA_LLuHFXHaqH7sE7CMx","Завантажити сертифікат")</f>
        <v>Завантажити сертифікат</v>
      </c>
    </row>
    <row r="1207" spans="1:3" x14ac:dyDescent="0.3">
      <c r="A1207" s="2">
        <v>1206</v>
      </c>
      <c r="B1207" t="s">
        <v>1200</v>
      </c>
      <c r="C1207" t="str">
        <f>HYPERLINK("https://talan.bank.gov.ua/get-user-certificate/XA_LLJGXG-C9twszPVY4","Завантажити сертифікат")</f>
        <v>Завантажити сертифікат</v>
      </c>
    </row>
    <row r="1208" spans="1:3" x14ac:dyDescent="0.3">
      <c r="A1208" s="2">
        <v>1207</v>
      </c>
      <c r="B1208" t="s">
        <v>1201</v>
      </c>
      <c r="C1208" t="str">
        <f>HYPERLINK("https://talan.bank.gov.ua/get-user-certificate/XA_LLGf8Qglu1aNHgxd4","Завантажити сертифікат")</f>
        <v>Завантажити сертифікат</v>
      </c>
    </row>
    <row r="1209" spans="1:3" x14ac:dyDescent="0.3">
      <c r="A1209" s="2">
        <v>1208</v>
      </c>
      <c r="B1209" t="s">
        <v>1202</v>
      </c>
      <c r="C1209" t="str">
        <f>HYPERLINK("https://talan.bank.gov.ua/get-user-certificate/XA_LLgZjHFaCywHdVMBA","Завантажити сертифікат")</f>
        <v>Завантажити сертифікат</v>
      </c>
    </row>
    <row r="1210" spans="1:3" x14ac:dyDescent="0.3">
      <c r="A1210" s="2">
        <v>1209</v>
      </c>
      <c r="B1210" t="s">
        <v>1203</v>
      </c>
      <c r="C1210" t="str">
        <f>HYPERLINK("https://talan.bank.gov.ua/get-user-certificate/XA_LLIVLCQ-8FJo-4-Uk","Завантажити сертифікат")</f>
        <v>Завантажити сертифікат</v>
      </c>
    </row>
    <row r="1211" spans="1:3" x14ac:dyDescent="0.3">
      <c r="A1211" s="2">
        <v>1210</v>
      </c>
      <c r="B1211" t="s">
        <v>1204</v>
      </c>
      <c r="C1211" t="str">
        <f>HYPERLINK("https://talan.bank.gov.ua/get-user-certificate/XA_LLFhwRogixLjs8bYY","Завантажити сертифікат")</f>
        <v>Завантажити сертифікат</v>
      </c>
    </row>
    <row r="1212" spans="1:3" x14ac:dyDescent="0.3">
      <c r="A1212" s="2">
        <v>1211</v>
      </c>
      <c r="B1212" t="s">
        <v>1205</v>
      </c>
      <c r="C1212" t="str">
        <f>HYPERLINK("https://talan.bank.gov.ua/get-user-certificate/XA_LLbxt_1cjYtIfa2oq","Завантажити сертифікат")</f>
        <v>Завантажити сертифікат</v>
      </c>
    </row>
    <row r="1213" spans="1:3" x14ac:dyDescent="0.3">
      <c r="A1213" s="2">
        <v>1212</v>
      </c>
      <c r="B1213" t="s">
        <v>1206</v>
      </c>
      <c r="C1213" t="str">
        <f>HYPERLINK("https://talan.bank.gov.ua/get-user-certificate/XA_LL1FrOjKQ9Xonfbui","Завантажити сертифікат")</f>
        <v>Завантажити сертифікат</v>
      </c>
    </row>
    <row r="1214" spans="1:3" x14ac:dyDescent="0.3">
      <c r="A1214" s="2">
        <v>1213</v>
      </c>
      <c r="B1214" t="s">
        <v>1207</v>
      </c>
      <c r="C1214" t="str">
        <f>HYPERLINK("https://talan.bank.gov.ua/get-user-certificate/XA_LLw85NBstA4x50QlZ","Завантажити сертифікат")</f>
        <v>Завантажити сертифікат</v>
      </c>
    </row>
    <row r="1215" spans="1:3" x14ac:dyDescent="0.3">
      <c r="A1215" s="2">
        <v>1214</v>
      </c>
      <c r="B1215" t="s">
        <v>1208</v>
      </c>
      <c r="C1215" t="str">
        <f>HYPERLINK("https://talan.bank.gov.ua/get-user-certificate/XA_LLFj6qzW-aDRkrRrj","Завантажити сертифікат")</f>
        <v>Завантажити сертифікат</v>
      </c>
    </row>
    <row r="1216" spans="1:3" x14ac:dyDescent="0.3">
      <c r="A1216" s="2">
        <v>1215</v>
      </c>
      <c r="B1216" t="s">
        <v>1209</v>
      </c>
      <c r="C1216" t="str">
        <f>HYPERLINK("https://talan.bank.gov.ua/get-user-certificate/XA_LLrwJNAzVl8qfIVh6","Завантажити сертифікат")</f>
        <v>Завантажити сертифікат</v>
      </c>
    </row>
    <row r="1217" spans="1:3" x14ac:dyDescent="0.3">
      <c r="A1217" s="2">
        <v>1216</v>
      </c>
      <c r="B1217" t="s">
        <v>1210</v>
      </c>
      <c r="C1217" t="str">
        <f>HYPERLINK("https://talan.bank.gov.ua/get-user-certificate/XA_LLQ0J29ijQSBVX55z","Завантажити сертифікат")</f>
        <v>Завантажити сертифікат</v>
      </c>
    </row>
    <row r="1218" spans="1:3" x14ac:dyDescent="0.3">
      <c r="A1218" s="2">
        <v>1217</v>
      </c>
      <c r="B1218" t="s">
        <v>1211</v>
      </c>
      <c r="C1218" t="str">
        <f>HYPERLINK("https://talan.bank.gov.ua/get-user-certificate/XA_LL-IO8b0_yUcnDEqg","Завантажити сертифікат")</f>
        <v>Завантажити сертифікат</v>
      </c>
    </row>
    <row r="1219" spans="1:3" x14ac:dyDescent="0.3">
      <c r="A1219" s="2">
        <v>1218</v>
      </c>
      <c r="B1219" t="s">
        <v>1212</v>
      </c>
      <c r="C1219" t="str">
        <f>HYPERLINK("https://talan.bank.gov.ua/get-user-certificate/XA_LLgN3Y8pvwlmi9v3K","Завантажити сертифікат")</f>
        <v>Завантажити сертифікат</v>
      </c>
    </row>
    <row r="1220" spans="1:3" x14ac:dyDescent="0.3">
      <c r="A1220" s="2">
        <v>1219</v>
      </c>
      <c r="B1220" t="s">
        <v>1213</v>
      </c>
      <c r="C1220" t="str">
        <f>HYPERLINK("https://talan.bank.gov.ua/get-user-certificate/XA_LL8pBP2P0x1vFYOPN","Завантажити сертифікат")</f>
        <v>Завантажити сертифікат</v>
      </c>
    </row>
    <row r="1221" spans="1:3" x14ac:dyDescent="0.3">
      <c r="A1221" s="2">
        <v>1220</v>
      </c>
      <c r="B1221" t="s">
        <v>1214</v>
      </c>
      <c r="C1221" t="str">
        <f>HYPERLINK("https://talan.bank.gov.ua/get-user-certificate/XA_LLeGCo7VrOSLAAnxk","Завантажити сертифікат")</f>
        <v>Завантажити сертифікат</v>
      </c>
    </row>
    <row r="1222" spans="1:3" x14ac:dyDescent="0.3">
      <c r="A1222" s="2">
        <v>1221</v>
      </c>
      <c r="B1222" t="s">
        <v>1215</v>
      </c>
      <c r="C1222" t="str">
        <f>HYPERLINK("https://talan.bank.gov.ua/get-user-certificate/XA_LL5B52eIaUu4t9fzc","Завантажити сертифікат")</f>
        <v>Завантажити сертифікат</v>
      </c>
    </row>
    <row r="1223" spans="1:3" x14ac:dyDescent="0.3">
      <c r="A1223" s="2">
        <v>1222</v>
      </c>
      <c r="B1223" t="s">
        <v>1216</v>
      </c>
      <c r="C1223" t="str">
        <f>HYPERLINK("https://talan.bank.gov.ua/get-user-certificate/XA_LLLP6j41rKy5fUUqA","Завантажити сертифікат")</f>
        <v>Завантажити сертифікат</v>
      </c>
    </row>
    <row r="1224" spans="1:3" x14ac:dyDescent="0.3">
      <c r="A1224" s="2">
        <v>1223</v>
      </c>
      <c r="B1224" t="s">
        <v>1217</v>
      </c>
      <c r="C1224" t="str">
        <f>HYPERLINK("https://talan.bank.gov.ua/get-user-certificate/XA_LLE4vjuGT7ua9C4kh","Завантажити сертифікат")</f>
        <v>Завантажити сертифікат</v>
      </c>
    </row>
    <row r="1225" spans="1:3" x14ac:dyDescent="0.3">
      <c r="A1225" s="2">
        <v>1224</v>
      </c>
      <c r="B1225" t="s">
        <v>1218</v>
      </c>
      <c r="C1225" t="str">
        <f>HYPERLINK("https://talan.bank.gov.ua/get-user-certificate/XA_LLAiUu9cE5fqCbYH9","Завантажити сертифікат")</f>
        <v>Завантажити сертифікат</v>
      </c>
    </row>
    <row r="1226" spans="1:3" x14ac:dyDescent="0.3">
      <c r="A1226" s="2">
        <v>1225</v>
      </c>
      <c r="B1226" t="s">
        <v>1219</v>
      </c>
      <c r="C1226" t="str">
        <f>HYPERLINK("https://talan.bank.gov.ua/get-user-certificate/XA_LLOCe_vY4VvVgOyli","Завантажити сертифікат")</f>
        <v>Завантажити сертифікат</v>
      </c>
    </row>
    <row r="1227" spans="1:3" x14ac:dyDescent="0.3">
      <c r="A1227" s="2">
        <v>1226</v>
      </c>
      <c r="B1227" t="s">
        <v>1220</v>
      </c>
      <c r="C1227" t="str">
        <f>HYPERLINK("https://talan.bank.gov.ua/get-user-certificate/XA_LLL5j-8f_QOZv3-Et","Завантажити сертифікат")</f>
        <v>Завантажити сертифікат</v>
      </c>
    </row>
    <row r="1228" spans="1:3" x14ac:dyDescent="0.3">
      <c r="A1228" s="2">
        <v>1227</v>
      </c>
      <c r="B1228" t="s">
        <v>1221</v>
      </c>
      <c r="C1228" t="str">
        <f>HYPERLINK("https://talan.bank.gov.ua/get-user-certificate/XA_LL8Y2MJW9_MHSnS05","Завантажити сертифікат")</f>
        <v>Завантажити сертифікат</v>
      </c>
    </row>
    <row r="1229" spans="1:3" x14ac:dyDescent="0.3">
      <c r="A1229" s="2">
        <v>1228</v>
      </c>
      <c r="B1229" t="s">
        <v>1222</v>
      </c>
      <c r="C1229" t="str">
        <f>HYPERLINK("https://talan.bank.gov.ua/get-user-certificate/XA_LLyZC_4BIOXYg0be2","Завантажити сертифікат")</f>
        <v>Завантажити сертифікат</v>
      </c>
    </row>
    <row r="1230" spans="1:3" x14ac:dyDescent="0.3">
      <c r="A1230" s="2">
        <v>1229</v>
      </c>
      <c r="B1230" t="s">
        <v>1223</v>
      </c>
      <c r="C1230" t="str">
        <f>HYPERLINK("https://talan.bank.gov.ua/get-user-certificate/XA_LLXXLagFXyU_n8FXF","Завантажити сертифікат")</f>
        <v>Завантажити сертифікат</v>
      </c>
    </row>
    <row r="1231" spans="1:3" x14ac:dyDescent="0.3">
      <c r="A1231" s="2">
        <v>1230</v>
      </c>
      <c r="B1231" t="s">
        <v>1224</v>
      </c>
      <c r="C1231" t="str">
        <f>HYPERLINK("https://talan.bank.gov.ua/get-user-certificate/XA_LLwh33gvbI4bD5keC","Завантажити сертифікат")</f>
        <v>Завантажити сертифікат</v>
      </c>
    </row>
    <row r="1232" spans="1:3" x14ac:dyDescent="0.3">
      <c r="A1232" s="2">
        <v>1231</v>
      </c>
      <c r="B1232" t="s">
        <v>1225</v>
      </c>
      <c r="C1232" t="str">
        <f>HYPERLINK("https://talan.bank.gov.ua/get-user-certificate/XA_LL9XPJyTCMHBU4WGL","Завантажити сертифікат")</f>
        <v>Завантажити сертифікат</v>
      </c>
    </row>
    <row r="1233" spans="1:3" x14ac:dyDescent="0.3">
      <c r="A1233" s="2">
        <v>1232</v>
      </c>
      <c r="B1233" t="s">
        <v>1226</v>
      </c>
      <c r="C1233" t="str">
        <f>HYPERLINK("https://talan.bank.gov.ua/get-user-certificate/XA_LLAfEwDFGbwX4Mpg-","Завантажити сертифікат")</f>
        <v>Завантажити сертифікат</v>
      </c>
    </row>
    <row r="1234" spans="1:3" x14ac:dyDescent="0.3">
      <c r="A1234" s="2">
        <v>1233</v>
      </c>
      <c r="B1234" t="s">
        <v>1227</v>
      </c>
      <c r="C1234" t="str">
        <f>HYPERLINK("https://talan.bank.gov.ua/get-user-certificate/XA_LL0u8sPgKXm5d3Wwo","Завантажити сертифікат")</f>
        <v>Завантажити сертифікат</v>
      </c>
    </row>
    <row r="1235" spans="1:3" x14ac:dyDescent="0.3">
      <c r="A1235" s="2">
        <v>1234</v>
      </c>
      <c r="B1235" t="s">
        <v>1228</v>
      </c>
      <c r="C1235" t="str">
        <f>HYPERLINK("https://talan.bank.gov.ua/get-user-certificate/XA_LL8p1-IMhQ7oa2jb_","Завантажити сертифікат")</f>
        <v>Завантажити сертифікат</v>
      </c>
    </row>
    <row r="1236" spans="1:3" x14ac:dyDescent="0.3">
      <c r="A1236" s="2">
        <v>1235</v>
      </c>
      <c r="B1236" t="s">
        <v>1229</v>
      </c>
      <c r="C1236" t="str">
        <f>HYPERLINK("https://talan.bank.gov.ua/get-user-certificate/XA_LLHdqZ_9xukn2hJY5","Завантажити сертифікат")</f>
        <v>Завантажити сертифікат</v>
      </c>
    </row>
    <row r="1237" spans="1:3" x14ac:dyDescent="0.3">
      <c r="A1237" s="2">
        <v>1236</v>
      </c>
      <c r="B1237" t="s">
        <v>1230</v>
      </c>
      <c r="C1237" t="str">
        <f>HYPERLINK("https://talan.bank.gov.ua/get-user-certificate/XA_LLjSQ8IipzRPSL6Ox","Завантажити сертифікат")</f>
        <v>Завантажити сертифікат</v>
      </c>
    </row>
    <row r="1238" spans="1:3" x14ac:dyDescent="0.3">
      <c r="A1238" s="2">
        <v>1237</v>
      </c>
      <c r="B1238" t="s">
        <v>1231</v>
      </c>
      <c r="C1238" t="str">
        <f>HYPERLINK("https://talan.bank.gov.ua/get-user-certificate/XA_LLnX0uD-Z7i-CfroS","Завантажити сертифікат")</f>
        <v>Завантажити сертифікат</v>
      </c>
    </row>
    <row r="1239" spans="1:3" x14ac:dyDescent="0.3">
      <c r="A1239" s="2">
        <v>1238</v>
      </c>
      <c r="B1239" t="s">
        <v>1232</v>
      </c>
      <c r="C1239" t="str">
        <f>HYPERLINK("https://talan.bank.gov.ua/get-user-certificate/XA_LLn1xZkw5OxTOGRfu","Завантажити сертифікат")</f>
        <v>Завантажити сертифікат</v>
      </c>
    </row>
    <row r="1240" spans="1:3" x14ac:dyDescent="0.3">
      <c r="A1240" s="2">
        <v>1239</v>
      </c>
      <c r="B1240" t="s">
        <v>1233</v>
      </c>
      <c r="C1240" t="str">
        <f>HYPERLINK("https://talan.bank.gov.ua/get-user-certificate/XA_LLA7plX43SCA4tWRX","Завантажити сертифікат")</f>
        <v>Завантажити сертифікат</v>
      </c>
    </row>
    <row r="1241" spans="1:3" x14ac:dyDescent="0.3">
      <c r="A1241" s="2">
        <v>1240</v>
      </c>
      <c r="B1241" t="s">
        <v>1234</v>
      </c>
      <c r="C1241" t="str">
        <f>HYPERLINK("https://talan.bank.gov.ua/get-user-certificate/XA_LLJhzyPbv3UU0ZDkl","Завантажити сертифікат")</f>
        <v>Завантажити сертифікат</v>
      </c>
    </row>
    <row r="1242" spans="1:3" x14ac:dyDescent="0.3">
      <c r="A1242" s="2">
        <v>1241</v>
      </c>
      <c r="B1242" t="s">
        <v>1235</v>
      </c>
      <c r="C1242" t="str">
        <f>HYPERLINK("https://talan.bank.gov.ua/get-user-certificate/XA_LLh2DU4PMKtOy4Si4","Завантажити сертифікат")</f>
        <v>Завантажити сертифікат</v>
      </c>
    </row>
    <row r="1243" spans="1:3" x14ac:dyDescent="0.3">
      <c r="A1243" s="2">
        <v>1242</v>
      </c>
      <c r="B1243" t="s">
        <v>1236</v>
      </c>
      <c r="C1243" t="str">
        <f>HYPERLINK("https://talan.bank.gov.ua/get-user-certificate/XA_LL_I7c2UFhKJmf1j7","Завантажити сертифікат")</f>
        <v>Завантажити сертифікат</v>
      </c>
    </row>
    <row r="1244" spans="1:3" x14ac:dyDescent="0.3">
      <c r="A1244" s="2">
        <v>1243</v>
      </c>
      <c r="B1244" t="s">
        <v>1237</v>
      </c>
      <c r="C1244" t="str">
        <f>HYPERLINK("https://talan.bank.gov.ua/get-user-certificate/XA_LLjRLgOK_Zihazdfw","Завантажити сертифікат")</f>
        <v>Завантажити сертифікат</v>
      </c>
    </row>
    <row r="1245" spans="1:3" x14ac:dyDescent="0.3">
      <c r="A1245" s="2">
        <v>1244</v>
      </c>
      <c r="B1245" t="s">
        <v>1238</v>
      </c>
      <c r="C1245" t="str">
        <f>HYPERLINK("https://talan.bank.gov.ua/get-user-certificate/XA_LL1h3R2KAcZQ9thFg","Завантажити сертифікат")</f>
        <v>Завантажити сертифікат</v>
      </c>
    </row>
    <row r="1246" spans="1:3" x14ac:dyDescent="0.3">
      <c r="A1246" s="2">
        <v>1245</v>
      </c>
      <c r="B1246" t="s">
        <v>1239</v>
      </c>
      <c r="C1246" t="str">
        <f>HYPERLINK("https://talan.bank.gov.ua/get-user-certificate/XA_LLJ8yDPnm66gqAJ4S","Завантажити сертифікат")</f>
        <v>Завантажити сертифікат</v>
      </c>
    </row>
    <row r="1247" spans="1:3" x14ac:dyDescent="0.3">
      <c r="A1247" s="2">
        <v>1246</v>
      </c>
      <c r="B1247" t="s">
        <v>1240</v>
      </c>
      <c r="C1247" t="str">
        <f>HYPERLINK("https://talan.bank.gov.ua/get-user-certificate/XA_LLpKymq7lbyNbg92j","Завантажити сертифікат")</f>
        <v>Завантажити сертифікат</v>
      </c>
    </row>
    <row r="1248" spans="1:3" x14ac:dyDescent="0.3">
      <c r="A1248" s="2">
        <v>1247</v>
      </c>
      <c r="B1248" t="s">
        <v>1237</v>
      </c>
      <c r="C1248" t="str">
        <f>HYPERLINK("https://talan.bank.gov.ua/get-user-certificate/XA_LLu9i3VDGIW758NLk","Завантажити сертифікат")</f>
        <v>Завантажити сертифікат</v>
      </c>
    </row>
    <row r="1249" spans="1:3" x14ac:dyDescent="0.3">
      <c r="A1249" s="2">
        <v>1248</v>
      </c>
      <c r="B1249" t="s">
        <v>1241</v>
      </c>
      <c r="C1249" t="str">
        <f>HYPERLINK("https://talan.bank.gov.ua/get-user-certificate/XA_LLwZWiYsbTNXGmWSa","Завантажити сертифікат")</f>
        <v>Завантажити сертифікат</v>
      </c>
    </row>
    <row r="1250" spans="1:3" x14ac:dyDescent="0.3">
      <c r="A1250" s="2">
        <v>1249</v>
      </c>
      <c r="B1250" t="s">
        <v>1242</v>
      </c>
      <c r="C1250" t="str">
        <f>HYPERLINK("https://talan.bank.gov.ua/get-user-certificate/XA_LLFL1n3l09obByMd-","Завантажити сертифікат")</f>
        <v>Завантажити сертифікат</v>
      </c>
    </row>
    <row r="1251" spans="1:3" x14ac:dyDescent="0.3">
      <c r="A1251" s="2">
        <v>1250</v>
      </c>
      <c r="B1251" t="s">
        <v>1243</v>
      </c>
      <c r="C1251" t="str">
        <f>HYPERLINK("https://talan.bank.gov.ua/get-user-certificate/XA_LLwCwYLms4iwEv10T","Завантажити сертифікат")</f>
        <v>Завантажити сертифікат</v>
      </c>
    </row>
    <row r="1252" spans="1:3" x14ac:dyDescent="0.3">
      <c r="A1252" s="2">
        <v>1251</v>
      </c>
      <c r="B1252" t="s">
        <v>1244</v>
      </c>
      <c r="C1252" t="str">
        <f>HYPERLINK("https://talan.bank.gov.ua/get-user-certificate/XA_LLRLPh9whYBg4MigP","Завантажити сертифікат")</f>
        <v>Завантажити сертифікат</v>
      </c>
    </row>
    <row r="1253" spans="1:3" x14ac:dyDescent="0.3">
      <c r="A1253" s="2">
        <v>1252</v>
      </c>
      <c r="B1253" t="s">
        <v>1245</v>
      </c>
      <c r="C1253" t="str">
        <f>HYPERLINK("https://talan.bank.gov.ua/get-user-certificate/XA_LLprJ32iF8hU6fsjQ","Завантажити сертифікат")</f>
        <v>Завантажити сертифікат</v>
      </c>
    </row>
    <row r="1254" spans="1:3" x14ac:dyDescent="0.3">
      <c r="A1254" s="2">
        <v>1253</v>
      </c>
      <c r="B1254" t="s">
        <v>1246</v>
      </c>
      <c r="C1254" t="str">
        <f>HYPERLINK("https://talan.bank.gov.ua/get-user-certificate/XA_LLG80PO8LrOg6dROy","Завантажити сертифікат")</f>
        <v>Завантажити сертифікат</v>
      </c>
    </row>
    <row r="1255" spans="1:3" x14ac:dyDescent="0.3">
      <c r="A1255" s="2">
        <v>1254</v>
      </c>
      <c r="B1255" t="s">
        <v>1247</v>
      </c>
      <c r="C1255" t="str">
        <f>HYPERLINK("https://talan.bank.gov.ua/get-user-certificate/XA_LLG1kydjW57SRl-jd","Завантажити сертифікат")</f>
        <v>Завантажити сертифікат</v>
      </c>
    </row>
    <row r="1256" spans="1:3" x14ac:dyDescent="0.3">
      <c r="A1256" s="2">
        <v>1255</v>
      </c>
      <c r="B1256" t="s">
        <v>1248</v>
      </c>
      <c r="C1256" t="str">
        <f>HYPERLINK("https://talan.bank.gov.ua/get-user-certificate/XA_LL3gO4lnw09hgkLpm","Завантажити сертифікат")</f>
        <v>Завантажити сертифікат</v>
      </c>
    </row>
    <row r="1257" spans="1:3" x14ac:dyDescent="0.3">
      <c r="A1257" s="2">
        <v>1256</v>
      </c>
      <c r="B1257" t="s">
        <v>1249</v>
      </c>
      <c r="C1257" t="str">
        <f>HYPERLINK("https://talan.bank.gov.ua/get-user-certificate/XA_LLQNFhYFEoFqspFy4","Завантажити сертифікат")</f>
        <v>Завантажити сертифікат</v>
      </c>
    </row>
    <row r="1258" spans="1:3" x14ac:dyDescent="0.3">
      <c r="A1258" s="2">
        <v>1257</v>
      </c>
      <c r="B1258" t="s">
        <v>1250</v>
      </c>
      <c r="C1258" t="str">
        <f>HYPERLINK("https://talan.bank.gov.ua/get-user-certificate/XA_LLwm5EV9DqOxM0D9r","Завантажити сертифікат")</f>
        <v>Завантажити сертифікат</v>
      </c>
    </row>
    <row r="1259" spans="1:3" x14ac:dyDescent="0.3">
      <c r="A1259" s="2">
        <v>1258</v>
      </c>
      <c r="B1259" t="s">
        <v>1251</v>
      </c>
      <c r="C1259" t="str">
        <f>HYPERLINK("https://talan.bank.gov.ua/get-user-certificate/XA_LL_F1AcBCC9P0zhZ3","Завантажити сертифікат")</f>
        <v>Завантажити сертифікат</v>
      </c>
    </row>
    <row r="1260" spans="1:3" x14ac:dyDescent="0.3">
      <c r="A1260" s="2">
        <v>1259</v>
      </c>
      <c r="B1260" t="s">
        <v>1252</v>
      </c>
      <c r="C1260" t="str">
        <f>HYPERLINK("https://talan.bank.gov.ua/get-user-certificate/XA_LLTLyQ10_gpTpaBwf","Завантажити сертифікат")</f>
        <v>Завантажити сертифікат</v>
      </c>
    </row>
    <row r="1261" spans="1:3" x14ac:dyDescent="0.3">
      <c r="A1261" s="2">
        <v>1260</v>
      </c>
      <c r="B1261" t="s">
        <v>1253</v>
      </c>
      <c r="C1261" t="str">
        <f>HYPERLINK("https://talan.bank.gov.ua/get-user-certificate/XA_LLsodrohQxDYKz3I2","Завантажити сертифікат")</f>
        <v>Завантажити сертифікат</v>
      </c>
    </row>
    <row r="1262" spans="1:3" x14ac:dyDescent="0.3">
      <c r="A1262" s="2">
        <v>1261</v>
      </c>
      <c r="B1262" t="s">
        <v>1254</v>
      </c>
      <c r="C1262" t="str">
        <f>HYPERLINK("https://talan.bank.gov.ua/get-user-certificate/XA_LLX6OonKr5tKMeDB2","Завантажити сертифікат")</f>
        <v>Завантажити сертифікат</v>
      </c>
    </row>
    <row r="1263" spans="1:3" x14ac:dyDescent="0.3">
      <c r="A1263" s="2">
        <v>1262</v>
      </c>
      <c r="B1263" t="s">
        <v>1255</v>
      </c>
      <c r="C1263" t="str">
        <f>HYPERLINK("https://talan.bank.gov.ua/get-user-certificate/XA_LLOXK53bq-OYyXAvr","Завантажити сертифікат")</f>
        <v>Завантажити сертифікат</v>
      </c>
    </row>
    <row r="1264" spans="1:3" x14ac:dyDescent="0.3">
      <c r="A1264" s="2">
        <v>1263</v>
      </c>
      <c r="B1264" t="s">
        <v>1256</v>
      </c>
      <c r="C1264" t="str">
        <f>HYPERLINK("https://talan.bank.gov.ua/get-user-certificate/XA_LL_krPSTHEptvbEmX","Завантажити сертифікат")</f>
        <v>Завантажити сертифікат</v>
      </c>
    </row>
    <row r="1265" spans="1:3" x14ac:dyDescent="0.3">
      <c r="A1265" s="2">
        <v>1264</v>
      </c>
      <c r="B1265" t="s">
        <v>1257</v>
      </c>
      <c r="C1265" t="str">
        <f>HYPERLINK("https://talan.bank.gov.ua/get-user-certificate/XA_LLJrY_3FoV4cmDAvM","Завантажити сертифікат")</f>
        <v>Завантажити сертифікат</v>
      </c>
    </row>
    <row r="1266" spans="1:3" x14ac:dyDescent="0.3">
      <c r="A1266" s="2">
        <v>1265</v>
      </c>
      <c r="B1266" t="s">
        <v>1258</v>
      </c>
      <c r="C1266" t="str">
        <f>HYPERLINK("https://talan.bank.gov.ua/get-user-certificate/XA_LLII87zv8ZkZnOufk","Завантажити сертифікат")</f>
        <v>Завантажити сертифікат</v>
      </c>
    </row>
    <row r="1267" spans="1:3" x14ac:dyDescent="0.3">
      <c r="A1267" s="2">
        <v>1266</v>
      </c>
      <c r="B1267" t="s">
        <v>1259</v>
      </c>
      <c r="C1267" t="str">
        <f>HYPERLINK("https://talan.bank.gov.ua/get-user-certificate/XA_LLbJMuZ996D-iIBSu","Завантажити сертифікат")</f>
        <v>Завантажити сертифікат</v>
      </c>
    </row>
    <row r="1268" spans="1:3" x14ac:dyDescent="0.3">
      <c r="A1268" s="2">
        <v>1267</v>
      </c>
      <c r="B1268" t="s">
        <v>1260</v>
      </c>
      <c r="C1268" t="str">
        <f>HYPERLINK("https://talan.bank.gov.ua/get-user-certificate/XA_LLisVbpmWbMGKxcF-","Завантажити сертифікат")</f>
        <v>Завантажити сертифікат</v>
      </c>
    </row>
    <row r="1269" spans="1:3" x14ac:dyDescent="0.3">
      <c r="A1269" s="2">
        <v>1268</v>
      </c>
      <c r="B1269" t="s">
        <v>1261</v>
      </c>
      <c r="C1269" t="str">
        <f>HYPERLINK("https://talan.bank.gov.ua/get-user-certificate/XA_LLLSRs1sEf0Og4koj","Завантажити сертифікат")</f>
        <v>Завантажити сертифікат</v>
      </c>
    </row>
    <row r="1270" spans="1:3" x14ac:dyDescent="0.3">
      <c r="A1270" s="2">
        <v>1269</v>
      </c>
      <c r="B1270" t="s">
        <v>1262</v>
      </c>
      <c r="C1270" t="str">
        <f>HYPERLINK("https://talan.bank.gov.ua/get-user-certificate/XA_LLyudrgdp2RJm_TCe","Завантажити сертифікат")</f>
        <v>Завантажити сертифікат</v>
      </c>
    </row>
    <row r="1271" spans="1:3" x14ac:dyDescent="0.3">
      <c r="A1271" s="2">
        <v>1270</v>
      </c>
      <c r="B1271" t="s">
        <v>1263</v>
      </c>
      <c r="C1271" t="str">
        <f>HYPERLINK("https://talan.bank.gov.ua/get-user-certificate/XA_LLya7AfynyluAieqE","Завантажити сертифікат")</f>
        <v>Завантажити сертифікат</v>
      </c>
    </row>
    <row r="1272" spans="1:3" x14ac:dyDescent="0.3">
      <c r="A1272" s="2">
        <v>1271</v>
      </c>
      <c r="B1272" t="s">
        <v>1264</v>
      </c>
      <c r="C1272" t="str">
        <f>HYPERLINK("https://talan.bank.gov.ua/get-user-certificate/XA_LL1bJjbiL_M1Zv5Zw","Завантажити сертифікат")</f>
        <v>Завантажити сертифікат</v>
      </c>
    </row>
    <row r="1273" spans="1:3" x14ac:dyDescent="0.3">
      <c r="A1273" s="2">
        <v>1272</v>
      </c>
      <c r="B1273" t="s">
        <v>1265</v>
      </c>
      <c r="C1273" t="str">
        <f>HYPERLINK("https://talan.bank.gov.ua/get-user-certificate/XA_LLCpdaouASFLI6LgI","Завантажити сертифікат")</f>
        <v>Завантажити сертифікат</v>
      </c>
    </row>
    <row r="1274" spans="1:3" x14ac:dyDescent="0.3">
      <c r="A1274" s="2">
        <v>1273</v>
      </c>
      <c r="B1274" t="s">
        <v>1266</v>
      </c>
      <c r="C1274" t="str">
        <f>HYPERLINK("https://talan.bank.gov.ua/get-user-certificate/XA_LLCGPz8plngUH5mnK","Завантажити сертифікат")</f>
        <v>Завантажити сертифікат</v>
      </c>
    </row>
    <row r="1275" spans="1:3" x14ac:dyDescent="0.3">
      <c r="A1275" s="2">
        <v>1274</v>
      </c>
      <c r="B1275" t="s">
        <v>1267</v>
      </c>
      <c r="C1275" t="str">
        <f>HYPERLINK("https://talan.bank.gov.ua/get-user-certificate/XA_LLa9oPHiT8cD8j_ni","Завантажити сертифікат")</f>
        <v>Завантажити сертифікат</v>
      </c>
    </row>
    <row r="1276" spans="1:3" x14ac:dyDescent="0.3">
      <c r="A1276" s="2">
        <v>1275</v>
      </c>
      <c r="B1276" t="s">
        <v>1268</v>
      </c>
      <c r="C1276" t="str">
        <f>HYPERLINK("https://talan.bank.gov.ua/get-user-certificate/XA_LLD6eWTjQf_-sOQtx","Завантажити сертифікат")</f>
        <v>Завантажити сертифікат</v>
      </c>
    </row>
    <row r="1277" spans="1:3" x14ac:dyDescent="0.3">
      <c r="A1277" s="2">
        <v>1276</v>
      </c>
      <c r="B1277" t="s">
        <v>1269</v>
      </c>
      <c r="C1277" t="str">
        <f>HYPERLINK("https://talan.bank.gov.ua/get-user-certificate/XA_LLUjkpm_6XuC6aNIL","Завантажити сертифікат")</f>
        <v>Завантажити сертифікат</v>
      </c>
    </row>
    <row r="1278" spans="1:3" x14ac:dyDescent="0.3">
      <c r="A1278" s="2">
        <v>1277</v>
      </c>
      <c r="B1278" t="s">
        <v>1270</v>
      </c>
      <c r="C1278" t="str">
        <f>HYPERLINK("https://talan.bank.gov.ua/get-user-certificate/XA_LLezRP7e7Snv5TLDb","Завантажити сертифікат")</f>
        <v>Завантажити сертифікат</v>
      </c>
    </row>
    <row r="1279" spans="1:3" x14ac:dyDescent="0.3">
      <c r="A1279" s="2">
        <v>1278</v>
      </c>
      <c r="B1279" t="s">
        <v>1271</v>
      </c>
      <c r="C1279" t="str">
        <f>HYPERLINK("https://talan.bank.gov.ua/get-user-certificate/XA_LLdm6TUzvYHAz3r3k","Завантажити сертифікат")</f>
        <v>Завантажити сертифікат</v>
      </c>
    </row>
    <row r="1280" spans="1:3" x14ac:dyDescent="0.3">
      <c r="A1280" s="2">
        <v>1279</v>
      </c>
      <c r="B1280" t="s">
        <v>1272</v>
      </c>
      <c r="C1280" t="str">
        <f>HYPERLINK("https://talan.bank.gov.ua/get-user-certificate/XA_LLnUJPbZPgPwVzMrQ","Завантажити сертифікат")</f>
        <v>Завантажити сертифікат</v>
      </c>
    </row>
    <row r="1281" spans="1:3" x14ac:dyDescent="0.3">
      <c r="A1281" s="2">
        <v>1280</v>
      </c>
      <c r="B1281" t="s">
        <v>1273</v>
      </c>
      <c r="C1281" t="str">
        <f>HYPERLINK("https://talan.bank.gov.ua/get-user-certificate/XA_LL0K41rf1BE4iphSl","Завантажити сертифікат")</f>
        <v>Завантажити сертифікат</v>
      </c>
    </row>
    <row r="1282" spans="1:3" x14ac:dyDescent="0.3">
      <c r="A1282" s="2">
        <v>1281</v>
      </c>
      <c r="B1282" t="s">
        <v>1274</v>
      </c>
      <c r="C1282" t="str">
        <f>HYPERLINK("https://talan.bank.gov.ua/get-user-certificate/XA_LLHwXhVc7q2w9oIkg","Завантажити сертифікат")</f>
        <v>Завантажити сертифікат</v>
      </c>
    </row>
    <row r="1283" spans="1:3" x14ac:dyDescent="0.3">
      <c r="A1283" s="2">
        <v>1282</v>
      </c>
      <c r="B1283" t="s">
        <v>1275</v>
      </c>
      <c r="C1283" t="str">
        <f>HYPERLINK("https://talan.bank.gov.ua/get-user-certificate/XA_LLmPElOLW67LKF28U","Завантажити сертифікат")</f>
        <v>Завантажити сертифікат</v>
      </c>
    </row>
    <row r="1284" spans="1:3" x14ac:dyDescent="0.3">
      <c r="A1284" s="2">
        <v>1283</v>
      </c>
      <c r="B1284" t="s">
        <v>1276</v>
      </c>
      <c r="C1284" t="str">
        <f>HYPERLINK("https://talan.bank.gov.ua/get-user-certificate/XA_LLUJwgeWJ1qeBcoKI","Завантажити сертифікат")</f>
        <v>Завантажити сертифікат</v>
      </c>
    </row>
    <row r="1285" spans="1:3" x14ac:dyDescent="0.3">
      <c r="A1285" s="2">
        <v>1284</v>
      </c>
      <c r="B1285" t="s">
        <v>1277</v>
      </c>
      <c r="C1285" t="str">
        <f>HYPERLINK("https://talan.bank.gov.ua/get-user-certificate/XA_LLkikyjMH_Elw4y38","Завантажити сертифікат")</f>
        <v>Завантажити сертифікат</v>
      </c>
    </row>
    <row r="1286" spans="1:3" x14ac:dyDescent="0.3">
      <c r="A1286" s="2">
        <v>1285</v>
      </c>
      <c r="B1286" t="s">
        <v>1278</v>
      </c>
      <c r="C1286" t="str">
        <f>HYPERLINK("https://talan.bank.gov.ua/get-user-certificate/XA_LLrjf6iZlAUK7Dtbs","Завантажити сертифікат")</f>
        <v>Завантажити сертифікат</v>
      </c>
    </row>
    <row r="1287" spans="1:3" x14ac:dyDescent="0.3">
      <c r="A1287" s="2">
        <v>1286</v>
      </c>
      <c r="B1287" t="s">
        <v>1279</v>
      </c>
      <c r="C1287" t="str">
        <f>HYPERLINK("https://talan.bank.gov.ua/get-user-certificate/XA_LLDR7IDAkfHKO22rK","Завантажити сертифікат")</f>
        <v>Завантажити сертифікат</v>
      </c>
    </row>
    <row r="1288" spans="1:3" x14ac:dyDescent="0.3">
      <c r="A1288" s="2">
        <v>1287</v>
      </c>
      <c r="B1288" t="s">
        <v>1280</v>
      </c>
      <c r="C1288" t="str">
        <f>HYPERLINK("https://talan.bank.gov.ua/get-user-certificate/XA_LLGA7Zu9qnuPeJfZv","Завантажити сертифікат")</f>
        <v>Завантажити сертифікат</v>
      </c>
    </row>
    <row r="1289" spans="1:3" x14ac:dyDescent="0.3">
      <c r="A1289" s="2">
        <v>1288</v>
      </c>
      <c r="B1289" t="s">
        <v>1281</v>
      </c>
      <c r="C1289" t="str">
        <f>HYPERLINK("https://talan.bank.gov.ua/get-user-certificate/XA_LLqPuXtuYYdP1kmJ_","Завантажити сертифікат")</f>
        <v>Завантажити сертифікат</v>
      </c>
    </row>
    <row r="1290" spans="1:3" x14ac:dyDescent="0.3">
      <c r="A1290" s="2">
        <v>1289</v>
      </c>
      <c r="B1290" t="s">
        <v>1282</v>
      </c>
      <c r="C1290" t="str">
        <f>HYPERLINK("https://talan.bank.gov.ua/get-user-certificate/XA_LLYhDyUOoicshHRCv","Завантажити сертифікат")</f>
        <v>Завантажити сертифікат</v>
      </c>
    </row>
    <row r="1291" spans="1:3" x14ac:dyDescent="0.3">
      <c r="A1291" s="2">
        <v>1290</v>
      </c>
      <c r="B1291" t="s">
        <v>943</v>
      </c>
      <c r="C1291" t="str">
        <f>HYPERLINK("https://talan.bank.gov.ua/get-user-certificate/XA_LL6KxlTh8ISJSL21d","Завантажити сертифікат")</f>
        <v>Завантажити сертифікат</v>
      </c>
    </row>
    <row r="1292" spans="1:3" x14ac:dyDescent="0.3">
      <c r="A1292" s="2">
        <v>1291</v>
      </c>
      <c r="B1292" t="s">
        <v>1283</v>
      </c>
      <c r="C1292" t="str">
        <f>HYPERLINK("https://talan.bank.gov.ua/get-user-certificate/XA_LLz45I9-Z1kyH_Gu5","Завантажити сертифікат")</f>
        <v>Завантажити сертифікат</v>
      </c>
    </row>
    <row r="1293" spans="1:3" x14ac:dyDescent="0.3">
      <c r="A1293" s="2">
        <v>1292</v>
      </c>
      <c r="B1293" t="s">
        <v>556</v>
      </c>
      <c r="C1293" t="str">
        <f>HYPERLINK("https://talan.bank.gov.ua/get-user-certificate/XA_LLA0rEw4PueYSFd_R","Завантажити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5" r:id="rId514" tooltip="Завантажити сертифікат" display="Завантажити сертифікат"/>
    <hyperlink ref="C516" r:id="rId515" tooltip="Завантажити сертифікат" display="Завантажити сертифікат"/>
    <hyperlink ref="C517" r:id="rId516" tooltip="Завантажити сертифікат" display="Завантажити сертифікат"/>
    <hyperlink ref="C518" r:id="rId517" tooltip="Завантажити сертифікат" display="Завантажити сертифікат"/>
    <hyperlink ref="C519" r:id="rId518" tooltip="Завантажити сертифікат" display="Завантажити сертифікат"/>
    <hyperlink ref="C520" r:id="rId519" tooltip="Завантажити сертифікат" display="Завантажити сертифікат"/>
    <hyperlink ref="C521" r:id="rId520" tooltip="Завантажити сертифікат" display="Завантажити сертифікат"/>
    <hyperlink ref="C522" r:id="rId521" tooltip="Завантажити сертифікат" display="Завантажити сертифікат"/>
    <hyperlink ref="C523" r:id="rId522" tooltip="Завантажити сертифікат" display="Завантажити сертифікат"/>
    <hyperlink ref="C524" r:id="rId523" tooltip="Завантажити сертифікат" display="Завантажити сертифікат"/>
    <hyperlink ref="C525" r:id="rId524" tooltip="Завантажити сертифікат" display="Завантажити сертифікат"/>
    <hyperlink ref="C526" r:id="rId525" tooltip="Завантажити сертифікат" display="Завантажити сертифікат"/>
    <hyperlink ref="C527" r:id="rId526" tooltip="Завантажити сертифікат" display="Завантажити сертифікат"/>
    <hyperlink ref="C528" r:id="rId527" tooltip="Завантажити сертифікат" display="Завантажити сертифікат"/>
    <hyperlink ref="C529" r:id="rId528" tooltip="Завантажити сертифікат" display="Завантажити сертифікат"/>
    <hyperlink ref="C530" r:id="rId529" tooltip="Завантажити сертифікат" display="Завантажити сертифікат"/>
    <hyperlink ref="C531" r:id="rId530" tooltip="Завантажити сертифікат" display="Завантажити сертифікат"/>
    <hyperlink ref="C532" r:id="rId531" tooltip="Завантажити сертифікат" display="Завантажити сертифікат"/>
    <hyperlink ref="C533" r:id="rId532" tooltip="Завантажити сертифікат" display="Завантажити сертифікат"/>
    <hyperlink ref="C534" r:id="rId533" tooltip="Завантажити сертифікат" display="Завантажити сертифікат"/>
    <hyperlink ref="C535" r:id="rId534" tooltip="Завантажити сертифікат" display="Завантажити сертифікат"/>
    <hyperlink ref="C536" r:id="rId535" tooltip="Завантажити сертифікат" display="Завантажити сертифікат"/>
    <hyperlink ref="C537" r:id="rId536" tooltip="Завантажити сертифікат" display="Завантажити сертифікат"/>
    <hyperlink ref="C538" r:id="rId537" tooltip="Завантажити сертифікат" display="Завантажити сертифікат"/>
    <hyperlink ref="C539" r:id="rId538" tooltip="Завантажити сертифікат" display="Завантажити сертифікат"/>
    <hyperlink ref="C540" r:id="rId539" tooltip="Завантажити сертифікат" display="Завантажити сертифікат"/>
    <hyperlink ref="C541" r:id="rId540" tooltip="Завантажити сертифікат" display="Завантажити сертифікат"/>
    <hyperlink ref="C542" r:id="rId541" tooltip="Завантажити сертифікат" display="Завантажити сертифікат"/>
    <hyperlink ref="C543" r:id="rId542" tooltip="Завантажити сертифікат" display="Завантажити сертифікат"/>
    <hyperlink ref="C544" r:id="rId543" tooltip="Завантажити сертифікат" display="Завантажити сертифікат"/>
    <hyperlink ref="C545" r:id="rId544" tooltip="Завантажити сертифікат" display="Завантажити сертифікат"/>
    <hyperlink ref="C546" r:id="rId545" tooltip="Завантажити сертифікат" display="Завантажити сертифікат"/>
    <hyperlink ref="C547" r:id="rId546" tooltip="Завантажити сертифікат" display="Завантажити сертифікат"/>
    <hyperlink ref="C548" r:id="rId547" tooltip="Завантажити сертифікат" display="Завантажити сертифікат"/>
    <hyperlink ref="C549" r:id="rId548" tooltip="Завантажити сертифікат" display="Завантажити сертифікат"/>
    <hyperlink ref="C550" r:id="rId549" tooltip="Завантажити сертифікат" display="Завантажити сертифікат"/>
    <hyperlink ref="C551" r:id="rId550" tooltip="Завантажити сертифікат" display="Завантажити сертифікат"/>
    <hyperlink ref="C552" r:id="rId551" tooltip="Завантажити сертифікат" display="Завантажити сертифікат"/>
    <hyperlink ref="C553" r:id="rId552" tooltip="Завантажити сертифікат" display="Завантажити сертифікат"/>
    <hyperlink ref="C554" r:id="rId553" tooltip="Завантажити сертифікат" display="Завантажити сертифікат"/>
    <hyperlink ref="C555" r:id="rId554" tooltip="Завантажити сертифікат" display="Завантажити сертифікат"/>
    <hyperlink ref="C556" r:id="rId555" tooltip="Завантажити сертифікат" display="Завантажити сертифікат"/>
    <hyperlink ref="C557" r:id="rId556" tooltip="Завантажити сертифікат" display="Завантажити сертифікат"/>
    <hyperlink ref="C558" r:id="rId557" tooltip="Завантажити сертифікат" display="Завантажити сертифікат"/>
    <hyperlink ref="C559" r:id="rId558" tooltip="Завантажити сертифікат" display="Завантажити сертифікат"/>
    <hyperlink ref="C560" r:id="rId559" tooltip="Завантажити сертифікат" display="Завантажити сертифікат"/>
    <hyperlink ref="C561" r:id="rId560" tooltip="Завантажити сертифікат" display="Завантажити сертифікат"/>
    <hyperlink ref="C562" r:id="rId561" tooltip="Завантажити сертифікат" display="Завантажити сертифікат"/>
    <hyperlink ref="C563" r:id="rId562" tooltip="Завантажити сертифікат" display="Завантажити сертифікат"/>
    <hyperlink ref="C564" r:id="rId563" tooltip="Завантажити сертифікат" display="Завантажити сертифікат"/>
    <hyperlink ref="C565" r:id="rId564" tooltip="Завантажити сертифікат" display="Завантажити сертифікат"/>
    <hyperlink ref="C566" r:id="rId565" tooltip="Завантажити сертифікат" display="Завантажити сертифікат"/>
    <hyperlink ref="C567" r:id="rId566" tooltip="Завантажити сертифікат" display="Завантажити сертифікат"/>
    <hyperlink ref="C568" r:id="rId567" tooltip="Завантажити сертифікат" display="Завантажити сертифікат"/>
    <hyperlink ref="C569" r:id="rId568" tooltip="Завантажити сертифікат" display="Завантажити сертифікат"/>
    <hyperlink ref="C570" r:id="rId569" tooltip="Завантажити сертифікат" display="Завантажити сертифікат"/>
    <hyperlink ref="C571" r:id="rId570" tooltip="Завантажити сертифікат" display="Завантажити сертифікат"/>
    <hyperlink ref="C572" r:id="rId571" tooltip="Завантажити сертифікат" display="Завантажити сертифікат"/>
    <hyperlink ref="C573" r:id="rId572" tooltip="Завантажити сертифікат" display="Завантажити сертифікат"/>
    <hyperlink ref="C574" r:id="rId573" tooltip="Завантажити сертифікат" display="Завантажити сертифікат"/>
    <hyperlink ref="C575" r:id="rId574" tooltip="Завантажити сертифікат" display="Завантажити сертифікат"/>
    <hyperlink ref="C576" r:id="rId575" tooltip="Завантажити сертифікат" display="Завантажити сертифікат"/>
    <hyperlink ref="C577" r:id="rId576" tooltip="Завантажити сертифікат" display="Завантажити сертифікат"/>
    <hyperlink ref="C578" r:id="rId577" tooltip="Завантажити сертифікат" display="Завантажити сертифікат"/>
    <hyperlink ref="C579" r:id="rId578" tooltip="Завантажити сертифікат" display="Завантажити сертифікат"/>
    <hyperlink ref="C580" r:id="rId579" tooltip="Завантажити сертифікат" display="Завантажити сертифікат"/>
    <hyperlink ref="C581" r:id="rId580" tooltip="Завантажити сертифікат" display="Завантажити сертифікат"/>
    <hyperlink ref="C582" r:id="rId581" tooltip="Завантажити сертифікат" display="Завантажити сертифікат"/>
    <hyperlink ref="C583" r:id="rId582" tooltip="Завантажити сертифікат" display="Завантажити сертифікат"/>
    <hyperlink ref="C584" r:id="rId583" tooltip="Завантажити сертифікат" display="Завантажити сертифікат"/>
    <hyperlink ref="C585" r:id="rId584" tooltip="Завантажити сертифікат" display="Завантажити сертифікат"/>
    <hyperlink ref="C586" r:id="rId585" tooltip="Завантажити сертифікат" display="Завантажити сертифікат"/>
    <hyperlink ref="C587" r:id="rId586" tooltip="Завантажити сертифікат" display="Завантажити сертифікат"/>
    <hyperlink ref="C588" r:id="rId587" tooltip="Завантажити сертифікат" display="Завантажити сертифікат"/>
    <hyperlink ref="C589" r:id="rId588" tooltip="Завантажити сертифікат" display="Завантажити сертифікат"/>
    <hyperlink ref="C590" r:id="rId589" tooltip="Завантажити сертифікат" display="Завантажити сертифікат"/>
    <hyperlink ref="C591" r:id="rId590" tooltip="Завантажити сертифікат" display="Завантажити сертифікат"/>
    <hyperlink ref="C592" r:id="rId591" tooltip="Завантажити сертифікат" display="Завантажити сертифікат"/>
    <hyperlink ref="C593" r:id="rId592" tooltip="Завантажити сертифікат" display="Завантажити сертифікат"/>
    <hyperlink ref="C594" r:id="rId593" tooltip="Завантажити сертифікат" display="Завантажити сертифікат"/>
    <hyperlink ref="C595" r:id="rId594" tooltip="Завантажити сертифікат" display="Завантажити сертифікат"/>
    <hyperlink ref="C596" r:id="rId595" tooltip="Завантажити сертифікат" display="Завантажити сертифікат"/>
    <hyperlink ref="C597" r:id="rId596" tooltip="Завантажити сертифікат" display="Завантажити сертифікат"/>
    <hyperlink ref="C598" r:id="rId597" tooltip="Завантажити сертифікат" display="Завантажити сертифікат"/>
    <hyperlink ref="C599" r:id="rId598" tooltip="Завантажити сертифікат" display="Завантажити сертифікат"/>
    <hyperlink ref="C600" r:id="rId599" tooltip="Завантажити сертифікат" display="Завантажити сертифікат"/>
    <hyperlink ref="C601" r:id="rId600" tooltip="Завантажити сертифікат" display="Завантажити сертифікат"/>
    <hyperlink ref="C602" r:id="rId601" tooltip="Завантажити сертифікат" display="Завантажити сертифікат"/>
    <hyperlink ref="C603" r:id="rId602" tooltip="Завантажити сертифікат" display="Завантажити сертифікат"/>
    <hyperlink ref="C604" r:id="rId603" tooltip="Завантажити сертифікат" display="Завантажити сертифікат"/>
    <hyperlink ref="C605" r:id="rId604" tooltip="Завантажити сертифікат" display="Завантажити сертифікат"/>
    <hyperlink ref="C606" r:id="rId605" tooltip="Завантажити сертифікат" display="Завантажити сертифікат"/>
    <hyperlink ref="C607" r:id="rId606" tooltip="Завантажити сертифікат" display="Завантажити сертифікат"/>
    <hyperlink ref="C608" r:id="rId607" tooltip="Завантажити сертифікат" display="Завантажити сертифікат"/>
    <hyperlink ref="C609" r:id="rId608" tooltip="Завантажити сертифікат" display="Завантажити сертифікат"/>
    <hyperlink ref="C610" r:id="rId609" tooltip="Завантажити сертифікат" display="Завантажити сертифікат"/>
    <hyperlink ref="C611" r:id="rId610" tooltip="Завантажити сертифікат" display="Завантажити сертифікат"/>
    <hyperlink ref="C612" r:id="rId611" tooltip="Завантажити сертифікат" display="Завантажити сертифікат"/>
    <hyperlink ref="C613" r:id="rId612" tooltip="Завантажити сертифікат" display="Завантажити сертифікат"/>
    <hyperlink ref="C614" r:id="rId613" tooltip="Завантажити сертифікат" display="Завантажити сертифікат"/>
    <hyperlink ref="C615" r:id="rId614" tooltip="Завантажити сертифікат" display="Завантажити сертифікат"/>
    <hyperlink ref="C616" r:id="rId615" tooltip="Завантажити сертифікат" display="Завантажити сертифікат"/>
    <hyperlink ref="C617" r:id="rId616" tooltip="Завантажити сертифікат" display="Завантажити сертифікат"/>
    <hyperlink ref="C618" r:id="rId617" tooltip="Завантажити сертифікат" display="Завантажити сертифікат"/>
    <hyperlink ref="C619" r:id="rId618" tooltip="Завантажити сертифікат" display="Завантажити сертифікат"/>
    <hyperlink ref="C620" r:id="rId619" tooltip="Завантажити сертифікат" display="Завантажити сертифікат"/>
    <hyperlink ref="C621" r:id="rId620" tooltip="Завантажити сертифікат" display="Завантажити сертифікат"/>
    <hyperlink ref="C622" r:id="rId621" tooltip="Завантажити сертифікат" display="Завантажити сертифікат"/>
    <hyperlink ref="C623" r:id="rId622" tooltip="Завантажити сертифікат" display="Завантажити сертифікат"/>
    <hyperlink ref="C624" r:id="rId623" tooltip="Завантажити сертифікат" display="Завантажити сертифікат"/>
    <hyperlink ref="C625" r:id="rId624" tooltip="Завантажити сертифікат" display="Завантажити сертифікат"/>
    <hyperlink ref="C626" r:id="rId625" tooltip="Завантажити сертифікат" display="Завантажити сертифікат"/>
    <hyperlink ref="C627" r:id="rId626" tooltip="Завантажити сертифікат" display="Завантажити сертифікат"/>
    <hyperlink ref="C628" r:id="rId627" tooltip="Завантажити сертифікат" display="Завантажити сертифікат"/>
    <hyperlink ref="C629" r:id="rId628" tooltip="Завантажити сертифікат" display="Завантажити сертифікат"/>
    <hyperlink ref="C630" r:id="rId629" tooltip="Завантажити сертифікат" display="Завантажити сертифікат"/>
    <hyperlink ref="C631" r:id="rId630" tooltip="Завантажити сертифікат" display="Завантажити сертифікат"/>
    <hyperlink ref="C632" r:id="rId631" tooltip="Завантажити сертифікат" display="Завантажити сертифікат"/>
    <hyperlink ref="C633" r:id="rId632" tooltip="Завантажити сертифікат" display="Завантажити сертифікат"/>
    <hyperlink ref="C634" r:id="rId633" tooltip="Завантажити сертифікат" display="Завантажити сертифікат"/>
    <hyperlink ref="C635" r:id="rId634" tooltip="Завантажити сертифікат" display="Завантажити сертифікат"/>
    <hyperlink ref="C636" r:id="rId635" tooltip="Завантажити сертифікат" display="Завантажити сертифікат"/>
    <hyperlink ref="C637" r:id="rId636" tooltip="Завантажити сертифікат" display="Завантажити сертифікат"/>
    <hyperlink ref="C638" r:id="rId637" tooltip="Завантажити сертифікат" display="Завантажити сертифікат"/>
    <hyperlink ref="C639" r:id="rId638" tooltip="Завантажити сертифікат" display="Завантажити сертифікат"/>
    <hyperlink ref="C640" r:id="rId639" tooltip="Завантажити сертифікат" display="Завантажити сертифікат"/>
    <hyperlink ref="C641" r:id="rId640" tooltip="Завантажити сертифікат" display="Завантажити сертифікат"/>
    <hyperlink ref="C642" r:id="rId641" tooltip="Завантажити сертифікат" display="Завантажити сертифікат"/>
    <hyperlink ref="C643" r:id="rId642" tooltip="Завантажити сертифікат" display="Завантажити сертифікат"/>
    <hyperlink ref="C644" r:id="rId643" tooltip="Завантажити сертифікат" display="Завантажити сертифікат"/>
    <hyperlink ref="C645" r:id="rId644" tooltip="Завантажити сертифікат" display="Завантажити сертифікат"/>
    <hyperlink ref="C646" r:id="rId645" tooltip="Завантажити сертифікат" display="Завантажити сертифікат"/>
    <hyperlink ref="C647" r:id="rId646" tooltip="Завантажити сертифікат" display="Завантажити сертифікат"/>
    <hyperlink ref="C648" r:id="rId647" tooltip="Завантажити сертифікат" display="Завантажити сертифікат"/>
    <hyperlink ref="C649" r:id="rId648" tooltip="Завантажити сертифікат" display="Завантажити сертифікат"/>
    <hyperlink ref="C650" r:id="rId649" tooltip="Завантажити сертифікат" display="Завантажити сертифікат"/>
    <hyperlink ref="C651" r:id="rId650" tooltip="Завантажити сертифікат" display="Завантажити сертифікат"/>
    <hyperlink ref="C652" r:id="rId651" tooltip="Завантажити сертифікат" display="Завантажити сертифікат"/>
    <hyperlink ref="C653" r:id="rId652" tooltip="Завантажити сертифікат" display="Завантажити сертифікат"/>
    <hyperlink ref="C654" r:id="rId653" tooltip="Завантажити сертифікат" display="Завантажити сертифікат"/>
    <hyperlink ref="C655" r:id="rId654" tooltip="Завантажити сертифікат" display="Завантажити сертифікат"/>
    <hyperlink ref="C656" r:id="rId655" tooltip="Завантажити сертифікат" display="Завантажити сертифікат"/>
    <hyperlink ref="C657" r:id="rId656" tooltip="Завантажити сертифікат" display="Завантажити сертифікат"/>
    <hyperlink ref="C658" r:id="rId657" tooltip="Завантажити сертифікат" display="Завантажити сертифікат"/>
    <hyperlink ref="C659" r:id="rId658" tooltip="Завантажити сертифікат" display="Завантажити сертифікат"/>
    <hyperlink ref="C660" r:id="rId659" tooltip="Завантажити сертифікат" display="Завантажити сертифікат"/>
    <hyperlink ref="C661" r:id="rId660" tooltip="Завантажити сертифікат" display="Завантажити сертифікат"/>
    <hyperlink ref="C662" r:id="rId661" tooltip="Завантажити сертифікат" display="Завантажити сертифікат"/>
    <hyperlink ref="C663" r:id="rId662" tooltip="Завантажити сертифікат" display="Завантажити сертифікат"/>
    <hyperlink ref="C664" r:id="rId663" tooltip="Завантажити сертифікат" display="Завантажити сертифікат"/>
    <hyperlink ref="C665" r:id="rId664" tooltip="Завантажити сертифікат" display="Завантажити сертифікат"/>
    <hyperlink ref="C666" r:id="rId665" tooltip="Завантажити сертифікат" display="Завантажити сертифікат"/>
    <hyperlink ref="C667" r:id="rId666" tooltip="Завантажити сертифікат" display="Завантажити сертифікат"/>
    <hyperlink ref="C668" r:id="rId667" tooltip="Завантажити сертифікат" display="Завантажити сертифікат"/>
    <hyperlink ref="C669" r:id="rId668" tooltip="Завантажити сертифікат" display="Завантажити сертифікат"/>
    <hyperlink ref="C670" r:id="rId669" tooltip="Завантажити сертифікат" display="Завантажити сертифікат"/>
    <hyperlink ref="C671" r:id="rId670" tooltip="Завантажити сертифікат" display="Завантажити сертифікат"/>
    <hyperlink ref="C672" r:id="rId671" tooltip="Завантажити сертифікат" display="Завантажити сертифікат"/>
    <hyperlink ref="C673" r:id="rId672" tooltip="Завантажити сертифікат" display="Завантажити сертифікат"/>
    <hyperlink ref="C674" r:id="rId673" tooltip="Завантажити сертифікат" display="Завантажити сертифікат"/>
    <hyperlink ref="C675" r:id="rId674" tooltip="Завантажити сертифікат" display="Завантажити сертифікат"/>
    <hyperlink ref="C676" r:id="rId675" tooltip="Завантажити сертифікат" display="Завантажити сертифікат"/>
    <hyperlink ref="C677" r:id="rId676" tooltip="Завантажити сертифікат" display="Завантажити сертифікат"/>
    <hyperlink ref="C678" r:id="rId677" tooltip="Завантажити сертифікат" display="Завантажити сертифікат"/>
    <hyperlink ref="C679" r:id="rId678" tooltip="Завантажити сертифікат" display="Завантажити сертифікат"/>
    <hyperlink ref="C680" r:id="rId679" tooltip="Завантажити сертифікат" display="Завантажити сертифікат"/>
    <hyperlink ref="C681" r:id="rId680" tooltip="Завантажити сертифікат" display="Завантажити сертифікат"/>
    <hyperlink ref="C682" r:id="rId681" tooltip="Завантажити сертифікат" display="Завантажити сертифікат"/>
    <hyperlink ref="C683" r:id="rId682" tooltip="Завантажити сертифікат" display="Завантажити сертифікат"/>
    <hyperlink ref="C684" r:id="rId683" tooltip="Завантажити сертифікат" display="Завантажити сертифікат"/>
    <hyperlink ref="C685" r:id="rId684" tooltip="Завантажити сертифікат" display="Завантажити сертифікат"/>
    <hyperlink ref="C686" r:id="rId685" tooltip="Завантажити сертифікат" display="Завантажити сертифікат"/>
    <hyperlink ref="C687" r:id="rId686" tooltip="Завантажити сертифікат" display="Завантажити сертифікат"/>
    <hyperlink ref="C688" r:id="rId687" tooltip="Завантажити сертифікат" display="Завантажити сертифікат"/>
    <hyperlink ref="C689" r:id="rId688" tooltip="Завантажити сертифікат" display="Завантажити сертифікат"/>
    <hyperlink ref="C690" r:id="rId689" tooltip="Завантажити сертифікат" display="Завантажити сертифікат"/>
    <hyperlink ref="C691" r:id="rId690" tooltip="Завантажити сертифікат" display="Завантажити сертифікат"/>
    <hyperlink ref="C692" r:id="rId691" tooltip="Завантажити сертифікат" display="Завантажити сертифікат"/>
    <hyperlink ref="C693" r:id="rId692" tooltip="Завантажити сертифікат" display="Завантажити сертифікат"/>
    <hyperlink ref="C694" r:id="rId693" tooltip="Завантажити сертифікат" display="Завантажити сертифікат"/>
    <hyperlink ref="C695" r:id="rId694" tooltip="Завантажити сертифікат" display="Завантажити сертифікат"/>
    <hyperlink ref="C696" r:id="rId695" tooltip="Завантажити сертифікат" display="Завантажити сертифікат"/>
    <hyperlink ref="C697" r:id="rId696" tooltip="Завантажити сертифікат" display="Завантажити сертифікат"/>
    <hyperlink ref="C698" r:id="rId697" tooltip="Завантажити сертифікат" display="Завантажити сертифікат"/>
    <hyperlink ref="C699" r:id="rId698" tooltip="Завантажити сертифікат" display="Завантажити сертифікат"/>
    <hyperlink ref="C700" r:id="rId699" tooltip="Завантажити сертифікат" display="Завантажити сертифікат"/>
    <hyperlink ref="C701" r:id="rId700" tooltip="Завантажити сертифікат" display="Завантажити сертифікат"/>
    <hyperlink ref="C702" r:id="rId701" tooltip="Завантажити сертифікат" display="Завантажити сертифікат"/>
    <hyperlink ref="C703" r:id="rId702" tooltip="Завантажити сертифікат" display="Завантажити сертифікат"/>
    <hyperlink ref="C704" r:id="rId703" tooltip="Завантажити сертифікат" display="Завантажити сертифікат"/>
    <hyperlink ref="C705" r:id="rId704" tooltip="Завантажити сертифікат" display="Завантажити сертифікат"/>
    <hyperlink ref="C706" r:id="rId705" tooltip="Завантажити сертифікат" display="Завантажити сертифікат"/>
    <hyperlink ref="C707" r:id="rId706" tooltip="Завантажити сертифікат" display="Завантажити сертифікат"/>
    <hyperlink ref="C708" r:id="rId707" tooltip="Завантажити сертифікат" display="Завантажити сертифікат"/>
    <hyperlink ref="C709" r:id="rId708" tooltip="Завантажити сертифікат" display="Завантажити сертифікат"/>
    <hyperlink ref="C710" r:id="rId709" tooltip="Завантажити сертифікат" display="Завантажити сертифікат"/>
    <hyperlink ref="C711" r:id="rId710" tooltip="Завантажити сертифікат" display="Завантажити сертифікат"/>
    <hyperlink ref="C712" r:id="rId711" tooltip="Завантажити сертифікат" display="Завантажити сертифікат"/>
    <hyperlink ref="C713" r:id="rId712" tooltip="Завантажити сертифікат" display="Завантажити сертифікат"/>
    <hyperlink ref="C714" r:id="rId713" tooltip="Завантажити сертифікат" display="Завантажити сертифікат"/>
    <hyperlink ref="C715" r:id="rId714" tooltip="Завантажити сертифікат" display="Завантажити сертифікат"/>
    <hyperlink ref="C716" r:id="rId715" tooltip="Завантажити сертифікат" display="Завантажити сертифікат"/>
    <hyperlink ref="C717" r:id="rId716" tooltip="Завантажити сертифікат" display="Завантажити сертифікат"/>
    <hyperlink ref="C718" r:id="rId717" tooltip="Завантажити сертифікат" display="Завантажити сертифікат"/>
    <hyperlink ref="C719" r:id="rId718" tooltip="Завантажити сертифікат" display="Завантажити сертифікат"/>
    <hyperlink ref="C720" r:id="rId719" tooltip="Завантажити сертифікат" display="Завантажити сертифікат"/>
    <hyperlink ref="C721" r:id="rId720" tooltip="Завантажити сертифікат" display="Завантажити сертифікат"/>
    <hyperlink ref="C722" r:id="rId721" tooltip="Завантажити сертифікат" display="Завантажити сертифікат"/>
    <hyperlink ref="C723" r:id="rId722" tooltip="Завантажити сертифікат" display="Завантажити сертифікат"/>
    <hyperlink ref="C724" r:id="rId723" tooltip="Завантажити сертифікат" display="Завантажити сертифікат"/>
    <hyperlink ref="C725" r:id="rId724" tooltip="Завантажити сертифікат" display="Завантажити сертифікат"/>
    <hyperlink ref="C726" r:id="rId725" tooltip="Завантажити сертифікат" display="Завантажити сертифікат"/>
    <hyperlink ref="C727" r:id="rId726" tooltip="Завантажити сертифікат" display="Завантажити сертифікат"/>
    <hyperlink ref="C728" r:id="rId727" tooltip="Завантажити сертифікат" display="Завантажити сертифікат"/>
    <hyperlink ref="C729" r:id="rId728" tooltip="Завантажити сертифікат" display="Завантажити сертифікат"/>
    <hyperlink ref="C730" r:id="rId729" tooltip="Завантажити сертифікат" display="Завантажити сертифікат"/>
    <hyperlink ref="C731" r:id="rId730" tooltip="Завантажити сертифікат" display="Завантажити сертифікат"/>
    <hyperlink ref="C732" r:id="rId731" tooltip="Завантажити сертифікат" display="Завантажити сертифікат"/>
    <hyperlink ref="C733" r:id="rId732" tooltip="Завантажити сертифікат" display="Завантажити сертифікат"/>
    <hyperlink ref="C734" r:id="rId733" tooltip="Завантажити сертифікат" display="Завантажити сертифікат"/>
    <hyperlink ref="C735" r:id="rId734" tooltip="Завантажити сертифікат" display="Завантажити сертифікат"/>
    <hyperlink ref="C736" r:id="rId735" tooltip="Завантажити сертифікат" display="Завантажити сертифікат"/>
    <hyperlink ref="C737" r:id="rId736" tooltip="Завантажити сертифікат" display="Завантажити сертифікат"/>
    <hyperlink ref="C738" r:id="rId737" tooltip="Завантажити сертифікат" display="Завантажити сертифікат"/>
    <hyperlink ref="C739" r:id="rId738" tooltip="Завантажити сертифікат" display="Завантажити сертифікат"/>
    <hyperlink ref="C740" r:id="rId739" tooltip="Завантажити сертифікат" display="Завантажити сертифікат"/>
    <hyperlink ref="C741" r:id="rId740" tooltip="Завантажити сертифікат" display="Завантажити сертифікат"/>
    <hyperlink ref="C742" r:id="rId741" tooltip="Завантажити сертифікат" display="Завантажити сертифікат"/>
    <hyperlink ref="C743" r:id="rId742" tooltip="Завантажити сертифікат" display="Завантажити сертифікат"/>
    <hyperlink ref="C744" r:id="rId743" tooltip="Завантажити сертифікат" display="Завантажити сертифікат"/>
    <hyperlink ref="C745" r:id="rId744" tooltip="Завантажити сертифікат" display="Завантажити сертифікат"/>
    <hyperlink ref="C746" r:id="rId745" tooltip="Завантажити сертифікат" display="Завантажити сертифікат"/>
    <hyperlink ref="C747" r:id="rId746" tooltip="Завантажити сертифікат" display="Завантажити сертифікат"/>
    <hyperlink ref="C748" r:id="rId747" tooltip="Завантажити сертифікат" display="Завантажити сертифікат"/>
    <hyperlink ref="C749" r:id="rId748" tooltip="Завантажити сертифікат" display="Завантажити сертифікат"/>
    <hyperlink ref="C750" r:id="rId749" tooltip="Завантажити сертифікат" display="Завантажити сертифікат"/>
    <hyperlink ref="C751" r:id="rId750" tooltip="Завантажити сертифікат" display="Завантажити сертифікат"/>
    <hyperlink ref="C752" r:id="rId751" tooltip="Завантажити сертифікат" display="Завантажити сертифікат"/>
    <hyperlink ref="C753" r:id="rId752" tooltip="Завантажити сертифікат" display="Завантажити сертифікат"/>
    <hyperlink ref="C754" r:id="rId753" tooltip="Завантажити сертифікат" display="Завантажити сертифікат"/>
    <hyperlink ref="C755" r:id="rId754" tooltip="Завантажити сертифікат" display="Завантажити сертифікат"/>
    <hyperlink ref="C756" r:id="rId755" tooltip="Завантажити сертифікат" display="Завантажити сертифікат"/>
    <hyperlink ref="C757" r:id="rId756" tooltip="Завантажити сертифікат" display="Завантажити сертифікат"/>
    <hyperlink ref="C758" r:id="rId757" tooltip="Завантажити сертифікат" display="Завантажити сертифікат"/>
    <hyperlink ref="C759" r:id="rId758" tooltip="Завантажити сертифікат" display="Завантажити сертифікат"/>
    <hyperlink ref="C760" r:id="rId759" tooltip="Завантажити сертифікат" display="Завантажити сертифікат"/>
    <hyperlink ref="C761" r:id="rId760" tooltip="Завантажити сертифікат" display="Завантажити сертифікат"/>
    <hyperlink ref="C762" r:id="rId761" tooltip="Завантажити сертифікат" display="Завантажити сертифікат"/>
    <hyperlink ref="C763" r:id="rId762" tooltip="Завантажити сертифікат" display="Завантажити сертифікат"/>
    <hyperlink ref="C764" r:id="rId763" tooltip="Завантажити сертифікат" display="Завантажити сертифікат"/>
    <hyperlink ref="C765" r:id="rId764" tooltip="Завантажити сертифікат" display="Завантажити сертифікат"/>
    <hyperlink ref="C766" r:id="rId765" tooltip="Завантажити сертифікат" display="Завантажити сертифікат"/>
    <hyperlink ref="C767" r:id="rId766" tooltip="Завантажити сертифікат" display="Завантажити сертифікат"/>
    <hyperlink ref="C768" r:id="rId767" tooltip="Завантажити сертифікат" display="Завантажити сертифікат"/>
    <hyperlink ref="C769" r:id="rId768" tooltip="Завантажити сертифікат" display="Завантажити сертифікат"/>
    <hyperlink ref="C770" r:id="rId769" tooltip="Завантажити сертифікат" display="Завантажити сертифікат"/>
    <hyperlink ref="C771" r:id="rId770" tooltip="Завантажити сертифікат" display="Завантажити сертифікат"/>
    <hyperlink ref="C772" r:id="rId771" tooltip="Завантажити сертифікат" display="Завантажити сертифікат"/>
    <hyperlink ref="C773" r:id="rId772" tooltip="Завантажити сертифікат" display="Завантажити сертифікат"/>
    <hyperlink ref="C774" r:id="rId773" tooltip="Завантажити сертифікат" display="Завантажити сертифікат"/>
    <hyperlink ref="C775" r:id="rId774" tooltip="Завантажити сертифікат" display="Завантажити сертифікат"/>
    <hyperlink ref="C776" r:id="rId775" tooltip="Завантажити сертифікат" display="Завантажити сертифікат"/>
    <hyperlink ref="C777" r:id="rId776" tooltip="Завантажити сертифікат" display="Завантажити сертифікат"/>
    <hyperlink ref="C778" r:id="rId777" tooltip="Завантажити сертифікат" display="Завантажити сертифікат"/>
    <hyperlink ref="C779" r:id="rId778" tooltip="Завантажити сертифікат" display="Завантажити сертифікат"/>
    <hyperlink ref="C780" r:id="rId779" tooltip="Завантажити сертифікат" display="Завантажити сертифікат"/>
    <hyperlink ref="C781" r:id="rId780" tooltip="Завантажити сертифікат" display="Завантажити сертифікат"/>
    <hyperlink ref="C782" r:id="rId781" tooltip="Завантажити сертифікат" display="Завантажити сертифікат"/>
    <hyperlink ref="C783" r:id="rId782" tooltip="Завантажити сертифікат" display="Завантажити сертифікат"/>
    <hyperlink ref="C784" r:id="rId783" tooltip="Завантажити сертифікат" display="Завантажити сертифікат"/>
    <hyperlink ref="C785" r:id="rId784" tooltip="Завантажити сертифікат" display="Завантажити сертифікат"/>
    <hyperlink ref="C786" r:id="rId785" tooltip="Завантажити сертифікат" display="Завантажити сертифікат"/>
    <hyperlink ref="C787" r:id="rId786" tooltip="Завантажити сертифікат" display="Завантажити сертифікат"/>
    <hyperlink ref="C788" r:id="rId787" tooltip="Завантажити сертифікат" display="Завантажити сертифікат"/>
    <hyperlink ref="C789" r:id="rId788" tooltip="Завантажити сертифікат" display="Завантажити сертифікат"/>
    <hyperlink ref="C790" r:id="rId789" tooltip="Завантажити сертифікат" display="Завантажити сертифікат"/>
    <hyperlink ref="C791" r:id="rId790" tooltip="Завантажити сертифікат" display="Завантажити сертифікат"/>
    <hyperlink ref="C792" r:id="rId791" tooltip="Завантажити сертифікат" display="Завантажити сертифікат"/>
    <hyperlink ref="C793" r:id="rId792" tooltip="Завантажити сертифікат" display="Завантажити сертифікат"/>
    <hyperlink ref="C794" r:id="rId793" tooltip="Завантажити сертифікат" display="Завантажити сертифікат"/>
    <hyperlink ref="C795" r:id="rId794" tooltip="Завантажити сертифікат" display="Завантажити сертифікат"/>
    <hyperlink ref="C796" r:id="rId795" tooltip="Завантажити сертифікат" display="Завантажити сертифікат"/>
    <hyperlink ref="C797" r:id="rId796" tooltip="Завантажити сертифікат" display="Завантажити сертифікат"/>
    <hyperlink ref="C798" r:id="rId797" tooltip="Завантажити сертифікат" display="Завантажити сертифікат"/>
    <hyperlink ref="C799" r:id="rId798" tooltip="Завантажити сертифікат" display="Завантажити сертифікат"/>
    <hyperlink ref="C800" r:id="rId799" tooltip="Завантажити сертифікат" display="Завантажити сертифікат"/>
    <hyperlink ref="C801" r:id="rId800" tooltip="Завантажити сертифікат" display="Завантажити сертифікат"/>
    <hyperlink ref="C802" r:id="rId801" tooltip="Завантажити сертифікат" display="Завантажити сертифікат"/>
    <hyperlink ref="C803" r:id="rId802" tooltip="Завантажити сертифікат" display="Завантажити сертифікат"/>
    <hyperlink ref="C804" r:id="rId803" tooltip="Завантажити сертифікат" display="Завантажити сертифікат"/>
    <hyperlink ref="C805" r:id="rId804" tooltip="Завантажити сертифікат" display="Завантажити сертифікат"/>
    <hyperlink ref="C806" r:id="rId805" tooltip="Завантажити сертифікат" display="Завантажити сертифікат"/>
    <hyperlink ref="C807" r:id="rId806" tooltip="Завантажити сертифікат" display="Завантажити сертифікат"/>
    <hyperlink ref="C808" r:id="rId807" tooltip="Завантажити сертифікат" display="Завантажити сертифікат"/>
    <hyperlink ref="C809" r:id="rId808" tooltip="Завантажити сертифікат" display="Завантажити сертифікат"/>
    <hyperlink ref="C810" r:id="rId809" tooltip="Завантажити сертифікат" display="Завантажити сертифікат"/>
    <hyperlink ref="C811" r:id="rId810" tooltip="Завантажити сертифікат" display="Завантажити сертифікат"/>
    <hyperlink ref="C812" r:id="rId811" tooltip="Завантажити сертифікат" display="Завантажити сертифікат"/>
    <hyperlink ref="C813" r:id="rId812" tooltip="Завантажити сертифікат" display="Завантажити сертифікат"/>
    <hyperlink ref="C814" r:id="rId813" tooltip="Завантажити сертифікат" display="Завантажити сертифікат"/>
    <hyperlink ref="C815" r:id="rId814" tooltip="Завантажити сертифікат" display="Завантажити сертифікат"/>
    <hyperlink ref="C816" r:id="rId815" tooltip="Завантажити сертифікат" display="Завантажити сертифікат"/>
    <hyperlink ref="C817" r:id="rId816" tooltip="Завантажити сертифікат" display="Завантажити сертифікат"/>
    <hyperlink ref="C818" r:id="rId817" tooltip="Завантажити сертифікат" display="Завантажити сертифікат"/>
    <hyperlink ref="C819" r:id="rId818" tooltip="Завантажити сертифікат" display="Завантажити сертифікат"/>
    <hyperlink ref="C820" r:id="rId819" tooltip="Завантажити сертифікат" display="Завантажити сертифікат"/>
    <hyperlink ref="C821" r:id="rId820" tooltip="Завантажити сертифікат" display="Завантажити сертифікат"/>
    <hyperlink ref="C822" r:id="rId821" tooltip="Завантажити сертифікат" display="Завантажити сертифікат"/>
    <hyperlink ref="C823" r:id="rId822" tooltip="Завантажити сертифікат" display="Завантажити сертифікат"/>
    <hyperlink ref="C824" r:id="rId823" tooltip="Завантажити сертифікат" display="Завантажити сертифікат"/>
    <hyperlink ref="C825" r:id="rId824" tooltip="Завантажити сертифікат" display="Завантажити сертифікат"/>
    <hyperlink ref="C826" r:id="rId825" tooltip="Завантажити сертифікат" display="Завантажити сертифікат"/>
    <hyperlink ref="C827" r:id="rId826" tooltip="Завантажити сертифікат" display="Завантажити сертифікат"/>
    <hyperlink ref="C828" r:id="rId827" tooltip="Завантажити сертифікат" display="Завантажити сертифікат"/>
    <hyperlink ref="C829" r:id="rId828" tooltip="Завантажити сертифікат" display="Завантажити сертифікат"/>
    <hyperlink ref="C830" r:id="rId829" tooltip="Завантажити сертифікат" display="Завантажити сертифікат"/>
    <hyperlink ref="C831" r:id="rId830" tooltip="Завантажити сертифікат" display="Завантажити сертифікат"/>
    <hyperlink ref="C832" r:id="rId831" tooltip="Завантажити сертифікат" display="Завантажити сертифікат"/>
    <hyperlink ref="C833" r:id="rId832" tooltip="Завантажити сертифікат" display="Завантажити сертифікат"/>
    <hyperlink ref="C834" r:id="rId833" tooltip="Завантажити сертифікат" display="Завантажити сертифікат"/>
    <hyperlink ref="C835" r:id="rId834" tooltip="Завантажити сертифікат" display="Завантажити сертифікат"/>
    <hyperlink ref="C836" r:id="rId835" tooltip="Завантажити сертифікат" display="Завантажити сертифікат"/>
    <hyperlink ref="C837" r:id="rId836" tooltip="Завантажити сертифікат" display="Завантажити сертифікат"/>
    <hyperlink ref="C838" r:id="rId837" tooltip="Завантажити сертифікат" display="Завантажити сертифікат"/>
    <hyperlink ref="C839" r:id="rId838" tooltip="Завантажити сертифікат" display="Завантажити сертифікат"/>
    <hyperlink ref="C840" r:id="rId839" tooltip="Завантажити сертифікат" display="Завантажити сертифікат"/>
    <hyperlink ref="C841" r:id="rId840" tooltip="Завантажити сертифікат" display="Завантажити сертифікат"/>
    <hyperlink ref="C842" r:id="rId841" tooltip="Завантажити сертифікат" display="Завантажити сертифікат"/>
    <hyperlink ref="C843" r:id="rId842" tooltip="Завантажити сертифікат" display="Завантажити сертифікат"/>
    <hyperlink ref="C844" r:id="rId843" tooltip="Завантажити сертифікат" display="Завантажити сертифікат"/>
    <hyperlink ref="C845" r:id="rId844" tooltip="Завантажити сертифікат" display="Завантажити сертифікат"/>
    <hyperlink ref="C846" r:id="rId845" tooltip="Завантажити сертифікат" display="Завантажити сертифікат"/>
    <hyperlink ref="C847" r:id="rId846" tooltip="Завантажити сертифікат" display="Завантажити сертифікат"/>
    <hyperlink ref="C848" r:id="rId847" tooltip="Завантажити сертифікат" display="Завантажити сертифікат"/>
    <hyperlink ref="C849" r:id="rId848" tooltip="Завантажити сертифікат" display="Завантажити сертифікат"/>
    <hyperlink ref="C850" r:id="rId849" tooltip="Завантажити сертифікат" display="Завантажити сертифікат"/>
    <hyperlink ref="C851" r:id="rId850" tooltip="Завантажити сертифікат" display="Завантажити сертифікат"/>
    <hyperlink ref="C852" r:id="rId851" tooltip="Завантажити сертифікат" display="Завантажити сертифікат"/>
    <hyperlink ref="C853" r:id="rId852" tooltip="Завантажити сертифікат" display="Завантажити сертифікат"/>
    <hyperlink ref="C854" r:id="rId853" tooltip="Завантажити сертифікат" display="Завантажити сертифікат"/>
    <hyperlink ref="C855" r:id="rId854" tooltip="Завантажити сертифікат" display="Завантажити сертифікат"/>
    <hyperlink ref="C856" r:id="rId855" tooltip="Завантажити сертифікат" display="Завантажити сертифікат"/>
    <hyperlink ref="C857" r:id="rId856" tooltip="Завантажити сертифікат" display="Завантажити сертифікат"/>
    <hyperlink ref="C858" r:id="rId857" tooltip="Завантажити сертифікат" display="Завантажити сертифікат"/>
    <hyperlink ref="C859" r:id="rId858" tooltip="Завантажити сертифікат" display="Завантажити сертифікат"/>
    <hyperlink ref="C860" r:id="rId859" tooltip="Завантажити сертифікат" display="Завантажити сертифікат"/>
    <hyperlink ref="C861" r:id="rId860" tooltip="Завантажити сертифікат" display="Завантажити сертифікат"/>
    <hyperlink ref="C862" r:id="rId861" tooltip="Завантажити сертифікат" display="Завантажити сертифікат"/>
    <hyperlink ref="C863" r:id="rId862" tooltip="Завантажити сертифікат" display="Завантажити сертифікат"/>
    <hyperlink ref="C864" r:id="rId863" tooltip="Завантажити сертифікат" display="Завантажити сертифікат"/>
    <hyperlink ref="C865" r:id="rId864" tooltip="Завантажити сертифікат" display="Завантажити сертифікат"/>
    <hyperlink ref="C866" r:id="rId865" tooltip="Завантажити сертифікат" display="Завантажити сертифікат"/>
    <hyperlink ref="C867" r:id="rId866" tooltip="Завантажити сертифікат" display="Завантажити сертифікат"/>
    <hyperlink ref="C868" r:id="rId867" tooltip="Завантажити сертифікат" display="Завантажити сертифікат"/>
    <hyperlink ref="C869" r:id="rId868" tooltip="Завантажити сертифікат" display="Завантажити сертифікат"/>
    <hyperlink ref="C870" r:id="rId869" tooltip="Завантажити сертифікат" display="Завантажити сертифікат"/>
    <hyperlink ref="C871" r:id="rId870" tooltip="Завантажити сертифікат" display="Завантажити сертифікат"/>
    <hyperlink ref="C872" r:id="rId871" tooltip="Завантажити сертифікат" display="Завантажити сертифікат"/>
    <hyperlink ref="C873" r:id="rId872" tooltip="Завантажити сертифікат" display="Завантажити сертифікат"/>
    <hyperlink ref="C874" r:id="rId873" tooltip="Завантажити сертифікат" display="Завантажити сертифікат"/>
    <hyperlink ref="C875" r:id="rId874" tooltip="Завантажити сертифікат" display="Завантажити сертифікат"/>
    <hyperlink ref="C876" r:id="rId875" tooltip="Завантажити сертифікат" display="Завантажити сертифікат"/>
    <hyperlink ref="C877" r:id="rId876" tooltip="Завантажити сертифікат" display="Завантажити сертифікат"/>
    <hyperlink ref="C878" r:id="rId877" tooltip="Завантажити сертифікат" display="Завантажити сертифікат"/>
    <hyperlink ref="C879" r:id="rId878" tooltip="Завантажити сертифікат" display="Завантажити сертифікат"/>
    <hyperlink ref="C880" r:id="rId879" tooltip="Завантажити сертифікат" display="Завантажити сертифікат"/>
    <hyperlink ref="C881" r:id="rId880" tooltip="Завантажити сертифікат" display="Завантажити сертифікат"/>
    <hyperlink ref="C882" r:id="rId881" tooltip="Завантажити сертифікат" display="Завантажити сертифікат"/>
    <hyperlink ref="C883" r:id="rId882" tooltip="Завантажити сертифікат" display="Завантажити сертифікат"/>
    <hyperlink ref="C884" r:id="rId883" tooltip="Завантажити сертифікат" display="Завантажити сертифікат"/>
    <hyperlink ref="C885" r:id="rId884" tooltip="Завантажити сертифікат" display="Завантажити сертифікат"/>
    <hyperlink ref="C886" r:id="rId885" tooltip="Завантажити сертифікат" display="Завантажити сертифікат"/>
    <hyperlink ref="C887" r:id="rId886" tooltip="Завантажити сертифікат" display="Завантажити сертифікат"/>
    <hyperlink ref="C888" r:id="rId887" tooltip="Завантажити сертифікат" display="Завантажити сертифікат"/>
    <hyperlink ref="C889" r:id="rId888" tooltip="Завантажити сертифікат" display="Завантажити сертифікат"/>
    <hyperlink ref="C890" r:id="rId889" tooltip="Завантажити сертифікат" display="Завантажити сертифікат"/>
    <hyperlink ref="C891" r:id="rId890" tooltip="Завантажити сертифікат" display="Завантажити сертифікат"/>
    <hyperlink ref="C892" r:id="rId891" tooltip="Завантажити сертифікат" display="Завантажити сертифікат"/>
    <hyperlink ref="C893" r:id="rId892" tooltip="Завантажити сертифікат" display="Завантажити сертифікат"/>
    <hyperlink ref="C894" r:id="rId893" tooltip="Завантажити сертифікат" display="Завантажити сертифікат"/>
    <hyperlink ref="C895" r:id="rId894" tooltip="Завантажити сертифікат" display="Завантажити сертифікат"/>
    <hyperlink ref="C896" r:id="rId895" tooltip="Завантажити сертифікат" display="Завантажити сертифікат"/>
    <hyperlink ref="C897" r:id="rId896" tooltip="Завантажити сертифікат" display="Завантажити сертифікат"/>
    <hyperlink ref="C898" r:id="rId897" tooltip="Завантажити сертифікат" display="Завантажити сертифікат"/>
    <hyperlink ref="C899" r:id="rId898" tooltip="Завантажити сертифікат" display="Завантажити сертифікат"/>
    <hyperlink ref="C900" r:id="rId899" tooltip="Завантажити сертифікат" display="Завантажити сертифікат"/>
    <hyperlink ref="C901" r:id="rId900" tooltip="Завантажити сертифікат" display="Завантажити сертифікат"/>
    <hyperlink ref="C902" r:id="rId901" tooltip="Завантажити сертифікат" display="Завантажити сертифікат"/>
    <hyperlink ref="C903" r:id="rId902" tooltip="Завантажити сертифікат" display="Завантажити сертифікат"/>
    <hyperlink ref="C904" r:id="rId903" tooltip="Завантажити сертифікат" display="Завантажити сертифікат"/>
    <hyperlink ref="C905" r:id="rId904" tooltip="Завантажити сертифікат" display="Завантажити сертифікат"/>
    <hyperlink ref="C906" r:id="rId905" tooltip="Завантажити сертифікат" display="Завантажити сертифікат"/>
    <hyperlink ref="C907" r:id="rId906" tooltip="Завантажити сертифікат" display="Завантажити сертифікат"/>
    <hyperlink ref="C908" r:id="rId907" tooltip="Завантажити сертифікат" display="Завантажити сертифікат"/>
    <hyperlink ref="C909" r:id="rId908" tooltip="Завантажити сертифікат" display="Завантажити сертифікат"/>
    <hyperlink ref="C910" r:id="rId909" tooltip="Завантажити сертифікат" display="Завантажити сертифікат"/>
    <hyperlink ref="C911" r:id="rId910" tooltip="Завантажити сертифікат" display="Завантажити сертифікат"/>
    <hyperlink ref="C912" r:id="rId911" tooltip="Завантажити сертифікат" display="Завантажити сертифікат"/>
    <hyperlink ref="C913" r:id="rId912" tooltip="Завантажити сертифікат" display="Завантажити сертифікат"/>
    <hyperlink ref="C914" r:id="rId913" tooltip="Завантажити сертифікат" display="Завантажити сертифікат"/>
    <hyperlink ref="C915" r:id="rId914" tooltip="Завантажити сертифікат" display="Завантажити сертифікат"/>
    <hyperlink ref="C916" r:id="rId915" tooltip="Завантажити сертифікат" display="Завантажити сертифікат"/>
    <hyperlink ref="C917" r:id="rId916" tooltip="Завантажити сертифікат" display="Завантажити сертифікат"/>
    <hyperlink ref="C918" r:id="rId917" tooltip="Завантажити сертифікат" display="Завантажити сертифікат"/>
    <hyperlink ref="C919" r:id="rId918" tooltip="Завантажити сертифікат" display="Завантажити сертифікат"/>
    <hyperlink ref="C920" r:id="rId919" tooltip="Завантажити сертифікат" display="Завантажити сертифікат"/>
    <hyperlink ref="C921" r:id="rId920" tooltip="Завантажити сертифікат" display="Завантажити сертифікат"/>
    <hyperlink ref="C922" r:id="rId921" tooltip="Завантажити сертифікат" display="Завантажити сертифікат"/>
    <hyperlink ref="C923" r:id="rId922" tooltip="Завантажити сертифікат" display="Завантажити сертифікат"/>
    <hyperlink ref="C924" r:id="rId923" tooltip="Завантажити сертифікат" display="Завантажити сертифікат"/>
    <hyperlink ref="C925" r:id="rId924" tooltip="Завантажити сертифікат" display="Завантажити сертифікат"/>
    <hyperlink ref="C926" r:id="rId925" tooltip="Завантажити сертифікат" display="Завантажити сертифікат"/>
    <hyperlink ref="C927" r:id="rId926" tooltip="Завантажити сертифікат" display="Завантажити сертифікат"/>
    <hyperlink ref="C928" r:id="rId927" tooltip="Завантажити сертифікат" display="Завантажити сертифікат"/>
    <hyperlink ref="C929" r:id="rId928" tooltip="Завантажити сертифікат" display="Завантажити сертифікат"/>
    <hyperlink ref="C930" r:id="rId929" tooltip="Завантажити сертифікат" display="Завантажити сертифікат"/>
    <hyperlink ref="C931" r:id="rId930" tooltip="Завантажити сертифікат" display="Завантажити сертифікат"/>
    <hyperlink ref="C932" r:id="rId931" tooltip="Завантажити сертифікат" display="Завантажити сертифікат"/>
    <hyperlink ref="C933" r:id="rId932" tooltip="Завантажити сертифікат" display="Завантажити сертифікат"/>
    <hyperlink ref="C934" r:id="rId933" tooltip="Завантажити сертифікат" display="Завантажити сертифікат"/>
    <hyperlink ref="C935" r:id="rId934" tooltip="Завантажити сертифікат" display="Завантажити сертифікат"/>
    <hyperlink ref="C936" r:id="rId935" tooltip="Завантажити сертифікат" display="Завантажити сертифікат"/>
    <hyperlink ref="C937" r:id="rId936" tooltip="Завантажити сертифікат" display="Завантажити сертифікат"/>
    <hyperlink ref="C938" r:id="rId937" tooltip="Завантажити сертифікат" display="Завантажити сертифікат"/>
    <hyperlink ref="C939" r:id="rId938" tooltip="Завантажити сертифікат" display="Завантажити сертифікат"/>
    <hyperlink ref="C940" r:id="rId939" tooltip="Завантажити сертифікат" display="Завантажити сертифікат"/>
    <hyperlink ref="C941" r:id="rId940" tooltip="Завантажити сертифікат" display="Завантажити сертифікат"/>
    <hyperlink ref="C942" r:id="rId941" tooltip="Завантажити сертифікат" display="Завантажити сертифікат"/>
    <hyperlink ref="C943" r:id="rId942" tooltip="Завантажити сертифікат" display="Завантажити сертифікат"/>
    <hyperlink ref="C944" r:id="rId943" tooltip="Завантажити сертифікат" display="Завантажити сертифікат"/>
    <hyperlink ref="C945" r:id="rId944" tooltip="Завантажити сертифікат" display="Завантажити сертифікат"/>
    <hyperlink ref="C946" r:id="rId945" tooltip="Завантажити сертифікат" display="Завантажити сертифікат"/>
    <hyperlink ref="C947" r:id="rId946" tooltip="Завантажити сертифікат" display="Завантажити сертифікат"/>
    <hyperlink ref="C948" r:id="rId947" tooltip="Завантажити сертифікат" display="Завантажити сертифікат"/>
    <hyperlink ref="C949" r:id="rId948" tooltip="Завантажити сертифікат" display="Завантажити сертифікат"/>
    <hyperlink ref="C950" r:id="rId949" tooltip="Завантажити сертифікат" display="Завантажити сертифікат"/>
    <hyperlink ref="C951" r:id="rId950" tooltip="Завантажити сертифікат" display="Завантажити сертифікат"/>
    <hyperlink ref="C952" r:id="rId951" tooltip="Завантажити сертифікат" display="Завантажити сертифікат"/>
    <hyperlink ref="C953" r:id="rId952" tooltip="Завантажити сертифікат" display="Завантажити сертифікат"/>
    <hyperlink ref="C954" r:id="rId953" tooltip="Завантажити сертифікат" display="Завантажити сертифікат"/>
    <hyperlink ref="C955" r:id="rId954" tooltip="Завантажити сертифікат" display="Завантажити сертифікат"/>
    <hyperlink ref="C956" r:id="rId955" tooltip="Завантажити сертифікат" display="Завантажити сертифікат"/>
    <hyperlink ref="C957" r:id="rId956" tooltip="Завантажити сертифікат" display="Завантажити сертифікат"/>
    <hyperlink ref="C958" r:id="rId957" tooltip="Завантажити сертифікат" display="Завантажити сертифікат"/>
    <hyperlink ref="C959" r:id="rId958" tooltip="Завантажити сертифікат" display="Завантажити сертифікат"/>
    <hyperlink ref="C960" r:id="rId959" tooltip="Завантажити сертифікат" display="Завантажити сертифікат"/>
    <hyperlink ref="C961" r:id="rId960" tooltip="Завантажити сертифікат" display="Завантажити сертифікат"/>
    <hyperlink ref="C962" r:id="rId961" tooltip="Завантажити сертифікат" display="Завантажити сертифікат"/>
    <hyperlink ref="C963" r:id="rId962" tooltip="Завантажити сертифікат" display="Завантажити сертифікат"/>
    <hyperlink ref="C964" r:id="rId963" tooltip="Завантажити сертифікат" display="Завантажити сертифікат"/>
    <hyperlink ref="C965" r:id="rId964" tooltip="Завантажити сертифікат" display="Завантажити сертифікат"/>
    <hyperlink ref="C966" r:id="rId965" tooltip="Завантажити сертифікат" display="Завантажити сертифікат"/>
    <hyperlink ref="C967" r:id="rId966" tooltip="Завантажити сертифікат" display="Завантажити сертифікат"/>
    <hyperlink ref="C968" r:id="rId967" tooltip="Завантажити сертифікат" display="Завантажити сертифікат"/>
    <hyperlink ref="C969" r:id="rId968" tooltip="Завантажити сертифікат" display="Завантажити сертифікат"/>
    <hyperlink ref="C970" r:id="rId969" tooltip="Завантажити сертифікат" display="Завантажити сертифікат"/>
    <hyperlink ref="C971" r:id="rId970" tooltip="Завантажити сертифікат" display="Завантажити сертифікат"/>
    <hyperlink ref="C972" r:id="rId971" tooltip="Завантажити сертифікат" display="Завантажити сертифікат"/>
    <hyperlink ref="C973" r:id="rId972" tooltip="Завантажити сертифікат" display="Завантажити сертифікат"/>
    <hyperlink ref="C974" r:id="rId973" tooltip="Завантажити сертифікат" display="Завантажити сертифікат"/>
    <hyperlink ref="C975" r:id="rId974" tooltip="Завантажити сертифікат" display="Завантажити сертифікат"/>
    <hyperlink ref="C976" r:id="rId975" tooltip="Завантажити сертифікат" display="Завантажити сертифікат"/>
    <hyperlink ref="C977" r:id="rId976" tooltip="Завантажити сертифікат" display="Завантажити сертифікат"/>
    <hyperlink ref="C978" r:id="rId977" tooltip="Завантажити сертифікат" display="Завантажити сертифікат"/>
    <hyperlink ref="C979" r:id="rId978" tooltip="Завантажити сертифікат" display="Завантажити сертифікат"/>
    <hyperlink ref="C980" r:id="rId979" tooltip="Завантажити сертифікат" display="Завантажити сертифікат"/>
    <hyperlink ref="C981" r:id="rId980" tooltip="Завантажити сертифікат" display="Завантажити сертифікат"/>
    <hyperlink ref="C982" r:id="rId981" tooltip="Завантажити сертифікат" display="Завантажити сертифікат"/>
    <hyperlink ref="C983" r:id="rId982" tooltip="Завантажити сертифікат" display="Завантажити сертифікат"/>
    <hyperlink ref="C984" r:id="rId983" tooltip="Завантажити сертифікат" display="Завантажити сертифікат"/>
    <hyperlink ref="C985" r:id="rId984" tooltip="Завантажити сертифікат" display="Завантажити сертифікат"/>
    <hyperlink ref="C986" r:id="rId985" tooltip="Завантажити сертифікат" display="Завантажити сертифікат"/>
    <hyperlink ref="C987" r:id="rId986" tooltip="Завантажити сертифікат" display="Завантажити сертифікат"/>
    <hyperlink ref="C988" r:id="rId987" tooltip="Завантажити сертифікат" display="Завантажити сертифікат"/>
    <hyperlink ref="C989" r:id="rId988" tooltip="Завантажити сертифікат" display="Завантажити сертифікат"/>
    <hyperlink ref="C990" r:id="rId989" tooltip="Завантажити сертифікат" display="Завантажити сертифікат"/>
    <hyperlink ref="C991" r:id="rId990" tooltip="Завантажити сертифікат" display="Завантажити сертифікат"/>
    <hyperlink ref="C992" r:id="rId991" tooltip="Завантажити сертифікат" display="Завантажити сертифікат"/>
    <hyperlink ref="C993" r:id="rId992" tooltip="Завантажити сертифікат" display="Завантажити сертифікат"/>
    <hyperlink ref="C994" r:id="rId993" tooltip="Завантажити сертифікат" display="Завантажити сертифікат"/>
    <hyperlink ref="C995" r:id="rId994" tooltip="Завантажити сертифікат" display="Завантажити сертифікат"/>
    <hyperlink ref="C996" r:id="rId995" tooltip="Завантажити сертифікат" display="Завантажити сертифікат"/>
    <hyperlink ref="C997" r:id="rId996" tooltip="Завантажити сертифікат" display="Завантажити сертифікат"/>
    <hyperlink ref="C998" r:id="rId997" tooltip="Завантажити сертифікат" display="Завантажити сертифікат"/>
    <hyperlink ref="C999" r:id="rId998" tooltip="Завантажити сертифікат" display="Завантажити сертифікат"/>
    <hyperlink ref="C1000" r:id="rId999" tooltip="Завантажити сертифікат" display="Завантажити сертифікат"/>
    <hyperlink ref="C1001" r:id="rId1000" tooltip="Завантажити сертифікат" display="Завантажити сертифікат"/>
    <hyperlink ref="C1002" r:id="rId1001" tooltip="Завантажити сертифікат" display="Завантажити сертифікат"/>
    <hyperlink ref="C1003" r:id="rId1002" tooltip="Завантажити сертифікат" display="Завантажити сертифікат"/>
    <hyperlink ref="C1004" r:id="rId1003" tooltip="Завантажити сертифікат" display="Завантажити сертифікат"/>
    <hyperlink ref="C1005" r:id="rId1004" tooltip="Завантажити сертифікат" display="Завантажити сертифікат"/>
    <hyperlink ref="C1006" r:id="rId1005" tooltip="Завантажити сертифікат" display="Завантажити сертифікат"/>
    <hyperlink ref="C1007" r:id="rId1006" tooltip="Завантажити сертифікат" display="Завантажити сертифікат"/>
    <hyperlink ref="C1008" r:id="rId1007" tooltip="Завантажити сертифікат" display="Завантажити сертифікат"/>
    <hyperlink ref="C1009" r:id="rId1008" tooltip="Завантажити сертифікат" display="Завантажити сертифікат"/>
    <hyperlink ref="C1010" r:id="rId1009" tooltip="Завантажити сертифікат" display="Завантажити сертифікат"/>
    <hyperlink ref="C1011" r:id="rId1010" tooltip="Завантажити сертифікат" display="Завантажити сертифікат"/>
    <hyperlink ref="C1012" r:id="rId1011" tooltip="Завантажити сертифікат" display="Завантажити сертифікат"/>
    <hyperlink ref="C1013" r:id="rId1012" tooltip="Завантажити сертифікат" display="Завантажити сертифікат"/>
    <hyperlink ref="C1014" r:id="rId1013" tooltip="Завантажити сертифікат" display="Завантажити сертифікат"/>
    <hyperlink ref="C1015" r:id="rId1014" tooltip="Завантажити сертифікат" display="Завантажити сертифікат"/>
    <hyperlink ref="C1016" r:id="rId1015" tooltip="Завантажити сертифікат" display="Завантажити сертифікат"/>
    <hyperlink ref="C1017" r:id="rId1016" tooltip="Завантажити сертифікат" display="Завантажити сертифікат"/>
    <hyperlink ref="C1018" r:id="rId1017" tooltip="Завантажити сертифікат" display="Завантажити сертифікат"/>
    <hyperlink ref="C1019" r:id="rId1018" tooltip="Завантажити сертифікат" display="Завантажити сертифікат"/>
    <hyperlink ref="C1020" r:id="rId1019" tooltip="Завантажити сертифікат" display="Завантажити сертифікат"/>
    <hyperlink ref="C1021" r:id="rId1020" tooltip="Завантажити сертифікат" display="Завантажити сертифікат"/>
    <hyperlink ref="C1022" r:id="rId1021" tooltip="Завантажити сертифікат" display="Завантажити сертифікат"/>
    <hyperlink ref="C1023" r:id="rId1022" tooltip="Завантажити сертифікат" display="Завантажити сертифікат"/>
    <hyperlink ref="C1024" r:id="rId1023" tooltip="Завантажити сертифікат" display="Завантажити сертифікат"/>
    <hyperlink ref="C1025" r:id="rId1024" tooltip="Завантажити сертифікат" display="Завантажити сертифікат"/>
    <hyperlink ref="C1026" r:id="rId1025" tooltip="Завантажити сертифікат" display="Завантажити сертифікат"/>
    <hyperlink ref="C1027" r:id="rId1026" tooltip="Завантажити сертифікат" display="Завантажити сертифікат"/>
    <hyperlink ref="C1028" r:id="rId1027" tooltip="Завантажити сертифікат" display="Завантажити сертифікат"/>
    <hyperlink ref="C1029" r:id="rId1028" tooltip="Завантажити сертифікат" display="Завантажити сертифікат"/>
    <hyperlink ref="C1030" r:id="rId1029" tooltip="Завантажити сертифікат" display="Завантажити сертифікат"/>
    <hyperlink ref="C1031" r:id="rId1030" tooltip="Завантажити сертифікат" display="Завантажити сертифікат"/>
    <hyperlink ref="C1032" r:id="rId1031" tooltip="Завантажити сертифікат" display="Завантажити сертифікат"/>
    <hyperlink ref="C1033" r:id="rId1032" tooltip="Завантажити сертифікат" display="Завантажити сертифікат"/>
    <hyperlink ref="C1034" r:id="rId1033" tooltip="Завантажити сертифікат" display="Завантажити сертифікат"/>
    <hyperlink ref="C1035" r:id="rId1034" tooltip="Завантажити сертифікат" display="Завантажити сертифікат"/>
    <hyperlink ref="C1036" r:id="rId1035" tooltip="Завантажити сертифікат" display="Завантажити сертифікат"/>
    <hyperlink ref="C1037" r:id="rId1036" tooltip="Завантажити сертифікат" display="Завантажити сертифікат"/>
    <hyperlink ref="C1038" r:id="rId1037" tooltip="Завантажити сертифікат" display="Завантажити сертифікат"/>
    <hyperlink ref="C1039" r:id="rId1038" tooltip="Завантажити сертифікат" display="Завантажити сертифікат"/>
    <hyperlink ref="C1040" r:id="rId1039" tooltip="Завантажити сертифікат" display="Завантажити сертифікат"/>
    <hyperlink ref="C1041" r:id="rId1040" tooltip="Завантажити сертифікат" display="Завантажити сертифікат"/>
    <hyperlink ref="C1042" r:id="rId1041" tooltip="Завантажити сертифікат" display="Завантажити сертифікат"/>
    <hyperlink ref="C1043" r:id="rId1042" tooltip="Завантажити сертифікат" display="Завантажити сертифікат"/>
    <hyperlink ref="C1044" r:id="rId1043" tooltip="Завантажити сертифікат" display="Завантажити сертифікат"/>
    <hyperlink ref="C1045" r:id="rId1044" tooltip="Завантажити сертифікат" display="Завантажити сертифікат"/>
    <hyperlink ref="C1046" r:id="rId1045" tooltip="Завантажити сертифікат" display="Завантажити сертифікат"/>
    <hyperlink ref="C1047" r:id="rId1046" tooltip="Завантажити сертифікат" display="Завантажити сертифікат"/>
    <hyperlink ref="C1048" r:id="rId1047" tooltip="Завантажити сертифікат" display="Завантажити сертифікат"/>
    <hyperlink ref="C1049" r:id="rId1048" tooltip="Завантажити сертифікат" display="Завантажити сертифікат"/>
    <hyperlink ref="C1050" r:id="rId1049" tooltip="Завантажити сертифікат" display="Завантажити сертифікат"/>
    <hyperlink ref="C1051" r:id="rId1050" tooltip="Завантажити сертифікат" display="Завантажити сертифікат"/>
    <hyperlink ref="C1052" r:id="rId1051" tooltip="Завантажити сертифікат" display="Завантажити сертифікат"/>
    <hyperlink ref="C1053" r:id="rId1052" tooltip="Завантажити сертифікат" display="Завантажити сертифікат"/>
    <hyperlink ref="C1054" r:id="rId1053" tooltip="Завантажити сертифікат" display="Завантажити сертифікат"/>
    <hyperlink ref="C1055" r:id="rId1054" tooltip="Завантажити сертифікат" display="Завантажити сертифікат"/>
    <hyperlink ref="C1056" r:id="rId1055" tooltip="Завантажити сертифікат" display="Завантажити сертифікат"/>
    <hyperlink ref="C1057" r:id="rId1056" tooltip="Завантажити сертифікат" display="Завантажити сертифікат"/>
    <hyperlink ref="C1058" r:id="rId1057" tooltip="Завантажити сертифікат" display="Завантажити сертифікат"/>
    <hyperlink ref="C1059" r:id="rId1058" tooltip="Завантажити сертифікат" display="Завантажити сертифікат"/>
    <hyperlink ref="C1060" r:id="rId1059" tooltip="Завантажити сертифікат" display="Завантажити сертифікат"/>
    <hyperlink ref="C1061" r:id="rId1060" tooltip="Завантажити сертифікат" display="Завантажити сертифікат"/>
    <hyperlink ref="C1062" r:id="rId1061" tooltip="Завантажити сертифікат" display="Завантажити сертифікат"/>
    <hyperlink ref="C1063" r:id="rId1062" tooltip="Завантажити сертифікат" display="Завантажити сертифікат"/>
    <hyperlink ref="C1064" r:id="rId1063" tooltip="Завантажити сертифікат" display="Завантажити сертифікат"/>
    <hyperlink ref="C1065" r:id="rId1064" tooltip="Завантажити сертифікат" display="Завантажити сертифікат"/>
    <hyperlink ref="C1066" r:id="rId1065" tooltip="Завантажити сертифікат" display="Завантажити сертифікат"/>
    <hyperlink ref="C1067" r:id="rId1066" tooltip="Завантажити сертифікат" display="Завантажити сертифікат"/>
    <hyperlink ref="C1068" r:id="rId1067" tooltip="Завантажити сертифікат" display="Завантажити сертифікат"/>
    <hyperlink ref="C1069" r:id="rId1068" tooltip="Завантажити сертифікат" display="Завантажити сертифікат"/>
    <hyperlink ref="C1070" r:id="rId1069" tooltip="Завантажити сертифікат" display="Завантажити сертифікат"/>
    <hyperlink ref="C1071" r:id="rId1070" tooltip="Завантажити сертифікат" display="Завантажити сертифікат"/>
    <hyperlink ref="C1072" r:id="rId1071" tooltip="Завантажити сертифікат" display="Завантажити сертифікат"/>
    <hyperlink ref="C1073" r:id="rId1072" tooltip="Завантажити сертифікат" display="Завантажити сертифікат"/>
    <hyperlink ref="C1074" r:id="rId1073" tooltip="Завантажити сертифікат" display="Завантажити сертифікат"/>
    <hyperlink ref="C1075" r:id="rId1074" tooltip="Завантажити сертифікат" display="Завантажити сертифікат"/>
    <hyperlink ref="C1076" r:id="rId1075" tooltip="Завантажити сертифікат" display="Завантажити сертифікат"/>
    <hyperlink ref="C1077" r:id="rId1076" tooltip="Завантажити сертифікат" display="Завантажити сертифікат"/>
    <hyperlink ref="C1078" r:id="rId1077" tooltip="Завантажити сертифікат" display="Завантажити сертифікат"/>
    <hyperlink ref="C1079" r:id="rId1078" tooltip="Завантажити сертифікат" display="Завантажити сертифікат"/>
    <hyperlink ref="C1080" r:id="rId1079" tooltip="Завантажити сертифікат" display="Завантажити сертифікат"/>
    <hyperlink ref="C1081" r:id="rId1080" tooltip="Завантажити сертифікат" display="Завантажити сертифікат"/>
    <hyperlink ref="C1082" r:id="rId1081" tooltip="Завантажити сертифікат" display="Завантажити сертифікат"/>
    <hyperlink ref="C1083" r:id="rId1082" tooltip="Завантажити сертифікат" display="Завантажити сертифікат"/>
    <hyperlink ref="C1084" r:id="rId1083" tooltip="Завантажити сертифікат" display="Завантажити сертифікат"/>
    <hyperlink ref="C1085" r:id="rId1084" tooltip="Завантажити сертифікат" display="Завантажити сертифікат"/>
    <hyperlink ref="C1086" r:id="rId1085" tooltip="Завантажити сертифікат" display="Завантажити сертифікат"/>
    <hyperlink ref="C1087" r:id="rId1086" tooltip="Завантажити сертифікат" display="Завантажити сертифікат"/>
    <hyperlink ref="C1088" r:id="rId1087" tooltip="Завантажити сертифікат" display="Завантажити сертифікат"/>
    <hyperlink ref="C1089" r:id="rId1088" tooltip="Завантажити сертифікат" display="Завантажити сертифікат"/>
    <hyperlink ref="C1090" r:id="rId1089" tooltip="Завантажити сертифікат" display="Завантажити сертифікат"/>
    <hyperlink ref="C1091" r:id="rId1090" tooltip="Завантажити сертифікат" display="Завантажити сертифікат"/>
    <hyperlink ref="C1092" r:id="rId1091" tooltip="Завантажити сертифікат" display="Завантажити сертифікат"/>
    <hyperlink ref="C1093" r:id="rId1092" tooltip="Завантажити сертифікат" display="Завантажити сертифікат"/>
    <hyperlink ref="C1094" r:id="rId1093" tooltip="Завантажити сертифікат" display="Завантажити сертифікат"/>
    <hyperlink ref="C1095" r:id="rId1094" tooltip="Завантажити сертифікат" display="Завантажити сертифікат"/>
    <hyperlink ref="C1096" r:id="rId1095" tooltip="Завантажити сертифікат" display="Завантажити сертифікат"/>
    <hyperlink ref="C1097" r:id="rId1096" tooltip="Завантажити сертифікат" display="Завантажити сертифікат"/>
    <hyperlink ref="C1098" r:id="rId1097" tooltip="Завантажити сертифікат" display="Завантажити сертифікат"/>
    <hyperlink ref="C1099" r:id="rId1098" tooltip="Завантажити сертифікат" display="Завантажити сертифікат"/>
    <hyperlink ref="C1100" r:id="rId1099" tooltip="Завантажити сертифікат" display="Завантажити сертифікат"/>
    <hyperlink ref="C1101" r:id="rId1100" tooltip="Завантажити сертифікат" display="Завантажити сертифікат"/>
    <hyperlink ref="C1102" r:id="rId1101" tooltip="Завантажити сертифікат" display="Завантажити сертифікат"/>
    <hyperlink ref="C1103" r:id="rId1102" tooltip="Завантажити сертифікат" display="Завантажити сертифікат"/>
    <hyperlink ref="C1104" r:id="rId1103" tooltip="Завантажити сертифікат" display="Завантажити сертифікат"/>
    <hyperlink ref="C1105" r:id="rId1104" tooltip="Завантажити сертифікат" display="Завантажити сертифікат"/>
    <hyperlink ref="C1106" r:id="rId1105" tooltip="Завантажити сертифікат" display="Завантажити сертифікат"/>
    <hyperlink ref="C1107" r:id="rId1106" tooltip="Завантажити сертифікат" display="Завантажити сертифікат"/>
    <hyperlink ref="C1108" r:id="rId1107" tooltip="Завантажити сертифікат" display="Завантажити сертифікат"/>
    <hyperlink ref="C1109" r:id="rId1108" tooltip="Завантажити сертифікат" display="Завантажити сертифікат"/>
    <hyperlink ref="C1110" r:id="rId1109" tooltip="Завантажити сертифікат" display="Завантажити сертифікат"/>
    <hyperlink ref="C1111" r:id="rId1110" tooltip="Завантажити сертифікат" display="Завантажити сертифікат"/>
    <hyperlink ref="C1112" r:id="rId1111" tooltip="Завантажити сертифікат" display="Завантажити сертифікат"/>
    <hyperlink ref="C1113" r:id="rId1112" tooltip="Завантажити сертифікат" display="Завантажити сертифікат"/>
    <hyperlink ref="C1114" r:id="rId1113" tooltip="Завантажити сертифікат" display="Завантажити сертифікат"/>
    <hyperlink ref="C1115" r:id="rId1114" tooltip="Завантажити сертифікат" display="Завантажити сертифікат"/>
    <hyperlink ref="C1116" r:id="rId1115" tooltip="Завантажити сертифікат" display="Завантажити сертифікат"/>
    <hyperlink ref="C1117" r:id="rId1116" tooltip="Завантажити сертифікат" display="Завантажити сертифікат"/>
    <hyperlink ref="C1118" r:id="rId1117" tooltip="Завантажити сертифікат" display="Завантажити сертифікат"/>
    <hyperlink ref="C1119" r:id="rId1118" tooltip="Завантажити сертифікат" display="Завантажити сертифікат"/>
    <hyperlink ref="C1120" r:id="rId1119" tooltip="Завантажити сертифікат" display="Завантажити сертифікат"/>
    <hyperlink ref="C1121" r:id="rId1120" tooltip="Завантажити сертифікат" display="Завантажити сертифікат"/>
    <hyperlink ref="C1122" r:id="rId1121" tooltip="Завантажити сертифікат" display="Завантажити сертифікат"/>
    <hyperlink ref="C1123" r:id="rId1122" tooltip="Завантажити сертифікат" display="Завантажити сертифікат"/>
    <hyperlink ref="C1124" r:id="rId1123" tooltip="Завантажити сертифікат" display="Завантажити сертифікат"/>
    <hyperlink ref="C1125" r:id="rId1124" tooltip="Завантажити сертифікат" display="Завантажити сертифікат"/>
    <hyperlink ref="C1126" r:id="rId1125" tooltip="Завантажити сертифікат" display="Завантажити сертифікат"/>
    <hyperlink ref="C1127" r:id="rId1126" tooltip="Завантажити сертифікат" display="Завантажити сертифікат"/>
    <hyperlink ref="C1128" r:id="rId1127" tooltip="Завантажити сертифікат" display="Завантажити сертифікат"/>
    <hyperlink ref="C1129" r:id="rId1128" tooltip="Завантажити сертифікат" display="Завантажити сертифікат"/>
    <hyperlink ref="C1130" r:id="rId1129" tooltip="Завантажити сертифікат" display="Завантажити сертифікат"/>
    <hyperlink ref="C1131" r:id="rId1130" tooltip="Завантажити сертифікат" display="Завантажити сертифікат"/>
    <hyperlink ref="C1132" r:id="rId1131" tooltip="Завантажити сертифікат" display="Завантажити сертифікат"/>
    <hyperlink ref="C1133" r:id="rId1132" tooltip="Завантажити сертифікат" display="Завантажити сертифікат"/>
    <hyperlink ref="C1134" r:id="rId1133" tooltip="Завантажити сертифікат" display="Завантажити сертифікат"/>
    <hyperlink ref="C1135" r:id="rId1134" tooltip="Завантажити сертифікат" display="Завантажити сертифікат"/>
    <hyperlink ref="C1136" r:id="rId1135" tooltip="Завантажити сертифікат" display="Завантажити сертифікат"/>
    <hyperlink ref="C1137" r:id="rId1136" tooltip="Завантажити сертифікат" display="Завантажити сертифікат"/>
    <hyperlink ref="C1138" r:id="rId1137" tooltip="Завантажити сертифікат" display="Завантажити сертифікат"/>
    <hyperlink ref="C1139" r:id="rId1138" tooltip="Завантажити сертифікат" display="Завантажити сертифікат"/>
    <hyperlink ref="C1140" r:id="rId1139" tooltip="Завантажити сертифікат" display="Завантажити сертифікат"/>
    <hyperlink ref="C1141" r:id="rId1140" tooltip="Завантажити сертифікат" display="Завантажити сертифікат"/>
    <hyperlink ref="C1142" r:id="rId1141" tooltip="Завантажити сертифікат" display="Завантажити сертифікат"/>
    <hyperlink ref="C1143" r:id="rId1142" tooltip="Завантажити сертифікат" display="Завантажити сертифікат"/>
    <hyperlink ref="C1144" r:id="rId1143" tooltip="Завантажити сертифікат" display="Завантажити сертифікат"/>
    <hyperlink ref="C1145" r:id="rId1144" tooltip="Завантажити сертифікат" display="Завантажити сертифікат"/>
    <hyperlink ref="C1146" r:id="rId1145" tooltip="Завантажити сертифікат" display="Завантажити сертифікат"/>
    <hyperlink ref="C1147" r:id="rId1146" tooltip="Завантажити сертифікат" display="Завантажити сертифікат"/>
    <hyperlink ref="C1148" r:id="rId1147" tooltip="Завантажити сертифікат" display="Завантажити сертифікат"/>
    <hyperlink ref="C1149" r:id="rId1148" tooltip="Завантажити сертифікат" display="Завантажити сертифікат"/>
    <hyperlink ref="C1150" r:id="rId1149" tooltip="Завантажити сертифікат" display="Завантажити сертифікат"/>
    <hyperlink ref="C1151" r:id="rId1150" tooltip="Завантажити сертифікат" display="Завантажити сертифікат"/>
    <hyperlink ref="C1152" r:id="rId1151" tooltip="Завантажити сертифікат" display="Завантажити сертифікат"/>
    <hyperlink ref="C1153" r:id="rId1152" tooltip="Завантажити сертифікат" display="Завантажити сертифікат"/>
    <hyperlink ref="C1154" r:id="rId1153" tooltip="Завантажити сертифікат" display="Завантажити сертифікат"/>
    <hyperlink ref="C1155" r:id="rId1154" tooltip="Завантажити сертифікат" display="Завантажити сертифікат"/>
    <hyperlink ref="C1156" r:id="rId1155" tooltip="Завантажити сертифікат" display="Завантажити сертифікат"/>
    <hyperlink ref="C1157" r:id="rId1156" tooltip="Завантажити сертифікат" display="Завантажити сертифікат"/>
    <hyperlink ref="C1158" r:id="rId1157" tooltip="Завантажити сертифікат" display="Завантажити сертифікат"/>
    <hyperlink ref="C1159" r:id="rId1158" tooltip="Завантажити сертифікат" display="Завантажити сертифікат"/>
    <hyperlink ref="C1160" r:id="rId1159" tooltip="Завантажити сертифікат" display="Завантажити сертифікат"/>
    <hyperlink ref="C1161" r:id="rId1160" tooltip="Завантажити сертифікат" display="Завантажити сертифікат"/>
    <hyperlink ref="C1162" r:id="rId1161" tooltip="Завантажити сертифікат" display="Завантажити сертифікат"/>
    <hyperlink ref="C1163" r:id="rId1162" tooltip="Завантажити сертифікат" display="Завантажити сертифікат"/>
    <hyperlink ref="C1164" r:id="rId1163" tooltip="Завантажити сертифікат" display="Завантажити сертифікат"/>
    <hyperlink ref="C1165" r:id="rId1164" tooltip="Завантажити сертифікат" display="Завантажити сертифікат"/>
    <hyperlink ref="C1166" r:id="rId1165" tooltip="Завантажити сертифікат" display="Завантажити сертифікат"/>
    <hyperlink ref="C1167" r:id="rId1166" tooltip="Завантажити сертифікат" display="Завантажити сертифікат"/>
    <hyperlink ref="C1168" r:id="rId1167" tooltip="Завантажити сертифікат" display="Завантажити сертифікат"/>
    <hyperlink ref="C1169" r:id="rId1168" tooltip="Завантажити сертифікат" display="Завантажити сертифікат"/>
    <hyperlink ref="C1170" r:id="rId1169" tooltip="Завантажити сертифікат" display="Завантажити сертифікат"/>
    <hyperlink ref="C1171" r:id="rId1170" tooltip="Завантажити сертифікат" display="Завантажити сертифікат"/>
    <hyperlink ref="C1172" r:id="rId1171" tooltip="Завантажити сертифікат" display="Завантажити сертифікат"/>
    <hyperlink ref="C1173" r:id="rId1172" tooltip="Завантажити сертифікат" display="Завантажити сертифікат"/>
    <hyperlink ref="C1174" r:id="rId1173" tooltip="Завантажити сертифікат" display="Завантажити сертифікат"/>
    <hyperlink ref="C1175" r:id="rId1174" tooltip="Завантажити сертифікат" display="Завантажити сертифікат"/>
    <hyperlink ref="C1176" r:id="rId1175" tooltip="Завантажити сертифікат" display="Завантажити сертифікат"/>
    <hyperlink ref="C1177" r:id="rId1176" tooltip="Завантажити сертифікат" display="Завантажити сертифікат"/>
    <hyperlink ref="C1178" r:id="rId1177" tooltip="Завантажити сертифікат" display="Завантажити сертифікат"/>
    <hyperlink ref="C1179" r:id="rId1178" tooltip="Завантажити сертифікат" display="Завантажити сертифікат"/>
    <hyperlink ref="C1180" r:id="rId1179" tooltip="Завантажити сертифікат" display="Завантажити сертифікат"/>
    <hyperlink ref="C1181" r:id="rId1180" tooltip="Завантажити сертифікат" display="Завантажити сертифікат"/>
    <hyperlink ref="C1182" r:id="rId1181" tooltip="Завантажити сертифікат" display="Завантажити сертифікат"/>
    <hyperlink ref="C1183" r:id="rId1182" tooltip="Завантажити сертифікат" display="Завантажити сертифікат"/>
    <hyperlink ref="C1184" r:id="rId1183" tooltip="Завантажити сертифікат" display="Завантажити сертифікат"/>
    <hyperlink ref="C1185" r:id="rId1184" tooltip="Завантажити сертифікат" display="Завантажити сертифікат"/>
    <hyperlink ref="C1186" r:id="rId1185" tooltip="Завантажити сертифікат" display="Завантажити сертифікат"/>
    <hyperlink ref="C1187" r:id="rId1186" tooltip="Завантажити сертифікат" display="Завантажити сертифікат"/>
    <hyperlink ref="C1188" r:id="rId1187" tooltip="Завантажити сертифікат" display="Завантажити сертифікат"/>
    <hyperlink ref="C1189" r:id="rId1188" tooltip="Завантажити сертифікат" display="Завантажити сертифікат"/>
    <hyperlink ref="C1190" r:id="rId1189" tooltip="Завантажити сертифікат" display="Завантажити сертифікат"/>
    <hyperlink ref="C1191" r:id="rId1190" tooltip="Завантажити сертифікат" display="Завантажити сертифікат"/>
    <hyperlink ref="C1192" r:id="rId1191" tooltip="Завантажити сертифікат" display="Завантажити сертифікат"/>
    <hyperlink ref="C1193" r:id="rId1192" tooltip="Завантажити сертифікат" display="Завантажити сертифікат"/>
    <hyperlink ref="C1194" r:id="rId1193" tooltip="Завантажити сертифікат" display="Завантажити сертифікат"/>
    <hyperlink ref="C1195" r:id="rId1194" tooltip="Завантажити сертифікат" display="Завантажити сертифікат"/>
    <hyperlink ref="C1196" r:id="rId1195" tooltip="Завантажити сертифікат" display="Завантажити сертифікат"/>
    <hyperlink ref="C1197" r:id="rId1196" tooltip="Завантажити сертифікат" display="Завантажити сертифікат"/>
    <hyperlink ref="C1198" r:id="rId1197" tooltip="Завантажити сертифікат" display="Завантажити сертифікат"/>
    <hyperlink ref="C1199" r:id="rId1198" tooltip="Завантажити сертифікат" display="Завантажити сертифікат"/>
    <hyperlink ref="C1200" r:id="rId1199" tooltip="Завантажити сертифікат" display="Завантажити сертифікат"/>
    <hyperlink ref="C1201" r:id="rId1200" tooltip="Завантажити сертифікат" display="Завантажити сертифікат"/>
    <hyperlink ref="C1202" r:id="rId1201" tooltip="Завантажити сертифікат" display="Завантажити сертифікат"/>
    <hyperlink ref="C1203" r:id="rId1202" tooltip="Завантажити сертифікат" display="Завантажити сертифікат"/>
    <hyperlink ref="C1204" r:id="rId1203" tooltip="Завантажити сертифікат" display="Завантажити сертифікат"/>
    <hyperlink ref="C1205" r:id="rId1204" tooltip="Завантажити сертифікат" display="Завантажити сертифікат"/>
    <hyperlink ref="C1206" r:id="rId1205" tooltip="Завантажити сертифікат" display="Завантажити сертифікат"/>
    <hyperlink ref="C1207" r:id="rId1206" tooltip="Завантажити сертифікат" display="Завантажити сертифікат"/>
    <hyperlink ref="C1208" r:id="rId1207" tooltip="Завантажити сертифікат" display="Завантажити сертифікат"/>
    <hyperlink ref="C1209" r:id="rId1208" tooltip="Завантажити сертифікат" display="Завантажити сертифікат"/>
    <hyperlink ref="C1210" r:id="rId1209" tooltip="Завантажити сертифікат" display="Завантажити сертифікат"/>
    <hyperlink ref="C1211" r:id="rId1210" tooltip="Завантажити сертифікат" display="Завантажити сертифікат"/>
    <hyperlink ref="C1212" r:id="rId1211" tooltip="Завантажити сертифікат" display="Завантажити сертифікат"/>
    <hyperlink ref="C1213" r:id="rId1212" tooltip="Завантажити сертифікат" display="Завантажити сертифікат"/>
    <hyperlink ref="C1214" r:id="rId1213" tooltip="Завантажити сертифікат" display="Завантажити сертифікат"/>
    <hyperlink ref="C1215" r:id="rId1214" tooltip="Завантажити сертифікат" display="Завантажити сертифікат"/>
    <hyperlink ref="C1216" r:id="rId1215" tooltip="Завантажити сертифікат" display="Завантажити сертифікат"/>
    <hyperlink ref="C1217" r:id="rId1216" tooltip="Завантажити сертифікат" display="Завантажити сертифікат"/>
    <hyperlink ref="C1218" r:id="rId1217" tooltip="Завантажити сертифікат" display="Завантажити сертифікат"/>
    <hyperlink ref="C1219" r:id="rId1218" tooltip="Завантажити сертифікат" display="Завантажити сертифікат"/>
    <hyperlink ref="C1220" r:id="rId1219" tooltip="Завантажити сертифікат" display="Завантажити сертифікат"/>
    <hyperlink ref="C1221" r:id="rId1220" tooltip="Завантажити сертифікат" display="Завантажити сертифікат"/>
    <hyperlink ref="C1222" r:id="rId1221" tooltip="Завантажити сертифікат" display="Завантажити сертифікат"/>
    <hyperlink ref="C1223" r:id="rId1222" tooltip="Завантажити сертифікат" display="Завантажити сертифікат"/>
    <hyperlink ref="C1224" r:id="rId1223" tooltip="Завантажити сертифікат" display="Завантажити сертифікат"/>
    <hyperlink ref="C1225" r:id="rId1224" tooltip="Завантажити сертифікат" display="Завантажити сертифікат"/>
    <hyperlink ref="C1226" r:id="rId1225" tooltip="Завантажити сертифікат" display="Завантажити сертифікат"/>
    <hyperlink ref="C1227" r:id="rId1226" tooltip="Завантажити сертифікат" display="Завантажити сертифікат"/>
    <hyperlink ref="C1228" r:id="rId1227" tooltip="Завантажити сертифікат" display="Завантажити сертифікат"/>
    <hyperlink ref="C1229" r:id="rId1228" tooltip="Завантажити сертифікат" display="Завантажити сертифікат"/>
    <hyperlink ref="C1230" r:id="rId1229" tooltip="Завантажити сертифікат" display="Завантажити сертифікат"/>
    <hyperlink ref="C1231" r:id="rId1230" tooltip="Завантажити сертифікат" display="Завантажити сертифікат"/>
    <hyperlink ref="C1232" r:id="rId1231" tooltip="Завантажити сертифікат" display="Завантажити сертифікат"/>
    <hyperlink ref="C1233" r:id="rId1232" tooltip="Завантажити сертифікат" display="Завантажити сертифікат"/>
    <hyperlink ref="C1234" r:id="rId1233" tooltip="Завантажити сертифікат" display="Завантажити сертифікат"/>
    <hyperlink ref="C1235" r:id="rId1234" tooltip="Завантажити сертифікат" display="Завантажити сертифікат"/>
    <hyperlink ref="C1236" r:id="rId1235" tooltip="Завантажити сертифікат" display="Завантажити сертифікат"/>
    <hyperlink ref="C1237" r:id="rId1236" tooltip="Завантажити сертифікат" display="Завантажити сертифікат"/>
    <hyperlink ref="C1238" r:id="rId1237" tooltip="Завантажити сертифікат" display="Завантажити сертифікат"/>
    <hyperlink ref="C1239" r:id="rId1238" tooltip="Завантажити сертифікат" display="Завантажити сертифікат"/>
    <hyperlink ref="C1240" r:id="rId1239" tooltip="Завантажити сертифікат" display="Завантажити сертифікат"/>
    <hyperlink ref="C1241" r:id="rId1240" tooltip="Завантажити сертифікат" display="Завантажити сертифікат"/>
    <hyperlink ref="C1242" r:id="rId1241" tooltip="Завантажити сертифікат" display="Завантажити сертифікат"/>
    <hyperlink ref="C1243" r:id="rId1242" tooltip="Завантажити сертифікат" display="Завантажити сертифікат"/>
    <hyperlink ref="C1244" r:id="rId1243" tooltip="Завантажити сертифікат" display="Завантажити сертифікат"/>
    <hyperlink ref="C1245" r:id="rId1244" tooltip="Завантажити сертифікат" display="Завантажити сертифікат"/>
    <hyperlink ref="C1246" r:id="rId1245" tooltip="Завантажити сертифікат" display="Завантажити сертифікат"/>
    <hyperlink ref="C1247" r:id="rId1246" tooltip="Завантажити сертифікат" display="Завантажити сертифікат"/>
    <hyperlink ref="C1248" r:id="rId1247" tooltip="Завантажити сертифікат" display="Завантажити сертифікат"/>
    <hyperlink ref="C1249" r:id="rId1248" tooltip="Завантажити сертифікат" display="Завантажити сертифікат"/>
    <hyperlink ref="C1250" r:id="rId1249" tooltip="Завантажити сертифікат" display="Завантажити сертифікат"/>
    <hyperlink ref="C1251" r:id="rId1250" tooltip="Завантажити сертифікат" display="Завантажити сертифікат"/>
    <hyperlink ref="C1252" r:id="rId1251" tooltip="Завантажити сертифікат" display="Завантажити сертифікат"/>
    <hyperlink ref="C1253" r:id="rId1252" tooltip="Завантажити сертифікат" display="Завантажити сертифікат"/>
    <hyperlink ref="C1254" r:id="rId1253" tooltip="Завантажити сертифікат" display="Завантажити сертифікат"/>
    <hyperlink ref="C1255" r:id="rId1254" tooltip="Завантажити сертифікат" display="Завантажити сертифікат"/>
    <hyperlink ref="C1256" r:id="rId1255" tooltip="Завантажити сертифікат" display="Завантажити сертифікат"/>
    <hyperlink ref="C1257" r:id="rId1256" tooltip="Завантажити сертифікат" display="Завантажити сертифікат"/>
    <hyperlink ref="C1258" r:id="rId1257" tooltip="Завантажити сертифікат" display="Завантажити сертифікат"/>
    <hyperlink ref="C1259" r:id="rId1258" tooltip="Завантажити сертифікат" display="Завантажити сертифікат"/>
    <hyperlink ref="C1260" r:id="rId1259" tooltip="Завантажити сертифікат" display="Завантажити сертифікат"/>
    <hyperlink ref="C1261" r:id="rId1260" tooltip="Завантажити сертифікат" display="Завантажити сертифікат"/>
    <hyperlink ref="C1262" r:id="rId1261" tooltip="Завантажити сертифікат" display="Завантажити сертифікат"/>
    <hyperlink ref="C1263" r:id="rId1262" tooltip="Завантажити сертифікат" display="Завантажити сертифікат"/>
    <hyperlink ref="C1264" r:id="rId1263" tooltip="Завантажити сертифікат" display="Завантажити сертифікат"/>
    <hyperlink ref="C1265" r:id="rId1264" tooltip="Завантажити сертифікат" display="Завантажити сертифікат"/>
    <hyperlink ref="C1266" r:id="rId1265" tooltip="Завантажити сертифікат" display="Завантажити сертифікат"/>
    <hyperlink ref="C1267" r:id="rId1266" tooltip="Завантажити сертифікат" display="Завантажити сертифікат"/>
    <hyperlink ref="C1268" r:id="rId1267" tooltip="Завантажити сертифікат" display="Завантажити сертифікат"/>
    <hyperlink ref="C1269" r:id="rId1268" tooltip="Завантажити сертифікат" display="Завантажити сертифікат"/>
    <hyperlink ref="C1270" r:id="rId1269" tooltip="Завантажити сертифікат" display="Завантажити сертифікат"/>
    <hyperlink ref="C1271" r:id="rId1270" tooltip="Завантажити сертифікат" display="Завантажити сертифікат"/>
    <hyperlink ref="C1272" r:id="rId1271" tooltip="Завантажити сертифікат" display="Завантажити сертифікат"/>
    <hyperlink ref="C1273" r:id="rId1272" tooltip="Завантажити сертифікат" display="Завантажити сертифікат"/>
    <hyperlink ref="C1274" r:id="rId1273" tooltip="Завантажити сертифікат" display="Завантажити сертифікат"/>
    <hyperlink ref="C1275" r:id="rId1274" tooltip="Завантажити сертифікат" display="Завантажити сертифікат"/>
    <hyperlink ref="C1276" r:id="rId1275" tooltip="Завантажити сертифікат" display="Завантажити сертифікат"/>
    <hyperlink ref="C1277" r:id="rId1276" tooltip="Завантажити сертифікат" display="Завантажити сертифікат"/>
    <hyperlink ref="C1278" r:id="rId1277" tooltip="Завантажити сертифікат" display="Завантажити сертифікат"/>
    <hyperlink ref="C1279" r:id="rId1278" tooltip="Завантажити сертифікат" display="Завантажити сертифікат"/>
    <hyperlink ref="C1280" r:id="rId1279" tooltip="Завантажити сертифікат" display="Завантажити сертифікат"/>
    <hyperlink ref="C1281" r:id="rId1280" tooltip="Завантажити сертифікат" display="Завантажити сертифікат"/>
    <hyperlink ref="C1282" r:id="rId1281" tooltip="Завантажити сертифікат" display="Завантажити сертифікат"/>
    <hyperlink ref="C1283" r:id="rId1282" tooltip="Завантажити сертифікат" display="Завантажити сертифікат"/>
    <hyperlink ref="C1284" r:id="rId1283" tooltip="Завантажити сертифікат" display="Завантажити сертифікат"/>
    <hyperlink ref="C1285" r:id="rId1284" tooltip="Завантажити сертифікат" display="Завантажити сертифікат"/>
    <hyperlink ref="C1286" r:id="rId1285" tooltip="Завантажити сертифікат" display="Завантажити сертифікат"/>
    <hyperlink ref="C1287" r:id="rId1286" tooltip="Завантажити сертифікат" display="Завантажити сертифікат"/>
    <hyperlink ref="C1288" r:id="rId1287" tooltip="Завантажити сертифікат" display="Завантажити сертифікат"/>
    <hyperlink ref="C1289" r:id="rId1288" tooltip="Завантажити сертифікат" display="Завантажити сертифікат"/>
    <hyperlink ref="C1290" r:id="rId1289" tooltip="Завантажити сертифікат" display="Завантажити сертифікат"/>
    <hyperlink ref="C1291" r:id="rId1290" tooltip="Завантажити сертифікат" display="Завантажити сертифікат"/>
    <hyperlink ref="C1292" r:id="rId1291" tooltip="Завантажити сертифікат" display="Завантажити сертифікат"/>
    <hyperlink ref="C1293" r:id="rId1292" tooltip="Завантажити сертифікат" display="Завантажити сертифікат"/>
  </hyperlinks>
  <pageMargins left="0.7" right="0.7" top="0.75" bottom="0.75" header="0.3" footer="0.3"/>
  <pageSetup orientation="portrait" r:id="rId1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2025-01-02T15:33:34Z</dcterms:created>
  <dcterms:modified xsi:type="dcterms:W3CDTF">2025-01-07T11:27:32Z</dcterms:modified>
  <cp:category/>
</cp:coreProperties>
</file>